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https://d.docs.live.net/5f58f160bca34d61/Documentos/Bolão/Bolao 2026/Primeira Fase/"/>
    </mc:Choice>
  </mc:AlternateContent>
  <xr:revisionPtr revIDLastSave="1" documentId="13_ncr:1_{20D074CB-15A6-4E46-99B2-67E1081EFC9A}" xr6:coauthVersionLast="47" xr6:coauthVersionMax="47" xr10:uidLastSave="{6E427A56-3190-42E4-8E8D-E187A2457B3B}"/>
  <bookViews>
    <workbookView xWindow="-108" yWindow="-108" windowWidth="23256" windowHeight="13896" tabRatio="794" firstSheet="3" activeTab="3" xr2:uid="{5867F8B7-9F13-4760-BEAD-321C91B1178A}"/>
  </bookViews>
  <sheets>
    <sheet name="Jogos" sheetId="38" state="hidden" r:id="rId1"/>
    <sheet name="Combinations  " sheetId="177" state="hidden" r:id="rId2"/>
    <sheet name="Combinacoes" sheetId="176" state="hidden" r:id="rId3"/>
    <sheet name="Tabela Jogos" sheetId="37" r:id="rId4"/>
  </sheets>
  <definedNames>
    <definedName name="__xleta.AND" hidden="1" xlm="1">#NAME?</definedName>
    <definedName name="África_Sul_against">#REF!,#REF!,#REF!</definedName>
    <definedName name="África_Sul_played">#REF!,#REF!,#REF!</definedName>
    <definedName name="Alemanha_against">#REF!,#REF!,#REF!</definedName>
    <definedName name="Alemanha_played">#REF!,#REF!,#REF!</definedName>
    <definedName name="Arábia_Saudita_against">#REF!,#REF!,#REF!</definedName>
    <definedName name="Arábia_Saudita_played">#REF!,#REF!,#REF!</definedName>
    <definedName name="Argentina_against">#REF!,#REF!,#REF!</definedName>
    <definedName name="Argentina_played">#REF!,#REF!,#REF!</definedName>
    <definedName name="AS2DocOpenMode" hidden="1">"AS2DocumentBrowse"</definedName>
    <definedName name="Bélgica_against">#REF!,#REF!,#REF!</definedName>
    <definedName name="Bélgica_played">#REF!,#REF!,#REF!</definedName>
    <definedName name="Brasil_against">#REF!,#REF!,#REF!</definedName>
    <definedName name="Brasil_played">#REF!,#REF!,#REF!</definedName>
    <definedName name="Camarões_against">#REF!,#REF!,#REF!</definedName>
    <definedName name="Camarões_played">#REF!,#REF!,#REF!</definedName>
    <definedName name="China_against">#REF!,#REF!,#REF!</definedName>
    <definedName name="China_played">#REF!,#REF!,#REF!</definedName>
    <definedName name="Coreia_against">#REF!,#REF!,#REF!</definedName>
    <definedName name="Coreia_played">#REF!,#REF!,#REF!</definedName>
    <definedName name="Costa_Rica_against">#REF!,#REF!,#REF!</definedName>
    <definedName name="Costa_Rica_played">#REF!,#REF!,#REF!</definedName>
    <definedName name="Croácia_against">#REF!,#REF!,#REF!</definedName>
    <definedName name="Croácia_played">#REF!,#REF!,#REF!</definedName>
    <definedName name="DadosExternos_1" localSheetId="1" hidden="1">'Combinations  '!$A$1:$V$496</definedName>
    <definedName name="Dinamarca_against">#REF!,#REF!,#REF!</definedName>
    <definedName name="Dinamarca_played">#REF!,#REF!,#REF!</definedName>
    <definedName name="Equador_against">#REF!,#REF!,#REF!</definedName>
    <definedName name="Equador_played">#REF!,#REF!,#REF!</definedName>
    <definedName name="Eslovénia_against">#REF!,#REF!,#REF!</definedName>
    <definedName name="Eslovénia_played">#REF!,#REF!,#REF!</definedName>
    <definedName name="Espanha_against">#REF!,#REF!,#REF!</definedName>
    <definedName name="Espanha_played">#REF!,#REF!,#REF!</definedName>
    <definedName name="EUA_against">#REF!,#REF!,#REF!</definedName>
    <definedName name="EUA_played">#REF!,#REF!,#REF!</definedName>
    <definedName name="França_against">#REF!,#REF!,#REF!</definedName>
    <definedName name="França_played">#REF!,#REF!,#REF!</definedName>
    <definedName name="Inglaterra_against">#REF!,#REF!,#REF!</definedName>
    <definedName name="Inglaterra_played">#REF!,#REF!,#REF!</definedName>
    <definedName name="Irlanda_against">#REF!,#REF!,#REF!</definedName>
    <definedName name="Irlanda_played">#REF!,#REF!,#REF!</definedName>
    <definedName name="Itália_against">#REF!,#REF!,#REF!</definedName>
    <definedName name="Itália_played">#REF!,#REF!,#REF!</definedName>
    <definedName name="Japão_against">#REF!,#REF!,#REF!</definedName>
    <definedName name="Japão_played">#REF!,#REF!,#REF!</definedName>
    <definedName name="México_against">#REF!,#REF!,#REF!</definedName>
    <definedName name="México_played">#REF!,#REF!,#REF!</definedName>
    <definedName name="Nigéria_against">#REF!,#REF!,#REF!</definedName>
    <definedName name="Nigéria_played">#REF!,#REF!,#REF!</definedName>
    <definedName name="Paraguai_against">#REF!,#REF!,#REF!</definedName>
    <definedName name="Paraguai_played">#REF!,#REF!,#REF!</definedName>
    <definedName name="Polónia_against">#REF!,#REF!,#REF!</definedName>
    <definedName name="Polónia_played">#REF!,#REF!,#REF!</definedName>
    <definedName name="Portugal_against">#REF!,#REF!,#REF!</definedName>
    <definedName name="Portugal_played">#REF!,#REF!,#REF!</definedName>
    <definedName name="Rússia_against">#REF!,#REF!,#REF!</definedName>
    <definedName name="Rússia_played">#REF!,#REF!,#REF!</definedName>
    <definedName name="Senegal_against">#REF!,#REF!,#REF!</definedName>
    <definedName name="Senegal_played">#REF!,#REF!,#REF!</definedName>
    <definedName name="Suécia_against">#REF!,#REF!,#REF!</definedName>
    <definedName name="Suécia_played">#REF!,#REF!,#REF!</definedName>
    <definedName name="Tunísia_against">#REF!,#REF!,#REF!</definedName>
    <definedName name="Tunísia_played">#REF!,#REF!,#REF!</definedName>
    <definedName name="Turquia_against">#REF!,#REF!,#REF!</definedName>
    <definedName name="Turquia_played">#REF!,#REF!,#REF!</definedName>
    <definedName name="Uruguai_against">#REF!,#REF!,#REF!</definedName>
    <definedName name="Uruguai_played">#REF!,#REF!,#REF!</definedName>
    <definedName name="UU">#REF!,#REF!,#REF!</definedName>
    <definedName name="www">#REF!,#REF!,#REF!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7" i="38" l="1"/>
  <c r="C119" i="37"/>
  <c r="C120" i="37"/>
  <c r="I120" i="37"/>
  <c r="C121" i="37"/>
  <c r="I121" i="37"/>
  <c r="C122" i="37"/>
  <c r="I122" i="37"/>
  <c r="C123" i="37"/>
  <c r="I123" i="37"/>
  <c r="C124" i="37"/>
  <c r="I124" i="37"/>
  <c r="C125" i="37"/>
  <c r="I125" i="37"/>
  <c r="C126" i="37"/>
  <c r="I126" i="37"/>
  <c r="I132" i="37" s="1"/>
  <c r="I136" i="37" s="1"/>
  <c r="I142" i="37" s="1"/>
  <c r="M119" i="37" s="1"/>
  <c r="M121" i="37" s="1"/>
  <c r="C129" i="37"/>
  <c r="C135" i="37" s="1"/>
  <c r="C139" i="37" s="1"/>
  <c r="C130" i="37"/>
  <c r="I130" i="37"/>
  <c r="C131" i="37"/>
  <c r="C136" i="37" s="1"/>
  <c r="I139" i="37" s="1"/>
  <c r="I131" i="37"/>
  <c r="C132" i="37"/>
  <c r="I135" i="37"/>
  <c r="C142" i="37"/>
  <c r="B498" i="177"/>
  <c r="C498" i="177"/>
  <c r="D498" i="177"/>
  <c r="E498" i="177"/>
  <c r="F498" i="177"/>
  <c r="G498" i="177"/>
  <c r="H498" i="177"/>
  <c r="I498" i="177"/>
  <c r="J498" i="177"/>
  <c r="K498" i="177"/>
  <c r="B499" i="177"/>
  <c r="C499" i="177"/>
  <c r="D499" i="177"/>
  <c r="E499" i="177"/>
  <c r="F499" i="177"/>
  <c r="G499" i="177"/>
  <c r="H499" i="177"/>
  <c r="I499" i="177"/>
  <c r="J499" i="177"/>
  <c r="B500" i="177"/>
  <c r="C500" i="177"/>
  <c r="D500" i="177"/>
  <c r="E500" i="177"/>
  <c r="F500" i="177"/>
  <c r="G500" i="177"/>
  <c r="H500" i="177"/>
  <c r="I500" i="177"/>
  <c r="J500" i="177"/>
  <c r="B501" i="177"/>
  <c r="C501" i="177"/>
  <c r="D501" i="177"/>
  <c r="E501" i="177"/>
  <c r="F501" i="177"/>
  <c r="G501" i="177"/>
  <c r="H501" i="177"/>
  <c r="I501" i="177"/>
  <c r="J501" i="177"/>
  <c r="B502" i="177"/>
  <c r="C502" i="177"/>
  <c r="D502" i="177"/>
  <c r="E502" i="177"/>
  <c r="F502" i="177"/>
  <c r="G502" i="177"/>
  <c r="H502" i="177"/>
  <c r="I502" i="177"/>
  <c r="J502" i="177"/>
  <c r="B503" i="177"/>
  <c r="C503" i="177"/>
  <c r="D503" i="177"/>
  <c r="E503" i="177"/>
  <c r="F503" i="177"/>
  <c r="G503" i="177"/>
  <c r="H503" i="177"/>
  <c r="I503" i="177"/>
  <c r="J503" i="177"/>
  <c r="B504" i="177"/>
  <c r="C504" i="177"/>
  <c r="D504" i="177"/>
  <c r="E504" i="177"/>
  <c r="F504" i="177"/>
  <c r="G504" i="177"/>
  <c r="H504" i="177"/>
  <c r="I504" i="177"/>
  <c r="J504" i="177"/>
  <c r="B505" i="177"/>
  <c r="C505" i="177"/>
  <c r="D505" i="177"/>
  <c r="E505" i="177"/>
  <c r="F505" i="177"/>
  <c r="G505" i="177"/>
  <c r="H505" i="177"/>
  <c r="I505" i="177"/>
  <c r="J505" i="177"/>
  <c r="B506" i="177"/>
  <c r="C506" i="177"/>
  <c r="D506" i="177"/>
  <c r="E506" i="177"/>
  <c r="F506" i="177"/>
  <c r="G506" i="177"/>
  <c r="H506" i="177"/>
  <c r="I506" i="177"/>
  <c r="J506" i="177"/>
  <c r="B507" i="177"/>
  <c r="C507" i="177"/>
  <c r="D507" i="177"/>
  <c r="E507" i="177"/>
  <c r="F507" i="177"/>
  <c r="G507" i="177"/>
  <c r="H507" i="177"/>
  <c r="I507" i="177"/>
  <c r="J507" i="177"/>
  <c r="B508" i="177"/>
  <c r="C508" i="177"/>
  <c r="D508" i="177"/>
  <c r="E508" i="177"/>
  <c r="F508" i="177"/>
  <c r="G508" i="177"/>
  <c r="H508" i="177"/>
  <c r="I508" i="177"/>
  <c r="J508" i="177"/>
  <c r="B509" i="177"/>
  <c r="C509" i="177"/>
  <c r="D509" i="177"/>
  <c r="E509" i="177"/>
  <c r="F509" i="177"/>
  <c r="G509" i="177"/>
  <c r="H509" i="177"/>
  <c r="I509" i="177"/>
  <c r="J509" i="177"/>
  <c r="B510" i="177"/>
  <c r="C510" i="177"/>
  <c r="D510" i="177"/>
  <c r="E510" i="177"/>
  <c r="F510" i="177"/>
  <c r="G510" i="177"/>
  <c r="H510" i="177"/>
  <c r="I510" i="177"/>
  <c r="J510" i="177"/>
  <c r="B511" i="177"/>
  <c r="C511" i="177"/>
  <c r="D511" i="177"/>
  <c r="E511" i="177"/>
  <c r="F511" i="177"/>
  <c r="G511" i="177"/>
  <c r="H511" i="177"/>
  <c r="I511" i="177"/>
  <c r="J511" i="177"/>
  <c r="B512" i="177"/>
  <c r="C512" i="177"/>
  <c r="D512" i="177"/>
  <c r="E512" i="177"/>
  <c r="F512" i="177"/>
  <c r="G512" i="177"/>
  <c r="H512" i="177"/>
  <c r="I512" i="177"/>
  <c r="J512" i="177"/>
  <c r="B513" i="177"/>
  <c r="C513" i="177"/>
  <c r="D513" i="177"/>
  <c r="E513" i="177"/>
  <c r="F513" i="177"/>
  <c r="G513" i="177"/>
  <c r="H513" i="177"/>
  <c r="I513" i="177"/>
  <c r="J513" i="177"/>
  <c r="B514" i="177"/>
  <c r="C514" i="177"/>
  <c r="D514" i="177"/>
  <c r="E514" i="177"/>
  <c r="F514" i="177"/>
  <c r="G514" i="177"/>
  <c r="H514" i="177"/>
  <c r="I514" i="177"/>
  <c r="J514" i="177"/>
  <c r="B515" i="177"/>
  <c r="C515" i="177"/>
  <c r="D515" i="177"/>
  <c r="E515" i="177"/>
  <c r="F515" i="177"/>
  <c r="G515" i="177"/>
  <c r="H515" i="177"/>
  <c r="I515" i="177"/>
  <c r="J515" i="177"/>
  <c r="B516" i="177"/>
  <c r="C516" i="177"/>
  <c r="D516" i="177"/>
  <c r="E516" i="177"/>
  <c r="F516" i="177"/>
  <c r="G516" i="177"/>
  <c r="H516" i="177"/>
  <c r="I516" i="177"/>
  <c r="J516" i="177"/>
  <c r="B517" i="177"/>
  <c r="C517" i="177"/>
  <c r="D517" i="177"/>
  <c r="E517" i="177"/>
  <c r="F517" i="177"/>
  <c r="G517" i="177"/>
  <c r="H517" i="177"/>
  <c r="I517" i="177"/>
  <c r="J517" i="177"/>
  <c r="B518" i="177"/>
  <c r="C518" i="177"/>
  <c r="D518" i="177"/>
  <c r="E518" i="177"/>
  <c r="F518" i="177"/>
  <c r="G518" i="177"/>
  <c r="H518" i="177"/>
  <c r="I518" i="177"/>
  <c r="J518" i="177"/>
  <c r="B519" i="177"/>
  <c r="C519" i="177"/>
  <c r="D519" i="177"/>
  <c r="E519" i="177"/>
  <c r="F519" i="177"/>
  <c r="G519" i="177"/>
  <c r="H519" i="177"/>
  <c r="I519" i="177"/>
  <c r="J519" i="177"/>
  <c r="B520" i="177"/>
  <c r="C520" i="177"/>
  <c r="D520" i="177"/>
  <c r="E520" i="177"/>
  <c r="F520" i="177"/>
  <c r="G520" i="177"/>
  <c r="H520" i="177"/>
  <c r="I520" i="177"/>
  <c r="J520" i="177"/>
  <c r="B521" i="177"/>
  <c r="C521" i="177"/>
  <c r="D521" i="177"/>
  <c r="E521" i="177"/>
  <c r="F521" i="177"/>
  <c r="G521" i="177"/>
  <c r="H521" i="177"/>
  <c r="I521" i="177"/>
  <c r="J521" i="177"/>
  <c r="B522" i="177"/>
  <c r="C522" i="177"/>
  <c r="D522" i="177"/>
  <c r="E522" i="177"/>
  <c r="F522" i="177"/>
  <c r="G522" i="177"/>
  <c r="H522" i="177"/>
  <c r="I522" i="177"/>
  <c r="J522" i="177"/>
  <c r="B523" i="177"/>
  <c r="C523" i="177"/>
  <c r="D523" i="177"/>
  <c r="E523" i="177"/>
  <c r="F523" i="177"/>
  <c r="G523" i="177"/>
  <c r="H523" i="177"/>
  <c r="I523" i="177"/>
  <c r="J523" i="177"/>
  <c r="B524" i="177"/>
  <c r="C524" i="177"/>
  <c r="D524" i="177"/>
  <c r="E524" i="177"/>
  <c r="F524" i="177"/>
  <c r="G524" i="177"/>
  <c r="H524" i="177"/>
  <c r="I524" i="177"/>
  <c r="J524" i="177"/>
  <c r="B525" i="177"/>
  <c r="C525" i="177"/>
  <c r="D525" i="177"/>
  <c r="E525" i="177"/>
  <c r="F525" i="177"/>
  <c r="G525" i="177"/>
  <c r="H525" i="177"/>
  <c r="I525" i="177"/>
  <c r="J525" i="177"/>
  <c r="B526" i="177"/>
  <c r="C526" i="177"/>
  <c r="D526" i="177"/>
  <c r="E526" i="177"/>
  <c r="F526" i="177"/>
  <c r="G526" i="177"/>
  <c r="H526" i="177"/>
  <c r="I526" i="177"/>
  <c r="J526" i="177"/>
  <c r="B527" i="177"/>
  <c r="C527" i="177"/>
  <c r="D527" i="177"/>
  <c r="E527" i="177"/>
  <c r="F527" i="177"/>
  <c r="G527" i="177"/>
  <c r="H527" i="177"/>
  <c r="I527" i="177"/>
  <c r="J527" i="177"/>
  <c r="B528" i="177"/>
  <c r="C528" i="177"/>
  <c r="D528" i="177"/>
  <c r="E528" i="177"/>
  <c r="F528" i="177"/>
  <c r="G528" i="177"/>
  <c r="H528" i="177"/>
  <c r="I528" i="177"/>
  <c r="J528" i="177"/>
  <c r="B529" i="177"/>
  <c r="C529" i="177"/>
  <c r="D529" i="177"/>
  <c r="E529" i="177"/>
  <c r="F529" i="177"/>
  <c r="G529" i="177"/>
  <c r="H529" i="177"/>
  <c r="I529" i="177"/>
  <c r="J529" i="177"/>
  <c r="B530" i="177"/>
  <c r="C530" i="177"/>
  <c r="D530" i="177"/>
  <c r="E530" i="177"/>
  <c r="F530" i="177"/>
  <c r="G530" i="177"/>
  <c r="H530" i="177"/>
  <c r="I530" i="177"/>
  <c r="J530" i="177"/>
  <c r="B531" i="177"/>
  <c r="C531" i="177"/>
  <c r="D531" i="177"/>
  <c r="E531" i="177"/>
  <c r="F531" i="177"/>
  <c r="G531" i="177"/>
  <c r="H531" i="177"/>
  <c r="I531" i="177"/>
  <c r="J531" i="177"/>
  <c r="B532" i="177"/>
  <c r="C532" i="177"/>
  <c r="D532" i="177"/>
  <c r="E532" i="177"/>
  <c r="F532" i="177"/>
  <c r="G532" i="177"/>
  <c r="H532" i="177"/>
  <c r="I532" i="177"/>
  <c r="J532" i="177"/>
  <c r="B533" i="177"/>
  <c r="C533" i="177"/>
  <c r="D533" i="177"/>
  <c r="E533" i="177"/>
  <c r="F533" i="177"/>
  <c r="G533" i="177"/>
  <c r="H533" i="177"/>
  <c r="I533" i="177"/>
  <c r="J533" i="177"/>
  <c r="B534" i="177"/>
  <c r="C534" i="177"/>
  <c r="D534" i="177"/>
  <c r="E534" i="177"/>
  <c r="F534" i="177"/>
  <c r="G534" i="177"/>
  <c r="H534" i="177"/>
  <c r="I534" i="177"/>
  <c r="J534" i="177"/>
  <c r="B535" i="177"/>
  <c r="C535" i="177"/>
  <c r="D535" i="177"/>
  <c r="E535" i="177"/>
  <c r="F535" i="177"/>
  <c r="G535" i="177"/>
  <c r="H535" i="177"/>
  <c r="I535" i="177"/>
  <c r="J535" i="177"/>
  <c r="B536" i="177"/>
  <c r="C536" i="177"/>
  <c r="D536" i="177"/>
  <c r="E536" i="177"/>
  <c r="F536" i="177"/>
  <c r="G536" i="177"/>
  <c r="H536" i="177"/>
  <c r="I536" i="177"/>
  <c r="J536" i="177"/>
  <c r="B537" i="177"/>
  <c r="C537" i="177"/>
  <c r="D537" i="177"/>
  <c r="E537" i="177"/>
  <c r="F537" i="177"/>
  <c r="G537" i="177"/>
  <c r="H537" i="177"/>
  <c r="I537" i="177"/>
  <c r="J537" i="177"/>
  <c r="B538" i="177"/>
  <c r="C538" i="177"/>
  <c r="D538" i="177"/>
  <c r="E538" i="177"/>
  <c r="F538" i="177"/>
  <c r="G538" i="177"/>
  <c r="H538" i="177"/>
  <c r="I538" i="177"/>
  <c r="J538" i="177"/>
  <c r="B539" i="177"/>
  <c r="C539" i="177"/>
  <c r="D539" i="177"/>
  <c r="E539" i="177"/>
  <c r="F539" i="177"/>
  <c r="G539" i="177"/>
  <c r="H539" i="177"/>
  <c r="I539" i="177"/>
  <c r="J539" i="177"/>
  <c r="B540" i="177"/>
  <c r="C540" i="177"/>
  <c r="D540" i="177"/>
  <c r="E540" i="177"/>
  <c r="F540" i="177"/>
  <c r="G540" i="177"/>
  <c r="H540" i="177"/>
  <c r="I540" i="177"/>
  <c r="J540" i="177"/>
  <c r="B541" i="177"/>
  <c r="C541" i="177"/>
  <c r="D541" i="177"/>
  <c r="E541" i="177"/>
  <c r="F541" i="177"/>
  <c r="G541" i="177"/>
  <c r="H541" i="177"/>
  <c r="I541" i="177"/>
  <c r="J541" i="177"/>
  <c r="B542" i="177"/>
  <c r="C542" i="177"/>
  <c r="D542" i="177"/>
  <c r="E542" i="177"/>
  <c r="F542" i="177"/>
  <c r="G542" i="177"/>
  <c r="H542" i="177"/>
  <c r="I542" i="177"/>
  <c r="J542" i="177"/>
  <c r="B543" i="177"/>
  <c r="C543" i="177"/>
  <c r="D543" i="177"/>
  <c r="E543" i="177"/>
  <c r="F543" i="177"/>
  <c r="G543" i="177"/>
  <c r="H543" i="177"/>
  <c r="I543" i="177"/>
  <c r="J543" i="177"/>
  <c r="B544" i="177"/>
  <c r="C544" i="177"/>
  <c r="D544" i="177"/>
  <c r="E544" i="177"/>
  <c r="F544" i="177"/>
  <c r="G544" i="177"/>
  <c r="H544" i="177"/>
  <c r="I544" i="177"/>
  <c r="J544" i="177"/>
  <c r="B545" i="177"/>
  <c r="C545" i="177"/>
  <c r="D545" i="177"/>
  <c r="E545" i="177"/>
  <c r="F545" i="177"/>
  <c r="G545" i="177"/>
  <c r="H545" i="177"/>
  <c r="I545" i="177"/>
  <c r="J545" i="177"/>
  <c r="B546" i="177"/>
  <c r="C546" i="177"/>
  <c r="D546" i="177"/>
  <c r="E546" i="177"/>
  <c r="F546" i="177"/>
  <c r="G546" i="177"/>
  <c r="H546" i="177"/>
  <c r="I546" i="177"/>
  <c r="J546" i="177"/>
  <c r="B547" i="177"/>
  <c r="C547" i="177"/>
  <c r="D547" i="177"/>
  <c r="E547" i="177"/>
  <c r="F547" i="177"/>
  <c r="G547" i="177"/>
  <c r="H547" i="177"/>
  <c r="I547" i="177"/>
  <c r="J547" i="177"/>
  <c r="B548" i="177"/>
  <c r="C548" i="177"/>
  <c r="D548" i="177"/>
  <c r="E548" i="177"/>
  <c r="F548" i="177"/>
  <c r="G548" i="177"/>
  <c r="H548" i="177"/>
  <c r="I548" i="177"/>
  <c r="J548" i="177"/>
  <c r="B549" i="177"/>
  <c r="C549" i="177"/>
  <c r="D549" i="177"/>
  <c r="E549" i="177"/>
  <c r="F549" i="177"/>
  <c r="G549" i="177"/>
  <c r="H549" i="177"/>
  <c r="I549" i="177"/>
  <c r="J549" i="177"/>
  <c r="B550" i="177"/>
  <c r="C550" i="177"/>
  <c r="D550" i="177"/>
  <c r="E550" i="177"/>
  <c r="F550" i="177"/>
  <c r="G550" i="177"/>
  <c r="H550" i="177"/>
  <c r="I550" i="177"/>
  <c r="J550" i="177"/>
  <c r="B551" i="177"/>
  <c r="C551" i="177"/>
  <c r="D551" i="177"/>
  <c r="E551" i="177"/>
  <c r="F551" i="177"/>
  <c r="G551" i="177"/>
  <c r="H551" i="177"/>
  <c r="I551" i="177"/>
  <c r="J551" i="177"/>
  <c r="B552" i="177"/>
  <c r="C552" i="177"/>
  <c r="D552" i="177"/>
  <c r="E552" i="177"/>
  <c r="F552" i="177"/>
  <c r="G552" i="177"/>
  <c r="H552" i="177"/>
  <c r="I552" i="177"/>
  <c r="J552" i="177"/>
  <c r="B553" i="177"/>
  <c r="C553" i="177"/>
  <c r="D553" i="177"/>
  <c r="E553" i="177"/>
  <c r="F553" i="177"/>
  <c r="G553" i="177"/>
  <c r="H553" i="177"/>
  <c r="I553" i="177"/>
  <c r="J553" i="177"/>
  <c r="B554" i="177"/>
  <c r="C554" i="177"/>
  <c r="D554" i="177"/>
  <c r="E554" i="177"/>
  <c r="F554" i="177"/>
  <c r="G554" i="177"/>
  <c r="H554" i="177"/>
  <c r="I554" i="177"/>
  <c r="J554" i="177"/>
  <c r="B555" i="177"/>
  <c r="C555" i="177"/>
  <c r="D555" i="177"/>
  <c r="E555" i="177"/>
  <c r="F555" i="177"/>
  <c r="G555" i="177"/>
  <c r="H555" i="177"/>
  <c r="I555" i="177"/>
  <c r="J555" i="177"/>
  <c r="B556" i="177"/>
  <c r="C556" i="177"/>
  <c r="D556" i="177"/>
  <c r="E556" i="177"/>
  <c r="F556" i="177"/>
  <c r="G556" i="177"/>
  <c r="H556" i="177"/>
  <c r="I556" i="177"/>
  <c r="J556" i="177"/>
  <c r="B557" i="177"/>
  <c r="C557" i="177"/>
  <c r="D557" i="177"/>
  <c r="E557" i="177"/>
  <c r="F557" i="177"/>
  <c r="G557" i="177"/>
  <c r="H557" i="177"/>
  <c r="I557" i="177"/>
  <c r="J557" i="177"/>
  <c r="B558" i="177"/>
  <c r="C558" i="177"/>
  <c r="D558" i="177"/>
  <c r="E558" i="177"/>
  <c r="F558" i="177"/>
  <c r="G558" i="177"/>
  <c r="H558" i="177"/>
  <c r="I558" i="177"/>
  <c r="J558" i="177"/>
  <c r="B559" i="177"/>
  <c r="C559" i="177"/>
  <c r="D559" i="177"/>
  <c r="E559" i="177"/>
  <c r="F559" i="177"/>
  <c r="G559" i="177"/>
  <c r="H559" i="177"/>
  <c r="I559" i="177"/>
  <c r="J559" i="177"/>
  <c r="B560" i="177"/>
  <c r="C560" i="177"/>
  <c r="D560" i="177"/>
  <c r="E560" i="177"/>
  <c r="F560" i="177"/>
  <c r="G560" i="177"/>
  <c r="H560" i="177"/>
  <c r="I560" i="177"/>
  <c r="J560" i="177"/>
  <c r="B561" i="177"/>
  <c r="C561" i="177"/>
  <c r="D561" i="177"/>
  <c r="E561" i="177"/>
  <c r="F561" i="177"/>
  <c r="G561" i="177"/>
  <c r="H561" i="177"/>
  <c r="I561" i="177"/>
  <c r="J561" i="177"/>
  <c r="B562" i="177"/>
  <c r="C562" i="177"/>
  <c r="D562" i="177"/>
  <c r="E562" i="177"/>
  <c r="F562" i="177"/>
  <c r="G562" i="177"/>
  <c r="H562" i="177"/>
  <c r="I562" i="177"/>
  <c r="J562" i="177"/>
  <c r="B563" i="177"/>
  <c r="C563" i="177"/>
  <c r="D563" i="177"/>
  <c r="E563" i="177"/>
  <c r="F563" i="177"/>
  <c r="G563" i="177"/>
  <c r="H563" i="177"/>
  <c r="I563" i="177"/>
  <c r="J563" i="177"/>
  <c r="B564" i="177"/>
  <c r="C564" i="177"/>
  <c r="D564" i="177"/>
  <c r="E564" i="177"/>
  <c r="F564" i="177"/>
  <c r="G564" i="177"/>
  <c r="H564" i="177"/>
  <c r="I564" i="177"/>
  <c r="J564" i="177"/>
  <c r="B565" i="177"/>
  <c r="C565" i="177"/>
  <c r="D565" i="177"/>
  <c r="E565" i="177"/>
  <c r="F565" i="177"/>
  <c r="G565" i="177"/>
  <c r="H565" i="177"/>
  <c r="I565" i="177"/>
  <c r="J565" i="177"/>
  <c r="B566" i="177"/>
  <c r="C566" i="177"/>
  <c r="D566" i="177"/>
  <c r="E566" i="177"/>
  <c r="F566" i="177"/>
  <c r="G566" i="177"/>
  <c r="H566" i="177"/>
  <c r="I566" i="177"/>
  <c r="J566" i="177"/>
  <c r="B567" i="177"/>
  <c r="C567" i="177"/>
  <c r="D567" i="177"/>
  <c r="E567" i="177"/>
  <c r="F567" i="177"/>
  <c r="G567" i="177"/>
  <c r="H567" i="177"/>
  <c r="I567" i="177"/>
  <c r="J567" i="177"/>
  <c r="B568" i="177"/>
  <c r="C568" i="177"/>
  <c r="D568" i="177"/>
  <c r="E568" i="177"/>
  <c r="F568" i="177"/>
  <c r="G568" i="177"/>
  <c r="H568" i="177"/>
  <c r="I568" i="177"/>
  <c r="J568" i="177"/>
  <c r="B569" i="177"/>
  <c r="C569" i="177"/>
  <c r="D569" i="177"/>
  <c r="E569" i="177"/>
  <c r="F569" i="177"/>
  <c r="G569" i="177"/>
  <c r="H569" i="177"/>
  <c r="I569" i="177"/>
  <c r="J569" i="177"/>
  <c r="B570" i="177"/>
  <c r="C570" i="177"/>
  <c r="D570" i="177"/>
  <c r="E570" i="177"/>
  <c r="F570" i="177"/>
  <c r="G570" i="177"/>
  <c r="H570" i="177"/>
  <c r="I570" i="177"/>
  <c r="J570" i="177"/>
  <c r="B571" i="177"/>
  <c r="C571" i="177"/>
  <c r="D571" i="177"/>
  <c r="E571" i="177"/>
  <c r="F571" i="177"/>
  <c r="G571" i="177"/>
  <c r="H571" i="177"/>
  <c r="I571" i="177"/>
  <c r="J571" i="177"/>
  <c r="B572" i="177"/>
  <c r="C572" i="177"/>
  <c r="D572" i="177"/>
  <c r="E572" i="177"/>
  <c r="F572" i="177"/>
  <c r="G572" i="177"/>
  <c r="H572" i="177"/>
  <c r="I572" i="177"/>
  <c r="J572" i="177"/>
  <c r="B573" i="177"/>
  <c r="C573" i="177"/>
  <c r="D573" i="177"/>
  <c r="E573" i="177"/>
  <c r="F573" i="177"/>
  <c r="G573" i="177"/>
  <c r="H573" i="177"/>
  <c r="I573" i="177"/>
  <c r="J573" i="177"/>
  <c r="B574" i="177"/>
  <c r="C574" i="177"/>
  <c r="D574" i="177"/>
  <c r="E574" i="177"/>
  <c r="F574" i="177"/>
  <c r="G574" i="177"/>
  <c r="H574" i="177"/>
  <c r="I574" i="177"/>
  <c r="J574" i="177"/>
  <c r="B575" i="177"/>
  <c r="C575" i="177"/>
  <c r="D575" i="177"/>
  <c r="E575" i="177"/>
  <c r="F575" i="177"/>
  <c r="G575" i="177"/>
  <c r="H575" i="177"/>
  <c r="I575" i="177"/>
  <c r="J575" i="177"/>
  <c r="B576" i="177"/>
  <c r="C576" i="177"/>
  <c r="D576" i="177"/>
  <c r="E576" i="177"/>
  <c r="F576" i="177"/>
  <c r="G576" i="177"/>
  <c r="H576" i="177"/>
  <c r="I576" i="177"/>
  <c r="J576" i="177"/>
  <c r="B577" i="177"/>
  <c r="C577" i="177"/>
  <c r="D577" i="177"/>
  <c r="E577" i="177"/>
  <c r="F577" i="177"/>
  <c r="G577" i="177"/>
  <c r="H577" i="177"/>
  <c r="I577" i="177"/>
  <c r="J577" i="177"/>
  <c r="B578" i="177"/>
  <c r="C578" i="177"/>
  <c r="D578" i="177"/>
  <c r="E578" i="177"/>
  <c r="F578" i="177"/>
  <c r="G578" i="177"/>
  <c r="H578" i="177"/>
  <c r="I578" i="177"/>
  <c r="J578" i="177"/>
  <c r="B579" i="177"/>
  <c r="C579" i="177"/>
  <c r="D579" i="177"/>
  <c r="E579" i="177"/>
  <c r="F579" i="177"/>
  <c r="G579" i="177"/>
  <c r="H579" i="177"/>
  <c r="I579" i="177"/>
  <c r="J579" i="177"/>
  <c r="B580" i="177"/>
  <c r="C580" i="177"/>
  <c r="D580" i="177"/>
  <c r="E580" i="177"/>
  <c r="F580" i="177"/>
  <c r="G580" i="177"/>
  <c r="H580" i="177"/>
  <c r="I580" i="177"/>
  <c r="J580" i="177"/>
  <c r="B581" i="177"/>
  <c r="C581" i="177"/>
  <c r="D581" i="177"/>
  <c r="E581" i="177"/>
  <c r="F581" i="177"/>
  <c r="G581" i="177"/>
  <c r="H581" i="177"/>
  <c r="I581" i="177"/>
  <c r="J581" i="177"/>
  <c r="B582" i="177"/>
  <c r="C582" i="177"/>
  <c r="D582" i="177"/>
  <c r="E582" i="177"/>
  <c r="F582" i="177"/>
  <c r="G582" i="177"/>
  <c r="H582" i="177"/>
  <c r="I582" i="177"/>
  <c r="J582" i="177"/>
  <c r="B583" i="177"/>
  <c r="C583" i="177"/>
  <c r="D583" i="177"/>
  <c r="E583" i="177"/>
  <c r="F583" i="177"/>
  <c r="G583" i="177"/>
  <c r="H583" i="177"/>
  <c r="I583" i="177"/>
  <c r="J583" i="177"/>
  <c r="B584" i="177"/>
  <c r="C584" i="177"/>
  <c r="D584" i="177"/>
  <c r="E584" i="177"/>
  <c r="F584" i="177"/>
  <c r="G584" i="177"/>
  <c r="H584" i="177"/>
  <c r="I584" i="177"/>
  <c r="J584" i="177"/>
  <c r="B585" i="177"/>
  <c r="C585" i="177"/>
  <c r="D585" i="177"/>
  <c r="E585" i="177"/>
  <c r="F585" i="177"/>
  <c r="G585" i="177"/>
  <c r="H585" i="177"/>
  <c r="I585" i="177"/>
  <c r="J585" i="177"/>
  <c r="B586" i="177"/>
  <c r="C586" i="177"/>
  <c r="D586" i="177"/>
  <c r="E586" i="177"/>
  <c r="F586" i="177"/>
  <c r="G586" i="177"/>
  <c r="H586" i="177"/>
  <c r="I586" i="177"/>
  <c r="J586" i="177"/>
  <c r="B587" i="177"/>
  <c r="C587" i="177"/>
  <c r="D587" i="177"/>
  <c r="E587" i="177"/>
  <c r="F587" i="177"/>
  <c r="G587" i="177"/>
  <c r="H587" i="177"/>
  <c r="I587" i="177"/>
  <c r="J587" i="177"/>
  <c r="B588" i="177"/>
  <c r="C588" i="177"/>
  <c r="D588" i="177"/>
  <c r="E588" i="177"/>
  <c r="F588" i="177"/>
  <c r="G588" i="177"/>
  <c r="H588" i="177"/>
  <c r="I588" i="177"/>
  <c r="J588" i="177"/>
  <c r="B589" i="177"/>
  <c r="C589" i="177"/>
  <c r="D589" i="177"/>
  <c r="E589" i="177"/>
  <c r="F589" i="177"/>
  <c r="G589" i="177"/>
  <c r="H589" i="177"/>
  <c r="I589" i="177"/>
  <c r="J589" i="177"/>
  <c r="B590" i="177"/>
  <c r="C590" i="177"/>
  <c r="D590" i="177"/>
  <c r="E590" i="177"/>
  <c r="F590" i="177"/>
  <c r="G590" i="177"/>
  <c r="H590" i="177"/>
  <c r="I590" i="177"/>
  <c r="J590" i="177"/>
  <c r="B591" i="177"/>
  <c r="C591" i="177"/>
  <c r="D591" i="177"/>
  <c r="E591" i="177"/>
  <c r="F591" i="177"/>
  <c r="G591" i="177"/>
  <c r="H591" i="177"/>
  <c r="I591" i="177"/>
  <c r="J591" i="177"/>
  <c r="B592" i="177"/>
  <c r="C592" i="177"/>
  <c r="D592" i="177"/>
  <c r="E592" i="177"/>
  <c r="F592" i="177"/>
  <c r="G592" i="177"/>
  <c r="H592" i="177"/>
  <c r="I592" i="177"/>
  <c r="J592" i="177"/>
  <c r="B593" i="177"/>
  <c r="C593" i="177"/>
  <c r="D593" i="177"/>
  <c r="E593" i="177"/>
  <c r="F593" i="177"/>
  <c r="G593" i="177"/>
  <c r="H593" i="177"/>
  <c r="I593" i="177"/>
  <c r="J593" i="177"/>
  <c r="B594" i="177"/>
  <c r="C594" i="177"/>
  <c r="D594" i="177"/>
  <c r="E594" i="177"/>
  <c r="F594" i="177"/>
  <c r="G594" i="177"/>
  <c r="H594" i="177"/>
  <c r="I594" i="177"/>
  <c r="J594" i="177"/>
  <c r="B595" i="177"/>
  <c r="C595" i="177"/>
  <c r="D595" i="177"/>
  <c r="E595" i="177"/>
  <c r="F595" i="177"/>
  <c r="G595" i="177"/>
  <c r="H595" i="177"/>
  <c r="I595" i="177"/>
  <c r="J595" i="177"/>
  <c r="B596" i="177"/>
  <c r="C596" i="177"/>
  <c r="D596" i="177"/>
  <c r="E596" i="177"/>
  <c r="F596" i="177"/>
  <c r="G596" i="177"/>
  <c r="H596" i="177"/>
  <c r="I596" i="177"/>
  <c r="J596" i="177"/>
  <c r="B597" i="177"/>
  <c r="C597" i="177"/>
  <c r="D597" i="177"/>
  <c r="E597" i="177"/>
  <c r="F597" i="177"/>
  <c r="G597" i="177"/>
  <c r="H597" i="177"/>
  <c r="I597" i="177"/>
  <c r="J597" i="177"/>
  <c r="B598" i="177"/>
  <c r="C598" i="177"/>
  <c r="D598" i="177"/>
  <c r="E598" i="177"/>
  <c r="F598" i="177"/>
  <c r="G598" i="177"/>
  <c r="H598" i="177"/>
  <c r="I598" i="177"/>
  <c r="J598" i="177"/>
  <c r="B599" i="177"/>
  <c r="C599" i="177"/>
  <c r="D599" i="177"/>
  <c r="E599" i="177"/>
  <c r="F599" i="177"/>
  <c r="G599" i="177"/>
  <c r="H599" i="177"/>
  <c r="I599" i="177"/>
  <c r="J599" i="177"/>
  <c r="B600" i="177"/>
  <c r="C600" i="177"/>
  <c r="D600" i="177"/>
  <c r="E600" i="177"/>
  <c r="F600" i="177"/>
  <c r="G600" i="177"/>
  <c r="H600" i="177"/>
  <c r="I600" i="177"/>
  <c r="J600" i="177"/>
  <c r="B601" i="177"/>
  <c r="C601" i="177"/>
  <c r="D601" i="177"/>
  <c r="E601" i="177"/>
  <c r="F601" i="177"/>
  <c r="G601" i="177"/>
  <c r="H601" i="177"/>
  <c r="I601" i="177"/>
  <c r="J601" i="177"/>
  <c r="B602" i="177"/>
  <c r="C602" i="177"/>
  <c r="D602" i="177"/>
  <c r="E602" i="177"/>
  <c r="F602" i="177"/>
  <c r="G602" i="177"/>
  <c r="H602" i="177"/>
  <c r="I602" i="177"/>
  <c r="J602" i="177"/>
  <c r="B603" i="177"/>
  <c r="C603" i="177"/>
  <c r="D603" i="177"/>
  <c r="E603" i="177"/>
  <c r="F603" i="177"/>
  <c r="G603" i="177"/>
  <c r="H603" i="177"/>
  <c r="I603" i="177"/>
  <c r="J603" i="177"/>
  <c r="B604" i="177"/>
  <c r="C604" i="177"/>
  <c r="D604" i="177"/>
  <c r="E604" i="177"/>
  <c r="F604" i="177"/>
  <c r="G604" i="177"/>
  <c r="H604" i="177"/>
  <c r="I604" i="177"/>
  <c r="J604" i="177"/>
  <c r="B605" i="177"/>
  <c r="C605" i="177"/>
  <c r="D605" i="177"/>
  <c r="E605" i="177"/>
  <c r="F605" i="177"/>
  <c r="G605" i="177"/>
  <c r="H605" i="177"/>
  <c r="I605" i="177"/>
  <c r="J605" i="177"/>
  <c r="B606" i="177"/>
  <c r="C606" i="177"/>
  <c r="D606" i="177"/>
  <c r="E606" i="177"/>
  <c r="F606" i="177"/>
  <c r="G606" i="177"/>
  <c r="H606" i="177"/>
  <c r="I606" i="177"/>
  <c r="J606" i="177"/>
  <c r="B607" i="177"/>
  <c r="C607" i="177"/>
  <c r="D607" i="177"/>
  <c r="E607" i="177"/>
  <c r="F607" i="177"/>
  <c r="G607" i="177"/>
  <c r="H607" i="177"/>
  <c r="I607" i="177"/>
  <c r="J607" i="177"/>
  <c r="B608" i="177"/>
  <c r="C608" i="177"/>
  <c r="D608" i="177"/>
  <c r="E608" i="177"/>
  <c r="F608" i="177"/>
  <c r="G608" i="177"/>
  <c r="H608" i="177"/>
  <c r="I608" i="177"/>
  <c r="J608" i="177"/>
  <c r="B609" i="177"/>
  <c r="C609" i="177"/>
  <c r="D609" i="177"/>
  <c r="E609" i="177"/>
  <c r="F609" i="177"/>
  <c r="G609" i="177"/>
  <c r="H609" i="177"/>
  <c r="I609" i="177"/>
  <c r="J609" i="177"/>
  <c r="B610" i="177"/>
  <c r="C610" i="177"/>
  <c r="D610" i="177"/>
  <c r="E610" i="177"/>
  <c r="F610" i="177"/>
  <c r="G610" i="177"/>
  <c r="H610" i="177"/>
  <c r="I610" i="177"/>
  <c r="J610" i="177"/>
  <c r="B611" i="177"/>
  <c r="C611" i="177"/>
  <c r="D611" i="177"/>
  <c r="E611" i="177"/>
  <c r="F611" i="177"/>
  <c r="G611" i="177"/>
  <c r="H611" i="177"/>
  <c r="I611" i="177"/>
  <c r="J611" i="177"/>
  <c r="B612" i="177"/>
  <c r="C612" i="177"/>
  <c r="D612" i="177"/>
  <c r="E612" i="177"/>
  <c r="F612" i="177"/>
  <c r="G612" i="177"/>
  <c r="H612" i="177"/>
  <c r="I612" i="177"/>
  <c r="J612" i="177"/>
  <c r="B613" i="177"/>
  <c r="C613" i="177"/>
  <c r="D613" i="177"/>
  <c r="E613" i="177"/>
  <c r="F613" i="177"/>
  <c r="G613" i="177"/>
  <c r="H613" i="177"/>
  <c r="I613" i="177"/>
  <c r="J613" i="177"/>
  <c r="B614" i="177"/>
  <c r="C614" i="177"/>
  <c r="D614" i="177"/>
  <c r="E614" i="177"/>
  <c r="F614" i="177"/>
  <c r="G614" i="177"/>
  <c r="H614" i="177"/>
  <c r="I614" i="177"/>
  <c r="J614" i="177"/>
  <c r="B615" i="177"/>
  <c r="C615" i="177"/>
  <c r="D615" i="177"/>
  <c r="E615" i="177"/>
  <c r="F615" i="177"/>
  <c r="G615" i="177"/>
  <c r="H615" i="177"/>
  <c r="I615" i="177"/>
  <c r="J615" i="177"/>
  <c r="B616" i="177"/>
  <c r="C616" i="177"/>
  <c r="D616" i="177"/>
  <c r="E616" i="177"/>
  <c r="F616" i="177"/>
  <c r="G616" i="177"/>
  <c r="H616" i="177"/>
  <c r="I616" i="177"/>
  <c r="J616" i="177"/>
  <c r="B617" i="177"/>
  <c r="C617" i="177"/>
  <c r="D617" i="177"/>
  <c r="E617" i="177"/>
  <c r="F617" i="177"/>
  <c r="G617" i="177"/>
  <c r="H617" i="177"/>
  <c r="I617" i="177"/>
  <c r="J617" i="177"/>
  <c r="B618" i="177"/>
  <c r="C618" i="177"/>
  <c r="D618" i="177"/>
  <c r="E618" i="177"/>
  <c r="F618" i="177"/>
  <c r="G618" i="177"/>
  <c r="H618" i="177"/>
  <c r="I618" i="177"/>
  <c r="J618" i="177"/>
  <c r="B619" i="177"/>
  <c r="C619" i="177"/>
  <c r="D619" i="177"/>
  <c r="E619" i="177"/>
  <c r="F619" i="177"/>
  <c r="G619" i="177"/>
  <c r="H619" i="177"/>
  <c r="I619" i="177"/>
  <c r="J619" i="177"/>
  <c r="B620" i="177"/>
  <c r="C620" i="177"/>
  <c r="D620" i="177"/>
  <c r="E620" i="177"/>
  <c r="F620" i="177"/>
  <c r="G620" i="177"/>
  <c r="H620" i="177"/>
  <c r="I620" i="177"/>
  <c r="J620" i="177"/>
  <c r="B621" i="177"/>
  <c r="C621" i="177"/>
  <c r="D621" i="177"/>
  <c r="E621" i="177"/>
  <c r="F621" i="177"/>
  <c r="G621" i="177"/>
  <c r="H621" i="177"/>
  <c r="I621" i="177"/>
  <c r="J621" i="177"/>
  <c r="B622" i="177"/>
  <c r="C622" i="177"/>
  <c r="D622" i="177"/>
  <c r="E622" i="177"/>
  <c r="F622" i="177"/>
  <c r="G622" i="177"/>
  <c r="H622" i="177"/>
  <c r="I622" i="177"/>
  <c r="J622" i="177"/>
  <c r="B623" i="177"/>
  <c r="C623" i="177"/>
  <c r="D623" i="177"/>
  <c r="E623" i="177"/>
  <c r="F623" i="177"/>
  <c r="G623" i="177"/>
  <c r="H623" i="177"/>
  <c r="I623" i="177"/>
  <c r="J623" i="177"/>
  <c r="B624" i="177"/>
  <c r="C624" i="177"/>
  <c r="D624" i="177"/>
  <c r="E624" i="177"/>
  <c r="F624" i="177"/>
  <c r="G624" i="177"/>
  <c r="H624" i="177"/>
  <c r="I624" i="177"/>
  <c r="J624" i="177"/>
  <c r="B625" i="177"/>
  <c r="C625" i="177"/>
  <c r="D625" i="177"/>
  <c r="E625" i="177"/>
  <c r="F625" i="177"/>
  <c r="G625" i="177"/>
  <c r="H625" i="177"/>
  <c r="I625" i="177"/>
  <c r="J625" i="177"/>
  <c r="B626" i="177"/>
  <c r="C626" i="177"/>
  <c r="D626" i="177"/>
  <c r="E626" i="177"/>
  <c r="F626" i="177"/>
  <c r="G626" i="177"/>
  <c r="H626" i="177"/>
  <c r="I626" i="177"/>
  <c r="J626" i="177"/>
  <c r="B627" i="177"/>
  <c r="C627" i="177"/>
  <c r="D627" i="177"/>
  <c r="E627" i="177"/>
  <c r="F627" i="177"/>
  <c r="G627" i="177"/>
  <c r="H627" i="177"/>
  <c r="I627" i="177"/>
  <c r="J627" i="177"/>
  <c r="B628" i="177"/>
  <c r="C628" i="177"/>
  <c r="D628" i="177"/>
  <c r="E628" i="177"/>
  <c r="F628" i="177"/>
  <c r="G628" i="177"/>
  <c r="H628" i="177"/>
  <c r="I628" i="177"/>
  <c r="J628" i="177"/>
  <c r="B629" i="177"/>
  <c r="C629" i="177"/>
  <c r="D629" i="177"/>
  <c r="E629" i="177"/>
  <c r="F629" i="177"/>
  <c r="G629" i="177"/>
  <c r="H629" i="177"/>
  <c r="I629" i="177"/>
  <c r="J629" i="177"/>
  <c r="B630" i="177"/>
  <c r="C630" i="177"/>
  <c r="D630" i="177"/>
  <c r="E630" i="177"/>
  <c r="F630" i="177"/>
  <c r="G630" i="177"/>
  <c r="H630" i="177"/>
  <c r="I630" i="177"/>
  <c r="J630" i="177"/>
  <c r="B631" i="177"/>
  <c r="C631" i="177"/>
  <c r="D631" i="177"/>
  <c r="E631" i="177"/>
  <c r="F631" i="177"/>
  <c r="G631" i="177"/>
  <c r="H631" i="177"/>
  <c r="I631" i="177"/>
  <c r="J631" i="177"/>
  <c r="B632" i="177"/>
  <c r="C632" i="177"/>
  <c r="D632" i="177"/>
  <c r="E632" i="177"/>
  <c r="F632" i="177"/>
  <c r="G632" i="177"/>
  <c r="H632" i="177"/>
  <c r="I632" i="177"/>
  <c r="J632" i="177"/>
  <c r="B633" i="177"/>
  <c r="C633" i="177"/>
  <c r="D633" i="177"/>
  <c r="E633" i="177"/>
  <c r="F633" i="177"/>
  <c r="G633" i="177"/>
  <c r="H633" i="177"/>
  <c r="I633" i="177"/>
  <c r="J633" i="177"/>
  <c r="B634" i="177"/>
  <c r="C634" i="177"/>
  <c r="D634" i="177"/>
  <c r="E634" i="177"/>
  <c r="F634" i="177"/>
  <c r="G634" i="177"/>
  <c r="H634" i="177"/>
  <c r="I634" i="177"/>
  <c r="J634" i="177"/>
  <c r="B635" i="177"/>
  <c r="C635" i="177"/>
  <c r="D635" i="177"/>
  <c r="E635" i="177"/>
  <c r="F635" i="177"/>
  <c r="G635" i="177"/>
  <c r="H635" i="177"/>
  <c r="I635" i="177"/>
  <c r="J635" i="177"/>
  <c r="B636" i="177"/>
  <c r="C636" i="177"/>
  <c r="D636" i="177"/>
  <c r="E636" i="177"/>
  <c r="F636" i="177"/>
  <c r="G636" i="177"/>
  <c r="H636" i="177"/>
  <c r="I636" i="177"/>
  <c r="J636" i="177"/>
  <c r="B637" i="177"/>
  <c r="C637" i="177"/>
  <c r="D637" i="177"/>
  <c r="E637" i="177"/>
  <c r="F637" i="177"/>
  <c r="G637" i="177"/>
  <c r="H637" i="177"/>
  <c r="I637" i="177"/>
  <c r="J637" i="177"/>
  <c r="B638" i="177"/>
  <c r="C638" i="177"/>
  <c r="D638" i="177"/>
  <c r="E638" i="177"/>
  <c r="F638" i="177"/>
  <c r="G638" i="177"/>
  <c r="H638" i="177"/>
  <c r="I638" i="177"/>
  <c r="J638" i="177"/>
  <c r="B639" i="177"/>
  <c r="C639" i="177"/>
  <c r="D639" i="177"/>
  <c r="E639" i="177"/>
  <c r="F639" i="177"/>
  <c r="G639" i="177"/>
  <c r="H639" i="177"/>
  <c r="I639" i="177"/>
  <c r="J639" i="177"/>
  <c r="B640" i="177"/>
  <c r="C640" i="177"/>
  <c r="D640" i="177"/>
  <c r="E640" i="177"/>
  <c r="F640" i="177"/>
  <c r="G640" i="177"/>
  <c r="H640" i="177"/>
  <c r="I640" i="177"/>
  <c r="J640" i="177"/>
  <c r="B641" i="177"/>
  <c r="C641" i="177"/>
  <c r="D641" i="177"/>
  <c r="E641" i="177"/>
  <c r="F641" i="177"/>
  <c r="G641" i="177"/>
  <c r="H641" i="177"/>
  <c r="I641" i="177"/>
  <c r="J641" i="177"/>
  <c r="B642" i="177"/>
  <c r="C642" i="177"/>
  <c r="D642" i="177"/>
  <c r="E642" i="177"/>
  <c r="F642" i="177"/>
  <c r="G642" i="177"/>
  <c r="H642" i="177"/>
  <c r="I642" i="177"/>
  <c r="J642" i="177"/>
  <c r="B643" i="177"/>
  <c r="C643" i="177"/>
  <c r="D643" i="177"/>
  <c r="E643" i="177"/>
  <c r="F643" i="177"/>
  <c r="G643" i="177"/>
  <c r="H643" i="177"/>
  <c r="I643" i="177"/>
  <c r="J643" i="177"/>
  <c r="B644" i="177"/>
  <c r="C644" i="177"/>
  <c r="D644" i="177"/>
  <c r="E644" i="177"/>
  <c r="F644" i="177"/>
  <c r="G644" i="177"/>
  <c r="H644" i="177"/>
  <c r="I644" i="177"/>
  <c r="J644" i="177"/>
  <c r="B645" i="177"/>
  <c r="C645" i="177"/>
  <c r="D645" i="177"/>
  <c r="E645" i="177"/>
  <c r="F645" i="177"/>
  <c r="G645" i="177"/>
  <c r="H645" i="177"/>
  <c r="I645" i="177"/>
  <c r="J645" i="177"/>
  <c r="B646" i="177"/>
  <c r="C646" i="177"/>
  <c r="D646" i="177"/>
  <c r="E646" i="177"/>
  <c r="F646" i="177"/>
  <c r="G646" i="177"/>
  <c r="H646" i="177"/>
  <c r="I646" i="177"/>
  <c r="J646" i="177"/>
  <c r="B647" i="177"/>
  <c r="C647" i="177"/>
  <c r="D647" i="177"/>
  <c r="E647" i="177"/>
  <c r="F647" i="177"/>
  <c r="G647" i="177"/>
  <c r="H647" i="177"/>
  <c r="I647" i="177"/>
  <c r="J647" i="177"/>
  <c r="B648" i="177"/>
  <c r="C648" i="177"/>
  <c r="D648" i="177"/>
  <c r="E648" i="177"/>
  <c r="F648" i="177"/>
  <c r="G648" i="177"/>
  <c r="H648" i="177"/>
  <c r="I648" i="177"/>
  <c r="J648" i="177"/>
  <c r="B649" i="177"/>
  <c r="C649" i="177"/>
  <c r="D649" i="177"/>
  <c r="E649" i="177"/>
  <c r="F649" i="177"/>
  <c r="G649" i="177"/>
  <c r="H649" i="177"/>
  <c r="I649" i="177"/>
  <c r="J649" i="177"/>
  <c r="B650" i="177"/>
  <c r="C650" i="177"/>
  <c r="D650" i="177"/>
  <c r="E650" i="177"/>
  <c r="F650" i="177"/>
  <c r="G650" i="177"/>
  <c r="H650" i="177"/>
  <c r="I650" i="177"/>
  <c r="J650" i="177"/>
  <c r="B651" i="177"/>
  <c r="C651" i="177"/>
  <c r="D651" i="177"/>
  <c r="E651" i="177"/>
  <c r="F651" i="177"/>
  <c r="G651" i="177"/>
  <c r="H651" i="177"/>
  <c r="I651" i="177"/>
  <c r="J651" i="177"/>
  <c r="B652" i="177"/>
  <c r="C652" i="177"/>
  <c r="D652" i="177"/>
  <c r="E652" i="177"/>
  <c r="F652" i="177"/>
  <c r="G652" i="177"/>
  <c r="H652" i="177"/>
  <c r="I652" i="177"/>
  <c r="J652" i="177"/>
  <c r="B653" i="177"/>
  <c r="C653" i="177"/>
  <c r="D653" i="177"/>
  <c r="E653" i="177"/>
  <c r="F653" i="177"/>
  <c r="G653" i="177"/>
  <c r="H653" i="177"/>
  <c r="I653" i="177"/>
  <c r="J653" i="177"/>
  <c r="B654" i="177"/>
  <c r="C654" i="177"/>
  <c r="D654" i="177"/>
  <c r="E654" i="177"/>
  <c r="F654" i="177"/>
  <c r="G654" i="177"/>
  <c r="H654" i="177"/>
  <c r="I654" i="177"/>
  <c r="J654" i="177"/>
  <c r="B655" i="177"/>
  <c r="C655" i="177"/>
  <c r="D655" i="177"/>
  <c r="E655" i="177"/>
  <c r="F655" i="177"/>
  <c r="G655" i="177"/>
  <c r="H655" i="177"/>
  <c r="I655" i="177"/>
  <c r="J655" i="177"/>
  <c r="B656" i="177"/>
  <c r="C656" i="177"/>
  <c r="D656" i="177"/>
  <c r="E656" i="177"/>
  <c r="F656" i="177"/>
  <c r="G656" i="177"/>
  <c r="H656" i="177"/>
  <c r="I656" i="177"/>
  <c r="J656" i="177"/>
  <c r="B657" i="177"/>
  <c r="C657" i="177"/>
  <c r="D657" i="177"/>
  <c r="E657" i="177"/>
  <c r="F657" i="177"/>
  <c r="G657" i="177"/>
  <c r="H657" i="177"/>
  <c r="I657" i="177"/>
  <c r="J657" i="177"/>
  <c r="B658" i="177"/>
  <c r="C658" i="177"/>
  <c r="D658" i="177"/>
  <c r="E658" i="177"/>
  <c r="F658" i="177"/>
  <c r="G658" i="177"/>
  <c r="H658" i="177"/>
  <c r="I658" i="177"/>
  <c r="J658" i="177"/>
  <c r="B659" i="177"/>
  <c r="C659" i="177"/>
  <c r="D659" i="177"/>
  <c r="E659" i="177"/>
  <c r="F659" i="177"/>
  <c r="G659" i="177"/>
  <c r="H659" i="177"/>
  <c r="I659" i="177"/>
  <c r="J659" i="177"/>
  <c r="B660" i="177"/>
  <c r="C660" i="177"/>
  <c r="D660" i="177"/>
  <c r="E660" i="177"/>
  <c r="F660" i="177"/>
  <c r="G660" i="177"/>
  <c r="H660" i="177"/>
  <c r="I660" i="177"/>
  <c r="J660" i="177"/>
  <c r="B661" i="177"/>
  <c r="C661" i="177"/>
  <c r="D661" i="177"/>
  <c r="E661" i="177"/>
  <c r="F661" i="177"/>
  <c r="G661" i="177"/>
  <c r="H661" i="177"/>
  <c r="I661" i="177"/>
  <c r="J661" i="177"/>
  <c r="B662" i="177"/>
  <c r="C662" i="177"/>
  <c r="D662" i="177"/>
  <c r="E662" i="177"/>
  <c r="F662" i="177"/>
  <c r="G662" i="177"/>
  <c r="H662" i="177"/>
  <c r="I662" i="177"/>
  <c r="J662" i="177"/>
  <c r="B663" i="177"/>
  <c r="C663" i="177"/>
  <c r="D663" i="177"/>
  <c r="E663" i="177"/>
  <c r="F663" i="177"/>
  <c r="G663" i="177"/>
  <c r="H663" i="177"/>
  <c r="I663" i="177"/>
  <c r="J663" i="177"/>
  <c r="B664" i="177"/>
  <c r="C664" i="177"/>
  <c r="D664" i="177"/>
  <c r="E664" i="177"/>
  <c r="F664" i="177"/>
  <c r="G664" i="177"/>
  <c r="H664" i="177"/>
  <c r="I664" i="177"/>
  <c r="J664" i="177"/>
  <c r="B665" i="177"/>
  <c r="C665" i="177"/>
  <c r="D665" i="177"/>
  <c r="E665" i="177"/>
  <c r="F665" i="177"/>
  <c r="G665" i="177"/>
  <c r="H665" i="177"/>
  <c r="I665" i="177"/>
  <c r="J665" i="177"/>
  <c r="B666" i="177"/>
  <c r="C666" i="177"/>
  <c r="D666" i="177"/>
  <c r="E666" i="177"/>
  <c r="F666" i="177"/>
  <c r="G666" i="177"/>
  <c r="H666" i="177"/>
  <c r="I666" i="177"/>
  <c r="J666" i="177"/>
  <c r="B667" i="177"/>
  <c r="C667" i="177"/>
  <c r="D667" i="177"/>
  <c r="E667" i="177"/>
  <c r="F667" i="177"/>
  <c r="G667" i="177"/>
  <c r="H667" i="177"/>
  <c r="I667" i="177"/>
  <c r="J667" i="177"/>
  <c r="B668" i="177"/>
  <c r="C668" i="177"/>
  <c r="D668" i="177"/>
  <c r="E668" i="177"/>
  <c r="F668" i="177"/>
  <c r="G668" i="177"/>
  <c r="H668" i="177"/>
  <c r="I668" i="177"/>
  <c r="J668" i="177"/>
  <c r="B669" i="177"/>
  <c r="C669" i="177"/>
  <c r="D669" i="177"/>
  <c r="E669" i="177"/>
  <c r="F669" i="177"/>
  <c r="G669" i="177"/>
  <c r="H669" i="177"/>
  <c r="I669" i="177"/>
  <c r="J669" i="177"/>
  <c r="B670" i="177"/>
  <c r="C670" i="177"/>
  <c r="D670" i="177"/>
  <c r="E670" i="177"/>
  <c r="F670" i="177"/>
  <c r="G670" i="177"/>
  <c r="H670" i="177"/>
  <c r="I670" i="177"/>
  <c r="J670" i="177"/>
  <c r="B671" i="177"/>
  <c r="C671" i="177"/>
  <c r="D671" i="177"/>
  <c r="E671" i="177"/>
  <c r="F671" i="177"/>
  <c r="G671" i="177"/>
  <c r="H671" i="177"/>
  <c r="I671" i="177"/>
  <c r="J671" i="177"/>
  <c r="B672" i="177"/>
  <c r="C672" i="177"/>
  <c r="D672" i="177"/>
  <c r="E672" i="177"/>
  <c r="F672" i="177"/>
  <c r="G672" i="177"/>
  <c r="H672" i="177"/>
  <c r="I672" i="177"/>
  <c r="J672" i="177"/>
  <c r="B673" i="177"/>
  <c r="C673" i="177"/>
  <c r="D673" i="177"/>
  <c r="E673" i="177"/>
  <c r="F673" i="177"/>
  <c r="G673" i="177"/>
  <c r="H673" i="177"/>
  <c r="I673" i="177"/>
  <c r="J673" i="177"/>
  <c r="B674" i="177"/>
  <c r="C674" i="177"/>
  <c r="D674" i="177"/>
  <c r="E674" i="177"/>
  <c r="F674" i="177"/>
  <c r="G674" i="177"/>
  <c r="H674" i="177"/>
  <c r="I674" i="177"/>
  <c r="J674" i="177"/>
  <c r="B675" i="177"/>
  <c r="C675" i="177"/>
  <c r="D675" i="177"/>
  <c r="E675" i="177"/>
  <c r="F675" i="177"/>
  <c r="G675" i="177"/>
  <c r="H675" i="177"/>
  <c r="I675" i="177"/>
  <c r="J675" i="177"/>
  <c r="B676" i="177"/>
  <c r="C676" i="177"/>
  <c r="D676" i="177"/>
  <c r="E676" i="177"/>
  <c r="F676" i="177"/>
  <c r="G676" i="177"/>
  <c r="H676" i="177"/>
  <c r="I676" i="177"/>
  <c r="J676" i="177"/>
  <c r="B677" i="177"/>
  <c r="C677" i="177"/>
  <c r="D677" i="177"/>
  <c r="E677" i="177"/>
  <c r="F677" i="177"/>
  <c r="G677" i="177"/>
  <c r="H677" i="177"/>
  <c r="I677" i="177"/>
  <c r="J677" i="177"/>
  <c r="B678" i="177"/>
  <c r="C678" i="177"/>
  <c r="D678" i="177"/>
  <c r="E678" i="177"/>
  <c r="F678" i="177"/>
  <c r="G678" i="177"/>
  <c r="H678" i="177"/>
  <c r="I678" i="177"/>
  <c r="J678" i="177"/>
  <c r="B679" i="177"/>
  <c r="C679" i="177"/>
  <c r="D679" i="177"/>
  <c r="E679" i="177"/>
  <c r="F679" i="177"/>
  <c r="G679" i="177"/>
  <c r="H679" i="177"/>
  <c r="I679" i="177"/>
  <c r="J679" i="177"/>
  <c r="B680" i="177"/>
  <c r="C680" i="177"/>
  <c r="D680" i="177"/>
  <c r="E680" i="177"/>
  <c r="F680" i="177"/>
  <c r="G680" i="177"/>
  <c r="H680" i="177"/>
  <c r="I680" i="177"/>
  <c r="J680" i="177"/>
  <c r="B681" i="177"/>
  <c r="C681" i="177"/>
  <c r="D681" i="177"/>
  <c r="E681" i="177"/>
  <c r="F681" i="177"/>
  <c r="G681" i="177"/>
  <c r="H681" i="177"/>
  <c r="I681" i="177"/>
  <c r="J681" i="177"/>
  <c r="B682" i="177"/>
  <c r="C682" i="177"/>
  <c r="D682" i="177"/>
  <c r="E682" i="177"/>
  <c r="F682" i="177"/>
  <c r="G682" i="177"/>
  <c r="H682" i="177"/>
  <c r="I682" i="177"/>
  <c r="J682" i="177"/>
  <c r="B683" i="177"/>
  <c r="C683" i="177"/>
  <c r="D683" i="177"/>
  <c r="E683" i="177"/>
  <c r="F683" i="177"/>
  <c r="G683" i="177"/>
  <c r="H683" i="177"/>
  <c r="I683" i="177"/>
  <c r="J683" i="177"/>
  <c r="B684" i="177"/>
  <c r="C684" i="177"/>
  <c r="D684" i="177"/>
  <c r="E684" i="177"/>
  <c r="F684" i="177"/>
  <c r="G684" i="177"/>
  <c r="H684" i="177"/>
  <c r="I684" i="177"/>
  <c r="J684" i="177"/>
  <c r="B685" i="177"/>
  <c r="C685" i="177"/>
  <c r="D685" i="177"/>
  <c r="E685" i="177"/>
  <c r="F685" i="177"/>
  <c r="G685" i="177"/>
  <c r="H685" i="177"/>
  <c r="I685" i="177"/>
  <c r="J685" i="177"/>
  <c r="B686" i="177"/>
  <c r="C686" i="177"/>
  <c r="D686" i="177"/>
  <c r="E686" i="177"/>
  <c r="F686" i="177"/>
  <c r="G686" i="177"/>
  <c r="H686" i="177"/>
  <c r="I686" i="177"/>
  <c r="J686" i="177"/>
  <c r="B687" i="177"/>
  <c r="C687" i="177"/>
  <c r="D687" i="177"/>
  <c r="E687" i="177"/>
  <c r="F687" i="177"/>
  <c r="G687" i="177"/>
  <c r="H687" i="177"/>
  <c r="I687" i="177"/>
  <c r="J687" i="177"/>
  <c r="B688" i="177"/>
  <c r="C688" i="177"/>
  <c r="D688" i="177"/>
  <c r="E688" i="177"/>
  <c r="F688" i="177"/>
  <c r="G688" i="177"/>
  <c r="H688" i="177"/>
  <c r="I688" i="177"/>
  <c r="J688" i="177"/>
  <c r="B689" i="177"/>
  <c r="C689" i="177"/>
  <c r="D689" i="177"/>
  <c r="E689" i="177"/>
  <c r="F689" i="177"/>
  <c r="G689" i="177"/>
  <c r="H689" i="177"/>
  <c r="I689" i="177"/>
  <c r="J689" i="177"/>
  <c r="B690" i="177"/>
  <c r="C690" i="177"/>
  <c r="D690" i="177"/>
  <c r="E690" i="177"/>
  <c r="F690" i="177"/>
  <c r="G690" i="177"/>
  <c r="H690" i="177"/>
  <c r="I690" i="177"/>
  <c r="J690" i="177"/>
  <c r="B691" i="177"/>
  <c r="C691" i="177"/>
  <c r="D691" i="177"/>
  <c r="E691" i="177"/>
  <c r="F691" i="177"/>
  <c r="G691" i="177"/>
  <c r="H691" i="177"/>
  <c r="I691" i="177"/>
  <c r="J691" i="177"/>
  <c r="B692" i="177"/>
  <c r="C692" i="177"/>
  <c r="D692" i="177"/>
  <c r="E692" i="177"/>
  <c r="F692" i="177"/>
  <c r="G692" i="177"/>
  <c r="H692" i="177"/>
  <c r="I692" i="177"/>
  <c r="J692" i="177"/>
  <c r="B693" i="177"/>
  <c r="C693" i="177"/>
  <c r="D693" i="177"/>
  <c r="E693" i="177"/>
  <c r="F693" i="177"/>
  <c r="G693" i="177"/>
  <c r="H693" i="177"/>
  <c r="I693" i="177"/>
  <c r="J693" i="177"/>
  <c r="B694" i="177"/>
  <c r="C694" i="177"/>
  <c r="D694" i="177"/>
  <c r="E694" i="177"/>
  <c r="F694" i="177"/>
  <c r="G694" i="177"/>
  <c r="H694" i="177"/>
  <c r="I694" i="177"/>
  <c r="J694" i="177"/>
  <c r="B695" i="177"/>
  <c r="C695" i="177"/>
  <c r="D695" i="177"/>
  <c r="E695" i="177"/>
  <c r="F695" i="177"/>
  <c r="G695" i="177"/>
  <c r="H695" i="177"/>
  <c r="I695" i="177"/>
  <c r="J695" i="177"/>
  <c r="B696" i="177"/>
  <c r="C696" i="177"/>
  <c r="D696" i="177"/>
  <c r="E696" i="177"/>
  <c r="F696" i="177"/>
  <c r="G696" i="177"/>
  <c r="H696" i="177"/>
  <c r="I696" i="177"/>
  <c r="J696" i="177"/>
  <c r="B697" i="177"/>
  <c r="C697" i="177"/>
  <c r="D697" i="177"/>
  <c r="E697" i="177"/>
  <c r="F697" i="177"/>
  <c r="G697" i="177"/>
  <c r="H697" i="177"/>
  <c r="I697" i="177"/>
  <c r="J697" i="177"/>
  <c r="B698" i="177"/>
  <c r="C698" i="177"/>
  <c r="D698" i="177"/>
  <c r="E698" i="177"/>
  <c r="F698" i="177"/>
  <c r="G698" i="177"/>
  <c r="H698" i="177"/>
  <c r="I698" i="177"/>
  <c r="J698" i="177"/>
  <c r="B699" i="177"/>
  <c r="C699" i="177"/>
  <c r="D699" i="177"/>
  <c r="E699" i="177"/>
  <c r="F699" i="177"/>
  <c r="G699" i="177"/>
  <c r="H699" i="177"/>
  <c r="I699" i="177"/>
  <c r="J699" i="177"/>
  <c r="B700" i="177"/>
  <c r="C700" i="177"/>
  <c r="D700" i="177"/>
  <c r="E700" i="177"/>
  <c r="F700" i="177"/>
  <c r="G700" i="177"/>
  <c r="H700" i="177"/>
  <c r="I700" i="177"/>
  <c r="J700" i="177"/>
  <c r="B701" i="177"/>
  <c r="C701" i="177"/>
  <c r="D701" i="177"/>
  <c r="E701" i="177"/>
  <c r="F701" i="177"/>
  <c r="G701" i="177"/>
  <c r="H701" i="177"/>
  <c r="I701" i="177"/>
  <c r="J701" i="177"/>
  <c r="B702" i="177"/>
  <c r="C702" i="177"/>
  <c r="D702" i="177"/>
  <c r="E702" i="177"/>
  <c r="F702" i="177"/>
  <c r="G702" i="177"/>
  <c r="H702" i="177"/>
  <c r="I702" i="177"/>
  <c r="J702" i="177"/>
  <c r="B703" i="177"/>
  <c r="C703" i="177"/>
  <c r="D703" i="177"/>
  <c r="E703" i="177"/>
  <c r="F703" i="177"/>
  <c r="G703" i="177"/>
  <c r="H703" i="177"/>
  <c r="I703" i="177"/>
  <c r="J703" i="177"/>
  <c r="B704" i="177"/>
  <c r="C704" i="177"/>
  <c r="D704" i="177"/>
  <c r="E704" i="177"/>
  <c r="F704" i="177"/>
  <c r="G704" i="177"/>
  <c r="H704" i="177"/>
  <c r="I704" i="177"/>
  <c r="J704" i="177"/>
  <c r="B705" i="177"/>
  <c r="C705" i="177"/>
  <c r="D705" i="177"/>
  <c r="E705" i="177"/>
  <c r="F705" i="177"/>
  <c r="G705" i="177"/>
  <c r="H705" i="177"/>
  <c r="I705" i="177"/>
  <c r="J705" i="177"/>
  <c r="B706" i="177"/>
  <c r="C706" i="177"/>
  <c r="D706" i="177"/>
  <c r="E706" i="177"/>
  <c r="F706" i="177"/>
  <c r="G706" i="177"/>
  <c r="H706" i="177"/>
  <c r="I706" i="177"/>
  <c r="J706" i="177"/>
  <c r="B707" i="177"/>
  <c r="C707" i="177"/>
  <c r="D707" i="177"/>
  <c r="E707" i="177"/>
  <c r="F707" i="177"/>
  <c r="G707" i="177"/>
  <c r="H707" i="177"/>
  <c r="I707" i="177"/>
  <c r="J707" i="177"/>
  <c r="B708" i="177"/>
  <c r="C708" i="177"/>
  <c r="D708" i="177"/>
  <c r="E708" i="177"/>
  <c r="F708" i="177"/>
  <c r="G708" i="177"/>
  <c r="H708" i="177"/>
  <c r="I708" i="177"/>
  <c r="J708" i="177"/>
  <c r="B709" i="177"/>
  <c r="C709" i="177"/>
  <c r="D709" i="177"/>
  <c r="E709" i="177"/>
  <c r="F709" i="177"/>
  <c r="G709" i="177"/>
  <c r="H709" i="177"/>
  <c r="I709" i="177"/>
  <c r="J709" i="177"/>
  <c r="B710" i="177"/>
  <c r="C710" i="177"/>
  <c r="D710" i="177"/>
  <c r="E710" i="177"/>
  <c r="F710" i="177"/>
  <c r="G710" i="177"/>
  <c r="H710" i="177"/>
  <c r="I710" i="177"/>
  <c r="J710" i="177"/>
  <c r="B711" i="177"/>
  <c r="C711" i="177"/>
  <c r="D711" i="177"/>
  <c r="E711" i="177"/>
  <c r="F711" i="177"/>
  <c r="G711" i="177"/>
  <c r="H711" i="177"/>
  <c r="I711" i="177"/>
  <c r="J711" i="177"/>
  <c r="B712" i="177"/>
  <c r="C712" i="177"/>
  <c r="D712" i="177"/>
  <c r="E712" i="177"/>
  <c r="F712" i="177"/>
  <c r="G712" i="177"/>
  <c r="H712" i="177"/>
  <c r="I712" i="177"/>
  <c r="J712" i="177"/>
  <c r="B713" i="177"/>
  <c r="C713" i="177"/>
  <c r="D713" i="177"/>
  <c r="E713" i="177"/>
  <c r="F713" i="177"/>
  <c r="G713" i="177"/>
  <c r="H713" i="177"/>
  <c r="I713" i="177"/>
  <c r="J713" i="177"/>
  <c r="B714" i="177"/>
  <c r="C714" i="177"/>
  <c r="D714" i="177"/>
  <c r="E714" i="177"/>
  <c r="F714" i="177"/>
  <c r="G714" i="177"/>
  <c r="H714" i="177"/>
  <c r="I714" i="177"/>
  <c r="J714" i="177"/>
  <c r="B715" i="177"/>
  <c r="C715" i="177"/>
  <c r="D715" i="177"/>
  <c r="E715" i="177"/>
  <c r="F715" i="177"/>
  <c r="G715" i="177"/>
  <c r="H715" i="177"/>
  <c r="I715" i="177"/>
  <c r="J715" i="177"/>
  <c r="B716" i="177"/>
  <c r="C716" i="177"/>
  <c r="D716" i="177"/>
  <c r="E716" i="177"/>
  <c r="F716" i="177"/>
  <c r="G716" i="177"/>
  <c r="H716" i="177"/>
  <c r="I716" i="177"/>
  <c r="J716" i="177"/>
  <c r="B717" i="177"/>
  <c r="C717" i="177"/>
  <c r="D717" i="177"/>
  <c r="E717" i="177"/>
  <c r="F717" i="177"/>
  <c r="G717" i="177"/>
  <c r="H717" i="177"/>
  <c r="I717" i="177"/>
  <c r="J717" i="177"/>
  <c r="B718" i="177"/>
  <c r="C718" i="177"/>
  <c r="D718" i="177"/>
  <c r="E718" i="177"/>
  <c r="F718" i="177"/>
  <c r="G718" i="177"/>
  <c r="H718" i="177"/>
  <c r="I718" i="177"/>
  <c r="J718" i="177"/>
  <c r="B719" i="177"/>
  <c r="C719" i="177"/>
  <c r="D719" i="177"/>
  <c r="E719" i="177"/>
  <c r="F719" i="177"/>
  <c r="G719" i="177"/>
  <c r="H719" i="177"/>
  <c r="I719" i="177"/>
  <c r="J719" i="177"/>
  <c r="B720" i="177"/>
  <c r="C720" i="177"/>
  <c r="D720" i="177"/>
  <c r="E720" i="177"/>
  <c r="F720" i="177"/>
  <c r="G720" i="177"/>
  <c r="H720" i="177"/>
  <c r="I720" i="177"/>
  <c r="J720" i="177"/>
  <c r="B721" i="177"/>
  <c r="C721" i="177"/>
  <c r="D721" i="177"/>
  <c r="E721" i="177"/>
  <c r="F721" i="177"/>
  <c r="G721" i="177"/>
  <c r="H721" i="177"/>
  <c r="I721" i="177"/>
  <c r="J721" i="177"/>
  <c r="B722" i="177"/>
  <c r="C722" i="177"/>
  <c r="D722" i="177"/>
  <c r="E722" i="177"/>
  <c r="F722" i="177"/>
  <c r="G722" i="177"/>
  <c r="H722" i="177"/>
  <c r="I722" i="177"/>
  <c r="J722" i="177"/>
  <c r="B723" i="177"/>
  <c r="C723" i="177"/>
  <c r="D723" i="177"/>
  <c r="E723" i="177"/>
  <c r="F723" i="177"/>
  <c r="G723" i="177"/>
  <c r="H723" i="177"/>
  <c r="I723" i="177"/>
  <c r="J723" i="177"/>
  <c r="B724" i="177"/>
  <c r="C724" i="177"/>
  <c r="D724" i="177"/>
  <c r="E724" i="177"/>
  <c r="F724" i="177"/>
  <c r="G724" i="177"/>
  <c r="H724" i="177"/>
  <c r="I724" i="177"/>
  <c r="J724" i="177"/>
  <c r="B725" i="177"/>
  <c r="C725" i="177"/>
  <c r="D725" i="177"/>
  <c r="E725" i="177"/>
  <c r="F725" i="177"/>
  <c r="G725" i="177"/>
  <c r="H725" i="177"/>
  <c r="I725" i="177"/>
  <c r="J725" i="177"/>
  <c r="B726" i="177"/>
  <c r="C726" i="177"/>
  <c r="D726" i="177"/>
  <c r="E726" i="177"/>
  <c r="F726" i="177"/>
  <c r="G726" i="177"/>
  <c r="H726" i="177"/>
  <c r="I726" i="177"/>
  <c r="J726" i="177"/>
  <c r="B727" i="177"/>
  <c r="C727" i="177"/>
  <c r="D727" i="177"/>
  <c r="E727" i="177"/>
  <c r="F727" i="177"/>
  <c r="G727" i="177"/>
  <c r="H727" i="177"/>
  <c r="I727" i="177"/>
  <c r="J727" i="177"/>
  <c r="B728" i="177"/>
  <c r="C728" i="177"/>
  <c r="D728" i="177"/>
  <c r="E728" i="177"/>
  <c r="F728" i="177"/>
  <c r="G728" i="177"/>
  <c r="H728" i="177"/>
  <c r="I728" i="177"/>
  <c r="J728" i="177"/>
  <c r="B729" i="177"/>
  <c r="C729" i="177"/>
  <c r="D729" i="177"/>
  <c r="E729" i="177"/>
  <c r="F729" i="177"/>
  <c r="G729" i="177"/>
  <c r="H729" i="177"/>
  <c r="I729" i="177"/>
  <c r="J729" i="177"/>
  <c r="B730" i="177"/>
  <c r="C730" i="177"/>
  <c r="D730" i="177"/>
  <c r="E730" i="177"/>
  <c r="F730" i="177"/>
  <c r="G730" i="177"/>
  <c r="H730" i="177"/>
  <c r="I730" i="177"/>
  <c r="J730" i="177"/>
  <c r="B731" i="177"/>
  <c r="C731" i="177"/>
  <c r="D731" i="177"/>
  <c r="E731" i="177"/>
  <c r="F731" i="177"/>
  <c r="G731" i="177"/>
  <c r="H731" i="177"/>
  <c r="I731" i="177"/>
  <c r="J731" i="177"/>
  <c r="B732" i="177"/>
  <c r="C732" i="177"/>
  <c r="D732" i="177"/>
  <c r="E732" i="177"/>
  <c r="F732" i="177"/>
  <c r="G732" i="177"/>
  <c r="H732" i="177"/>
  <c r="I732" i="177"/>
  <c r="J732" i="177"/>
  <c r="B733" i="177"/>
  <c r="C733" i="177"/>
  <c r="D733" i="177"/>
  <c r="E733" i="177"/>
  <c r="F733" i="177"/>
  <c r="G733" i="177"/>
  <c r="H733" i="177"/>
  <c r="I733" i="177"/>
  <c r="J733" i="177"/>
  <c r="B734" i="177"/>
  <c r="C734" i="177"/>
  <c r="D734" i="177"/>
  <c r="E734" i="177"/>
  <c r="F734" i="177"/>
  <c r="G734" i="177"/>
  <c r="H734" i="177"/>
  <c r="I734" i="177"/>
  <c r="J734" i="177"/>
  <c r="B735" i="177"/>
  <c r="C735" i="177"/>
  <c r="D735" i="177"/>
  <c r="E735" i="177"/>
  <c r="F735" i="177"/>
  <c r="G735" i="177"/>
  <c r="H735" i="177"/>
  <c r="I735" i="177"/>
  <c r="J735" i="177"/>
  <c r="B736" i="177"/>
  <c r="C736" i="177"/>
  <c r="D736" i="177"/>
  <c r="E736" i="177"/>
  <c r="F736" i="177"/>
  <c r="G736" i="177"/>
  <c r="H736" i="177"/>
  <c r="I736" i="177"/>
  <c r="J736" i="177"/>
  <c r="B737" i="177"/>
  <c r="C737" i="177"/>
  <c r="D737" i="177"/>
  <c r="E737" i="177"/>
  <c r="F737" i="177"/>
  <c r="G737" i="177"/>
  <c r="H737" i="177"/>
  <c r="I737" i="177"/>
  <c r="J737" i="177"/>
  <c r="B738" i="177"/>
  <c r="C738" i="177"/>
  <c r="D738" i="177"/>
  <c r="E738" i="177"/>
  <c r="F738" i="177"/>
  <c r="G738" i="177"/>
  <c r="H738" i="177"/>
  <c r="I738" i="177"/>
  <c r="J738" i="177"/>
  <c r="B739" i="177"/>
  <c r="C739" i="177"/>
  <c r="D739" i="177"/>
  <c r="E739" i="177"/>
  <c r="F739" i="177"/>
  <c r="G739" i="177"/>
  <c r="H739" i="177"/>
  <c r="I739" i="177"/>
  <c r="J739" i="177"/>
  <c r="B740" i="177"/>
  <c r="C740" i="177"/>
  <c r="D740" i="177"/>
  <c r="E740" i="177"/>
  <c r="F740" i="177"/>
  <c r="G740" i="177"/>
  <c r="H740" i="177"/>
  <c r="I740" i="177"/>
  <c r="J740" i="177"/>
  <c r="B741" i="177"/>
  <c r="C741" i="177"/>
  <c r="D741" i="177"/>
  <c r="E741" i="177"/>
  <c r="F741" i="177"/>
  <c r="G741" i="177"/>
  <c r="H741" i="177"/>
  <c r="I741" i="177"/>
  <c r="J741" i="177"/>
  <c r="B742" i="177"/>
  <c r="C742" i="177"/>
  <c r="D742" i="177"/>
  <c r="E742" i="177"/>
  <c r="F742" i="177"/>
  <c r="G742" i="177"/>
  <c r="H742" i="177"/>
  <c r="I742" i="177"/>
  <c r="J742" i="177"/>
  <c r="B743" i="177"/>
  <c r="C743" i="177"/>
  <c r="D743" i="177"/>
  <c r="E743" i="177"/>
  <c r="F743" i="177"/>
  <c r="G743" i="177"/>
  <c r="H743" i="177"/>
  <c r="I743" i="177"/>
  <c r="J743" i="177"/>
  <c r="B744" i="177"/>
  <c r="C744" i="177"/>
  <c r="D744" i="177"/>
  <c r="E744" i="177"/>
  <c r="F744" i="177"/>
  <c r="G744" i="177"/>
  <c r="H744" i="177"/>
  <c r="I744" i="177"/>
  <c r="J744" i="177"/>
  <c r="B745" i="177"/>
  <c r="C745" i="177"/>
  <c r="D745" i="177"/>
  <c r="E745" i="177"/>
  <c r="F745" i="177"/>
  <c r="G745" i="177"/>
  <c r="H745" i="177"/>
  <c r="I745" i="177"/>
  <c r="J745" i="177"/>
  <c r="B746" i="177"/>
  <c r="C746" i="177"/>
  <c r="D746" i="177"/>
  <c r="E746" i="177"/>
  <c r="F746" i="177"/>
  <c r="G746" i="177"/>
  <c r="H746" i="177"/>
  <c r="I746" i="177"/>
  <c r="J746" i="177"/>
  <c r="B747" i="177"/>
  <c r="C747" i="177"/>
  <c r="D747" i="177"/>
  <c r="E747" i="177"/>
  <c r="F747" i="177"/>
  <c r="G747" i="177"/>
  <c r="H747" i="177"/>
  <c r="I747" i="177"/>
  <c r="J747" i="177"/>
  <c r="B748" i="177"/>
  <c r="C748" i="177"/>
  <c r="D748" i="177"/>
  <c r="E748" i="177"/>
  <c r="F748" i="177"/>
  <c r="G748" i="177"/>
  <c r="H748" i="177"/>
  <c r="I748" i="177"/>
  <c r="J748" i="177"/>
  <c r="B749" i="177"/>
  <c r="C749" i="177"/>
  <c r="D749" i="177"/>
  <c r="E749" i="177"/>
  <c r="F749" i="177"/>
  <c r="G749" i="177"/>
  <c r="H749" i="177"/>
  <c r="I749" i="177"/>
  <c r="J749" i="177"/>
  <c r="B750" i="177"/>
  <c r="C750" i="177"/>
  <c r="D750" i="177"/>
  <c r="E750" i="177"/>
  <c r="F750" i="177"/>
  <c r="G750" i="177"/>
  <c r="H750" i="177"/>
  <c r="I750" i="177"/>
  <c r="J750" i="177"/>
  <c r="B751" i="177"/>
  <c r="C751" i="177"/>
  <c r="D751" i="177"/>
  <c r="E751" i="177"/>
  <c r="F751" i="177"/>
  <c r="G751" i="177"/>
  <c r="H751" i="177"/>
  <c r="I751" i="177"/>
  <c r="J751" i="177"/>
  <c r="B752" i="177"/>
  <c r="C752" i="177"/>
  <c r="D752" i="177"/>
  <c r="E752" i="177"/>
  <c r="F752" i="177"/>
  <c r="G752" i="177"/>
  <c r="H752" i="177"/>
  <c r="I752" i="177"/>
  <c r="J752" i="177"/>
  <c r="B753" i="177"/>
  <c r="C753" i="177"/>
  <c r="D753" i="177"/>
  <c r="E753" i="177"/>
  <c r="F753" i="177"/>
  <c r="G753" i="177"/>
  <c r="H753" i="177"/>
  <c r="I753" i="177"/>
  <c r="J753" i="177"/>
  <c r="B754" i="177"/>
  <c r="C754" i="177"/>
  <c r="D754" i="177"/>
  <c r="E754" i="177"/>
  <c r="F754" i="177"/>
  <c r="G754" i="177"/>
  <c r="H754" i="177"/>
  <c r="I754" i="177"/>
  <c r="J754" i="177"/>
  <c r="B755" i="177"/>
  <c r="C755" i="177"/>
  <c r="D755" i="177"/>
  <c r="E755" i="177"/>
  <c r="F755" i="177"/>
  <c r="G755" i="177"/>
  <c r="H755" i="177"/>
  <c r="I755" i="177"/>
  <c r="J755" i="177"/>
  <c r="B756" i="177"/>
  <c r="C756" i="177"/>
  <c r="D756" i="177"/>
  <c r="E756" i="177"/>
  <c r="F756" i="177"/>
  <c r="G756" i="177"/>
  <c r="H756" i="177"/>
  <c r="I756" i="177"/>
  <c r="J756" i="177"/>
  <c r="B757" i="177"/>
  <c r="C757" i="177"/>
  <c r="D757" i="177"/>
  <c r="E757" i="177"/>
  <c r="F757" i="177"/>
  <c r="G757" i="177"/>
  <c r="H757" i="177"/>
  <c r="I757" i="177"/>
  <c r="J757" i="177"/>
  <c r="B758" i="177"/>
  <c r="C758" i="177"/>
  <c r="D758" i="177"/>
  <c r="E758" i="177"/>
  <c r="F758" i="177"/>
  <c r="G758" i="177"/>
  <c r="H758" i="177"/>
  <c r="I758" i="177"/>
  <c r="J758" i="177"/>
  <c r="B759" i="177"/>
  <c r="C759" i="177"/>
  <c r="D759" i="177"/>
  <c r="E759" i="177"/>
  <c r="F759" i="177"/>
  <c r="G759" i="177"/>
  <c r="H759" i="177"/>
  <c r="I759" i="177"/>
  <c r="J759" i="177"/>
  <c r="B760" i="177"/>
  <c r="C760" i="177"/>
  <c r="D760" i="177"/>
  <c r="E760" i="177"/>
  <c r="F760" i="177"/>
  <c r="G760" i="177"/>
  <c r="H760" i="177"/>
  <c r="I760" i="177"/>
  <c r="J760" i="177"/>
  <c r="B761" i="177"/>
  <c r="C761" i="177"/>
  <c r="D761" i="177"/>
  <c r="E761" i="177"/>
  <c r="F761" i="177"/>
  <c r="G761" i="177"/>
  <c r="H761" i="177"/>
  <c r="I761" i="177"/>
  <c r="J761" i="177"/>
  <c r="B762" i="177"/>
  <c r="C762" i="177"/>
  <c r="D762" i="177"/>
  <c r="E762" i="177"/>
  <c r="F762" i="177"/>
  <c r="G762" i="177"/>
  <c r="H762" i="177"/>
  <c r="I762" i="177"/>
  <c r="J762" i="177"/>
  <c r="B763" i="177"/>
  <c r="C763" i="177"/>
  <c r="D763" i="177"/>
  <c r="E763" i="177"/>
  <c r="F763" i="177"/>
  <c r="G763" i="177"/>
  <c r="H763" i="177"/>
  <c r="I763" i="177"/>
  <c r="J763" i="177"/>
  <c r="B764" i="177"/>
  <c r="C764" i="177"/>
  <c r="D764" i="177"/>
  <c r="E764" i="177"/>
  <c r="F764" i="177"/>
  <c r="G764" i="177"/>
  <c r="H764" i="177"/>
  <c r="I764" i="177"/>
  <c r="J764" i="177"/>
  <c r="B765" i="177"/>
  <c r="C765" i="177"/>
  <c r="D765" i="177"/>
  <c r="E765" i="177"/>
  <c r="F765" i="177"/>
  <c r="G765" i="177"/>
  <c r="H765" i="177"/>
  <c r="I765" i="177"/>
  <c r="J765" i="177"/>
  <c r="B766" i="177"/>
  <c r="C766" i="177"/>
  <c r="D766" i="177"/>
  <c r="E766" i="177"/>
  <c r="F766" i="177"/>
  <c r="G766" i="177"/>
  <c r="H766" i="177"/>
  <c r="I766" i="177"/>
  <c r="J766" i="177"/>
  <c r="B767" i="177"/>
  <c r="C767" i="177"/>
  <c r="D767" i="177"/>
  <c r="E767" i="177"/>
  <c r="F767" i="177"/>
  <c r="G767" i="177"/>
  <c r="H767" i="177"/>
  <c r="I767" i="177"/>
  <c r="J767" i="177"/>
  <c r="B768" i="177"/>
  <c r="C768" i="177"/>
  <c r="D768" i="177"/>
  <c r="E768" i="177"/>
  <c r="F768" i="177"/>
  <c r="G768" i="177"/>
  <c r="H768" i="177"/>
  <c r="I768" i="177"/>
  <c r="J768" i="177"/>
  <c r="B769" i="177"/>
  <c r="C769" i="177"/>
  <c r="D769" i="177"/>
  <c r="E769" i="177"/>
  <c r="F769" i="177"/>
  <c r="G769" i="177"/>
  <c r="H769" i="177"/>
  <c r="I769" i="177"/>
  <c r="J769" i="177"/>
  <c r="B770" i="177"/>
  <c r="C770" i="177"/>
  <c r="D770" i="177"/>
  <c r="E770" i="177"/>
  <c r="F770" i="177"/>
  <c r="G770" i="177"/>
  <c r="H770" i="177"/>
  <c r="I770" i="177"/>
  <c r="J770" i="177"/>
  <c r="B771" i="177"/>
  <c r="C771" i="177"/>
  <c r="D771" i="177"/>
  <c r="E771" i="177"/>
  <c r="F771" i="177"/>
  <c r="G771" i="177"/>
  <c r="H771" i="177"/>
  <c r="I771" i="177"/>
  <c r="J771" i="177"/>
  <c r="B772" i="177"/>
  <c r="C772" i="177"/>
  <c r="D772" i="177"/>
  <c r="E772" i="177"/>
  <c r="F772" i="177"/>
  <c r="G772" i="177"/>
  <c r="H772" i="177"/>
  <c r="I772" i="177"/>
  <c r="J772" i="177"/>
  <c r="B773" i="177"/>
  <c r="C773" i="177"/>
  <c r="D773" i="177"/>
  <c r="E773" i="177"/>
  <c r="F773" i="177"/>
  <c r="G773" i="177"/>
  <c r="H773" i="177"/>
  <c r="I773" i="177"/>
  <c r="J773" i="177"/>
  <c r="B774" i="177"/>
  <c r="C774" i="177"/>
  <c r="D774" i="177"/>
  <c r="E774" i="177"/>
  <c r="F774" i="177"/>
  <c r="G774" i="177"/>
  <c r="H774" i="177"/>
  <c r="I774" i="177"/>
  <c r="J774" i="177"/>
  <c r="B775" i="177"/>
  <c r="C775" i="177"/>
  <c r="D775" i="177"/>
  <c r="E775" i="177"/>
  <c r="F775" i="177"/>
  <c r="G775" i="177"/>
  <c r="H775" i="177"/>
  <c r="I775" i="177"/>
  <c r="J775" i="177"/>
  <c r="B776" i="177"/>
  <c r="C776" i="177"/>
  <c r="D776" i="177"/>
  <c r="E776" i="177"/>
  <c r="F776" i="177"/>
  <c r="G776" i="177"/>
  <c r="H776" i="177"/>
  <c r="I776" i="177"/>
  <c r="J776" i="177"/>
  <c r="B777" i="177"/>
  <c r="C777" i="177"/>
  <c r="D777" i="177"/>
  <c r="E777" i="177"/>
  <c r="F777" i="177"/>
  <c r="G777" i="177"/>
  <c r="H777" i="177"/>
  <c r="I777" i="177"/>
  <c r="J777" i="177"/>
  <c r="B778" i="177"/>
  <c r="C778" i="177"/>
  <c r="D778" i="177"/>
  <c r="E778" i="177"/>
  <c r="F778" i="177"/>
  <c r="G778" i="177"/>
  <c r="H778" i="177"/>
  <c r="I778" i="177"/>
  <c r="J778" i="177"/>
  <c r="B779" i="177"/>
  <c r="C779" i="177"/>
  <c r="D779" i="177"/>
  <c r="E779" i="177"/>
  <c r="F779" i="177"/>
  <c r="G779" i="177"/>
  <c r="H779" i="177"/>
  <c r="I779" i="177"/>
  <c r="J779" i="177"/>
  <c r="B780" i="177"/>
  <c r="C780" i="177"/>
  <c r="D780" i="177"/>
  <c r="E780" i="177"/>
  <c r="F780" i="177"/>
  <c r="G780" i="177"/>
  <c r="H780" i="177"/>
  <c r="I780" i="177"/>
  <c r="J780" i="177"/>
  <c r="B781" i="177"/>
  <c r="C781" i="177"/>
  <c r="D781" i="177"/>
  <c r="E781" i="177"/>
  <c r="F781" i="177"/>
  <c r="G781" i="177"/>
  <c r="H781" i="177"/>
  <c r="I781" i="177"/>
  <c r="J781" i="177"/>
  <c r="B782" i="177"/>
  <c r="C782" i="177"/>
  <c r="D782" i="177"/>
  <c r="E782" i="177"/>
  <c r="F782" i="177"/>
  <c r="G782" i="177"/>
  <c r="H782" i="177"/>
  <c r="I782" i="177"/>
  <c r="J782" i="177"/>
  <c r="B783" i="177"/>
  <c r="C783" i="177"/>
  <c r="D783" i="177"/>
  <c r="E783" i="177"/>
  <c r="F783" i="177"/>
  <c r="G783" i="177"/>
  <c r="H783" i="177"/>
  <c r="I783" i="177"/>
  <c r="J783" i="177"/>
  <c r="B784" i="177"/>
  <c r="C784" i="177"/>
  <c r="D784" i="177"/>
  <c r="E784" i="177"/>
  <c r="F784" i="177"/>
  <c r="G784" i="177"/>
  <c r="H784" i="177"/>
  <c r="I784" i="177"/>
  <c r="J784" i="177"/>
  <c r="B785" i="177"/>
  <c r="C785" i="177"/>
  <c r="D785" i="177"/>
  <c r="E785" i="177"/>
  <c r="F785" i="177"/>
  <c r="G785" i="177"/>
  <c r="H785" i="177"/>
  <c r="I785" i="177"/>
  <c r="J785" i="177"/>
  <c r="B786" i="177"/>
  <c r="C786" i="177"/>
  <c r="D786" i="177"/>
  <c r="E786" i="177"/>
  <c r="F786" i="177"/>
  <c r="G786" i="177"/>
  <c r="H786" i="177"/>
  <c r="I786" i="177"/>
  <c r="J786" i="177"/>
  <c r="B787" i="177"/>
  <c r="C787" i="177"/>
  <c r="D787" i="177"/>
  <c r="E787" i="177"/>
  <c r="F787" i="177"/>
  <c r="G787" i="177"/>
  <c r="H787" i="177"/>
  <c r="I787" i="177"/>
  <c r="J787" i="177"/>
  <c r="B788" i="177"/>
  <c r="C788" i="177"/>
  <c r="D788" i="177"/>
  <c r="E788" i="177"/>
  <c r="F788" i="177"/>
  <c r="G788" i="177"/>
  <c r="H788" i="177"/>
  <c r="I788" i="177"/>
  <c r="J788" i="177"/>
  <c r="B789" i="177"/>
  <c r="C789" i="177"/>
  <c r="D789" i="177"/>
  <c r="E789" i="177"/>
  <c r="F789" i="177"/>
  <c r="G789" i="177"/>
  <c r="H789" i="177"/>
  <c r="I789" i="177"/>
  <c r="J789" i="177"/>
  <c r="B790" i="177"/>
  <c r="C790" i="177"/>
  <c r="D790" i="177"/>
  <c r="E790" i="177"/>
  <c r="F790" i="177"/>
  <c r="G790" i="177"/>
  <c r="H790" i="177"/>
  <c r="I790" i="177"/>
  <c r="J790" i="177"/>
  <c r="B791" i="177"/>
  <c r="C791" i="177"/>
  <c r="D791" i="177"/>
  <c r="E791" i="177"/>
  <c r="F791" i="177"/>
  <c r="G791" i="177"/>
  <c r="H791" i="177"/>
  <c r="I791" i="177"/>
  <c r="J791" i="177"/>
  <c r="B792" i="177"/>
  <c r="C792" i="177"/>
  <c r="D792" i="177"/>
  <c r="E792" i="177"/>
  <c r="F792" i="177"/>
  <c r="G792" i="177"/>
  <c r="H792" i="177"/>
  <c r="I792" i="177"/>
  <c r="J792" i="177"/>
  <c r="B793" i="177"/>
  <c r="C793" i="177"/>
  <c r="D793" i="177"/>
  <c r="E793" i="177"/>
  <c r="F793" i="177"/>
  <c r="G793" i="177"/>
  <c r="H793" i="177"/>
  <c r="I793" i="177"/>
  <c r="J793" i="177"/>
  <c r="B794" i="177"/>
  <c r="C794" i="177"/>
  <c r="D794" i="177"/>
  <c r="E794" i="177"/>
  <c r="F794" i="177"/>
  <c r="G794" i="177"/>
  <c r="H794" i="177"/>
  <c r="I794" i="177"/>
  <c r="J794" i="177"/>
  <c r="B795" i="177"/>
  <c r="C795" i="177"/>
  <c r="D795" i="177"/>
  <c r="E795" i="177"/>
  <c r="F795" i="177"/>
  <c r="G795" i="177"/>
  <c r="H795" i="177"/>
  <c r="I795" i="177"/>
  <c r="J795" i="177"/>
  <c r="B796" i="177"/>
  <c r="C796" i="177"/>
  <c r="D796" i="177"/>
  <c r="E796" i="177"/>
  <c r="F796" i="177"/>
  <c r="G796" i="177"/>
  <c r="H796" i="177"/>
  <c r="I796" i="177"/>
  <c r="J796" i="177"/>
  <c r="B797" i="177"/>
  <c r="C797" i="177"/>
  <c r="D797" i="177"/>
  <c r="E797" i="177"/>
  <c r="F797" i="177"/>
  <c r="G797" i="177"/>
  <c r="H797" i="177"/>
  <c r="I797" i="177"/>
  <c r="J797" i="177"/>
  <c r="B798" i="177"/>
  <c r="C798" i="177"/>
  <c r="D798" i="177"/>
  <c r="E798" i="177"/>
  <c r="F798" i="177"/>
  <c r="G798" i="177"/>
  <c r="H798" i="177"/>
  <c r="I798" i="177"/>
  <c r="J798" i="177"/>
  <c r="B799" i="177"/>
  <c r="C799" i="177"/>
  <c r="D799" i="177"/>
  <c r="E799" i="177"/>
  <c r="F799" i="177"/>
  <c r="G799" i="177"/>
  <c r="H799" i="177"/>
  <c r="I799" i="177"/>
  <c r="J799" i="177"/>
  <c r="B800" i="177"/>
  <c r="C800" i="177"/>
  <c r="D800" i="177"/>
  <c r="E800" i="177"/>
  <c r="F800" i="177"/>
  <c r="G800" i="177"/>
  <c r="H800" i="177"/>
  <c r="I800" i="177"/>
  <c r="J800" i="177"/>
  <c r="B801" i="177"/>
  <c r="C801" i="177"/>
  <c r="D801" i="177"/>
  <c r="E801" i="177"/>
  <c r="F801" i="177"/>
  <c r="G801" i="177"/>
  <c r="H801" i="177"/>
  <c r="I801" i="177"/>
  <c r="J801" i="177"/>
  <c r="B802" i="177"/>
  <c r="C802" i="177"/>
  <c r="D802" i="177"/>
  <c r="E802" i="177"/>
  <c r="F802" i="177"/>
  <c r="G802" i="177"/>
  <c r="H802" i="177"/>
  <c r="I802" i="177"/>
  <c r="J802" i="177"/>
  <c r="B803" i="177"/>
  <c r="C803" i="177"/>
  <c r="D803" i="177"/>
  <c r="E803" i="177"/>
  <c r="F803" i="177"/>
  <c r="G803" i="177"/>
  <c r="H803" i="177"/>
  <c r="I803" i="177"/>
  <c r="J803" i="177"/>
  <c r="B804" i="177"/>
  <c r="C804" i="177"/>
  <c r="D804" i="177"/>
  <c r="E804" i="177"/>
  <c r="F804" i="177"/>
  <c r="G804" i="177"/>
  <c r="H804" i="177"/>
  <c r="I804" i="177"/>
  <c r="J804" i="177"/>
  <c r="B805" i="177"/>
  <c r="C805" i="177"/>
  <c r="D805" i="177"/>
  <c r="E805" i="177"/>
  <c r="F805" i="177"/>
  <c r="G805" i="177"/>
  <c r="H805" i="177"/>
  <c r="I805" i="177"/>
  <c r="J805" i="177"/>
  <c r="B806" i="177"/>
  <c r="C806" i="177"/>
  <c r="D806" i="177"/>
  <c r="E806" i="177"/>
  <c r="F806" i="177"/>
  <c r="G806" i="177"/>
  <c r="H806" i="177"/>
  <c r="I806" i="177"/>
  <c r="J806" i="177"/>
  <c r="B807" i="177"/>
  <c r="C807" i="177"/>
  <c r="D807" i="177"/>
  <c r="E807" i="177"/>
  <c r="F807" i="177"/>
  <c r="G807" i="177"/>
  <c r="H807" i="177"/>
  <c r="I807" i="177"/>
  <c r="J807" i="177"/>
  <c r="B808" i="177"/>
  <c r="C808" i="177"/>
  <c r="D808" i="177"/>
  <c r="E808" i="177"/>
  <c r="F808" i="177"/>
  <c r="G808" i="177"/>
  <c r="H808" i="177"/>
  <c r="I808" i="177"/>
  <c r="J808" i="177"/>
  <c r="B809" i="177"/>
  <c r="C809" i="177"/>
  <c r="D809" i="177"/>
  <c r="E809" i="177"/>
  <c r="F809" i="177"/>
  <c r="G809" i="177"/>
  <c r="H809" i="177"/>
  <c r="I809" i="177"/>
  <c r="J809" i="177"/>
  <c r="B810" i="177"/>
  <c r="C810" i="177"/>
  <c r="D810" i="177"/>
  <c r="E810" i="177"/>
  <c r="F810" i="177"/>
  <c r="G810" i="177"/>
  <c r="H810" i="177"/>
  <c r="I810" i="177"/>
  <c r="J810" i="177"/>
  <c r="B811" i="177"/>
  <c r="C811" i="177"/>
  <c r="D811" i="177"/>
  <c r="E811" i="177"/>
  <c r="F811" i="177"/>
  <c r="G811" i="177"/>
  <c r="H811" i="177"/>
  <c r="I811" i="177"/>
  <c r="J811" i="177"/>
  <c r="B812" i="177"/>
  <c r="C812" i="177"/>
  <c r="D812" i="177"/>
  <c r="E812" i="177"/>
  <c r="F812" i="177"/>
  <c r="G812" i="177"/>
  <c r="H812" i="177"/>
  <c r="I812" i="177"/>
  <c r="J812" i="177"/>
  <c r="B813" i="177"/>
  <c r="C813" i="177"/>
  <c r="D813" i="177"/>
  <c r="E813" i="177"/>
  <c r="F813" i="177"/>
  <c r="G813" i="177"/>
  <c r="H813" i="177"/>
  <c r="I813" i="177"/>
  <c r="J813" i="177"/>
  <c r="B814" i="177"/>
  <c r="C814" i="177"/>
  <c r="D814" i="177"/>
  <c r="E814" i="177"/>
  <c r="F814" i="177"/>
  <c r="G814" i="177"/>
  <c r="H814" i="177"/>
  <c r="I814" i="177"/>
  <c r="J814" i="177"/>
  <c r="B815" i="177"/>
  <c r="C815" i="177"/>
  <c r="D815" i="177"/>
  <c r="E815" i="177"/>
  <c r="F815" i="177"/>
  <c r="G815" i="177"/>
  <c r="H815" i="177"/>
  <c r="I815" i="177"/>
  <c r="J815" i="177"/>
  <c r="B816" i="177"/>
  <c r="C816" i="177"/>
  <c r="D816" i="177"/>
  <c r="E816" i="177"/>
  <c r="F816" i="177"/>
  <c r="G816" i="177"/>
  <c r="H816" i="177"/>
  <c r="I816" i="177"/>
  <c r="J816" i="177"/>
  <c r="B817" i="177"/>
  <c r="C817" i="177"/>
  <c r="D817" i="177"/>
  <c r="E817" i="177"/>
  <c r="F817" i="177"/>
  <c r="G817" i="177"/>
  <c r="H817" i="177"/>
  <c r="I817" i="177"/>
  <c r="J817" i="177"/>
  <c r="B818" i="177"/>
  <c r="C818" i="177"/>
  <c r="D818" i="177"/>
  <c r="E818" i="177"/>
  <c r="F818" i="177"/>
  <c r="G818" i="177"/>
  <c r="H818" i="177"/>
  <c r="I818" i="177"/>
  <c r="J818" i="177"/>
  <c r="B819" i="177"/>
  <c r="C819" i="177"/>
  <c r="D819" i="177"/>
  <c r="E819" i="177"/>
  <c r="F819" i="177"/>
  <c r="G819" i="177"/>
  <c r="H819" i="177"/>
  <c r="I819" i="177"/>
  <c r="J819" i="177"/>
  <c r="B820" i="177"/>
  <c r="C820" i="177"/>
  <c r="D820" i="177"/>
  <c r="E820" i="177"/>
  <c r="F820" i="177"/>
  <c r="G820" i="177"/>
  <c r="H820" i="177"/>
  <c r="I820" i="177"/>
  <c r="J820" i="177"/>
  <c r="B821" i="177"/>
  <c r="C821" i="177"/>
  <c r="D821" i="177"/>
  <c r="E821" i="177"/>
  <c r="F821" i="177"/>
  <c r="G821" i="177"/>
  <c r="H821" i="177"/>
  <c r="I821" i="177"/>
  <c r="J821" i="177"/>
  <c r="B822" i="177"/>
  <c r="C822" i="177"/>
  <c r="D822" i="177"/>
  <c r="E822" i="177"/>
  <c r="F822" i="177"/>
  <c r="G822" i="177"/>
  <c r="H822" i="177"/>
  <c r="I822" i="177"/>
  <c r="J822" i="177"/>
  <c r="B823" i="177"/>
  <c r="C823" i="177"/>
  <c r="D823" i="177"/>
  <c r="E823" i="177"/>
  <c r="F823" i="177"/>
  <c r="G823" i="177"/>
  <c r="H823" i="177"/>
  <c r="I823" i="177"/>
  <c r="J823" i="177"/>
  <c r="B824" i="177"/>
  <c r="C824" i="177"/>
  <c r="D824" i="177"/>
  <c r="E824" i="177"/>
  <c r="F824" i="177"/>
  <c r="G824" i="177"/>
  <c r="H824" i="177"/>
  <c r="I824" i="177"/>
  <c r="J824" i="177"/>
  <c r="B825" i="177"/>
  <c r="C825" i="177"/>
  <c r="D825" i="177"/>
  <c r="E825" i="177"/>
  <c r="F825" i="177"/>
  <c r="G825" i="177"/>
  <c r="H825" i="177"/>
  <c r="I825" i="177"/>
  <c r="J825" i="177"/>
  <c r="B826" i="177"/>
  <c r="C826" i="177"/>
  <c r="D826" i="177"/>
  <c r="E826" i="177"/>
  <c r="F826" i="177"/>
  <c r="G826" i="177"/>
  <c r="H826" i="177"/>
  <c r="I826" i="177"/>
  <c r="J826" i="177"/>
  <c r="B827" i="177"/>
  <c r="C827" i="177"/>
  <c r="D827" i="177"/>
  <c r="E827" i="177"/>
  <c r="F827" i="177"/>
  <c r="G827" i="177"/>
  <c r="H827" i="177"/>
  <c r="I827" i="177"/>
  <c r="J827" i="177"/>
  <c r="B828" i="177"/>
  <c r="C828" i="177"/>
  <c r="D828" i="177"/>
  <c r="E828" i="177"/>
  <c r="F828" i="177"/>
  <c r="G828" i="177"/>
  <c r="H828" i="177"/>
  <c r="I828" i="177"/>
  <c r="J828" i="177"/>
  <c r="B829" i="177"/>
  <c r="C829" i="177"/>
  <c r="D829" i="177"/>
  <c r="E829" i="177"/>
  <c r="F829" i="177"/>
  <c r="G829" i="177"/>
  <c r="H829" i="177"/>
  <c r="I829" i="177"/>
  <c r="J829" i="177"/>
  <c r="B830" i="177"/>
  <c r="C830" i="177"/>
  <c r="D830" i="177"/>
  <c r="E830" i="177"/>
  <c r="F830" i="177"/>
  <c r="G830" i="177"/>
  <c r="H830" i="177"/>
  <c r="I830" i="177"/>
  <c r="J830" i="177"/>
  <c r="B831" i="177"/>
  <c r="C831" i="177"/>
  <c r="D831" i="177"/>
  <c r="E831" i="177"/>
  <c r="F831" i="177"/>
  <c r="G831" i="177"/>
  <c r="H831" i="177"/>
  <c r="I831" i="177"/>
  <c r="J831" i="177"/>
  <c r="B832" i="177"/>
  <c r="C832" i="177"/>
  <c r="D832" i="177"/>
  <c r="E832" i="177"/>
  <c r="F832" i="177"/>
  <c r="G832" i="177"/>
  <c r="H832" i="177"/>
  <c r="I832" i="177"/>
  <c r="J832" i="177"/>
  <c r="B833" i="177"/>
  <c r="C833" i="177"/>
  <c r="D833" i="177"/>
  <c r="E833" i="177"/>
  <c r="F833" i="177"/>
  <c r="G833" i="177"/>
  <c r="H833" i="177"/>
  <c r="I833" i="177"/>
  <c r="J833" i="177"/>
  <c r="B834" i="177"/>
  <c r="C834" i="177"/>
  <c r="D834" i="177"/>
  <c r="E834" i="177"/>
  <c r="F834" i="177"/>
  <c r="G834" i="177"/>
  <c r="H834" i="177"/>
  <c r="I834" i="177"/>
  <c r="J834" i="177"/>
  <c r="B835" i="177"/>
  <c r="C835" i="177"/>
  <c r="D835" i="177"/>
  <c r="E835" i="177"/>
  <c r="F835" i="177"/>
  <c r="G835" i="177"/>
  <c r="H835" i="177"/>
  <c r="I835" i="177"/>
  <c r="J835" i="177"/>
  <c r="B836" i="177"/>
  <c r="C836" i="177"/>
  <c r="D836" i="177"/>
  <c r="E836" i="177"/>
  <c r="F836" i="177"/>
  <c r="G836" i="177"/>
  <c r="H836" i="177"/>
  <c r="I836" i="177"/>
  <c r="J836" i="177"/>
  <c r="B837" i="177"/>
  <c r="C837" i="177"/>
  <c r="D837" i="177"/>
  <c r="E837" i="177"/>
  <c r="F837" i="177"/>
  <c r="G837" i="177"/>
  <c r="H837" i="177"/>
  <c r="I837" i="177"/>
  <c r="J837" i="177"/>
  <c r="B838" i="177"/>
  <c r="C838" i="177"/>
  <c r="D838" i="177"/>
  <c r="E838" i="177"/>
  <c r="F838" i="177"/>
  <c r="G838" i="177"/>
  <c r="H838" i="177"/>
  <c r="I838" i="177"/>
  <c r="J838" i="177"/>
  <c r="B839" i="177"/>
  <c r="C839" i="177"/>
  <c r="D839" i="177"/>
  <c r="E839" i="177"/>
  <c r="F839" i="177"/>
  <c r="G839" i="177"/>
  <c r="H839" i="177"/>
  <c r="I839" i="177"/>
  <c r="J839" i="177"/>
  <c r="B840" i="177"/>
  <c r="C840" i="177"/>
  <c r="D840" i="177"/>
  <c r="E840" i="177"/>
  <c r="F840" i="177"/>
  <c r="G840" i="177"/>
  <c r="H840" i="177"/>
  <c r="I840" i="177"/>
  <c r="J840" i="177"/>
  <c r="B841" i="177"/>
  <c r="C841" i="177"/>
  <c r="D841" i="177"/>
  <c r="E841" i="177"/>
  <c r="F841" i="177"/>
  <c r="G841" i="177"/>
  <c r="H841" i="177"/>
  <c r="I841" i="177"/>
  <c r="J841" i="177"/>
  <c r="B842" i="177"/>
  <c r="C842" i="177"/>
  <c r="D842" i="177"/>
  <c r="E842" i="177"/>
  <c r="F842" i="177"/>
  <c r="G842" i="177"/>
  <c r="H842" i="177"/>
  <c r="I842" i="177"/>
  <c r="J842" i="177"/>
  <c r="B843" i="177"/>
  <c r="C843" i="177"/>
  <c r="D843" i="177"/>
  <c r="E843" i="177"/>
  <c r="F843" i="177"/>
  <c r="G843" i="177"/>
  <c r="H843" i="177"/>
  <c r="I843" i="177"/>
  <c r="J843" i="177"/>
  <c r="B844" i="177"/>
  <c r="C844" i="177"/>
  <c r="D844" i="177"/>
  <c r="E844" i="177"/>
  <c r="F844" i="177"/>
  <c r="G844" i="177"/>
  <c r="H844" i="177"/>
  <c r="I844" i="177"/>
  <c r="J844" i="177"/>
  <c r="B845" i="177"/>
  <c r="C845" i="177"/>
  <c r="D845" i="177"/>
  <c r="E845" i="177"/>
  <c r="F845" i="177"/>
  <c r="G845" i="177"/>
  <c r="H845" i="177"/>
  <c r="I845" i="177"/>
  <c r="J845" i="177"/>
  <c r="B846" i="177"/>
  <c r="C846" i="177"/>
  <c r="D846" i="177"/>
  <c r="E846" i="177"/>
  <c r="F846" i="177"/>
  <c r="G846" i="177"/>
  <c r="H846" i="177"/>
  <c r="I846" i="177"/>
  <c r="J846" i="177"/>
  <c r="B847" i="177"/>
  <c r="C847" i="177"/>
  <c r="D847" i="177"/>
  <c r="E847" i="177"/>
  <c r="F847" i="177"/>
  <c r="G847" i="177"/>
  <c r="H847" i="177"/>
  <c r="I847" i="177"/>
  <c r="J847" i="177"/>
  <c r="B848" i="177"/>
  <c r="C848" i="177"/>
  <c r="D848" i="177"/>
  <c r="E848" i="177"/>
  <c r="F848" i="177"/>
  <c r="G848" i="177"/>
  <c r="H848" i="177"/>
  <c r="I848" i="177"/>
  <c r="J848" i="177"/>
  <c r="B849" i="177"/>
  <c r="C849" i="177"/>
  <c r="D849" i="177"/>
  <c r="E849" i="177"/>
  <c r="F849" i="177"/>
  <c r="G849" i="177"/>
  <c r="H849" i="177"/>
  <c r="I849" i="177"/>
  <c r="J849" i="177"/>
  <c r="B850" i="177"/>
  <c r="C850" i="177"/>
  <c r="D850" i="177"/>
  <c r="E850" i="177"/>
  <c r="F850" i="177"/>
  <c r="G850" i="177"/>
  <c r="H850" i="177"/>
  <c r="I850" i="177"/>
  <c r="J850" i="177"/>
  <c r="B851" i="177"/>
  <c r="C851" i="177"/>
  <c r="D851" i="177"/>
  <c r="E851" i="177"/>
  <c r="F851" i="177"/>
  <c r="G851" i="177"/>
  <c r="H851" i="177"/>
  <c r="I851" i="177"/>
  <c r="J851" i="177"/>
  <c r="B852" i="177"/>
  <c r="C852" i="177"/>
  <c r="D852" i="177"/>
  <c r="E852" i="177"/>
  <c r="F852" i="177"/>
  <c r="G852" i="177"/>
  <c r="H852" i="177"/>
  <c r="I852" i="177"/>
  <c r="J852" i="177"/>
  <c r="B853" i="177"/>
  <c r="C853" i="177"/>
  <c r="D853" i="177"/>
  <c r="E853" i="177"/>
  <c r="F853" i="177"/>
  <c r="G853" i="177"/>
  <c r="H853" i="177"/>
  <c r="I853" i="177"/>
  <c r="J853" i="177"/>
  <c r="B854" i="177"/>
  <c r="C854" i="177"/>
  <c r="D854" i="177"/>
  <c r="E854" i="177"/>
  <c r="F854" i="177"/>
  <c r="G854" i="177"/>
  <c r="H854" i="177"/>
  <c r="I854" i="177"/>
  <c r="J854" i="177"/>
  <c r="B855" i="177"/>
  <c r="C855" i="177"/>
  <c r="D855" i="177"/>
  <c r="E855" i="177"/>
  <c r="F855" i="177"/>
  <c r="G855" i="177"/>
  <c r="H855" i="177"/>
  <c r="I855" i="177"/>
  <c r="J855" i="177"/>
  <c r="B856" i="177"/>
  <c r="C856" i="177"/>
  <c r="D856" i="177"/>
  <c r="E856" i="177"/>
  <c r="F856" i="177"/>
  <c r="G856" i="177"/>
  <c r="H856" i="177"/>
  <c r="I856" i="177"/>
  <c r="J856" i="177"/>
  <c r="B857" i="177"/>
  <c r="C857" i="177"/>
  <c r="D857" i="177"/>
  <c r="E857" i="177"/>
  <c r="F857" i="177"/>
  <c r="G857" i="177"/>
  <c r="H857" i="177"/>
  <c r="I857" i="177"/>
  <c r="J857" i="177"/>
  <c r="B858" i="177"/>
  <c r="C858" i="177"/>
  <c r="D858" i="177"/>
  <c r="E858" i="177"/>
  <c r="F858" i="177"/>
  <c r="G858" i="177"/>
  <c r="H858" i="177"/>
  <c r="I858" i="177"/>
  <c r="J858" i="177"/>
  <c r="B859" i="177"/>
  <c r="C859" i="177"/>
  <c r="D859" i="177"/>
  <c r="E859" i="177"/>
  <c r="F859" i="177"/>
  <c r="G859" i="177"/>
  <c r="H859" i="177"/>
  <c r="I859" i="177"/>
  <c r="J859" i="177"/>
  <c r="B860" i="177"/>
  <c r="C860" i="177"/>
  <c r="D860" i="177"/>
  <c r="E860" i="177"/>
  <c r="F860" i="177"/>
  <c r="G860" i="177"/>
  <c r="H860" i="177"/>
  <c r="I860" i="177"/>
  <c r="J860" i="177"/>
  <c r="B861" i="177"/>
  <c r="C861" i="177"/>
  <c r="D861" i="177"/>
  <c r="E861" i="177"/>
  <c r="F861" i="177"/>
  <c r="G861" i="177"/>
  <c r="H861" i="177"/>
  <c r="I861" i="177"/>
  <c r="J861" i="177"/>
  <c r="B862" i="177"/>
  <c r="C862" i="177"/>
  <c r="D862" i="177"/>
  <c r="E862" i="177"/>
  <c r="F862" i="177"/>
  <c r="G862" i="177"/>
  <c r="H862" i="177"/>
  <c r="I862" i="177"/>
  <c r="J862" i="177"/>
  <c r="B863" i="177"/>
  <c r="C863" i="177"/>
  <c r="D863" i="177"/>
  <c r="E863" i="177"/>
  <c r="F863" i="177"/>
  <c r="G863" i="177"/>
  <c r="H863" i="177"/>
  <c r="I863" i="177"/>
  <c r="J863" i="177"/>
  <c r="B864" i="177"/>
  <c r="C864" i="177"/>
  <c r="D864" i="177"/>
  <c r="E864" i="177"/>
  <c r="F864" i="177"/>
  <c r="G864" i="177"/>
  <c r="H864" i="177"/>
  <c r="I864" i="177"/>
  <c r="J864" i="177"/>
  <c r="B865" i="177"/>
  <c r="C865" i="177"/>
  <c r="D865" i="177"/>
  <c r="E865" i="177"/>
  <c r="F865" i="177"/>
  <c r="G865" i="177"/>
  <c r="H865" i="177"/>
  <c r="I865" i="177"/>
  <c r="J865" i="177"/>
  <c r="B866" i="177"/>
  <c r="C866" i="177"/>
  <c r="D866" i="177"/>
  <c r="E866" i="177"/>
  <c r="F866" i="177"/>
  <c r="G866" i="177"/>
  <c r="H866" i="177"/>
  <c r="I866" i="177"/>
  <c r="J866" i="177"/>
  <c r="B867" i="177"/>
  <c r="C867" i="177"/>
  <c r="D867" i="177"/>
  <c r="E867" i="177"/>
  <c r="F867" i="177"/>
  <c r="G867" i="177"/>
  <c r="H867" i="177"/>
  <c r="I867" i="177"/>
  <c r="J867" i="177"/>
  <c r="B868" i="177"/>
  <c r="C868" i="177"/>
  <c r="D868" i="177"/>
  <c r="E868" i="177"/>
  <c r="F868" i="177"/>
  <c r="G868" i="177"/>
  <c r="H868" i="177"/>
  <c r="I868" i="177"/>
  <c r="J868" i="177"/>
  <c r="B869" i="177"/>
  <c r="C869" i="177"/>
  <c r="D869" i="177"/>
  <c r="E869" i="177"/>
  <c r="F869" i="177"/>
  <c r="G869" i="177"/>
  <c r="H869" i="177"/>
  <c r="I869" i="177"/>
  <c r="J869" i="177"/>
  <c r="B870" i="177"/>
  <c r="C870" i="177"/>
  <c r="D870" i="177"/>
  <c r="E870" i="177"/>
  <c r="F870" i="177"/>
  <c r="G870" i="177"/>
  <c r="H870" i="177"/>
  <c r="I870" i="177"/>
  <c r="J870" i="177"/>
  <c r="B871" i="177"/>
  <c r="C871" i="177"/>
  <c r="D871" i="177"/>
  <c r="E871" i="177"/>
  <c r="F871" i="177"/>
  <c r="G871" i="177"/>
  <c r="H871" i="177"/>
  <c r="I871" i="177"/>
  <c r="J871" i="177"/>
  <c r="B872" i="177"/>
  <c r="C872" i="177"/>
  <c r="D872" i="177"/>
  <c r="E872" i="177"/>
  <c r="F872" i="177"/>
  <c r="G872" i="177"/>
  <c r="H872" i="177"/>
  <c r="I872" i="177"/>
  <c r="J872" i="177"/>
  <c r="B873" i="177"/>
  <c r="C873" i="177"/>
  <c r="D873" i="177"/>
  <c r="E873" i="177"/>
  <c r="F873" i="177"/>
  <c r="G873" i="177"/>
  <c r="H873" i="177"/>
  <c r="I873" i="177"/>
  <c r="J873" i="177"/>
  <c r="B874" i="177"/>
  <c r="C874" i="177"/>
  <c r="D874" i="177"/>
  <c r="E874" i="177"/>
  <c r="F874" i="177"/>
  <c r="G874" i="177"/>
  <c r="H874" i="177"/>
  <c r="I874" i="177"/>
  <c r="J874" i="177"/>
  <c r="B875" i="177"/>
  <c r="C875" i="177"/>
  <c r="D875" i="177"/>
  <c r="E875" i="177"/>
  <c r="F875" i="177"/>
  <c r="G875" i="177"/>
  <c r="H875" i="177"/>
  <c r="I875" i="177"/>
  <c r="J875" i="177"/>
  <c r="B876" i="177"/>
  <c r="C876" i="177"/>
  <c r="D876" i="177"/>
  <c r="E876" i="177"/>
  <c r="F876" i="177"/>
  <c r="G876" i="177"/>
  <c r="H876" i="177"/>
  <c r="I876" i="177"/>
  <c r="J876" i="177"/>
  <c r="B877" i="177"/>
  <c r="C877" i="177"/>
  <c r="D877" i="177"/>
  <c r="E877" i="177"/>
  <c r="F877" i="177"/>
  <c r="G877" i="177"/>
  <c r="H877" i="177"/>
  <c r="I877" i="177"/>
  <c r="J877" i="177"/>
  <c r="B878" i="177"/>
  <c r="C878" i="177"/>
  <c r="D878" i="177"/>
  <c r="E878" i="177"/>
  <c r="F878" i="177"/>
  <c r="G878" i="177"/>
  <c r="H878" i="177"/>
  <c r="I878" i="177"/>
  <c r="J878" i="177"/>
  <c r="B879" i="177"/>
  <c r="C879" i="177"/>
  <c r="D879" i="177"/>
  <c r="E879" i="177"/>
  <c r="F879" i="177"/>
  <c r="G879" i="177"/>
  <c r="H879" i="177"/>
  <c r="I879" i="177"/>
  <c r="J879" i="177"/>
  <c r="B880" i="177"/>
  <c r="C880" i="177"/>
  <c r="D880" i="177"/>
  <c r="E880" i="177"/>
  <c r="F880" i="177"/>
  <c r="G880" i="177"/>
  <c r="H880" i="177"/>
  <c r="I880" i="177"/>
  <c r="J880" i="177"/>
  <c r="B881" i="177"/>
  <c r="C881" i="177"/>
  <c r="D881" i="177"/>
  <c r="E881" i="177"/>
  <c r="F881" i="177"/>
  <c r="G881" i="177"/>
  <c r="H881" i="177"/>
  <c r="I881" i="177"/>
  <c r="J881" i="177"/>
  <c r="B882" i="177"/>
  <c r="C882" i="177"/>
  <c r="D882" i="177"/>
  <c r="E882" i="177"/>
  <c r="F882" i="177"/>
  <c r="G882" i="177"/>
  <c r="H882" i="177"/>
  <c r="I882" i="177"/>
  <c r="J882" i="177"/>
  <c r="B883" i="177"/>
  <c r="C883" i="177"/>
  <c r="D883" i="177"/>
  <c r="E883" i="177"/>
  <c r="F883" i="177"/>
  <c r="G883" i="177"/>
  <c r="H883" i="177"/>
  <c r="I883" i="177"/>
  <c r="J883" i="177"/>
  <c r="B884" i="177"/>
  <c r="C884" i="177"/>
  <c r="D884" i="177"/>
  <c r="E884" i="177"/>
  <c r="F884" i="177"/>
  <c r="G884" i="177"/>
  <c r="H884" i="177"/>
  <c r="I884" i="177"/>
  <c r="J884" i="177"/>
  <c r="B885" i="177"/>
  <c r="C885" i="177"/>
  <c r="D885" i="177"/>
  <c r="E885" i="177"/>
  <c r="F885" i="177"/>
  <c r="G885" i="177"/>
  <c r="H885" i="177"/>
  <c r="I885" i="177"/>
  <c r="J885" i="177"/>
  <c r="B886" i="177"/>
  <c r="C886" i="177"/>
  <c r="D886" i="177"/>
  <c r="E886" i="177"/>
  <c r="F886" i="177"/>
  <c r="G886" i="177"/>
  <c r="H886" i="177"/>
  <c r="I886" i="177"/>
  <c r="J886" i="177"/>
  <c r="B887" i="177"/>
  <c r="C887" i="177"/>
  <c r="D887" i="177"/>
  <c r="E887" i="177"/>
  <c r="F887" i="177"/>
  <c r="G887" i="177"/>
  <c r="H887" i="177"/>
  <c r="I887" i="177"/>
  <c r="J887" i="177"/>
  <c r="B888" i="177"/>
  <c r="C888" i="177"/>
  <c r="D888" i="177"/>
  <c r="E888" i="177"/>
  <c r="F888" i="177"/>
  <c r="G888" i="177"/>
  <c r="H888" i="177"/>
  <c r="I888" i="177"/>
  <c r="J888" i="177"/>
  <c r="B889" i="177"/>
  <c r="C889" i="177"/>
  <c r="D889" i="177"/>
  <c r="E889" i="177"/>
  <c r="F889" i="177"/>
  <c r="G889" i="177"/>
  <c r="H889" i="177"/>
  <c r="I889" i="177"/>
  <c r="J889" i="177"/>
  <c r="B890" i="177"/>
  <c r="C890" i="177"/>
  <c r="D890" i="177"/>
  <c r="E890" i="177"/>
  <c r="F890" i="177"/>
  <c r="G890" i="177"/>
  <c r="H890" i="177"/>
  <c r="I890" i="177"/>
  <c r="J890" i="177"/>
  <c r="B891" i="177"/>
  <c r="C891" i="177"/>
  <c r="D891" i="177"/>
  <c r="E891" i="177"/>
  <c r="F891" i="177"/>
  <c r="G891" i="177"/>
  <c r="H891" i="177"/>
  <c r="I891" i="177"/>
  <c r="J891" i="177"/>
  <c r="B892" i="177"/>
  <c r="C892" i="177"/>
  <c r="D892" i="177"/>
  <c r="E892" i="177"/>
  <c r="F892" i="177"/>
  <c r="G892" i="177"/>
  <c r="H892" i="177"/>
  <c r="I892" i="177"/>
  <c r="J892" i="177"/>
  <c r="B893" i="177"/>
  <c r="C893" i="177"/>
  <c r="D893" i="177"/>
  <c r="E893" i="177"/>
  <c r="F893" i="177"/>
  <c r="G893" i="177"/>
  <c r="H893" i="177"/>
  <c r="I893" i="177"/>
  <c r="J893" i="177"/>
  <c r="B894" i="177"/>
  <c r="C894" i="177"/>
  <c r="D894" i="177"/>
  <c r="E894" i="177"/>
  <c r="F894" i="177"/>
  <c r="G894" i="177"/>
  <c r="H894" i="177"/>
  <c r="I894" i="177"/>
  <c r="J894" i="177"/>
  <c r="B895" i="177"/>
  <c r="C895" i="177"/>
  <c r="D895" i="177"/>
  <c r="E895" i="177"/>
  <c r="F895" i="177"/>
  <c r="G895" i="177"/>
  <c r="H895" i="177"/>
  <c r="I895" i="177"/>
  <c r="J895" i="177"/>
  <c r="B896" i="177"/>
  <c r="C896" i="177"/>
  <c r="D896" i="177"/>
  <c r="E896" i="177"/>
  <c r="F896" i="177"/>
  <c r="G896" i="177"/>
  <c r="H896" i="177"/>
  <c r="I896" i="177"/>
  <c r="J896" i="177"/>
  <c r="B897" i="177"/>
  <c r="C897" i="177"/>
  <c r="D897" i="177"/>
  <c r="E897" i="177"/>
  <c r="F897" i="177"/>
  <c r="G897" i="177"/>
  <c r="H897" i="177"/>
  <c r="I897" i="177"/>
  <c r="J897" i="177"/>
  <c r="B898" i="177"/>
  <c r="C898" i="177"/>
  <c r="D898" i="177"/>
  <c r="E898" i="177"/>
  <c r="F898" i="177"/>
  <c r="G898" i="177"/>
  <c r="H898" i="177"/>
  <c r="I898" i="177"/>
  <c r="J898" i="177"/>
  <c r="B899" i="177"/>
  <c r="C899" i="177"/>
  <c r="D899" i="177"/>
  <c r="E899" i="177"/>
  <c r="F899" i="177"/>
  <c r="G899" i="177"/>
  <c r="H899" i="177"/>
  <c r="I899" i="177"/>
  <c r="J899" i="177"/>
  <c r="B900" i="177"/>
  <c r="C900" i="177"/>
  <c r="D900" i="177"/>
  <c r="E900" i="177"/>
  <c r="F900" i="177"/>
  <c r="G900" i="177"/>
  <c r="H900" i="177"/>
  <c r="I900" i="177"/>
  <c r="J900" i="177"/>
  <c r="B901" i="177"/>
  <c r="C901" i="177"/>
  <c r="D901" i="177"/>
  <c r="E901" i="177"/>
  <c r="F901" i="177"/>
  <c r="G901" i="177"/>
  <c r="H901" i="177"/>
  <c r="I901" i="177"/>
  <c r="J901" i="177"/>
  <c r="B902" i="177"/>
  <c r="C902" i="177"/>
  <c r="D902" i="177"/>
  <c r="E902" i="177"/>
  <c r="F902" i="177"/>
  <c r="G902" i="177"/>
  <c r="H902" i="177"/>
  <c r="I902" i="177"/>
  <c r="J902" i="177"/>
  <c r="B903" i="177"/>
  <c r="C903" i="177"/>
  <c r="D903" i="177"/>
  <c r="E903" i="177"/>
  <c r="F903" i="177"/>
  <c r="G903" i="177"/>
  <c r="H903" i="177"/>
  <c r="I903" i="177"/>
  <c r="J903" i="177"/>
  <c r="B904" i="177"/>
  <c r="C904" i="177"/>
  <c r="D904" i="177"/>
  <c r="E904" i="177"/>
  <c r="F904" i="177"/>
  <c r="G904" i="177"/>
  <c r="H904" i="177"/>
  <c r="I904" i="177"/>
  <c r="J904" i="177"/>
  <c r="B905" i="177"/>
  <c r="C905" i="177"/>
  <c r="D905" i="177"/>
  <c r="E905" i="177"/>
  <c r="F905" i="177"/>
  <c r="G905" i="177"/>
  <c r="H905" i="177"/>
  <c r="I905" i="177"/>
  <c r="J905" i="177"/>
  <c r="B906" i="177"/>
  <c r="C906" i="177"/>
  <c r="D906" i="177"/>
  <c r="E906" i="177"/>
  <c r="F906" i="177"/>
  <c r="G906" i="177"/>
  <c r="H906" i="177"/>
  <c r="I906" i="177"/>
  <c r="J906" i="177"/>
  <c r="B907" i="177"/>
  <c r="C907" i="177"/>
  <c r="D907" i="177"/>
  <c r="E907" i="177"/>
  <c r="F907" i="177"/>
  <c r="G907" i="177"/>
  <c r="H907" i="177"/>
  <c r="I907" i="177"/>
  <c r="J907" i="177"/>
  <c r="B908" i="177"/>
  <c r="C908" i="177"/>
  <c r="D908" i="177"/>
  <c r="E908" i="177"/>
  <c r="F908" i="177"/>
  <c r="G908" i="177"/>
  <c r="H908" i="177"/>
  <c r="I908" i="177"/>
  <c r="J908" i="177"/>
  <c r="B909" i="177"/>
  <c r="C909" i="177"/>
  <c r="D909" i="177"/>
  <c r="E909" i="177"/>
  <c r="F909" i="177"/>
  <c r="G909" i="177"/>
  <c r="H909" i="177"/>
  <c r="I909" i="177"/>
  <c r="J909" i="177"/>
  <c r="B910" i="177"/>
  <c r="C910" i="177"/>
  <c r="D910" i="177"/>
  <c r="E910" i="177"/>
  <c r="F910" i="177"/>
  <c r="G910" i="177"/>
  <c r="H910" i="177"/>
  <c r="I910" i="177"/>
  <c r="J910" i="177"/>
  <c r="B911" i="177"/>
  <c r="C911" i="177"/>
  <c r="D911" i="177"/>
  <c r="E911" i="177"/>
  <c r="F911" i="177"/>
  <c r="G911" i="177"/>
  <c r="H911" i="177"/>
  <c r="I911" i="177"/>
  <c r="J911" i="177"/>
  <c r="B912" i="177"/>
  <c r="C912" i="177"/>
  <c r="D912" i="177"/>
  <c r="E912" i="177"/>
  <c r="F912" i="177"/>
  <c r="G912" i="177"/>
  <c r="H912" i="177"/>
  <c r="I912" i="177"/>
  <c r="J912" i="177"/>
  <c r="B913" i="177"/>
  <c r="C913" i="177"/>
  <c r="D913" i="177"/>
  <c r="E913" i="177"/>
  <c r="F913" i="177"/>
  <c r="G913" i="177"/>
  <c r="H913" i="177"/>
  <c r="I913" i="177"/>
  <c r="J913" i="177"/>
  <c r="B914" i="177"/>
  <c r="C914" i="177"/>
  <c r="D914" i="177"/>
  <c r="E914" i="177"/>
  <c r="F914" i="177"/>
  <c r="G914" i="177"/>
  <c r="H914" i="177"/>
  <c r="I914" i="177"/>
  <c r="J914" i="177"/>
  <c r="B915" i="177"/>
  <c r="C915" i="177"/>
  <c r="D915" i="177"/>
  <c r="E915" i="177"/>
  <c r="F915" i="177"/>
  <c r="G915" i="177"/>
  <c r="H915" i="177"/>
  <c r="I915" i="177"/>
  <c r="J915" i="177"/>
  <c r="B916" i="177"/>
  <c r="C916" i="177"/>
  <c r="D916" i="177"/>
  <c r="E916" i="177"/>
  <c r="F916" i="177"/>
  <c r="G916" i="177"/>
  <c r="H916" i="177"/>
  <c r="I916" i="177"/>
  <c r="J916" i="177"/>
  <c r="B917" i="177"/>
  <c r="C917" i="177"/>
  <c r="D917" i="177"/>
  <c r="E917" i="177"/>
  <c r="F917" i="177"/>
  <c r="G917" i="177"/>
  <c r="H917" i="177"/>
  <c r="I917" i="177"/>
  <c r="J917" i="177"/>
  <c r="B918" i="177"/>
  <c r="C918" i="177"/>
  <c r="D918" i="177"/>
  <c r="E918" i="177"/>
  <c r="F918" i="177"/>
  <c r="G918" i="177"/>
  <c r="H918" i="177"/>
  <c r="I918" i="177"/>
  <c r="J918" i="177"/>
  <c r="B919" i="177"/>
  <c r="C919" i="177"/>
  <c r="D919" i="177"/>
  <c r="E919" i="177"/>
  <c r="F919" i="177"/>
  <c r="G919" i="177"/>
  <c r="H919" i="177"/>
  <c r="I919" i="177"/>
  <c r="J919" i="177"/>
  <c r="B920" i="177"/>
  <c r="C920" i="177"/>
  <c r="D920" i="177"/>
  <c r="E920" i="177"/>
  <c r="F920" i="177"/>
  <c r="G920" i="177"/>
  <c r="H920" i="177"/>
  <c r="I920" i="177"/>
  <c r="J920" i="177"/>
  <c r="B921" i="177"/>
  <c r="C921" i="177"/>
  <c r="D921" i="177"/>
  <c r="E921" i="177"/>
  <c r="F921" i="177"/>
  <c r="G921" i="177"/>
  <c r="H921" i="177"/>
  <c r="I921" i="177"/>
  <c r="J921" i="177"/>
  <c r="B922" i="177"/>
  <c r="C922" i="177"/>
  <c r="D922" i="177"/>
  <c r="E922" i="177"/>
  <c r="F922" i="177"/>
  <c r="G922" i="177"/>
  <c r="H922" i="177"/>
  <c r="I922" i="177"/>
  <c r="J922" i="177"/>
  <c r="B923" i="177"/>
  <c r="C923" i="177"/>
  <c r="D923" i="177"/>
  <c r="E923" i="177"/>
  <c r="F923" i="177"/>
  <c r="G923" i="177"/>
  <c r="H923" i="177"/>
  <c r="I923" i="177"/>
  <c r="J923" i="177"/>
  <c r="B924" i="177"/>
  <c r="C924" i="177"/>
  <c r="D924" i="177"/>
  <c r="E924" i="177"/>
  <c r="F924" i="177"/>
  <c r="G924" i="177"/>
  <c r="H924" i="177"/>
  <c r="I924" i="177"/>
  <c r="J924" i="177"/>
  <c r="B925" i="177"/>
  <c r="C925" i="177"/>
  <c r="D925" i="177"/>
  <c r="E925" i="177"/>
  <c r="F925" i="177"/>
  <c r="G925" i="177"/>
  <c r="H925" i="177"/>
  <c r="I925" i="177"/>
  <c r="J925" i="177"/>
  <c r="B926" i="177"/>
  <c r="C926" i="177"/>
  <c r="D926" i="177"/>
  <c r="E926" i="177"/>
  <c r="F926" i="177"/>
  <c r="G926" i="177"/>
  <c r="H926" i="177"/>
  <c r="I926" i="177"/>
  <c r="J926" i="177"/>
  <c r="B927" i="177"/>
  <c r="C927" i="177"/>
  <c r="D927" i="177"/>
  <c r="E927" i="177"/>
  <c r="F927" i="177"/>
  <c r="G927" i="177"/>
  <c r="H927" i="177"/>
  <c r="I927" i="177"/>
  <c r="J927" i="177"/>
  <c r="B928" i="177"/>
  <c r="C928" i="177"/>
  <c r="D928" i="177"/>
  <c r="E928" i="177"/>
  <c r="F928" i="177"/>
  <c r="G928" i="177"/>
  <c r="H928" i="177"/>
  <c r="I928" i="177"/>
  <c r="J928" i="177"/>
  <c r="B929" i="177"/>
  <c r="C929" i="177"/>
  <c r="D929" i="177"/>
  <c r="E929" i="177"/>
  <c r="F929" i="177"/>
  <c r="G929" i="177"/>
  <c r="H929" i="177"/>
  <c r="I929" i="177"/>
  <c r="J929" i="177"/>
  <c r="B930" i="177"/>
  <c r="C930" i="177"/>
  <c r="D930" i="177"/>
  <c r="E930" i="177"/>
  <c r="F930" i="177"/>
  <c r="G930" i="177"/>
  <c r="H930" i="177"/>
  <c r="I930" i="177"/>
  <c r="J930" i="177"/>
  <c r="B931" i="177"/>
  <c r="C931" i="177"/>
  <c r="D931" i="177"/>
  <c r="E931" i="177"/>
  <c r="F931" i="177"/>
  <c r="G931" i="177"/>
  <c r="H931" i="177"/>
  <c r="I931" i="177"/>
  <c r="J931" i="177"/>
  <c r="B932" i="177"/>
  <c r="C932" i="177"/>
  <c r="D932" i="177"/>
  <c r="E932" i="177"/>
  <c r="F932" i="177"/>
  <c r="G932" i="177"/>
  <c r="H932" i="177"/>
  <c r="I932" i="177"/>
  <c r="J932" i="177"/>
  <c r="B933" i="177"/>
  <c r="C933" i="177"/>
  <c r="D933" i="177"/>
  <c r="E933" i="177"/>
  <c r="F933" i="177"/>
  <c r="G933" i="177"/>
  <c r="H933" i="177"/>
  <c r="I933" i="177"/>
  <c r="J933" i="177"/>
  <c r="B934" i="177"/>
  <c r="C934" i="177"/>
  <c r="D934" i="177"/>
  <c r="E934" i="177"/>
  <c r="F934" i="177"/>
  <c r="G934" i="177"/>
  <c r="H934" i="177"/>
  <c r="I934" i="177"/>
  <c r="J934" i="177"/>
  <c r="B935" i="177"/>
  <c r="C935" i="177"/>
  <c r="D935" i="177"/>
  <c r="E935" i="177"/>
  <c r="F935" i="177"/>
  <c r="G935" i="177"/>
  <c r="H935" i="177"/>
  <c r="I935" i="177"/>
  <c r="J935" i="177"/>
  <c r="B936" i="177"/>
  <c r="C936" i="177"/>
  <c r="D936" i="177"/>
  <c r="E936" i="177"/>
  <c r="F936" i="177"/>
  <c r="G936" i="177"/>
  <c r="H936" i="177"/>
  <c r="I936" i="177"/>
  <c r="J936" i="177"/>
  <c r="B937" i="177"/>
  <c r="C937" i="177"/>
  <c r="D937" i="177"/>
  <c r="E937" i="177"/>
  <c r="F937" i="177"/>
  <c r="G937" i="177"/>
  <c r="H937" i="177"/>
  <c r="I937" i="177"/>
  <c r="J937" i="177"/>
  <c r="B938" i="177"/>
  <c r="C938" i="177"/>
  <c r="D938" i="177"/>
  <c r="E938" i="177"/>
  <c r="F938" i="177"/>
  <c r="G938" i="177"/>
  <c r="H938" i="177"/>
  <c r="I938" i="177"/>
  <c r="J938" i="177"/>
  <c r="B939" i="177"/>
  <c r="C939" i="177"/>
  <c r="D939" i="177"/>
  <c r="E939" i="177"/>
  <c r="F939" i="177"/>
  <c r="G939" i="177"/>
  <c r="H939" i="177"/>
  <c r="I939" i="177"/>
  <c r="J939" i="177"/>
  <c r="B940" i="177"/>
  <c r="C940" i="177"/>
  <c r="D940" i="177"/>
  <c r="E940" i="177"/>
  <c r="F940" i="177"/>
  <c r="G940" i="177"/>
  <c r="H940" i="177"/>
  <c r="I940" i="177"/>
  <c r="J940" i="177"/>
  <c r="B941" i="177"/>
  <c r="C941" i="177"/>
  <c r="D941" i="177"/>
  <c r="E941" i="177"/>
  <c r="F941" i="177"/>
  <c r="G941" i="177"/>
  <c r="H941" i="177"/>
  <c r="I941" i="177"/>
  <c r="J941" i="177"/>
  <c r="B942" i="177"/>
  <c r="C942" i="177"/>
  <c r="D942" i="177"/>
  <c r="E942" i="177"/>
  <c r="F942" i="177"/>
  <c r="G942" i="177"/>
  <c r="H942" i="177"/>
  <c r="I942" i="177"/>
  <c r="J942" i="177"/>
  <c r="B943" i="177"/>
  <c r="C943" i="177"/>
  <c r="D943" i="177"/>
  <c r="E943" i="177"/>
  <c r="F943" i="177"/>
  <c r="G943" i="177"/>
  <c r="H943" i="177"/>
  <c r="I943" i="177"/>
  <c r="J943" i="177"/>
  <c r="B944" i="177"/>
  <c r="C944" i="177"/>
  <c r="D944" i="177"/>
  <c r="E944" i="177"/>
  <c r="F944" i="177"/>
  <c r="G944" i="177"/>
  <c r="H944" i="177"/>
  <c r="I944" i="177"/>
  <c r="J944" i="177"/>
  <c r="B945" i="177"/>
  <c r="C945" i="177"/>
  <c r="D945" i="177"/>
  <c r="E945" i="177"/>
  <c r="F945" i="177"/>
  <c r="G945" i="177"/>
  <c r="H945" i="177"/>
  <c r="I945" i="177"/>
  <c r="J945" i="177"/>
  <c r="B946" i="177"/>
  <c r="C946" i="177"/>
  <c r="D946" i="177"/>
  <c r="E946" i="177"/>
  <c r="F946" i="177"/>
  <c r="G946" i="177"/>
  <c r="H946" i="177"/>
  <c r="I946" i="177"/>
  <c r="J946" i="177"/>
  <c r="B947" i="177"/>
  <c r="C947" i="177"/>
  <c r="D947" i="177"/>
  <c r="E947" i="177"/>
  <c r="F947" i="177"/>
  <c r="G947" i="177"/>
  <c r="H947" i="177"/>
  <c r="I947" i="177"/>
  <c r="J947" i="177"/>
  <c r="B948" i="177"/>
  <c r="C948" i="177"/>
  <c r="D948" i="177"/>
  <c r="E948" i="177"/>
  <c r="F948" i="177"/>
  <c r="G948" i="177"/>
  <c r="H948" i="177"/>
  <c r="I948" i="177"/>
  <c r="J948" i="177"/>
  <c r="B949" i="177"/>
  <c r="C949" i="177"/>
  <c r="D949" i="177"/>
  <c r="E949" i="177"/>
  <c r="F949" i="177"/>
  <c r="G949" i="177"/>
  <c r="H949" i="177"/>
  <c r="I949" i="177"/>
  <c r="J949" i="177"/>
  <c r="B950" i="177"/>
  <c r="C950" i="177"/>
  <c r="D950" i="177"/>
  <c r="E950" i="177"/>
  <c r="F950" i="177"/>
  <c r="G950" i="177"/>
  <c r="H950" i="177"/>
  <c r="I950" i="177"/>
  <c r="J950" i="177"/>
  <c r="B951" i="177"/>
  <c r="C951" i="177"/>
  <c r="D951" i="177"/>
  <c r="E951" i="177"/>
  <c r="F951" i="177"/>
  <c r="G951" i="177"/>
  <c r="H951" i="177"/>
  <c r="I951" i="177"/>
  <c r="J951" i="177"/>
  <c r="B952" i="177"/>
  <c r="C952" i="177"/>
  <c r="D952" i="177"/>
  <c r="E952" i="177"/>
  <c r="F952" i="177"/>
  <c r="G952" i="177"/>
  <c r="H952" i="177"/>
  <c r="I952" i="177"/>
  <c r="J952" i="177"/>
  <c r="B953" i="177"/>
  <c r="C953" i="177"/>
  <c r="D953" i="177"/>
  <c r="E953" i="177"/>
  <c r="F953" i="177"/>
  <c r="G953" i="177"/>
  <c r="H953" i="177"/>
  <c r="I953" i="177"/>
  <c r="J953" i="177"/>
  <c r="B954" i="177"/>
  <c r="C954" i="177"/>
  <c r="D954" i="177"/>
  <c r="E954" i="177"/>
  <c r="F954" i="177"/>
  <c r="G954" i="177"/>
  <c r="H954" i="177"/>
  <c r="I954" i="177"/>
  <c r="J954" i="177"/>
  <c r="B955" i="177"/>
  <c r="C955" i="177"/>
  <c r="D955" i="177"/>
  <c r="E955" i="177"/>
  <c r="F955" i="177"/>
  <c r="G955" i="177"/>
  <c r="H955" i="177"/>
  <c r="I955" i="177"/>
  <c r="J955" i="177"/>
  <c r="B956" i="177"/>
  <c r="C956" i="177"/>
  <c r="D956" i="177"/>
  <c r="E956" i="177"/>
  <c r="F956" i="177"/>
  <c r="G956" i="177"/>
  <c r="H956" i="177"/>
  <c r="I956" i="177"/>
  <c r="J956" i="177"/>
  <c r="B957" i="177"/>
  <c r="C957" i="177"/>
  <c r="D957" i="177"/>
  <c r="E957" i="177"/>
  <c r="F957" i="177"/>
  <c r="G957" i="177"/>
  <c r="H957" i="177"/>
  <c r="I957" i="177"/>
  <c r="J957" i="177"/>
  <c r="B958" i="177"/>
  <c r="C958" i="177"/>
  <c r="D958" i="177"/>
  <c r="E958" i="177"/>
  <c r="F958" i="177"/>
  <c r="G958" i="177"/>
  <c r="H958" i="177"/>
  <c r="I958" i="177"/>
  <c r="J958" i="177"/>
  <c r="B959" i="177"/>
  <c r="C959" i="177"/>
  <c r="D959" i="177"/>
  <c r="E959" i="177"/>
  <c r="F959" i="177"/>
  <c r="G959" i="177"/>
  <c r="H959" i="177"/>
  <c r="I959" i="177"/>
  <c r="J959" i="177"/>
  <c r="B960" i="177"/>
  <c r="C960" i="177"/>
  <c r="D960" i="177"/>
  <c r="E960" i="177"/>
  <c r="F960" i="177"/>
  <c r="G960" i="177"/>
  <c r="H960" i="177"/>
  <c r="I960" i="177"/>
  <c r="J960" i="177"/>
  <c r="B961" i="177"/>
  <c r="C961" i="177"/>
  <c r="D961" i="177"/>
  <c r="E961" i="177"/>
  <c r="F961" i="177"/>
  <c r="G961" i="177"/>
  <c r="H961" i="177"/>
  <c r="I961" i="177"/>
  <c r="J961" i="177"/>
  <c r="B962" i="177"/>
  <c r="C962" i="177"/>
  <c r="D962" i="177"/>
  <c r="E962" i="177"/>
  <c r="F962" i="177"/>
  <c r="G962" i="177"/>
  <c r="H962" i="177"/>
  <c r="I962" i="177"/>
  <c r="J962" i="177"/>
  <c r="B963" i="177"/>
  <c r="C963" i="177"/>
  <c r="D963" i="177"/>
  <c r="E963" i="177"/>
  <c r="F963" i="177"/>
  <c r="G963" i="177"/>
  <c r="H963" i="177"/>
  <c r="I963" i="177"/>
  <c r="J963" i="177"/>
  <c r="B964" i="177"/>
  <c r="C964" i="177"/>
  <c r="D964" i="177"/>
  <c r="E964" i="177"/>
  <c r="F964" i="177"/>
  <c r="G964" i="177"/>
  <c r="H964" i="177"/>
  <c r="I964" i="177"/>
  <c r="J964" i="177"/>
  <c r="B965" i="177"/>
  <c r="C965" i="177"/>
  <c r="D965" i="177"/>
  <c r="E965" i="177"/>
  <c r="F965" i="177"/>
  <c r="G965" i="177"/>
  <c r="H965" i="177"/>
  <c r="I965" i="177"/>
  <c r="J965" i="177"/>
  <c r="B966" i="177"/>
  <c r="C966" i="177"/>
  <c r="D966" i="177"/>
  <c r="E966" i="177"/>
  <c r="F966" i="177"/>
  <c r="G966" i="177"/>
  <c r="H966" i="177"/>
  <c r="I966" i="177"/>
  <c r="J966" i="177"/>
  <c r="B967" i="177"/>
  <c r="C967" i="177"/>
  <c r="D967" i="177"/>
  <c r="E967" i="177"/>
  <c r="F967" i="177"/>
  <c r="G967" i="177"/>
  <c r="H967" i="177"/>
  <c r="I967" i="177"/>
  <c r="J967" i="177"/>
  <c r="B968" i="177"/>
  <c r="C968" i="177"/>
  <c r="D968" i="177"/>
  <c r="E968" i="177"/>
  <c r="F968" i="177"/>
  <c r="G968" i="177"/>
  <c r="H968" i="177"/>
  <c r="I968" i="177"/>
  <c r="J968" i="177"/>
  <c r="B969" i="177"/>
  <c r="C969" i="177"/>
  <c r="D969" i="177"/>
  <c r="E969" i="177"/>
  <c r="F969" i="177"/>
  <c r="G969" i="177"/>
  <c r="H969" i="177"/>
  <c r="I969" i="177"/>
  <c r="J969" i="177"/>
  <c r="B970" i="177"/>
  <c r="C970" i="177"/>
  <c r="D970" i="177"/>
  <c r="E970" i="177"/>
  <c r="F970" i="177"/>
  <c r="G970" i="177"/>
  <c r="H970" i="177"/>
  <c r="I970" i="177"/>
  <c r="J970" i="177"/>
  <c r="B971" i="177"/>
  <c r="C971" i="177"/>
  <c r="D971" i="177"/>
  <c r="E971" i="177"/>
  <c r="F971" i="177"/>
  <c r="G971" i="177"/>
  <c r="H971" i="177"/>
  <c r="I971" i="177"/>
  <c r="J971" i="177"/>
  <c r="B972" i="177"/>
  <c r="C972" i="177"/>
  <c r="D972" i="177"/>
  <c r="E972" i="177"/>
  <c r="F972" i="177"/>
  <c r="G972" i="177"/>
  <c r="H972" i="177"/>
  <c r="I972" i="177"/>
  <c r="J972" i="177"/>
  <c r="B973" i="177"/>
  <c r="C973" i="177"/>
  <c r="D973" i="177"/>
  <c r="E973" i="177"/>
  <c r="F973" i="177"/>
  <c r="G973" i="177"/>
  <c r="H973" i="177"/>
  <c r="I973" i="177"/>
  <c r="J973" i="177"/>
  <c r="B974" i="177"/>
  <c r="C974" i="177"/>
  <c r="D974" i="177"/>
  <c r="E974" i="177"/>
  <c r="F974" i="177"/>
  <c r="G974" i="177"/>
  <c r="H974" i="177"/>
  <c r="I974" i="177"/>
  <c r="J974" i="177"/>
  <c r="B975" i="177"/>
  <c r="C975" i="177"/>
  <c r="D975" i="177"/>
  <c r="E975" i="177"/>
  <c r="F975" i="177"/>
  <c r="G975" i="177"/>
  <c r="H975" i="177"/>
  <c r="I975" i="177"/>
  <c r="J975" i="177"/>
  <c r="B976" i="177"/>
  <c r="C976" i="177"/>
  <c r="D976" i="177"/>
  <c r="E976" i="177"/>
  <c r="F976" i="177"/>
  <c r="G976" i="177"/>
  <c r="H976" i="177"/>
  <c r="I976" i="177"/>
  <c r="J976" i="177"/>
  <c r="B977" i="177"/>
  <c r="C977" i="177"/>
  <c r="D977" i="177"/>
  <c r="E977" i="177"/>
  <c r="F977" i="177"/>
  <c r="G977" i="177"/>
  <c r="H977" i="177"/>
  <c r="I977" i="177"/>
  <c r="J977" i="177"/>
  <c r="B978" i="177"/>
  <c r="C978" i="177"/>
  <c r="D978" i="177"/>
  <c r="E978" i="177"/>
  <c r="F978" i="177"/>
  <c r="G978" i="177"/>
  <c r="H978" i="177"/>
  <c r="I978" i="177"/>
  <c r="J978" i="177"/>
  <c r="B979" i="177"/>
  <c r="C979" i="177"/>
  <c r="D979" i="177"/>
  <c r="E979" i="177"/>
  <c r="F979" i="177"/>
  <c r="G979" i="177"/>
  <c r="H979" i="177"/>
  <c r="I979" i="177"/>
  <c r="J979" i="177"/>
  <c r="B980" i="177"/>
  <c r="C980" i="177"/>
  <c r="D980" i="177"/>
  <c r="E980" i="177"/>
  <c r="F980" i="177"/>
  <c r="G980" i="177"/>
  <c r="H980" i="177"/>
  <c r="I980" i="177"/>
  <c r="J980" i="177"/>
  <c r="B981" i="177"/>
  <c r="C981" i="177"/>
  <c r="D981" i="177"/>
  <c r="E981" i="177"/>
  <c r="F981" i="177"/>
  <c r="G981" i="177"/>
  <c r="H981" i="177"/>
  <c r="I981" i="177"/>
  <c r="J981" i="177"/>
  <c r="B982" i="177"/>
  <c r="C982" i="177"/>
  <c r="D982" i="177"/>
  <c r="E982" i="177"/>
  <c r="F982" i="177"/>
  <c r="G982" i="177"/>
  <c r="H982" i="177"/>
  <c r="I982" i="177"/>
  <c r="J982" i="177"/>
  <c r="B983" i="177"/>
  <c r="C983" i="177"/>
  <c r="D983" i="177"/>
  <c r="E983" i="177"/>
  <c r="F983" i="177"/>
  <c r="G983" i="177"/>
  <c r="H983" i="177"/>
  <c r="I983" i="177"/>
  <c r="J983" i="177"/>
  <c r="B984" i="177"/>
  <c r="C984" i="177"/>
  <c r="D984" i="177"/>
  <c r="E984" i="177"/>
  <c r="F984" i="177"/>
  <c r="G984" i="177"/>
  <c r="H984" i="177"/>
  <c r="I984" i="177"/>
  <c r="J984" i="177"/>
  <c r="B985" i="177"/>
  <c r="C985" i="177"/>
  <c r="D985" i="177"/>
  <c r="E985" i="177"/>
  <c r="F985" i="177"/>
  <c r="G985" i="177"/>
  <c r="H985" i="177"/>
  <c r="I985" i="177"/>
  <c r="J985" i="177"/>
  <c r="B986" i="177"/>
  <c r="C986" i="177"/>
  <c r="D986" i="177"/>
  <c r="E986" i="177"/>
  <c r="F986" i="177"/>
  <c r="G986" i="177"/>
  <c r="H986" i="177"/>
  <c r="I986" i="177"/>
  <c r="J986" i="177"/>
  <c r="B987" i="177"/>
  <c r="C987" i="177"/>
  <c r="D987" i="177"/>
  <c r="E987" i="177"/>
  <c r="F987" i="177"/>
  <c r="G987" i="177"/>
  <c r="H987" i="177"/>
  <c r="I987" i="177"/>
  <c r="J987" i="177"/>
  <c r="B988" i="177"/>
  <c r="C988" i="177"/>
  <c r="D988" i="177"/>
  <c r="E988" i="177"/>
  <c r="F988" i="177"/>
  <c r="G988" i="177"/>
  <c r="H988" i="177"/>
  <c r="I988" i="177"/>
  <c r="J988" i="177"/>
  <c r="B989" i="177"/>
  <c r="C989" i="177"/>
  <c r="D989" i="177"/>
  <c r="E989" i="177"/>
  <c r="F989" i="177"/>
  <c r="G989" i="177"/>
  <c r="H989" i="177"/>
  <c r="I989" i="177"/>
  <c r="J989" i="177"/>
  <c r="B990" i="177"/>
  <c r="C990" i="177"/>
  <c r="D990" i="177"/>
  <c r="E990" i="177"/>
  <c r="F990" i="177"/>
  <c r="G990" i="177"/>
  <c r="H990" i="177"/>
  <c r="I990" i="177"/>
  <c r="J990" i="177"/>
  <c r="B991" i="177"/>
  <c r="C991" i="177"/>
  <c r="D991" i="177"/>
  <c r="E991" i="177"/>
  <c r="F991" i="177"/>
  <c r="G991" i="177"/>
  <c r="H991" i="177"/>
  <c r="I991" i="177"/>
  <c r="J991" i="177"/>
  <c r="B992" i="177"/>
  <c r="C992" i="177"/>
  <c r="D992" i="177"/>
  <c r="E992" i="177"/>
  <c r="F992" i="177"/>
  <c r="G992" i="177"/>
  <c r="H992" i="177"/>
  <c r="I992" i="177"/>
  <c r="J992" i="177"/>
  <c r="B993" i="177"/>
  <c r="C5" i="38"/>
  <c r="D5" i="38"/>
  <c r="E5" i="38"/>
  <c r="F5" i="38"/>
  <c r="G5" i="38"/>
  <c r="H5" i="38"/>
  <c r="C6" i="38"/>
  <c r="D6" i="38"/>
  <c r="E6" i="38"/>
  <c r="F6" i="38"/>
  <c r="G6" i="38"/>
  <c r="H6" i="38"/>
  <c r="I6" i="38"/>
  <c r="C7" i="38"/>
  <c r="D7" i="38"/>
  <c r="B7" i="38" s="1"/>
  <c r="E7" i="38"/>
  <c r="F7" i="38"/>
  <c r="G7" i="38"/>
  <c r="H7" i="38"/>
  <c r="C8" i="38"/>
  <c r="D8" i="38"/>
  <c r="E8" i="38"/>
  <c r="F8" i="38"/>
  <c r="G8" i="38"/>
  <c r="I8" i="38" s="1"/>
  <c r="H8" i="38"/>
  <c r="C13" i="38"/>
  <c r="D13" i="38"/>
  <c r="E13" i="38"/>
  <c r="B13" i="38"/>
  <c r="K13" i="38" s="1"/>
  <c r="L13" i="38" s="1"/>
  <c r="F13" i="38"/>
  <c r="G13" i="38"/>
  <c r="H13" i="38"/>
  <c r="C14" i="38"/>
  <c r="D14" i="38"/>
  <c r="E14" i="38"/>
  <c r="B14" i="38" s="1"/>
  <c r="F14" i="38"/>
  <c r="G14" i="38"/>
  <c r="H14" i="38"/>
  <c r="C15" i="38"/>
  <c r="D15" i="38"/>
  <c r="B15" i="38" s="1"/>
  <c r="E15" i="38"/>
  <c r="F15" i="38"/>
  <c r="G15" i="38"/>
  <c r="H15" i="38"/>
  <c r="C16" i="38"/>
  <c r="D16" i="38"/>
  <c r="B16" i="38" s="1"/>
  <c r="K16" i="38" s="1"/>
  <c r="E16" i="38"/>
  <c r="F16" i="38"/>
  <c r="G16" i="38"/>
  <c r="I16" i="38" s="1"/>
  <c r="H16" i="38"/>
  <c r="C21" i="38"/>
  <c r="D21" i="38"/>
  <c r="E21" i="38"/>
  <c r="F21" i="38"/>
  <c r="G21" i="38"/>
  <c r="H21" i="38"/>
  <c r="C22" i="38"/>
  <c r="D22" i="38"/>
  <c r="E22" i="38"/>
  <c r="F22" i="38"/>
  <c r="G22" i="38"/>
  <c r="H22" i="38"/>
  <c r="I22" i="38" s="1"/>
  <c r="C23" i="38"/>
  <c r="D23" i="38"/>
  <c r="E23" i="38"/>
  <c r="B23" i="38" s="1"/>
  <c r="K23" i="38" s="1"/>
  <c r="L23" i="38" s="1"/>
  <c r="F23" i="38"/>
  <c r="G23" i="38"/>
  <c r="I23" i="38" s="1"/>
  <c r="H23" i="38"/>
  <c r="C24" i="38"/>
  <c r="D24" i="38"/>
  <c r="E24" i="38"/>
  <c r="B24" i="38" s="1"/>
  <c r="F24" i="38"/>
  <c r="G24" i="38"/>
  <c r="H24" i="38"/>
  <c r="I24" i="38" s="1"/>
  <c r="C29" i="38"/>
  <c r="D29" i="38"/>
  <c r="E29" i="38"/>
  <c r="B29" i="38" s="1"/>
  <c r="F29" i="38"/>
  <c r="G29" i="38"/>
  <c r="H29" i="38"/>
  <c r="C30" i="38"/>
  <c r="D30" i="38"/>
  <c r="B30" i="38" s="1"/>
  <c r="K30" i="38" s="1"/>
  <c r="L30" i="38" s="1"/>
  <c r="E30" i="38"/>
  <c r="F30" i="38"/>
  <c r="G30" i="38"/>
  <c r="I30" i="38" s="1"/>
  <c r="H30" i="38"/>
  <c r="C31" i="38"/>
  <c r="D31" i="38"/>
  <c r="B31" i="38" s="1"/>
  <c r="E31" i="38"/>
  <c r="F31" i="38"/>
  <c r="G31" i="38"/>
  <c r="H31" i="38"/>
  <c r="I31" i="38" s="1"/>
  <c r="C32" i="38"/>
  <c r="D32" i="38"/>
  <c r="B32" i="38" s="1"/>
  <c r="E32" i="38"/>
  <c r="F32" i="38"/>
  <c r="G32" i="38"/>
  <c r="I32" i="38"/>
  <c r="H32" i="38"/>
  <c r="C37" i="38"/>
  <c r="D37" i="38"/>
  <c r="B37" i="38" s="1"/>
  <c r="E37" i="38"/>
  <c r="F37" i="38"/>
  <c r="G37" i="38"/>
  <c r="H37" i="38"/>
  <c r="C38" i="38"/>
  <c r="D38" i="38"/>
  <c r="B38" i="38" s="1"/>
  <c r="K38" i="38" s="1"/>
  <c r="L38" i="38" s="1"/>
  <c r="N38" i="38" s="1"/>
  <c r="O38" i="38" s="1"/>
  <c r="E38" i="38"/>
  <c r="F38" i="38"/>
  <c r="G38" i="38"/>
  <c r="H38" i="38"/>
  <c r="C39" i="38"/>
  <c r="D39" i="38"/>
  <c r="E39" i="38"/>
  <c r="B39" i="38" s="1"/>
  <c r="F39" i="38"/>
  <c r="G39" i="38"/>
  <c r="H39" i="38"/>
  <c r="I39" i="38" s="1"/>
  <c r="C40" i="38"/>
  <c r="D40" i="38"/>
  <c r="B40" i="38" s="1"/>
  <c r="K40" i="38" s="1"/>
  <c r="L40" i="38" s="1"/>
  <c r="E40" i="38"/>
  <c r="F40" i="38"/>
  <c r="G40" i="38"/>
  <c r="H40" i="38"/>
  <c r="C45" i="38"/>
  <c r="D45" i="38"/>
  <c r="E45" i="38"/>
  <c r="F45" i="38"/>
  <c r="G45" i="38"/>
  <c r="H45" i="38"/>
  <c r="I45" i="38"/>
  <c r="C46" i="38"/>
  <c r="D46" i="38"/>
  <c r="E46" i="38"/>
  <c r="B46" i="38" s="1"/>
  <c r="F46" i="38"/>
  <c r="G46" i="38"/>
  <c r="I46" i="38" s="1"/>
  <c r="H46" i="38"/>
  <c r="C47" i="38"/>
  <c r="D47" i="38"/>
  <c r="E47" i="38"/>
  <c r="G47" i="38"/>
  <c r="I47" i="38" s="1"/>
  <c r="H47" i="38"/>
  <c r="C48" i="38"/>
  <c r="D48" i="38"/>
  <c r="E48" i="38"/>
  <c r="F48" i="38"/>
  <c r="G48" i="38"/>
  <c r="I48" i="38" s="1"/>
  <c r="H48" i="38"/>
  <c r="C53" i="38"/>
  <c r="D53" i="38"/>
  <c r="E53" i="38"/>
  <c r="F53" i="38"/>
  <c r="G53" i="38"/>
  <c r="H53" i="38"/>
  <c r="I53" i="38" s="1"/>
  <c r="C54" i="38"/>
  <c r="D54" i="38"/>
  <c r="E54" i="38"/>
  <c r="F54" i="38"/>
  <c r="G54" i="38"/>
  <c r="H54" i="38"/>
  <c r="I54" i="38" s="1"/>
  <c r="C55" i="38"/>
  <c r="D55" i="38"/>
  <c r="B55" i="38" s="1"/>
  <c r="E55" i="38"/>
  <c r="F55" i="38"/>
  <c r="G55" i="38"/>
  <c r="H55" i="38"/>
  <c r="I55" i="38"/>
  <c r="C56" i="38"/>
  <c r="D56" i="38"/>
  <c r="E56" i="38"/>
  <c r="F56" i="38"/>
  <c r="G56" i="38"/>
  <c r="I56" i="38" s="1"/>
  <c r="H56" i="38"/>
  <c r="C61" i="38"/>
  <c r="D61" i="38"/>
  <c r="E61" i="38"/>
  <c r="F61" i="38"/>
  <c r="G61" i="38"/>
  <c r="H61" i="38"/>
  <c r="C62" i="38"/>
  <c r="D62" i="38"/>
  <c r="E62" i="38"/>
  <c r="F62" i="38"/>
  <c r="G62" i="38"/>
  <c r="H62" i="38"/>
  <c r="C63" i="38"/>
  <c r="D63" i="38"/>
  <c r="E63" i="38"/>
  <c r="F63" i="38"/>
  <c r="G63" i="38"/>
  <c r="I63" i="38" s="1"/>
  <c r="H63" i="38"/>
  <c r="C64" i="38"/>
  <c r="D64" i="38"/>
  <c r="B64" i="38" s="1"/>
  <c r="E64" i="38"/>
  <c r="F64" i="38"/>
  <c r="G64" i="38"/>
  <c r="I64" i="38" s="1"/>
  <c r="H64" i="38"/>
  <c r="C69" i="38"/>
  <c r="D69" i="38"/>
  <c r="B69" i="38"/>
  <c r="E69" i="38"/>
  <c r="F69" i="38"/>
  <c r="G69" i="38"/>
  <c r="H69" i="38"/>
  <c r="C70" i="38"/>
  <c r="D70" i="38"/>
  <c r="B70" i="38" s="1"/>
  <c r="E70" i="38"/>
  <c r="F70" i="38"/>
  <c r="G70" i="38"/>
  <c r="I70" i="38" s="1"/>
  <c r="H70" i="38"/>
  <c r="C71" i="38"/>
  <c r="D71" i="38"/>
  <c r="B71" i="38" s="1"/>
  <c r="K71" i="38" s="1"/>
  <c r="L71" i="38" s="1"/>
  <c r="E71" i="38"/>
  <c r="F71" i="38"/>
  <c r="G71" i="38"/>
  <c r="I71" i="38" s="1"/>
  <c r="H71" i="38"/>
  <c r="C72" i="38"/>
  <c r="D72" i="38"/>
  <c r="E72" i="38"/>
  <c r="F72" i="38"/>
  <c r="G72" i="38"/>
  <c r="H72" i="38"/>
  <c r="I72" i="38" s="1"/>
  <c r="C77" i="38"/>
  <c r="D77" i="38"/>
  <c r="E77" i="38"/>
  <c r="F77" i="38"/>
  <c r="G77" i="38"/>
  <c r="H77" i="38"/>
  <c r="C78" i="38"/>
  <c r="D78" i="38"/>
  <c r="B78" i="38" s="1"/>
  <c r="E78" i="38"/>
  <c r="F78" i="38"/>
  <c r="G78" i="38"/>
  <c r="H78" i="38"/>
  <c r="C79" i="38"/>
  <c r="D79" i="38"/>
  <c r="B79" i="38" s="1"/>
  <c r="K79" i="38" s="1"/>
  <c r="L79" i="38" s="1"/>
  <c r="E79" i="38"/>
  <c r="F79" i="38"/>
  <c r="G79" i="38"/>
  <c r="I79" i="38" s="1"/>
  <c r="H79" i="38"/>
  <c r="C80" i="38"/>
  <c r="D80" i="38"/>
  <c r="B80" i="38" s="1"/>
  <c r="E80" i="38"/>
  <c r="F80" i="38"/>
  <c r="G80" i="38"/>
  <c r="H80" i="38"/>
  <c r="C85" i="38"/>
  <c r="D85" i="38"/>
  <c r="E85" i="38"/>
  <c r="B85" i="38" s="1"/>
  <c r="F85" i="38"/>
  <c r="G85" i="38"/>
  <c r="H85" i="38"/>
  <c r="I85" i="38" s="1"/>
  <c r="C86" i="38"/>
  <c r="D86" i="38"/>
  <c r="E86" i="38"/>
  <c r="F86" i="38"/>
  <c r="G86" i="38"/>
  <c r="I86" i="38" s="1"/>
  <c r="H86" i="38"/>
  <c r="C87" i="38"/>
  <c r="D87" i="38"/>
  <c r="B87" i="38" s="1"/>
  <c r="E87" i="38"/>
  <c r="F87" i="38"/>
  <c r="G87" i="38"/>
  <c r="I87" i="38" s="1"/>
  <c r="H87" i="38"/>
  <c r="C88" i="38"/>
  <c r="D88" i="38"/>
  <c r="B88" i="38" s="1"/>
  <c r="E88" i="38"/>
  <c r="F88" i="38"/>
  <c r="G88" i="38"/>
  <c r="I88" i="38" s="1"/>
  <c r="H88" i="38"/>
  <c r="C93" i="38"/>
  <c r="D93" i="38"/>
  <c r="E93" i="38"/>
  <c r="F93" i="38"/>
  <c r="G93" i="38"/>
  <c r="H93" i="38"/>
  <c r="C94" i="38"/>
  <c r="D94" i="38"/>
  <c r="E94" i="38"/>
  <c r="F94" i="38"/>
  <c r="G94" i="38"/>
  <c r="I94" i="38"/>
  <c r="H94" i="38"/>
  <c r="C95" i="38"/>
  <c r="D95" i="38"/>
  <c r="E95" i="38"/>
  <c r="B95" i="38" s="1"/>
  <c r="F95" i="38"/>
  <c r="G95" i="38"/>
  <c r="H95" i="38"/>
  <c r="I95" i="38"/>
  <c r="C96" i="38"/>
  <c r="D96" i="38"/>
  <c r="E96" i="38"/>
  <c r="F96" i="38"/>
  <c r="G96" i="38"/>
  <c r="I96" i="38"/>
  <c r="H96" i="38"/>
  <c r="I78" i="38"/>
  <c r="I5" i="38"/>
  <c r="B6" i="38"/>
  <c r="B48" i="38"/>
  <c r="K48" i="38" s="1"/>
  <c r="L48" i="38" s="1"/>
  <c r="K46" i="38"/>
  <c r="L46" i="38" s="1"/>
  <c r="N46" i="38" s="1"/>
  <c r="O46" i="38" s="1"/>
  <c r="B93" i="38"/>
  <c r="I61" i="38"/>
  <c r="B53" i="38"/>
  <c r="B77" i="38"/>
  <c r="I80" i="38"/>
  <c r="B47" i="38"/>
  <c r="B45" i="38"/>
  <c r="I7" i="38"/>
  <c r="I69" i="38"/>
  <c r="I40" i="38"/>
  <c r="I13" i="38"/>
  <c r="B72" i="38"/>
  <c r="B61" i="38"/>
  <c r="I62" i="38"/>
  <c r="B63" i="38"/>
  <c r="K64" i="38" s="1"/>
  <c r="L64" i="38" s="1"/>
  <c r="K63" i="38"/>
  <c r="L63" i="38" s="1"/>
  <c r="K32" i="38"/>
  <c r="L32" i="38"/>
  <c r="N32" i="38" s="1"/>
  <c r="O32" i="38" s="1"/>
  <c r="B22" i="38"/>
  <c r="I21" i="38"/>
  <c r="I15" i="38"/>
  <c r="L16" i="38"/>
  <c r="K72" i="38"/>
  <c r="L72" i="38"/>
  <c r="K31" i="38"/>
  <c r="L31" i="38" s="1"/>
  <c r="K88" i="38" l="1"/>
  <c r="L88" i="38" s="1"/>
  <c r="K87" i="38"/>
  <c r="L87" i="38" s="1"/>
  <c r="K14" i="38"/>
  <c r="L14" i="38" s="1"/>
  <c r="N14" i="38" s="1"/>
  <c r="O14" i="38" s="1"/>
  <c r="Q14" i="38" s="1"/>
  <c r="K80" i="38"/>
  <c r="L80" i="38" s="1"/>
  <c r="N80" i="38" s="1"/>
  <c r="O80" i="38" s="1"/>
  <c r="Q80" i="38" s="1"/>
  <c r="B5" i="38"/>
  <c r="K5" i="38" s="1"/>
  <c r="L5" i="38" s="1"/>
  <c r="N79" i="38"/>
  <c r="O79" i="38" s="1"/>
  <c r="B62" i="38"/>
  <c r="K62" i="38" s="1"/>
  <c r="L62" i="38" s="1"/>
  <c r="N62" i="38" s="1"/>
  <c r="O62" i="38" s="1"/>
  <c r="B21" i="38"/>
  <c r="K21" i="38" s="1"/>
  <c r="L21" i="38" s="1"/>
  <c r="N21" i="38" s="1"/>
  <c r="O21" i="38" s="1"/>
  <c r="N48" i="38"/>
  <c r="O48" i="38" s="1"/>
  <c r="I29" i="38"/>
  <c r="N40" i="38"/>
  <c r="O40" i="38" s="1"/>
  <c r="K39" i="38"/>
  <c r="L39" i="38" s="1"/>
  <c r="N39" i="38" s="1"/>
  <c r="O39" i="38" s="1"/>
  <c r="Q39" i="38" s="1"/>
  <c r="N30" i="38"/>
  <c r="O30" i="38" s="1"/>
  <c r="K47" i="38"/>
  <c r="L47" i="38" s="1"/>
  <c r="N47" i="38" s="1"/>
  <c r="O47" i="38" s="1"/>
  <c r="Q47" i="38" s="1"/>
  <c r="I93" i="38"/>
  <c r="I14" i="38"/>
  <c r="K61" i="38"/>
  <c r="L61" i="38" s="1"/>
  <c r="N61" i="38" s="1"/>
  <c r="O61" i="38" s="1"/>
  <c r="I77" i="38"/>
  <c r="K69" i="38"/>
  <c r="L69" i="38" s="1"/>
  <c r="N69" i="38" s="1"/>
  <c r="O69" i="38" s="1"/>
  <c r="K70" i="38"/>
  <c r="L70" i="38" s="1"/>
  <c r="N70" i="38" s="1"/>
  <c r="O70" i="38" s="1"/>
  <c r="K78" i="38"/>
  <c r="L78" i="38" s="1"/>
  <c r="K77" i="38"/>
  <c r="L77" i="38" s="1"/>
  <c r="N77" i="38" s="1"/>
  <c r="O77" i="38" s="1"/>
  <c r="K15" i="38"/>
  <c r="L15" i="38" s="1"/>
  <c r="N15" i="38" s="1"/>
  <c r="O15" i="38" s="1"/>
  <c r="I37" i="38"/>
  <c r="K29" i="38"/>
  <c r="L29" i="38" s="1"/>
  <c r="K53" i="38"/>
  <c r="L53" i="38" s="1"/>
  <c r="B86" i="38"/>
  <c r="K86" i="38" s="1"/>
  <c r="L86" i="38" s="1"/>
  <c r="N86" i="38" s="1"/>
  <c r="O86" i="38" s="1"/>
  <c r="N71" i="38"/>
  <c r="O71" i="38" s="1"/>
  <c r="Q71" i="38" s="1"/>
  <c r="K37" i="38"/>
  <c r="L37" i="38" s="1"/>
  <c r="B96" i="38"/>
  <c r="B94" i="38"/>
  <c r="B56" i="38"/>
  <c r="K56" i="38" s="1"/>
  <c r="L56" i="38" s="1"/>
  <c r="B54" i="38"/>
  <c r="K54" i="38" s="1"/>
  <c r="L54" i="38" s="1"/>
  <c r="N54" i="38" s="1"/>
  <c r="O54" i="38" s="1"/>
  <c r="K24" i="38"/>
  <c r="L24" i="38" s="1"/>
  <c r="K45" i="38"/>
  <c r="L45" i="38" s="1"/>
  <c r="B8" i="38"/>
  <c r="K8" i="38" s="1"/>
  <c r="L8" i="38" s="1"/>
  <c r="I38" i="38"/>
  <c r="S14" i="38" l="1"/>
  <c r="R14" i="38"/>
  <c r="Q38" i="38"/>
  <c r="R47" i="38"/>
  <c r="S47" i="38"/>
  <c r="R80" i="38"/>
  <c r="S80" i="38"/>
  <c r="N8" i="38"/>
  <c r="O8" i="38" s="1"/>
  <c r="Q77" i="38"/>
  <c r="N24" i="38"/>
  <c r="O24" i="38" s="1"/>
  <c r="Q24" i="38" s="1"/>
  <c r="N56" i="38"/>
  <c r="O56" i="38" s="1"/>
  <c r="N88" i="38"/>
  <c r="O88" i="38" s="1"/>
  <c r="Q88" i="38" s="1"/>
  <c r="R71" i="38"/>
  <c r="S71" i="38"/>
  <c r="Q79" i="38"/>
  <c r="K22" i="38"/>
  <c r="L22" i="38" s="1"/>
  <c r="N22" i="38" s="1"/>
  <c r="O22" i="38" s="1"/>
  <c r="Q22" i="38" s="1"/>
  <c r="N29" i="38"/>
  <c r="O29" i="38" s="1"/>
  <c r="N31" i="38"/>
  <c r="O31" i="38" s="1"/>
  <c r="Q31" i="38" s="1"/>
  <c r="Q30" i="38"/>
  <c r="R39" i="38"/>
  <c r="S39" i="38"/>
  <c r="Q15" i="38"/>
  <c r="Q46" i="38"/>
  <c r="N45" i="38"/>
  <c r="O45" i="38" s="1"/>
  <c r="Q45" i="38" s="1"/>
  <c r="N78" i="38"/>
  <c r="O78" i="38" s="1"/>
  <c r="Q78" i="38" s="1"/>
  <c r="N63" i="38"/>
  <c r="O63" i="38" s="1"/>
  <c r="Q63" i="38" s="1"/>
  <c r="Q70" i="38"/>
  <c r="K6" i="38"/>
  <c r="L6" i="38" s="1"/>
  <c r="N6" i="38" s="1"/>
  <c r="O6" i="38" s="1"/>
  <c r="N64" i="38"/>
  <c r="O64" i="38" s="1"/>
  <c r="Q64" i="38" s="1"/>
  <c r="Q69" i="38"/>
  <c r="K85" i="38"/>
  <c r="L85" i="38" s="1"/>
  <c r="N85" i="38" s="1"/>
  <c r="O85" i="38" s="1"/>
  <c r="Q85" i="38" s="1"/>
  <c r="N87" i="38"/>
  <c r="O87" i="38" s="1"/>
  <c r="Q87" i="38" s="1"/>
  <c r="K94" i="38"/>
  <c r="L94" i="38" s="1"/>
  <c r="N94" i="38" s="1"/>
  <c r="O94" i="38" s="1"/>
  <c r="K93" i="38"/>
  <c r="L93" i="38" s="1"/>
  <c r="N93" i="38" s="1"/>
  <c r="O93" i="38" s="1"/>
  <c r="K55" i="38"/>
  <c r="L55" i="38" s="1"/>
  <c r="N55" i="38" s="1"/>
  <c r="O55" i="38" s="1"/>
  <c r="Q55" i="38" s="1"/>
  <c r="K96" i="38"/>
  <c r="L96" i="38" s="1"/>
  <c r="K95" i="38"/>
  <c r="L95" i="38" s="1"/>
  <c r="N16" i="38"/>
  <c r="O16" i="38" s="1"/>
  <c r="N23" i="38"/>
  <c r="O23" i="38" s="1"/>
  <c r="N13" i="38"/>
  <c r="O13" i="38" s="1"/>
  <c r="Q13" i="38" s="1"/>
  <c r="N37" i="38"/>
  <c r="O37" i="38" s="1"/>
  <c r="Q37" i="38" s="1"/>
  <c r="N72" i="38"/>
  <c r="O72" i="38" s="1"/>
  <c r="Q72" i="38" s="1"/>
  <c r="K7" i="38"/>
  <c r="L7" i="38" s="1"/>
  <c r="N7" i="38" s="1"/>
  <c r="O7" i="38" s="1"/>
  <c r="Q7" i="38" s="1"/>
  <c r="Q48" i="38" l="1"/>
  <c r="R48" i="38" s="1"/>
  <c r="S55" i="38"/>
  <c r="R55" i="38"/>
  <c r="S87" i="38"/>
  <c r="R87" i="38"/>
  <c r="Q29" i="38"/>
  <c r="Q32" i="38"/>
  <c r="Q8" i="38"/>
  <c r="S24" i="38"/>
  <c r="R24" i="38"/>
  <c r="R31" i="38"/>
  <c r="S31" i="38"/>
  <c r="R69" i="38"/>
  <c r="S69" i="38"/>
  <c r="R72" i="38"/>
  <c r="S72" i="38"/>
  <c r="Q23" i="38"/>
  <c r="Q21" i="38"/>
  <c r="S15" i="38"/>
  <c r="R15" i="38"/>
  <c r="R30" i="38"/>
  <c r="S30" i="38"/>
  <c r="R7" i="38"/>
  <c r="S7" i="38"/>
  <c r="R64" i="38"/>
  <c r="S64" i="38"/>
  <c r="Q6" i="38"/>
  <c r="S79" i="38"/>
  <c r="R79" i="38"/>
  <c r="S70" i="38"/>
  <c r="R70" i="38"/>
  <c r="N53" i="38"/>
  <c r="O53" i="38" s="1"/>
  <c r="Q53" i="38" s="1"/>
  <c r="S63" i="38"/>
  <c r="R63" i="38"/>
  <c r="R78" i="38"/>
  <c r="S78" i="38"/>
  <c r="Q86" i="38"/>
  <c r="Q16" i="38"/>
  <c r="Q40" i="38"/>
  <c r="Q61" i="38"/>
  <c r="N95" i="38"/>
  <c r="O95" i="38" s="1"/>
  <c r="Q95" i="38" s="1"/>
  <c r="S45" i="38"/>
  <c r="R45" i="38"/>
  <c r="U71" i="38"/>
  <c r="U72" i="38"/>
  <c r="R38" i="38"/>
  <c r="S38" i="38"/>
  <c r="Q94" i="38"/>
  <c r="Q54" i="38"/>
  <c r="S85" i="38"/>
  <c r="R85" i="38"/>
  <c r="S77" i="38"/>
  <c r="R77" i="38"/>
  <c r="R22" i="38"/>
  <c r="S22" i="38"/>
  <c r="S37" i="38"/>
  <c r="R37" i="38"/>
  <c r="R13" i="38"/>
  <c r="S13" i="38"/>
  <c r="Q62" i="38"/>
  <c r="N96" i="38"/>
  <c r="O96" i="38" s="1"/>
  <c r="Q96" i="38" s="1"/>
  <c r="R46" i="38"/>
  <c r="S46" i="38"/>
  <c r="N5" i="38"/>
  <c r="O5" i="38" s="1"/>
  <c r="Q5" i="38" s="1"/>
  <c r="R88" i="38"/>
  <c r="S88" i="38"/>
  <c r="S48" i="38" l="1"/>
  <c r="U48" i="38" s="1"/>
  <c r="R96" i="38"/>
  <c r="S96" i="38"/>
  <c r="R54" i="38"/>
  <c r="S54" i="38"/>
  <c r="U64" i="38"/>
  <c r="U63" i="38"/>
  <c r="S8" i="38"/>
  <c r="R8" i="38"/>
  <c r="U7" i="38" s="1"/>
  <c r="S53" i="38"/>
  <c r="R53" i="38"/>
  <c r="W71" i="38"/>
  <c r="V71" i="38"/>
  <c r="S29" i="38"/>
  <c r="R29" i="38"/>
  <c r="V72" i="38"/>
  <c r="W72" i="38"/>
  <c r="U80" i="38"/>
  <c r="U79" i="38"/>
  <c r="S86" i="38"/>
  <c r="R86" i="38"/>
  <c r="U86" i="38" s="1"/>
  <c r="S94" i="38"/>
  <c r="R94" i="38"/>
  <c r="S62" i="38"/>
  <c r="R62" i="38"/>
  <c r="R21" i="38"/>
  <c r="S21" i="38"/>
  <c r="R23" i="38"/>
  <c r="S23" i="38"/>
  <c r="Q93" i="38"/>
  <c r="U13" i="38"/>
  <c r="U14" i="38"/>
  <c r="R32" i="38"/>
  <c r="U31" i="38" s="1"/>
  <c r="S32" i="38"/>
  <c r="U37" i="38"/>
  <c r="U38" i="38"/>
  <c r="U46" i="38"/>
  <c r="U45" i="38"/>
  <c r="U87" i="38"/>
  <c r="U88" i="38"/>
  <c r="S95" i="38"/>
  <c r="R95" i="38"/>
  <c r="R6" i="38"/>
  <c r="S6" i="38"/>
  <c r="R61" i="38"/>
  <c r="S61" i="38"/>
  <c r="U78" i="38"/>
  <c r="U77" i="38"/>
  <c r="S40" i="38"/>
  <c r="R40" i="38"/>
  <c r="U70" i="38"/>
  <c r="U69" i="38"/>
  <c r="R5" i="38"/>
  <c r="S5" i="38"/>
  <c r="R16" i="38"/>
  <c r="U15" i="38" s="1"/>
  <c r="S16" i="38"/>
  <c r="Q56" i="38"/>
  <c r="V48" i="38" l="1"/>
  <c r="W48" i="38"/>
  <c r="U47" i="38"/>
  <c r="W7" i="38"/>
  <c r="V7" i="38"/>
  <c r="W86" i="38"/>
  <c r="V86" i="38"/>
  <c r="V31" i="38"/>
  <c r="W31" i="38"/>
  <c r="V15" i="38"/>
  <c r="W15" i="38"/>
  <c r="V79" i="38"/>
  <c r="W79" i="38"/>
  <c r="V69" i="38"/>
  <c r="W69" i="38"/>
  <c r="U16" i="38"/>
  <c r="W46" i="38"/>
  <c r="V46" i="38"/>
  <c r="U30" i="38"/>
  <c r="U29" i="38"/>
  <c r="U61" i="38"/>
  <c r="U62" i="38"/>
  <c r="R93" i="38"/>
  <c r="S93" i="38"/>
  <c r="V63" i="38"/>
  <c r="W63" i="38"/>
  <c r="U24" i="38"/>
  <c r="U23" i="38"/>
  <c r="U6" i="38"/>
  <c r="U5" i="38"/>
  <c r="U21" i="38"/>
  <c r="U22" i="38"/>
  <c r="U39" i="38"/>
  <c r="U40" i="38"/>
  <c r="V13" i="38"/>
  <c r="W13" i="38"/>
  <c r="U96" i="38"/>
  <c r="U95" i="38"/>
  <c r="W88" i="38"/>
  <c r="V88" i="38"/>
  <c r="V87" i="38"/>
  <c r="W87" i="38"/>
  <c r="W45" i="38"/>
  <c r="V45" i="38"/>
  <c r="W38" i="38"/>
  <c r="V38" i="38"/>
  <c r="W37" i="38"/>
  <c r="V37" i="38"/>
  <c r="U8" i="38"/>
  <c r="W64" i="38"/>
  <c r="V64" i="38"/>
  <c r="S56" i="38"/>
  <c r="R56" i="38"/>
  <c r="W80" i="38"/>
  <c r="V80" i="38"/>
  <c r="W70" i="38"/>
  <c r="V70" i="38"/>
  <c r="W77" i="38"/>
  <c r="V77" i="38"/>
  <c r="W78" i="38"/>
  <c r="V78" i="38"/>
  <c r="U32" i="38"/>
  <c r="U54" i="38"/>
  <c r="U53" i="38"/>
  <c r="U85" i="38"/>
  <c r="V14" i="38"/>
  <c r="W14" i="38"/>
  <c r="V47" i="38" l="1"/>
  <c r="X47" i="38" s="1"/>
  <c r="W47" i="38"/>
  <c r="V16" i="38"/>
  <c r="W16" i="38"/>
  <c r="V5" i="38"/>
  <c r="W5" i="38"/>
  <c r="W21" i="38"/>
  <c r="V21" i="38"/>
  <c r="W24" i="38"/>
  <c r="V24" i="38"/>
  <c r="U55" i="38"/>
  <c r="U56" i="38"/>
  <c r="V53" i="38"/>
  <c r="W53" i="38"/>
  <c r="X13" i="38"/>
  <c r="X15" i="38"/>
  <c r="X86" i="38"/>
  <c r="X88" i="38"/>
  <c r="X79" i="38"/>
  <c r="X77" i="38"/>
  <c r="X72" i="38"/>
  <c r="X70" i="38"/>
  <c r="X71" i="38"/>
  <c r="X69" i="38"/>
  <c r="X16" i="38"/>
  <c r="X14" i="38"/>
  <c r="V85" i="38"/>
  <c r="W85" i="38"/>
  <c r="U93" i="38"/>
  <c r="U94" i="38"/>
  <c r="W8" i="38"/>
  <c r="V8" i="38"/>
  <c r="W29" i="38"/>
  <c r="V29" i="38"/>
  <c r="W96" i="38"/>
  <c r="V96" i="38"/>
  <c r="X80" i="38"/>
  <c r="X78" i="38"/>
  <c r="W6" i="38"/>
  <c r="V6" i="38"/>
  <c r="V23" i="38"/>
  <c r="W23" i="38"/>
  <c r="W95" i="38"/>
  <c r="V95" i="38"/>
  <c r="V62" i="38"/>
  <c r="W62" i="38"/>
  <c r="V54" i="38"/>
  <c r="W54" i="38"/>
  <c r="V61" i="38"/>
  <c r="W61" i="38"/>
  <c r="V32" i="38"/>
  <c r="W32" i="38"/>
  <c r="X37" i="38"/>
  <c r="X39" i="38"/>
  <c r="W40" i="38"/>
  <c r="V40" i="38"/>
  <c r="X40" i="38" s="1"/>
  <c r="V39" i="38"/>
  <c r="W39" i="38"/>
  <c r="V30" i="38"/>
  <c r="W30" i="38"/>
  <c r="W22" i="38"/>
  <c r="V22" i="38"/>
  <c r="X46" i="38"/>
  <c r="X48" i="38"/>
  <c r="X45" i="38" l="1"/>
  <c r="Z45" i="38" s="1"/>
  <c r="Y40" i="38"/>
  <c r="Z40" i="38"/>
  <c r="W55" i="38"/>
  <c r="V55" i="38"/>
  <c r="X8" i="38"/>
  <c r="X6" i="38"/>
  <c r="Y37" i="38"/>
  <c r="Z37" i="38"/>
  <c r="V56" i="38"/>
  <c r="W56" i="38"/>
  <c r="X54" i="38" s="1"/>
  <c r="X87" i="38"/>
  <c r="X85" i="38"/>
  <c r="Y16" i="38"/>
  <c r="Z16" i="38"/>
  <c r="Z78" i="38"/>
  <c r="Y78" i="38"/>
  <c r="Y77" i="38"/>
  <c r="Z77" i="38"/>
  <c r="Z71" i="38"/>
  <c r="Y71" i="38"/>
  <c r="X61" i="38"/>
  <c r="X63" i="38"/>
  <c r="X31" i="38"/>
  <c r="X29" i="38"/>
  <c r="X38" i="38"/>
  <c r="X5" i="38"/>
  <c r="X7" i="38"/>
  <c r="Y13" i="38"/>
  <c r="AB13" i="38" s="1"/>
  <c r="Z13" i="38"/>
  <c r="Z69" i="38"/>
  <c r="Y69" i="38"/>
  <c r="X24" i="38"/>
  <c r="X22" i="38"/>
  <c r="Z47" i="38"/>
  <c r="Y47" i="38"/>
  <c r="Z88" i="38"/>
  <c r="Y88" i="38"/>
  <c r="Y15" i="38"/>
  <c r="Z15" i="38"/>
  <c r="Z39" i="38"/>
  <c r="Y39" i="38"/>
  <c r="Y14" i="38"/>
  <c r="Z14" i="38"/>
  <c r="X53" i="38"/>
  <c r="X55" i="38"/>
  <c r="Y48" i="38"/>
  <c r="Z48" i="38"/>
  <c r="Y46" i="38"/>
  <c r="Z46" i="38"/>
  <c r="Y80" i="38"/>
  <c r="Z80" i="38"/>
  <c r="Y70" i="38"/>
  <c r="Z70" i="38"/>
  <c r="Y72" i="38"/>
  <c r="AB72" i="38" s="1"/>
  <c r="Z72" i="38"/>
  <c r="X23" i="38"/>
  <c r="X21" i="38"/>
  <c r="X32" i="38"/>
  <c r="X30" i="38"/>
  <c r="X62" i="38"/>
  <c r="X64" i="38"/>
  <c r="Y79" i="38"/>
  <c r="Z79" i="38"/>
  <c r="W94" i="38"/>
  <c r="V94" i="38"/>
  <c r="W93" i="38"/>
  <c r="V93" i="38"/>
  <c r="Y86" i="38"/>
  <c r="Z86" i="38"/>
  <c r="Y45" i="38" l="1"/>
  <c r="Y54" i="38"/>
  <c r="Z54" i="38"/>
  <c r="AB16" i="38"/>
  <c r="Y31" i="38"/>
  <c r="Z31" i="38"/>
  <c r="AC72" i="38"/>
  <c r="AD72" i="38"/>
  <c r="AE72" i="38"/>
  <c r="Y7" i="38"/>
  <c r="Z7" i="38"/>
  <c r="Y87" i="38"/>
  <c r="AB86" i="38" s="1"/>
  <c r="Z87" i="38"/>
  <c r="Z64" i="38"/>
  <c r="Y64" i="38"/>
  <c r="AB64" i="38" s="1"/>
  <c r="X56" i="38"/>
  <c r="AB37" i="38"/>
  <c r="AC13" i="38"/>
  <c r="AD13" i="38"/>
  <c r="AE13" i="38"/>
  <c r="Y38" i="38"/>
  <c r="Z38" i="38"/>
  <c r="AB46" i="38"/>
  <c r="AB47" i="38"/>
  <c r="Y5" i="38"/>
  <c r="Z5" i="38"/>
  <c r="AB88" i="38"/>
  <c r="AB80" i="38"/>
  <c r="Y62" i="38"/>
  <c r="AB62" i="38" s="1"/>
  <c r="Z62" i="38"/>
  <c r="AB48" i="38"/>
  <c r="Y6" i="38"/>
  <c r="Z6" i="38"/>
  <c r="Z24" i="38"/>
  <c r="Y24" i="38"/>
  <c r="AB69" i="38"/>
  <c r="AB77" i="38"/>
  <c r="X94" i="38"/>
  <c r="X96" i="38"/>
  <c r="AB15" i="38"/>
  <c r="Z29" i="38"/>
  <c r="Y29" i="38"/>
  <c r="AB71" i="38"/>
  <c r="Y53" i="38"/>
  <c r="Z53" i="38"/>
  <c r="AB70" i="38"/>
  <c r="Y85" i="38"/>
  <c r="Z85" i="38"/>
  <c r="AB79" i="38"/>
  <c r="Y63" i="38"/>
  <c r="Z63" i="38"/>
  <c r="Y30" i="38"/>
  <c r="Z30" i="38"/>
  <c r="Z61" i="38"/>
  <c r="Y61" i="38"/>
  <c r="Y32" i="38"/>
  <c r="Z32" i="38"/>
  <c r="Z55" i="38"/>
  <c r="Y55" i="38"/>
  <c r="Y22" i="38"/>
  <c r="Z22" i="38"/>
  <c r="Y8" i="38"/>
  <c r="Z8" i="38"/>
  <c r="AB45" i="38"/>
  <c r="Y21" i="38"/>
  <c r="Z21" i="38"/>
  <c r="Z23" i="38"/>
  <c r="Y23" i="38"/>
  <c r="AB23" i="38" s="1"/>
  <c r="AB14" i="38"/>
  <c r="AB78" i="38"/>
  <c r="X93" i="38"/>
  <c r="X95" i="38"/>
  <c r="AB40" i="38"/>
  <c r="AE86" i="38" l="1"/>
  <c r="AD86" i="38"/>
  <c r="AC86" i="38"/>
  <c r="AC64" i="38"/>
  <c r="AE64" i="38"/>
  <c r="AD64" i="38"/>
  <c r="Y94" i="38"/>
  <c r="Z94" i="38"/>
  <c r="AB7" i="38"/>
  <c r="AC62" i="38"/>
  <c r="AE62" i="38"/>
  <c r="AD62" i="38"/>
  <c r="AB32" i="38"/>
  <c r="AB61" i="38"/>
  <c r="AE15" i="38"/>
  <c r="AD15" i="38"/>
  <c r="AC15" i="38"/>
  <c r="AB21" i="38"/>
  <c r="AB87" i="38"/>
  <c r="AC40" i="38"/>
  <c r="AE40" i="38"/>
  <c r="AD40" i="38"/>
  <c r="AB31" i="38"/>
  <c r="AD71" i="38"/>
  <c r="AC71" i="38"/>
  <c r="AF72" i="38" s="1"/>
  <c r="AE71" i="38"/>
  <c r="AB29" i="38"/>
  <c r="AB30" i="38"/>
  <c r="AD77" i="38"/>
  <c r="AE77" i="38"/>
  <c r="AC77" i="38"/>
  <c r="AC69" i="38"/>
  <c r="AE69" i="38"/>
  <c r="AD69" i="38"/>
  <c r="AB24" i="38"/>
  <c r="AB8" i="38"/>
  <c r="AC16" i="38"/>
  <c r="AD16" i="38"/>
  <c r="AE16" i="38"/>
  <c r="AE23" i="38"/>
  <c r="AC23" i="38"/>
  <c r="AD23" i="38"/>
  <c r="Y96" i="38"/>
  <c r="Z96" i="38"/>
  <c r="AE45" i="38"/>
  <c r="AC45" i="38"/>
  <c r="AD45" i="38"/>
  <c r="AB38" i="38"/>
  <c r="AB39" i="38"/>
  <c r="AD78" i="38"/>
  <c r="AE78" i="38"/>
  <c r="AC78" i="38"/>
  <c r="AF78" i="38" s="1"/>
  <c r="AD14" i="38"/>
  <c r="AE14" i="38"/>
  <c r="AC14" i="38"/>
  <c r="AF14" i="38" s="1"/>
  <c r="AC80" i="38"/>
  <c r="AD80" i="38"/>
  <c r="AE80" i="38"/>
  <c r="AE88" i="38"/>
  <c r="AC88" i="38"/>
  <c r="AD88" i="38"/>
  <c r="AB5" i="38"/>
  <c r="AD47" i="38"/>
  <c r="AE47" i="38"/>
  <c r="AC47" i="38"/>
  <c r="AC46" i="38"/>
  <c r="AD46" i="38"/>
  <c r="AE46" i="38"/>
  <c r="AB63" i="38"/>
  <c r="AC79" i="38"/>
  <c r="AD79" i="38"/>
  <c r="AE79" i="38"/>
  <c r="AB85" i="38"/>
  <c r="AB22" i="38"/>
  <c r="AC70" i="38"/>
  <c r="AD70" i="38"/>
  <c r="AE70" i="38"/>
  <c r="AB6" i="38"/>
  <c r="Y95" i="38"/>
  <c r="Z95" i="38"/>
  <c r="AB55" i="38"/>
  <c r="AD48" i="38"/>
  <c r="AC48" i="38"/>
  <c r="AE48" i="38"/>
  <c r="AC37" i="38"/>
  <c r="AE37" i="38"/>
  <c r="AD37" i="38"/>
  <c r="Y93" i="38"/>
  <c r="Z93" i="38"/>
  <c r="Z56" i="38"/>
  <c r="Y56" i="38"/>
  <c r="AB56" i="38" s="1"/>
  <c r="AB54" i="38"/>
  <c r="AI72" i="38" l="1"/>
  <c r="AH72" i="38"/>
  <c r="AG72" i="38"/>
  <c r="AD32" i="38"/>
  <c r="AE32" i="38"/>
  <c r="AC32" i="38"/>
  <c r="AC61" i="38"/>
  <c r="AE61" i="38"/>
  <c r="AD61" i="38"/>
  <c r="AB95" i="38"/>
  <c r="AF13" i="38"/>
  <c r="AD31" i="38"/>
  <c r="AC31" i="38"/>
  <c r="AE31" i="38"/>
  <c r="AD7" i="38"/>
  <c r="AC7" i="38"/>
  <c r="AE7" i="38"/>
  <c r="AG78" i="38"/>
  <c r="AI78" i="38"/>
  <c r="AH78" i="38"/>
  <c r="AD56" i="38"/>
  <c r="AC56" i="38"/>
  <c r="AE56" i="38"/>
  <c r="AF62" i="38"/>
  <c r="AC39" i="38"/>
  <c r="AE39" i="38"/>
  <c r="AD39" i="38"/>
  <c r="AB94" i="38"/>
  <c r="AI14" i="38"/>
  <c r="AH14" i="38"/>
  <c r="AG14" i="38"/>
  <c r="AF47" i="38"/>
  <c r="AD5" i="38"/>
  <c r="AC5" i="38"/>
  <c r="AE5" i="38"/>
  <c r="AF45" i="38"/>
  <c r="AD21" i="38"/>
  <c r="AC21" i="38"/>
  <c r="AE21" i="38"/>
  <c r="AF64" i="38"/>
  <c r="AC55" i="38"/>
  <c r="AD55" i="38"/>
  <c r="AE55" i="38"/>
  <c r="AF16" i="38"/>
  <c r="AB53" i="38"/>
  <c r="AD38" i="38"/>
  <c r="AC38" i="38"/>
  <c r="AE38" i="38"/>
  <c r="AB93" i="38"/>
  <c r="AC85" i="38"/>
  <c r="AD85" i="38"/>
  <c r="AE85" i="38"/>
  <c r="AF15" i="38"/>
  <c r="AF86" i="38"/>
  <c r="AC29" i="38"/>
  <c r="AD29" i="38"/>
  <c r="AE29" i="38"/>
  <c r="AC54" i="38"/>
  <c r="AD54" i="38"/>
  <c r="AE54" i="38"/>
  <c r="AE8" i="38"/>
  <c r="AC8" i="38"/>
  <c r="AD8" i="38"/>
  <c r="AF70" i="38"/>
  <c r="AE22" i="38"/>
  <c r="AC22" i="38"/>
  <c r="AD22" i="38"/>
  <c r="AD87" i="38"/>
  <c r="AF88" i="38" s="1"/>
  <c r="AE87" i="38"/>
  <c r="AC87" i="38"/>
  <c r="AF69" i="38"/>
  <c r="AC63" i="38"/>
  <c r="AE63" i="38"/>
  <c r="AD63" i="38"/>
  <c r="AE30" i="38"/>
  <c r="AD30" i="38"/>
  <c r="AC30" i="38"/>
  <c r="AF30" i="38" s="1"/>
  <c r="AF46" i="38"/>
  <c r="AF71" i="38"/>
  <c r="AD6" i="38"/>
  <c r="AC6" i="38"/>
  <c r="AE6" i="38"/>
  <c r="AD24" i="38"/>
  <c r="AC24" i="38"/>
  <c r="AF24" i="38" s="1"/>
  <c r="AE24" i="38"/>
  <c r="AF77" i="38"/>
  <c r="AB96" i="38"/>
  <c r="AF48" i="38"/>
  <c r="AF79" i="38"/>
  <c r="AF80" i="38"/>
  <c r="AG88" i="38" l="1"/>
  <c r="AI88" i="38"/>
  <c r="AH88" i="38"/>
  <c r="AF31" i="38"/>
  <c r="AF39" i="38"/>
  <c r="AG45" i="38"/>
  <c r="AH45" i="38"/>
  <c r="AI45" i="38"/>
  <c r="AC93" i="38"/>
  <c r="AD93" i="38"/>
  <c r="AE93" i="38"/>
  <c r="AF40" i="38"/>
  <c r="AF56" i="38"/>
  <c r="AF6" i="38"/>
  <c r="AI71" i="38"/>
  <c r="AH71" i="38"/>
  <c r="AG71" i="38"/>
  <c r="AG46" i="38"/>
  <c r="AI46" i="38"/>
  <c r="AH46" i="38"/>
  <c r="AG79" i="38"/>
  <c r="AH79" i="38"/>
  <c r="AI79" i="38"/>
  <c r="AF8" i="38"/>
  <c r="AF61" i="38"/>
  <c r="AF21" i="38"/>
  <c r="AC95" i="38"/>
  <c r="AE95" i="38"/>
  <c r="AD95" i="38"/>
  <c r="AE53" i="38"/>
  <c r="AD53" i="38"/>
  <c r="AC53" i="38"/>
  <c r="AF53" i="38" s="1"/>
  <c r="AF54" i="38"/>
  <c r="AJ16" i="38"/>
  <c r="AJ14" i="38"/>
  <c r="AF23" i="38"/>
  <c r="AH64" i="38"/>
  <c r="AG64" i="38"/>
  <c r="AI64" i="38"/>
  <c r="AG80" i="38"/>
  <c r="AJ80" i="38" s="1"/>
  <c r="AI80" i="38"/>
  <c r="AH80" i="38"/>
  <c r="AC96" i="38"/>
  <c r="AD96" i="38"/>
  <c r="AE96" i="38"/>
  <c r="AF38" i="38"/>
  <c r="AF63" i="38"/>
  <c r="AG15" i="38"/>
  <c r="AI15" i="38"/>
  <c r="AH15" i="38"/>
  <c r="AG62" i="38"/>
  <c r="AH62" i="38"/>
  <c r="AI62" i="38"/>
  <c r="AF85" i="38"/>
  <c r="AI48" i="38"/>
  <c r="AH48" i="38"/>
  <c r="AG48" i="38"/>
  <c r="AG77" i="38"/>
  <c r="AI77" i="38"/>
  <c r="AH77" i="38"/>
  <c r="AF32" i="38"/>
  <c r="AF37" i="38"/>
  <c r="AH24" i="38"/>
  <c r="AI24" i="38"/>
  <c r="AG24" i="38"/>
  <c r="AF7" i="38"/>
  <c r="AI86" i="38"/>
  <c r="AG86" i="38"/>
  <c r="AH86" i="38"/>
  <c r="AF22" i="38"/>
  <c r="AI13" i="38"/>
  <c r="AG13" i="38"/>
  <c r="AH13" i="38"/>
  <c r="AG70" i="38"/>
  <c r="AH70" i="38"/>
  <c r="AI70" i="38"/>
  <c r="AI30" i="38"/>
  <c r="AH30" i="38"/>
  <c r="AG30" i="38"/>
  <c r="AF5" i="38"/>
  <c r="AG47" i="38"/>
  <c r="AI47" i="38"/>
  <c r="AH47" i="38"/>
  <c r="AG16" i="38"/>
  <c r="AH16" i="38"/>
  <c r="AI16" i="38"/>
  <c r="AH69" i="38"/>
  <c r="AI69" i="38"/>
  <c r="AG69" i="38"/>
  <c r="AJ69" i="38" s="1"/>
  <c r="AF87" i="38"/>
  <c r="AF29" i="38"/>
  <c r="AF55" i="38"/>
  <c r="AC94" i="38"/>
  <c r="AD94" i="38"/>
  <c r="AE94" i="38"/>
  <c r="AM80" i="38" l="1"/>
  <c r="AL80" i="38"/>
  <c r="AK80" i="38"/>
  <c r="AG56" i="38"/>
  <c r="AH56" i="38"/>
  <c r="AI56" i="38"/>
  <c r="AF93" i="38"/>
  <c r="AG6" i="38"/>
  <c r="AH6" i="38"/>
  <c r="AI6" i="38"/>
  <c r="AG5" i="38"/>
  <c r="AH5" i="38"/>
  <c r="AI5" i="38"/>
  <c r="AF94" i="38"/>
  <c r="AJ64" i="38"/>
  <c r="AJ62" i="38"/>
  <c r="AG8" i="38"/>
  <c r="AH8" i="38"/>
  <c r="AI8" i="38"/>
  <c r="AG87" i="38"/>
  <c r="AH87" i="38"/>
  <c r="AI87" i="38"/>
  <c r="AI23" i="38"/>
  <c r="AG23" i="38"/>
  <c r="AH23" i="38"/>
  <c r="AJ79" i="38"/>
  <c r="AJ78" i="38"/>
  <c r="AI85" i="38"/>
  <c r="AG85" i="38"/>
  <c r="AH85" i="38"/>
  <c r="AF95" i="38"/>
  <c r="AH21" i="38"/>
  <c r="AI21" i="38"/>
  <c r="AG21" i="38"/>
  <c r="AG29" i="38"/>
  <c r="AH29" i="38"/>
  <c r="AI29" i="38"/>
  <c r="AG37" i="38"/>
  <c r="AH37" i="38"/>
  <c r="AI37" i="38"/>
  <c r="AL69" i="38"/>
  <c r="AM69" i="38"/>
  <c r="AK69" i="38"/>
  <c r="AK14" i="38"/>
  <c r="AM14" i="38"/>
  <c r="AL14" i="38"/>
  <c r="AJ45" i="38"/>
  <c r="AG38" i="38"/>
  <c r="AH38" i="38"/>
  <c r="AI38" i="38"/>
  <c r="AJ46" i="38"/>
  <c r="AJ48" i="38"/>
  <c r="AJ71" i="38"/>
  <c r="AJ88" i="38"/>
  <c r="AJ86" i="38"/>
  <c r="AJ47" i="38"/>
  <c r="AG61" i="38"/>
  <c r="AI61" i="38"/>
  <c r="AH61" i="38"/>
  <c r="AI7" i="38"/>
  <c r="AG7" i="38"/>
  <c r="AH7" i="38"/>
  <c r="AH40" i="38"/>
  <c r="AG40" i="38"/>
  <c r="AI40" i="38"/>
  <c r="AG55" i="38"/>
  <c r="AI55" i="38"/>
  <c r="AH55" i="38"/>
  <c r="AJ15" i="38"/>
  <c r="AH32" i="38"/>
  <c r="AG32" i="38"/>
  <c r="AJ30" i="38" s="1"/>
  <c r="AI32" i="38"/>
  <c r="AH63" i="38"/>
  <c r="AG63" i="38"/>
  <c r="AI63" i="38"/>
  <c r="AJ72" i="38"/>
  <c r="AJ70" i="38"/>
  <c r="AK16" i="38"/>
  <c r="AM16" i="38"/>
  <c r="AL16" i="38"/>
  <c r="AH54" i="38"/>
  <c r="AG54" i="38"/>
  <c r="AI54" i="38"/>
  <c r="AG39" i="38"/>
  <c r="AH39" i="38"/>
  <c r="AI39" i="38"/>
  <c r="AJ13" i="38"/>
  <c r="AJ77" i="38"/>
  <c r="AI53" i="38"/>
  <c r="AG53" i="38"/>
  <c r="AH53" i="38"/>
  <c r="AH31" i="38"/>
  <c r="AI31" i="38"/>
  <c r="AG31" i="38"/>
  <c r="AJ31" i="38" s="1"/>
  <c r="AH22" i="38"/>
  <c r="AI22" i="38"/>
  <c r="AG22" i="38"/>
  <c r="AF96" i="38"/>
  <c r="AK30" i="38" l="1"/>
  <c r="AM30" i="38"/>
  <c r="AL30" i="38"/>
  <c r="AM79" i="38"/>
  <c r="AK79" i="38"/>
  <c r="AL79" i="38"/>
  <c r="AL78" i="38"/>
  <c r="AK78" i="38"/>
  <c r="AN78" i="38" s="1"/>
  <c r="AM78" i="38"/>
  <c r="AJ29" i="38"/>
  <c r="AL71" i="38"/>
  <c r="AK71" i="38"/>
  <c r="AM71" i="38"/>
  <c r="AJ37" i="38"/>
  <c r="AJ8" i="38"/>
  <c r="AJ6" i="38"/>
  <c r="AM77" i="38"/>
  <c r="AL77" i="38"/>
  <c r="AK77" i="38"/>
  <c r="AN77" i="38" s="1"/>
  <c r="AJ56" i="38"/>
  <c r="AJ54" i="38"/>
  <c r="AJ5" i="38"/>
  <c r="AJ53" i="38"/>
  <c r="AJ40" i="38"/>
  <c r="AJ38" i="38"/>
  <c r="AK45" i="38"/>
  <c r="AM45" i="38"/>
  <c r="AL45" i="38"/>
  <c r="AH95" i="38"/>
  <c r="AG95" i="38"/>
  <c r="AI95" i="38"/>
  <c r="AJ32" i="38"/>
  <c r="AM31" i="38"/>
  <c r="AL31" i="38"/>
  <c r="AK31" i="38"/>
  <c r="AN31" i="38" s="1"/>
  <c r="AK70" i="38"/>
  <c r="AL70" i="38"/>
  <c r="AM70" i="38"/>
  <c r="AJ7" i="38"/>
  <c r="AJ61" i="38"/>
  <c r="AK88" i="38"/>
  <c r="AL88" i="38"/>
  <c r="AM88" i="38"/>
  <c r="AJ55" i="38"/>
  <c r="AJ87" i="38"/>
  <c r="AI96" i="38"/>
  <c r="AH96" i="38"/>
  <c r="AG96" i="38"/>
  <c r="AM62" i="38"/>
  <c r="AK62" i="38"/>
  <c r="AL62" i="38"/>
  <c r="AH94" i="38"/>
  <c r="AI94" i="38"/>
  <c r="AG94" i="38"/>
  <c r="AK48" i="38"/>
  <c r="AL48" i="38"/>
  <c r="AM48" i="38"/>
  <c r="AL46" i="38"/>
  <c r="AK46" i="38"/>
  <c r="AM46" i="38"/>
  <c r="AJ23" i="38"/>
  <c r="AK72" i="38"/>
  <c r="AL72" i="38"/>
  <c r="AM72" i="38"/>
  <c r="AJ21" i="38"/>
  <c r="AG93" i="38"/>
  <c r="AH93" i="38"/>
  <c r="AI93" i="38"/>
  <c r="AJ63" i="38"/>
  <c r="AL13" i="38"/>
  <c r="AM13" i="38"/>
  <c r="AK13" i="38"/>
  <c r="AN13" i="38" s="1"/>
  <c r="AJ39" i="38"/>
  <c r="AM47" i="38"/>
  <c r="AL47" i="38"/>
  <c r="AK47" i="38"/>
  <c r="AJ24" i="38"/>
  <c r="AJ22" i="38"/>
  <c r="AK15" i="38"/>
  <c r="AM15" i="38"/>
  <c r="AL15" i="38"/>
  <c r="AL86" i="38"/>
  <c r="AK86" i="38"/>
  <c r="AM86" i="38"/>
  <c r="AJ85" i="38"/>
  <c r="AM64" i="38"/>
  <c r="AK64" i="38"/>
  <c r="AL64" i="38"/>
  <c r="AN47" i="38" l="1"/>
  <c r="AO47" i="38" s="1"/>
  <c r="AK7" i="38"/>
  <c r="AM7" i="38"/>
  <c r="AL7" i="38"/>
  <c r="AN45" i="38"/>
  <c r="AL37" i="38"/>
  <c r="AK37" i="38"/>
  <c r="AM37" i="38"/>
  <c r="L32" i="37"/>
  <c r="AP31" i="38"/>
  <c r="AQ31" i="38"/>
  <c r="AO31" i="38"/>
  <c r="AL5" i="38"/>
  <c r="AK5" i="38"/>
  <c r="AM5" i="38"/>
  <c r="AJ93" i="38"/>
  <c r="AK38" i="38"/>
  <c r="AM38" i="38"/>
  <c r="AL38" i="38"/>
  <c r="AL53" i="38"/>
  <c r="AM53" i="38"/>
  <c r="AK53" i="38"/>
  <c r="AN53" i="38" s="1"/>
  <c r="AK54" i="38"/>
  <c r="AM54" i="38"/>
  <c r="AL54" i="38"/>
  <c r="AL61" i="38"/>
  <c r="AK61" i="38"/>
  <c r="AM61" i="38"/>
  <c r="AM21" i="38"/>
  <c r="AK21" i="38"/>
  <c r="AL21" i="38"/>
  <c r="AM40" i="38"/>
  <c r="AK40" i="38"/>
  <c r="AL40" i="38"/>
  <c r="AO78" i="38"/>
  <c r="AP78" i="38"/>
  <c r="L79" i="37"/>
  <c r="AQ78" i="38"/>
  <c r="AL87" i="38"/>
  <c r="AN86" i="38" s="1"/>
  <c r="AK87" i="38"/>
  <c r="AM87" i="38"/>
  <c r="AN15" i="38"/>
  <c r="AK23" i="38"/>
  <c r="AL23" i="38"/>
  <c r="AM23" i="38"/>
  <c r="AM39" i="38"/>
  <c r="AK39" i="38"/>
  <c r="AL39" i="38"/>
  <c r="AQ77" i="38"/>
  <c r="L78" i="37"/>
  <c r="AO77" i="38"/>
  <c r="AP77" i="38"/>
  <c r="AM55" i="38"/>
  <c r="AK55" i="38"/>
  <c r="AL55" i="38"/>
  <c r="AK6" i="38"/>
  <c r="AL6" i="38"/>
  <c r="AM6" i="38"/>
  <c r="AL22" i="38"/>
  <c r="AM22" i="38"/>
  <c r="AK22" i="38"/>
  <c r="AN22" i="38" s="1"/>
  <c r="AL24" i="38"/>
  <c r="AK24" i="38"/>
  <c r="AM24" i="38"/>
  <c r="AL29" i="38"/>
  <c r="AK29" i="38"/>
  <c r="AN29" i="38" s="1"/>
  <c r="AM29" i="38"/>
  <c r="AM56" i="38"/>
  <c r="AL56" i="38"/>
  <c r="AK56" i="38"/>
  <c r="AQ13" i="38"/>
  <c r="L14" i="37"/>
  <c r="AP13" i="38"/>
  <c r="AO13" i="38"/>
  <c r="AN14" i="38"/>
  <c r="AN88" i="38"/>
  <c r="AN71" i="38"/>
  <c r="AN70" i="38"/>
  <c r="AN72" i="38"/>
  <c r="AN64" i="38"/>
  <c r="AN69" i="38"/>
  <c r="AN46" i="38"/>
  <c r="AL32" i="38"/>
  <c r="AM32" i="38"/>
  <c r="AK32" i="38"/>
  <c r="AK85" i="38"/>
  <c r="AL85" i="38"/>
  <c r="AM85" i="38"/>
  <c r="AN79" i="38"/>
  <c r="AJ95" i="38"/>
  <c r="AK63" i="38"/>
  <c r="AN63" i="38" s="1"/>
  <c r="AL63" i="38"/>
  <c r="AM63" i="38"/>
  <c r="AN48" i="38"/>
  <c r="AK8" i="38"/>
  <c r="AM8" i="38"/>
  <c r="AL8" i="38"/>
  <c r="AJ94" i="38"/>
  <c r="AJ96" i="38"/>
  <c r="AN80" i="38"/>
  <c r="AN16" i="38"/>
  <c r="AN30" i="38"/>
  <c r="L48" i="37" l="1"/>
  <c r="S48" i="37" s="1"/>
  <c r="H105" i="38" s="1"/>
  <c r="AP47" i="38"/>
  <c r="AQ47" i="38"/>
  <c r="AP86" i="38"/>
  <c r="L87" i="37"/>
  <c r="AO86" i="38"/>
  <c r="AQ86" i="38"/>
  <c r="Q79" i="37"/>
  <c r="R79" i="37"/>
  <c r="S79" i="37"/>
  <c r="N79" i="37"/>
  <c r="I111" i="37" s="1"/>
  <c r="T79" i="37"/>
  <c r="O79" i="37"/>
  <c r="P79" i="37"/>
  <c r="M79" i="37"/>
  <c r="AN24" i="38"/>
  <c r="L65" i="37"/>
  <c r="AP64" i="38"/>
  <c r="AQ64" i="38"/>
  <c r="AO64" i="38"/>
  <c r="AP72" i="38"/>
  <c r="AO72" i="38"/>
  <c r="L73" i="37"/>
  <c r="AQ72" i="38"/>
  <c r="AP16" i="38"/>
  <c r="AQ16" i="38"/>
  <c r="AO16" i="38"/>
  <c r="L17" i="37"/>
  <c r="AN40" i="38"/>
  <c r="AQ79" i="38"/>
  <c r="L80" i="37"/>
  <c r="AP79" i="38"/>
  <c r="AO79" i="38"/>
  <c r="O32" i="37"/>
  <c r="D103" i="38" s="1"/>
  <c r="T32" i="37"/>
  <c r="I103" i="38" s="1"/>
  <c r="P32" i="37"/>
  <c r="E103" i="38" s="1"/>
  <c r="N32" i="37"/>
  <c r="C103" i="38" s="1"/>
  <c r="R32" i="37"/>
  <c r="G103" i="38" s="1"/>
  <c r="M32" i="37"/>
  <c r="B103" i="38" s="1"/>
  <c r="S32" i="37"/>
  <c r="H103" i="38" s="1"/>
  <c r="Q32" i="37"/>
  <c r="F103" i="38" s="1"/>
  <c r="A103" i="38"/>
  <c r="AL95" i="38"/>
  <c r="AM95" i="38"/>
  <c r="AK95" i="38"/>
  <c r="AN95" i="38" s="1"/>
  <c r="AQ88" i="38"/>
  <c r="AP88" i="38"/>
  <c r="L89" i="37"/>
  <c r="AO88" i="38"/>
  <c r="AN39" i="38"/>
  <c r="L30" i="37"/>
  <c r="AQ29" i="38"/>
  <c r="AO29" i="38"/>
  <c r="AP29" i="38"/>
  <c r="AN54" i="38"/>
  <c r="L31" i="37"/>
  <c r="AO30" i="38"/>
  <c r="AQ30" i="38"/>
  <c r="AP30" i="38"/>
  <c r="AM94" i="38"/>
  <c r="AK94" i="38"/>
  <c r="AL94" i="38"/>
  <c r="AN23" i="38"/>
  <c r="AN62" i="38"/>
  <c r="AP45" i="38"/>
  <c r="AQ45" i="38"/>
  <c r="L46" i="37"/>
  <c r="AO45" i="38"/>
  <c r="L71" i="37"/>
  <c r="AO70" i="38"/>
  <c r="AP70" i="38"/>
  <c r="AQ70" i="38"/>
  <c r="AO53" i="38"/>
  <c r="AP53" i="38"/>
  <c r="AQ53" i="38"/>
  <c r="L54" i="37"/>
  <c r="L15" i="37"/>
  <c r="AQ14" i="38"/>
  <c r="AO14" i="38"/>
  <c r="AP14" i="38"/>
  <c r="AN85" i="38"/>
  <c r="AN38" i="38"/>
  <c r="AN32" i="38"/>
  <c r="AN21" i="38"/>
  <c r="AQ15" i="38"/>
  <c r="AP15" i="38"/>
  <c r="L16" i="37"/>
  <c r="AO15" i="38"/>
  <c r="AN5" i="38"/>
  <c r="AP63" i="38"/>
  <c r="AQ63" i="38"/>
  <c r="L64" i="37"/>
  <c r="AO63" i="38"/>
  <c r="AK96" i="38"/>
  <c r="AL96" i="38"/>
  <c r="AM96" i="38"/>
  <c r="AN56" i="38"/>
  <c r="AN55" i="38"/>
  <c r="AN61" i="38"/>
  <c r="Q78" i="37"/>
  <c r="P78" i="37"/>
  <c r="O78" i="37"/>
  <c r="N78" i="37"/>
  <c r="C115" i="37" s="1"/>
  <c r="S78" i="37"/>
  <c r="R78" i="37"/>
  <c r="T78" i="37"/>
  <c r="M78" i="37"/>
  <c r="AO71" i="38"/>
  <c r="AQ71" i="38"/>
  <c r="AP71" i="38"/>
  <c r="L72" i="37"/>
  <c r="AO22" i="38"/>
  <c r="AP22" i="38"/>
  <c r="AQ22" i="38"/>
  <c r="L23" i="37"/>
  <c r="AP80" i="38"/>
  <c r="L81" i="37"/>
  <c r="AQ80" i="38"/>
  <c r="AO80" i="38"/>
  <c r="R14" i="37"/>
  <c r="Q14" i="37"/>
  <c r="P14" i="37"/>
  <c r="M14" i="37"/>
  <c r="S14" i="37"/>
  <c r="O14" i="37"/>
  <c r="N14" i="37"/>
  <c r="C113" i="37" s="1"/>
  <c r="T14" i="37"/>
  <c r="AN37" i="38"/>
  <c r="AK93" i="38"/>
  <c r="AM93" i="38"/>
  <c r="AL93" i="38"/>
  <c r="AN6" i="38"/>
  <c r="AN8" i="38"/>
  <c r="AQ46" i="38"/>
  <c r="L47" i="37"/>
  <c r="AP46" i="38"/>
  <c r="AO46" i="38"/>
  <c r="AO48" i="38"/>
  <c r="L49" i="37"/>
  <c r="AQ48" i="38"/>
  <c r="AP48" i="38"/>
  <c r="AQ69" i="38"/>
  <c r="L70" i="37"/>
  <c r="AP69" i="38"/>
  <c r="AO69" i="38"/>
  <c r="AN87" i="38"/>
  <c r="AN7" i="38"/>
  <c r="Q48" i="37" l="1"/>
  <c r="F105" i="38" s="1"/>
  <c r="N48" i="37"/>
  <c r="C105" i="38" s="1"/>
  <c r="R48" i="37"/>
  <c r="G105" i="38" s="1"/>
  <c r="O48" i="37"/>
  <c r="D105" i="38" s="1"/>
  <c r="T48" i="37"/>
  <c r="I105" i="38" s="1"/>
  <c r="A105" i="38"/>
  <c r="P48" i="37"/>
  <c r="E105" i="38" s="1"/>
  <c r="M48" i="37"/>
  <c r="B105" i="38" s="1"/>
  <c r="S80" i="37"/>
  <c r="H109" i="38" s="1"/>
  <c r="Q80" i="37"/>
  <c r="F109" i="38" s="1"/>
  <c r="O80" i="37"/>
  <c r="D109" i="38" s="1"/>
  <c r="M80" i="37"/>
  <c r="B109" i="38" s="1"/>
  <c r="A109" i="38"/>
  <c r="P80" i="37"/>
  <c r="E109" i="38" s="1"/>
  <c r="N80" i="37"/>
  <c r="C109" i="38" s="1"/>
  <c r="R80" i="37"/>
  <c r="G109" i="38" s="1"/>
  <c r="T80" i="37"/>
  <c r="I109" i="38" s="1"/>
  <c r="R81" i="37"/>
  <c r="N81" i="37"/>
  <c r="M81" i="37"/>
  <c r="T81" i="37"/>
  <c r="P81" i="37"/>
  <c r="Q81" i="37"/>
  <c r="S81" i="37"/>
  <c r="O81" i="37"/>
  <c r="AO21" i="38"/>
  <c r="AP21" i="38"/>
  <c r="L22" i="37"/>
  <c r="AQ21" i="38"/>
  <c r="R31" i="37"/>
  <c r="T31" i="37"/>
  <c r="Q31" i="37"/>
  <c r="P31" i="37"/>
  <c r="S31" i="37"/>
  <c r="M31" i="37"/>
  <c r="N31" i="37"/>
  <c r="C114" i="37" s="1"/>
  <c r="O31" i="37"/>
  <c r="T17" i="37"/>
  <c r="M17" i="37"/>
  <c r="N17" i="37"/>
  <c r="P17" i="37"/>
  <c r="Q17" i="37"/>
  <c r="R17" i="37"/>
  <c r="O17" i="37"/>
  <c r="S17" i="37"/>
  <c r="P16" i="37"/>
  <c r="E101" i="38" s="1"/>
  <c r="A101" i="38"/>
  <c r="N16" i="37"/>
  <c r="C101" i="38" s="1"/>
  <c r="Q16" i="37"/>
  <c r="F101" i="38" s="1"/>
  <c r="T16" i="37"/>
  <c r="I101" i="38" s="1"/>
  <c r="R16" i="37"/>
  <c r="G101" i="38" s="1"/>
  <c r="S16" i="37"/>
  <c r="H101" i="38" s="1"/>
  <c r="M16" i="37"/>
  <c r="B101" i="38" s="1"/>
  <c r="O16" i="37"/>
  <c r="D101" i="38" s="1"/>
  <c r="AO32" i="38"/>
  <c r="AP32" i="38"/>
  <c r="L33" i="37"/>
  <c r="AQ32" i="38"/>
  <c r="O71" i="37"/>
  <c r="M71" i="37"/>
  <c r="N71" i="37"/>
  <c r="I105" i="37" s="1"/>
  <c r="P71" i="37"/>
  <c r="T71" i="37"/>
  <c r="Q71" i="37"/>
  <c r="R71" i="37"/>
  <c r="S71" i="37"/>
  <c r="AN93" i="38"/>
  <c r="O23" i="37"/>
  <c r="S23" i="37"/>
  <c r="T23" i="37"/>
  <c r="M23" i="37"/>
  <c r="R23" i="37"/>
  <c r="N23" i="37"/>
  <c r="I104" i="37" s="1"/>
  <c r="P23" i="37"/>
  <c r="Q23" i="37"/>
  <c r="AP38" i="38"/>
  <c r="L39" i="37"/>
  <c r="AO38" i="38"/>
  <c r="AQ38" i="38"/>
  <c r="AQ40" i="38"/>
  <c r="AO40" i="38"/>
  <c r="AP40" i="38"/>
  <c r="L41" i="37"/>
  <c r="R46" i="37"/>
  <c r="O46" i="37"/>
  <c r="T46" i="37"/>
  <c r="S46" i="37"/>
  <c r="N46" i="37"/>
  <c r="C104" i="37" s="1"/>
  <c r="I119" i="37" s="1"/>
  <c r="I129" i="37" s="1"/>
  <c r="Q46" i="37"/>
  <c r="P46" i="37"/>
  <c r="M46" i="37"/>
  <c r="AO61" i="38"/>
  <c r="AQ61" i="38"/>
  <c r="L62" i="37"/>
  <c r="AP61" i="38"/>
  <c r="A107" i="38"/>
  <c r="N64" i="37"/>
  <c r="C107" i="38" s="1"/>
  <c r="O64" i="37"/>
  <c r="D107" i="38" s="1"/>
  <c r="R64" i="37"/>
  <c r="G107" i="38" s="1"/>
  <c r="P64" i="37"/>
  <c r="E107" i="38" s="1"/>
  <c r="S64" i="37"/>
  <c r="H107" i="38" s="1"/>
  <c r="T64" i="37"/>
  <c r="I107" i="38" s="1"/>
  <c r="Q64" i="37"/>
  <c r="F107" i="38" s="1"/>
  <c r="M64" i="37"/>
  <c r="B107" i="38" s="1"/>
  <c r="L63" i="37"/>
  <c r="AO62" i="38"/>
  <c r="AQ62" i="38"/>
  <c r="AP62" i="38"/>
  <c r="AP39" i="38"/>
  <c r="AO39" i="38"/>
  <c r="L40" i="37"/>
  <c r="AQ39" i="38"/>
  <c r="L96" i="37"/>
  <c r="AP95" i="38"/>
  <c r="AO95" i="38"/>
  <c r="AQ95" i="38"/>
  <c r="AP8" i="38"/>
  <c r="AQ8" i="38"/>
  <c r="L9" i="37"/>
  <c r="AO8" i="38"/>
  <c r="AO87" i="38"/>
  <c r="AQ87" i="38"/>
  <c r="AP87" i="38"/>
  <c r="L88" i="37"/>
  <c r="P15" i="37"/>
  <c r="M15" i="37"/>
  <c r="T15" i="37"/>
  <c r="O15" i="37"/>
  <c r="Q15" i="37"/>
  <c r="R15" i="37"/>
  <c r="S15" i="37"/>
  <c r="N15" i="37"/>
  <c r="I101" i="37" s="1"/>
  <c r="AQ23" i="38"/>
  <c r="AO23" i="38"/>
  <c r="AP23" i="38"/>
  <c r="L24" i="37"/>
  <c r="AP7" i="38"/>
  <c r="L8" i="37"/>
  <c r="AQ7" i="38"/>
  <c r="AO7" i="38"/>
  <c r="AQ24" i="38"/>
  <c r="AP24" i="38"/>
  <c r="AO24" i="38"/>
  <c r="L25" i="37"/>
  <c r="L55" i="37"/>
  <c r="AP54" i="38"/>
  <c r="AO54" i="38"/>
  <c r="AQ54" i="38"/>
  <c r="R30" i="37"/>
  <c r="O30" i="37"/>
  <c r="Q30" i="37"/>
  <c r="S30" i="37"/>
  <c r="N30" i="37"/>
  <c r="C110" i="37" s="1"/>
  <c r="P30" i="37"/>
  <c r="M30" i="37"/>
  <c r="T30" i="37"/>
  <c r="T73" i="37"/>
  <c r="R73" i="37"/>
  <c r="M73" i="37"/>
  <c r="Q73" i="37"/>
  <c r="N73" i="37"/>
  <c r="S73" i="37"/>
  <c r="O73" i="37"/>
  <c r="P73" i="37"/>
  <c r="M54" i="37"/>
  <c r="N54" i="37"/>
  <c r="C109" i="37" s="1"/>
  <c r="T54" i="37"/>
  <c r="O54" i="37"/>
  <c r="R54" i="37"/>
  <c r="S54" i="37"/>
  <c r="P54" i="37"/>
  <c r="Q54" i="37"/>
  <c r="N89" i="37"/>
  <c r="R89" i="37"/>
  <c r="S89" i="37"/>
  <c r="P89" i="37"/>
  <c r="Q89" i="37"/>
  <c r="M89" i="37"/>
  <c r="T89" i="37"/>
  <c r="O89" i="37"/>
  <c r="S65" i="37"/>
  <c r="M65" i="37"/>
  <c r="O65" i="37"/>
  <c r="T65" i="37"/>
  <c r="R65" i="37"/>
  <c r="P65" i="37"/>
  <c r="Q65" i="37"/>
  <c r="N65" i="37"/>
  <c r="S70" i="37"/>
  <c r="R70" i="37"/>
  <c r="Q70" i="37"/>
  <c r="M70" i="37"/>
  <c r="T70" i="37"/>
  <c r="O70" i="37"/>
  <c r="P70" i="37"/>
  <c r="N70" i="37"/>
  <c r="C106" i="37" s="1"/>
  <c r="L86" i="37"/>
  <c r="AP85" i="38"/>
  <c r="AO85" i="38"/>
  <c r="AQ85" i="38"/>
  <c r="L56" i="37"/>
  <c r="AO55" i="38"/>
  <c r="AP55" i="38"/>
  <c r="AQ55" i="38"/>
  <c r="R72" i="37"/>
  <c r="G108" i="38" s="1"/>
  <c r="T72" i="37"/>
  <c r="I108" i="38" s="1"/>
  <c r="O72" i="37"/>
  <c r="D108" i="38" s="1"/>
  <c r="S72" i="37"/>
  <c r="H108" i="38" s="1"/>
  <c r="Q72" i="37"/>
  <c r="F108" i="38" s="1"/>
  <c r="A108" i="38"/>
  <c r="M72" i="37"/>
  <c r="B108" i="38" s="1"/>
  <c r="P72" i="37"/>
  <c r="E108" i="38" s="1"/>
  <c r="N72" i="37"/>
  <c r="C108" i="38" s="1"/>
  <c r="AN96" i="38"/>
  <c r="AN94" i="38"/>
  <c r="M87" i="37"/>
  <c r="S87" i="37"/>
  <c r="Q87" i="37"/>
  <c r="N87" i="37"/>
  <c r="C112" i="37" s="1"/>
  <c r="P87" i="37"/>
  <c r="O87" i="37"/>
  <c r="T87" i="37"/>
  <c r="R87" i="37"/>
  <c r="AP6" i="38"/>
  <c r="L7" i="37"/>
  <c r="AO6" i="38"/>
  <c r="AQ6" i="38"/>
  <c r="L38" i="37"/>
  <c r="AQ37" i="38"/>
  <c r="AO37" i="38"/>
  <c r="AP37" i="38"/>
  <c r="P49" i="37"/>
  <c r="M49" i="37"/>
  <c r="N49" i="37"/>
  <c r="R49" i="37"/>
  <c r="O49" i="37"/>
  <c r="S49" i="37"/>
  <c r="T49" i="37"/>
  <c r="Q49" i="37"/>
  <c r="AP56" i="38"/>
  <c r="AQ56" i="38"/>
  <c r="L57" i="37"/>
  <c r="AO56" i="38"/>
  <c r="AP5" i="38"/>
  <c r="L6" i="37"/>
  <c r="AQ5" i="38"/>
  <c r="AO5" i="38"/>
  <c r="P47" i="37"/>
  <c r="Q47" i="37"/>
  <c r="T47" i="37"/>
  <c r="O47" i="37"/>
  <c r="N47" i="37"/>
  <c r="I102" i="37" s="1"/>
  <c r="M47" i="37"/>
  <c r="S47" i="37"/>
  <c r="R47" i="37"/>
  <c r="N39" i="37" l="1"/>
  <c r="C105" i="37" s="1"/>
  <c r="R39" i="37"/>
  <c r="S39" i="37"/>
  <c r="T39" i="37"/>
  <c r="Q39" i="37"/>
  <c r="M39" i="37"/>
  <c r="O39" i="37"/>
  <c r="P39" i="37"/>
  <c r="T38" i="37"/>
  <c r="N38" i="37"/>
  <c r="C103" i="37" s="1"/>
  <c r="P38" i="37"/>
  <c r="S38" i="37"/>
  <c r="M38" i="37"/>
  <c r="O38" i="37"/>
  <c r="Q38" i="37"/>
  <c r="R38" i="37"/>
  <c r="AO96" i="38"/>
  <c r="AQ96" i="38"/>
  <c r="AP96" i="38"/>
  <c r="L97" i="37"/>
  <c r="Q25" i="37"/>
  <c r="T25" i="37"/>
  <c r="S25" i="37"/>
  <c r="M25" i="37"/>
  <c r="P25" i="37"/>
  <c r="N25" i="37"/>
  <c r="R25" i="37"/>
  <c r="O25" i="37"/>
  <c r="Q86" i="37"/>
  <c r="T86" i="37"/>
  <c r="S86" i="37"/>
  <c r="M86" i="37"/>
  <c r="R86" i="37"/>
  <c r="N86" i="37"/>
  <c r="C116" i="37" s="1"/>
  <c r="P86" i="37"/>
  <c r="O86" i="37"/>
  <c r="S22" i="37"/>
  <c r="R22" i="37"/>
  <c r="T22" i="37"/>
  <c r="N22" i="37"/>
  <c r="C102" i="37" s="1"/>
  <c r="P22" i="37"/>
  <c r="M22" i="37"/>
  <c r="O22" i="37"/>
  <c r="Q22" i="37"/>
  <c r="O9" i="37"/>
  <c r="R9" i="37"/>
  <c r="T9" i="37"/>
  <c r="N9" i="37"/>
  <c r="M9" i="37"/>
  <c r="P9" i="37"/>
  <c r="Q9" i="37"/>
  <c r="S9" i="37"/>
  <c r="AO94" i="38"/>
  <c r="L95" i="37"/>
  <c r="AQ94" i="38"/>
  <c r="AP94" i="38"/>
  <c r="T55" i="37"/>
  <c r="Q55" i="37"/>
  <c r="M55" i="37"/>
  <c r="S55" i="37"/>
  <c r="O55" i="37"/>
  <c r="R55" i="37"/>
  <c r="P55" i="37"/>
  <c r="N55" i="37"/>
  <c r="I114" i="37" s="1"/>
  <c r="Q7" i="37"/>
  <c r="P7" i="37"/>
  <c r="R7" i="37"/>
  <c r="T7" i="37"/>
  <c r="N7" i="37"/>
  <c r="C101" i="37" s="1"/>
  <c r="M7" i="37"/>
  <c r="O7" i="37"/>
  <c r="S7" i="37"/>
  <c r="N41" i="37"/>
  <c r="T41" i="37"/>
  <c r="Q41" i="37"/>
  <c r="O41" i="37"/>
  <c r="R41" i="37"/>
  <c r="P41" i="37"/>
  <c r="S41" i="37"/>
  <c r="M41" i="37"/>
  <c r="R6" i="37"/>
  <c r="O6" i="37"/>
  <c r="Q6" i="37"/>
  <c r="S6" i="37"/>
  <c r="T6" i="37"/>
  <c r="P6" i="37"/>
  <c r="N6" i="37"/>
  <c r="C107" i="37" s="1"/>
  <c r="M6" i="37"/>
  <c r="R8" i="37"/>
  <c r="G100" i="38" s="1"/>
  <c r="A100" i="38"/>
  <c r="N8" i="37"/>
  <c r="C100" i="38" s="1"/>
  <c r="O8" i="37"/>
  <c r="D100" i="38" s="1"/>
  <c r="T8" i="37"/>
  <c r="I100" i="38" s="1"/>
  <c r="S8" i="37"/>
  <c r="H100" i="38" s="1"/>
  <c r="Q8" i="37"/>
  <c r="F100" i="38" s="1"/>
  <c r="M8" i="37"/>
  <c r="B100" i="38" s="1"/>
  <c r="P8" i="37"/>
  <c r="E100" i="38" s="1"/>
  <c r="T88" i="37"/>
  <c r="I110" i="38" s="1"/>
  <c r="P88" i="37"/>
  <c r="E110" i="38" s="1"/>
  <c r="M88" i="37"/>
  <c r="B110" i="38" s="1"/>
  <c r="Q88" i="37"/>
  <c r="F110" i="38" s="1"/>
  <c r="R88" i="37"/>
  <c r="G110" i="38" s="1"/>
  <c r="S88" i="37"/>
  <c r="H110" i="38" s="1"/>
  <c r="A110" i="38"/>
  <c r="O88" i="37"/>
  <c r="D110" i="38" s="1"/>
  <c r="N88" i="37"/>
  <c r="C110" i="38" s="1"/>
  <c r="M56" i="37"/>
  <c r="B106" i="38" s="1"/>
  <c r="A106" i="38"/>
  <c r="R56" i="37"/>
  <c r="G106" i="38" s="1"/>
  <c r="T56" i="37"/>
  <c r="I106" i="38" s="1"/>
  <c r="Q56" i="37"/>
  <c r="F106" i="38" s="1"/>
  <c r="P56" i="37"/>
  <c r="E106" i="38" s="1"/>
  <c r="N56" i="37"/>
  <c r="C106" i="38" s="1"/>
  <c r="O56" i="37"/>
  <c r="D106" i="38" s="1"/>
  <c r="S56" i="37"/>
  <c r="H106" i="38" s="1"/>
  <c r="R57" i="37"/>
  <c r="M57" i="37"/>
  <c r="T57" i="37"/>
  <c r="Q57" i="37"/>
  <c r="S57" i="37"/>
  <c r="P57" i="37"/>
  <c r="O57" i="37"/>
  <c r="N57" i="37"/>
  <c r="L94" i="37"/>
  <c r="AQ93" i="38"/>
  <c r="AO93" i="38"/>
  <c r="AP93" i="38"/>
  <c r="M62" i="37"/>
  <c r="P62" i="37"/>
  <c r="Q62" i="37"/>
  <c r="N62" i="37"/>
  <c r="C111" i="37" s="1"/>
  <c r="R62" i="37"/>
  <c r="T62" i="37"/>
  <c r="S62" i="37"/>
  <c r="O62" i="37"/>
  <c r="T63" i="37"/>
  <c r="O63" i="37"/>
  <c r="S63" i="37"/>
  <c r="M63" i="37"/>
  <c r="N63" i="37"/>
  <c r="I115" i="37" s="1"/>
  <c r="Q63" i="37"/>
  <c r="P63" i="37"/>
  <c r="R63" i="37"/>
  <c r="S96" i="37"/>
  <c r="H111" i="38" s="1"/>
  <c r="T96" i="37"/>
  <c r="I111" i="38" s="1"/>
  <c r="O96" i="37"/>
  <c r="D111" i="38" s="1"/>
  <c r="R96" i="37"/>
  <c r="G111" i="38" s="1"/>
  <c r="N96" i="37"/>
  <c r="C111" i="38" s="1"/>
  <c r="A111" i="38"/>
  <c r="M96" i="37"/>
  <c r="B111" i="38" s="1"/>
  <c r="Q96" i="37"/>
  <c r="F111" i="38" s="1"/>
  <c r="P96" i="37"/>
  <c r="E111" i="38" s="1"/>
  <c r="O33" i="37"/>
  <c r="Q33" i="37"/>
  <c r="P33" i="37"/>
  <c r="N33" i="37"/>
  <c r="R33" i="37"/>
  <c r="T33" i="37"/>
  <c r="M33" i="37"/>
  <c r="S33" i="37"/>
  <c r="S40" i="37"/>
  <c r="H104" i="38" s="1"/>
  <c r="R40" i="37"/>
  <c r="G104" i="38" s="1"/>
  <c r="Q40" i="37"/>
  <c r="F104" i="38" s="1"/>
  <c r="A104" i="38"/>
  <c r="N40" i="37"/>
  <c r="C104" i="38" s="1"/>
  <c r="T40" i="37"/>
  <c r="I104" i="38" s="1"/>
  <c r="M40" i="37"/>
  <c r="B104" i="38" s="1"/>
  <c r="O40" i="37"/>
  <c r="D104" i="38" s="1"/>
  <c r="P40" i="37"/>
  <c r="E104" i="38" s="1"/>
  <c r="Q24" i="37"/>
  <c r="F102" i="38" s="1"/>
  <c r="M24" i="37"/>
  <c r="B102" i="38" s="1"/>
  <c r="T24" i="37"/>
  <c r="I102" i="38" s="1"/>
  <c r="O24" i="37"/>
  <c r="D102" i="38" s="1"/>
  <c r="P24" i="37"/>
  <c r="E102" i="38" s="1"/>
  <c r="R24" i="37"/>
  <c r="G102" i="38" s="1"/>
  <c r="N24" i="37"/>
  <c r="C102" i="38" s="1"/>
  <c r="A102" i="38"/>
  <c r="S24" i="37"/>
  <c r="H102" i="38" s="1"/>
  <c r="Q94" i="37" l="1"/>
  <c r="M94" i="37"/>
  <c r="R94" i="37"/>
  <c r="T94" i="37"/>
  <c r="S94" i="37"/>
  <c r="N94" i="37"/>
  <c r="C108" i="37" s="1"/>
  <c r="P94" i="37"/>
  <c r="O94" i="37"/>
  <c r="A114" i="38" a="1"/>
  <c r="L103" i="37" a="1"/>
  <c r="T97" i="37"/>
  <c r="M97" i="37"/>
  <c r="R97" i="37"/>
  <c r="S97" i="37"/>
  <c r="O97" i="37"/>
  <c r="P97" i="37"/>
  <c r="Q97" i="37"/>
  <c r="N97" i="37"/>
  <c r="O95" i="37"/>
  <c r="N95" i="37"/>
  <c r="I112" i="37" s="1"/>
  <c r="Q95" i="37"/>
  <c r="M95" i="37"/>
  <c r="P95" i="37"/>
  <c r="S95" i="37"/>
  <c r="R95" i="37"/>
  <c r="T95" i="37"/>
  <c r="L108" i="37" l="1"/>
  <c r="L113" i="37"/>
  <c r="Q113" i="37"/>
  <c r="L105" i="37"/>
  <c r="R111" i="37"/>
  <c r="N110" i="37"/>
  <c r="M113" i="37"/>
  <c r="T104" i="37"/>
  <c r="T111" i="37"/>
  <c r="R107" i="37"/>
  <c r="T110" i="37"/>
  <c r="S111" i="37"/>
  <c r="L104" i="37"/>
  <c r="S110" i="37"/>
  <c r="T108" i="37"/>
  <c r="M103" i="37"/>
  <c r="T114" i="37"/>
  <c r="N111" i="37"/>
  <c r="P107" i="37"/>
  <c r="P114" i="37"/>
  <c r="O106" i="37"/>
  <c r="Q103" i="37"/>
  <c r="S109" i="37"/>
  <c r="O111" i="37"/>
  <c r="M109" i="37"/>
  <c r="S106" i="37"/>
  <c r="O105" i="37"/>
  <c r="L112" i="37"/>
  <c r="L103" i="37"/>
  <c r="S105" i="37"/>
  <c r="O103" i="37"/>
  <c r="O104" i="37"/>
  <c r="R112" i="37"/>
  <c r="M111" i="37"/>
  <c r="Q114" i="37"/>
  <c r="T112" i="37"/>
  <c r="P113" i="37"/>
  <c r="R105" i="37"/>
  <c r="O113" i="37"/>
  <c r="M107" i="37"/>
  <c r="Q109" i="37"/>
  <c r="S108" i="37"/>
  <c r="M110" i="37"/>
  <c r="P106" i="37"/>
  <c r="N103" i="37"/>
  <c r="T105" i="37"/>
  <c r="N108" i="37"/>
  <c r="R108" i="37"/>
  <c r="S114" i="37"/>
  <c r="P111" i="37"/>
  <c r="P110" i="37"/>
  <c r="L107" i="37"/>
  <c r="T109" i="37"/>
  <c r="T113" i="37"/>
  <c r="Q110" i="37"/>
  <c r="P103" i="37"/>
  <c r="P112" i="37"/>
  <c r="R106" i="37"/>
  <c r="R114" i="37"/>
  <c r="O110" i="37"/>
  <c r="Q108" i="37"/>
  <c r="S113" i="37"/>
  <c r="M112" i="37"/>
  <c r="M104" i="37"/>
  <c r="S107" i="37"/>
  <c r="R104" i="37"/>
  <c r="M105" i="37"/>
  <c r="P108" i="37"/>
  <c r="O114" i="37"/>
  <c r="R103" i="37"/>
  <c r="T106" i="37"/>
  <c r="M106" i="37"/>
  <c r="L110" i="37"/>
  <c r="S112" i="37"/>
  <c r="P109" i="37"/>
  <c r="L109" i="37"/>
  <c r="N113" i="37"/>
  <c r="N114" i="37"/>
  <c r="S103" i="37"/>
  <c r="O108" i="37"/>
  <c r="R110" i="37"/>
  <c r="Q104" i="37"/>
  <c r="L114" i="37"/>
  <c r="Q107" i="37"/>
  <c r="L106" i="37"/>
  <c r="R113" i="37"/>
  <c r="S104" i="37"/>
  <c r="N109" i="37"/>
  <c r="O107" i="37"/>
  <c r="N106" i="37"/>
  <c r="N107" i="37"/>
  <c r="Q106" i="37"/>
  <c r="Q111" i="37"/>
  <c r="P105" i="37"/>
  <c r="P104" i="37"/>
  <c r="T107" i="37"/>
  <c r="O109" i="37"/>
  <c r="Q105" i="37"/>
  <c r="N112" i="37"/>
  <c r="O112" i="37"/>
  <c r="M108" i="37"/>
  <c r="M114" i="37"/>
  <c r="Q112" i="37"/>
  <c r="L111" i="37"/>
  <c r="N105" i="37"/>
  <c r="T103" i="37"/>
  <c r="N104" i="37"/>
  <c r="R109" i="37"/>
  <c r="E116" i="38"/>
  <c r="E122" i="38"/>
  <c r="J120" i="38"/>
  <c r="A114" i="38"/>
  <c r="I123" i="38"/>
  <c r="J119" i="38"/>
  <c r="J121" i="38"/>
  <c r="E123" i="38"/>
  <c r="B115" i="38"/>
  <c r="H123" i="38"/>
  <c r="C114" i="38"/>
  <c r="H117" i="38"/>
  <c r="C121" i="38"/>
  <c r="F119" i="38"/>
  <c r="G114" i="38"/>
  <c r="C123" i="38"/>
  <c r="D121" i="38"/>
  <c r="D122" i="38"/>
  <c r="J117" i="38"/>
  <c r="G118" i="38"/>
  <c r="F116" i="38"/>
  <c r="B119" i="38"/>
  <c r="G120" i="38"/>
  <c r="I114" i="38"/>
  <c r="G115" i="38"/>
  <c r="H125" i="38"/>
  <c r="A115" i="38"/>
  <c r="G116" i="38"/>
  <c r="A119" i="38"/>
  <c r="J124" i="38"/>
  <c r="F123" i="38"/>
  <c r="G117" i="38"/>
  <c r="D116" i="38"/>
  <c r="E115" i="38"/>
  <c r="J122" i="38"/>
  <c r="D115" i="38"/>
  <c r="B116" i="38"/>
  <c r="H120" i="38"/>
  <c r="I121" i="38"/>
  <c r="J118" i="38"/>
  <c r="E118" i="38"/>
  <c r="J114" i="38"/>
  <c r="C117" i="38"/>
  <c r="C125" i="38"/>
  <c r="F115" i="38"/>
  <c r="I118" i="38"/>
  <c r="J123" i="38"/>
  <c r="E121" i="38"/>
  <c r="I124" i="38"/>
  <c r="C119" i="38"/>
  <c r="G122" i="38"/>
  <c r="A121" i="38"/>
  <c r="E119" i="38"/>
  <c r="H116" i="38"/>
  <c r="F125" i="38"/>
  <c r="D124" i="38"/>
  <c r="A122" i="38"/>
  <c r="F114" i="38"/>
  <c r="H118" i="38"/>
  <c r="C120" i="38"/>
  <c r="J115" i="38"/>
  <c r="H124" i="38"/>
  <c r="G125" i="38"/>
  <c r="I116" i="38"/>
  <c r="C116" i="38"/>
  <c r="J125" i="38"/>
  <c r="B124" i="38"/>
  <c r="C124" i="38"/>
  <c r="E117" i="38"/>
  <c r="A124" i="38"/>
  <c r="B121" i="38"/>
  <c r="E124" i="38"/>
  <c r="B125" i="38"/>
  <c r="A123" i="38"/>
  <c r="D114" i="38"/>
  <c r="A120" i="38"/>
  <c r="A118" i="38"/>
  <c r="F124" i="38"/>
  <c r="D125" i="38"/>
  <c r="C122" i="38"/>
  <c r="B123" i="38"/>
  <c r="G119" i="38"/>
  <c r="E120" i="38"/>
  <c r="I119" i="38"/>
  <c r="B120" i="38"/>
  <c r="E114" i="38"/>
  <c r="D120" i="38"/>
  <c r="I117" i="38"/>
  <c r="G123" i="38"/>
  <c r="A116" i="38"/>
  <c r="E125" i="38"/>
  <c r="C118" i="38"/>
  <c r="B122" i="38"/>
  <c r="F117" i="38"/>
  <c r="H119" i="38"/>
  <c r="I125" i="38"/>
  <c r="C115" i="38"/>
  <c r="I120" i="38"/>
  <c r="D123" i="38"/>
  <c r="H115" i="38"/>
  <c r="H114" i="38"/>
  <c r="B118" i="38"/>
  <c r="J116" i="38"/>
  <c r="I122" i="38"/>
  <c r="G121" i="38"/>
  <c r="D118" i="38"/>
  <c r="H122" i="38"/>
  <c r="F120" i="38"/>
  <c r="F122" i="38"/>
  <c r="F121" i="38"/>
  <c r="B117" i="38"/>
  <c r="B114" i="38"/>
  <c r="G124" i="38"/>
  <c r="D119" i="38"/>
  <c r="H121" i="38"/>
  <c r="A117" i="38"/>
  <c r="F118" i="38"/>
  <c r="A125" i="38"/>
  <c r="I115" i="38"/>
  <c r="D117" i="38"/>
  <c r="N114" i="38" l="1"/>
  <c r="I103" i="37" s="1"/>
  <c r="I110" i="37"/>
  <c r="I109" i="37"/>
  <c r="I107" i="37"/>
  <c r="I108" i="37"/>
  <c r="I106" i="37" l="1"/>
  <c r="I113" i="37"/>
  <c r="I116" i="3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D9F8154-CD62-4D2A-9DC0-55DA15B76176}" keepAlive="1" name="Consulta - Combinations of matches in the round of 32" description="Conexão com a consulta 'Combinations of matches in the round of 32' na pasta de trabalho." type="5" refreshedVersion="4" background="1" saveData="1">
    <dbPr connection="Provider=Microsoft.Mashup.OleDb.1;Data Source=$Workbook$;Location=&quot;Combinations of matches in the round of 32&quot;;Extended Properties=&quot;&quot;" command="SELECT * FROM [Combinations of matches in the round of 32]"/>
  </connection>
</connections>
</file>

<file path=xl/sharedStrings.xml><?xml version="1.0" encoding="utf-8"?>
<sst xmlns="http://schemas.openxmlformats.org/spreadsheetml/2006/main" count="15383" uniqueCount="681">
  <si>
    <t>Espanha</t>
  </si>
  <si>
    <t>Coréia do Sul</t>
  </si>
  <si>
    <t>Brasil</t>
  </si>
  <si>
    <t>Suécia</t>
  </si>
  <si>
    <t>México</t>
  </si>
  <si>
    <t>França</t>
  </si>
  <si>
    <t>Argentina</t>
  </si>
  <si>
    <t>Japão</t>
  </si>
  <si>
    <t>Nova Zelândia</t>
  </si>
  <si>
    <t>Paraguai</t>
  </si>
  <si>
    <t>Suíça</t>
  </si>
  <si>
    <t>Uruguai</t>
  </si>
  <si>
    <t>Inglaterra</t>
  </si>
  <si>
    <t xml:space="preserve">NOME: </t>
  </si>
  <si>
    <t>África do Sul</t>
  </si>
  <si>
    <t>Argélia</t>
  </si>
  <si>
    <t>Estados Unidos</t>
  </si>
  <si>
    <t>Holanda</t>
  </si>
  <si>
    <t>PEN</t>
  </si>
  <si>
    <t>Grupo A</t>
  </si>
  <si>
    <t>J</t>
  </si>
  <si>
    <t>V</t>
  </si>
  <si>
    <t>D</t>
  </si>
  <si>
    <t>E</t>
  </si>
  <si>
    <t>GP</t>
  </si>
  <si>
    <t>GC</t>
  </si>
  <si>
    <t>SG</t>
  </si>
  <si>
    <t>Grupo B</t>
  </si>
  <si>
    <t>Grupo C</t>
  </si>
  <si>
    <t>Grupo D</t>
  </si>
  <si>
    <t>Grupo E</t>
  </si>
  <si>
    <t>Grupo F</t>
  </si>
  <si>
    <t>Grupo G</t>
  </si>
  <si>
    <t>PT</t>
  </si>
  <si>
    <t>Seleção</t>
  </si>
  <si>
    <t>Pontos ganhos</t>
  </si>
  <si>
    <t>Saldo de gols</t>
  </si>
  <si>
    <t>Pontos Ganhos</t>
  </si>
  <si>
    <t>pt</t>
  </si>
  <si>
    <t>A</t>
  </si>
  <si>
    <t>B</t>
  </si>
  <si>
    <t>C</t>
  </si>
  <si>
    <t>Semifinal</t>
  </si>
  <si>
    <t>3º</t>
  </si>
  <si>
    <t>1º</t>
  </si>
  <si>
    <t>Classificação do grupo A</t>
  </si>
  <si>
    <t>Classificação do grupo B</t>
  </si>
  <si>
    <t>Classificação do grupo C</t>
  </si>
  <si>
    <t>Classificação do grupo D</t>
  </si>
  <si>
    <t>Classificação do grupo E</t>
  </si>
  <si>
    <t>Classificação do grupo F</t>
  </si>
  <si>
    <t>Classificação do grupo G</t>
  </si>
  <si>
    <t>Classificação do grupo H</t>
  </si>
  <si>
    <t>x</t>
  </si>
  <si>
    <t>Primeira fase            GRUPO A</t>
  </si>
  <si>
    <t>Tempo normal</t>
  </si>
  <si>
    <t>Grupo H</t>
  </si>
  <si>
    <t>Alemanha</t>
  </si>
  <si>
    <t>Equador</t>
  </si>
  <si>
    <t>Costa do Marfim</t>
  </si>
  <si>
    <t>Irã</t>
  </si>
  <si>
    <t>Portugal</t>
  </si>
  <si>
    <t>Gana</t>
  </si>
  <si>
    <t>Croácia</t>
  </si>
  <si>
    <t>Austrália</t>
  </si>
  <si>
    <t>Tunísia</t>
  </si>
  <si>
    <t>Arábia Saudita</t>
  </si>
  <si>
    <t>AC</t>
  </si>
  <si>
    <t>BD</t>
  </si>
  <si>
    <t>Primeira fase          GRUPO C</t>
  </si>
  <si>
    <t>Primeira fase          GRUPO B</t>
  </si>
  <si>
    <t>Primeira fase         GRUPO D</t>
  </si>
  <si>
    <t>Primeira fase       GRUPO E</t>
  </si>
  <si>
    <t>Primeira fase       GRUPO G</t>
  </si>
  <si>
    <t>Primeira fase       GRUPO H</t>
  </si>
  <si>
    <t>Primeira fase       GRUPO F</t>
  </si>
  <si>
    <t>Final</t>
  </si>
  <si>
    <t>13h</t>
  </si>
  <si>
    <t>16h</t>
  </si>
  <si>
    <t>Colômbia</t>
  </si>
  <si>
    <t>Bélgica</t>
  </si>
  <si>
    <t>Egito</t>
  </si>
  <si>
    <t>Marrocos</t>
  </si>
  <si>
    <t>Panamá</t>
  </si>
  <si>
    <t>Senegal</t>
  </si>
  <si>
    <t>15h</t>
  </si>
  <si>
    <t>Oitavas de Final</t>
  </si>
  <si>
    <t/>
  </si>
  <si>
    <t>Catar</t>
  </si>
  <si>
    <t>Canadá</t>
  </si>
  <si>
    <t>22h</t>
  </si>
  <si>
    <t>23h</t>
  </si>
  <si>
    <t>República Tcheca</t>
  </si>
  <si>
    <t>Bósnia</t>
  </si>
  <si>
    <t>19h</t>
  </si>
  <si>
    <t>Haiti</t>
  </si>
  <si>
    <t>Escócia</t>
  </si>
  <si>
    <t>21h30</t>
  </si>
  <si>
    <t>Turquia</t>
  </si>
  <si>
    <t>1h</t>
  </si>
  <si>
    <t>Curaçao</t>
  </si>
  <si>
    <t>17h</t>
  </si>
  <si>
    <t>21h</t>
  </si>
  <si>
    <t>14h</t>
  </si>
  <si>
    <t>20h</t>
  </si>
  <si>
    <t xml:space="preserve">Irã </t>
  </si>
  <si>
    <t>00h</t>
  </si>
  <si>
    <t>Cabo Verde</t>
  </si>
  <si>
    <t>Primeira fase       GRUPO I</t>
  </si>
  <si>
    <t>Primeira fase       GRUPO J</t>
  </si>
  <si>
    <t>Primeira fase       GRUPO K</t>
  </si>
  <si>
    <t>Primeira fase       GRUPO L</t>
  </si>
  <si>
    <t>Iraque</t>
  </si>
  <si>
    <t>Noruega</t>
  </si>
  <si>
    <t>18h</t>
  </si>
  <si>
    <t>Áustria</t>
  </si>
  <si>
    <t>Jordânia</t>
  </si>
  <si>
    <t>RD Congo</t>
  </si>
  <si>
    <t>Uzbequistão</t>
  </si>
  <si>
    <t>20h30</t>
  </si>
  <si>
    <t>Grupo I</t>
  </si>
  <si>
    <t>Grupo J</t>
  </si>
  <si>
    <t>Grupo K</t>
  </si>
  <si>
    <t>Grupo L</t>
  </si>
  <si>
    <t>17h30</t>
  </si>
  <si>
    <t>Classificação do grupo I</t>
  </si>
  <si>
    <t>Classificação do grupo J</t>
  </si>
  <si>
    <t>Classificação do grupo K</t>
  </si>
  <si>
    <t>Classificação do grupo L</t>
  </si>
  <si>
    <t>22h30</t>
  </si>
  <si>
    <t>Segunda Fase</t>
  </si>
  <si>
    <t>Classificação 3º Colocados</t>
  </si>
  <si>
    <t>F</t>
  </si>
  <si>
    <t>G</t>
  </si>
  <si>
    <t>H</t>
  </si>
  <si>
    <t>I</t>
  </si>
  <si>
    <t>K</t>
  </si>
  <si>
    <t>L</t>
  </si>
  <si>
    <t>Combinação</t>
  </si>
  <si>
    <t>1A</t>
  </si>
  <si>
    <t>1B</t>
  </si>
  <si>
    <t>1D</t>
  </si>
  <si>
    <t>1E</t>
  </si>
  <si>
    <t>1G</t>
  </si>
  <si>
    <t>1I</t>
  </si>
  <si>
    <t>1K</t>
  </si>
  <si>
    <t>1L</t>
  </si>
  <si>
    <t>EFGHIJKL</t>
  </si>
  <si>
    <t>ABEFGHJL</t>
  </si>
  <si>
    <t>No.</t>
  </si>
  <si>
    <t>Third-placed teamsadvance from groupsvte</t>
  </si>
  <si>
    <t>Third-placed teamsadvance from groupsvte_1</t>
  </si>
  <si>
    <t>Third-placed teamsadvance from groupsvte_2</t>
  </si>
  <si>
    <t>Third-placed teamsadvance from groupsvte_3</t>
  </si>
  <si>
    <t>Third-placed teamsadvance from groupsvte_4</t>
  </si>
  <si>
    <t>Third-placed teamsadvance from groupsvte_5</t>
  </si>
  <si>
    <t>Third-placed teamsadvance from groupsvte_6</t>
  </si>
  <si>
    <t>Third-placed teamsadvance from groupsvte_7</t>
  </si>
  <si>
    <t>Third-placed teamsadvance from groupsvte_8</t>
  </si>
  <si>
    <t>Third-placed teamsadvance from groupsvte_9</t>
  </si>
  <si>
    <t>Third-placed teamsadvance from groupsvte_10</t>
  </si>
  <si>
    <t>Third-placed teamsadvance from groupsvte_11</t>
  </si>
  <si>
    <t>Column1</t>
  </si>
  <si>
    <t>1Avs</t>
  </si>
  <si>
    <t>1Bvs</t>
  </si>
  <si>
    <t>1Dvs</t>
  </si>
  <si>
    <t>1Evs</t>
  </si>
  <si>
    <t>1Gvs</t>
  </si>
  <si>
    <t>1Ivs</t>
  </si>
  <si>
    <t>1Kvs</t>
  </si>
  <si>
    <t>1Lvs</t>
  </si>
  <si>
    <t>3E</t>
  </si>
  <si>
    <t>3J</t>
  </si>
  <si>
    <t>3I</t>
  </si>
  <si>
    <t>3F</t>
  </si>
  <si>
    <t>3H</t>
  </si>
  <si>
    <t>3G</t>
  </si>
  <si>
    <t>3L</t>
  </si>
  <si>
    <t>3K</t>
  </si>
  <si>
    <t>3D</t>
  </si>
  <si>
    <t>3C</t>
  </si>
  <si>
    <t>3B</t>
  </si>
  <si>
    <t>3A</t>
  </si>
  <si>
    <t>DFGHIJKL</t>
  </si>
  <si>
    <t>DEGHIJKL</t>
  </si>
  <si>
    <t>DEFHIJKL</t>
  </si>
  <si>
    <t>DEFGIJKL</t>
  </si>
  <si>
    <t>DEFGHJKL</t>
  </si>
  <si>
    <t>DEFGHIKL</t>
  </si>
  <si>
    <t>DEFGHIJL</t>
  </si>
  <si>
    <t>DEFGHIJK</t>
  </si>
  <si>
    <t>CFGHIJKL</t>
  </si>
  <si>
    <t>CEGHIJKL</t>
  </si>
  <si>
    <t>CEFHIJKL</t>
  </si>
  <si>
    <t>CEFGIJKL</t>
  </si>
  <si>
    <t>CEFGHJKL</t>
  </si>
  <si>
    <t>CEFGHIKL</t>
  </si>
  <si>
    <t>CEFGHIJL</t>
  </si>
  <si>
    <t>CEFGHIJK</t>
  </si>
  <si>
    <t>CDGHIJKL</t>
  </si>
  <si>
    <t>CDFHIJKL</t>
  </si>
  <si>
    <t>CDFGIJKL</t>
  </si>
  <si>
    <t>CDFGHJKL</t>
  </si>
  <si>
    <t>CDFGHIKL</t>
  </si>
  <si>
    <t>CDFGHIJL</t>
  </si>
  <si>
    <t>CDFGHIJK</t>
  </si>
  <si>
    <t>CDEHIJKL</t>
  </si>
  <si>
    <t>CDEGIJKL</t>
  </si>
  <si>
    <t>CDEGHJKL</t>
  </si>
  <si>
    <t>CDEGHIKL</t>
  </si>
  <si>
    <t>CDEGHIJL</t>
  </si>
  <si>
    <t>CDEGHIJK</t>
  </si>
  <si>
    <t>CDEFIJKL</t>
  </si>
  <si>
    <t>CDEFHJKL</t>
  </si>
  <si>
    <t>CDEFHIKL</t>
  </si>
  <si>
    <t>CDEFHIJL</t>
  </si>
  <si>
    <t>CDEFHIJK</t>
  </si>
  <si>
    <t>CDEFGJKL</t>
  </si>
  <si>
    <t>CDEFGIKL</t>
  </si>
  <si>
    <t>CDEFGIJL</t>
  </si>
  <si>
    <t>CDEFGIJK</t>
  </si>
  <si>
    <t>CDEFGHKL</t>
  </si>
  <si>
    <t>CDEFGHJL</t>
  </si>
  <si>
    <t>CDEFGHJK</t>
  </si>
  <si>
    <t>CDEFGHIL</t>
  </si>
  <si>
    <t>CDEFGHIK</t>
  </si>
  <si>
    <t>CDEFGHIJ</t>
  </si>
  <si>
    <t>BFGHIJKL</t>
  </si>
  <si>
    <t>BEGHIJKL</t>
  </si>
  <si>
    <t>BEFHIJKL</t>
  </si>
  <si>
    <t>BEFGIJKL</t>
  </si>
  <si>
    <t>BEFGHJKL</t>
  </si>
  <si>
    <t>BEFGHIKL</t>
  </si>
  <si>
    <t>BEFGHIJL</t>
  </si>
  <si>
    <t>BEFGHIJK</t>
  </si>
  <si>
    <t>BDGHIJKL</t>
  </si>
  <si>
    <t>BDFHIJKL</t>
  </si>
  <si>
    <t>BDFGIJKL</t>
  </si>
  <si>
    <t>BDFGHJKL</t>
  </si>
  <si>
    <t>BDFGHIKL</t>
  </si>
  <si>
    <t>BDFGHIJL</t>
  </si>
  <si>
    <t>BDFGHIJK</t>
  </si>
  <si>
    <t>BDEHIJKL</t>
  </si>
  <si>
    <t>BDEGIJKL</t>
  </si>
  <si>
    <t>BDEGHJKL</t>
  </si>
  <si>
    <t>BDEGHIKL</t>
  </si>
  <si>
    <t>BDEGHIJL</t>
  </si>
  <si>
    <t>BDEGHIJK</t>
  </si>
  <si>
    <t>BDEFIJKL</t>
  </si>
  <si>
    <t>BDEFHJKL</t>
  </si>
  <si>
    <t>BDEFHIKL</t>
  </si>
  <si>
    <t>BDEFHIJL</t>
  </si>
  <si>
    <t>BDEFHIJK</t>
  </si>
  <si>
    <t>BDEFGJKL</t>
  </si>
  <si>
    <t>BDEFGIKL</t>
  </si>
  <si>
    <t>BDEFGIJL</t>
  </si>
  <si>
    <t>BDEFGIJK</t>
  </si>
  <si>
    <t>BDEFGHKL</t>
  </si>
  <si>
    <t>BDEFGHJL</t>
  </si>
  <si>
    <t>BDEFGHJK</t>
  </si>
  <si>
    <t>BDEFGHIL</t>
  </si>
  <si>
    <t>BDEFGHIK</t>
  </si>
  <si>
    <t>BDEFGHIJ</t>
  </si>
  <si>
    <t>BCGHIJKL</t>
  </si>
  <si>
    <t>BCFHIJKL</t>
  </si>
  <si>
    <t>BCFGIJKL</t>
  </si>
  <si>
    <t>BCFGHJKL</t>
  </si>
  <si>
    <t>BCFGHIKL</t>
  </si>
  <si>
    <t>BCFGHIJL</t>
  </si>
  <si>
    <t>BCFGHIJK</t>
  </si>
  <si>
    <t>BCEHIJKL</t>
  </si>
  <si>
    <t>BCEGIJKL</t>
  </si>
  <si>
    <t>BCEGHJKL</t>
  </si>
  <si>
    <t>BCEGHIKL</t>
  </si>
  <si>
    <t>BCEGHIJL</t>
  </si>
  <si>
    <t>BCEGHIJK</t>
  </si>
  <si>
    <t>BCEFIJKL</t>
  </si>
  <si>
    <t>BCEFHJKL</t>
  </si>
  <si>
    <t>BCEFHIKL</t>
  </si>
  <si>
    <t>BCEFHIJL</t>
  </si>
  <si>
    <t>BCEFHIJK</t>
  </si>
  <si>
    <t>BCEFGJKL</t>
  </si>
  <si>
    <t>BCEFGIKL</t>
  </si>
  <si>
    <t>BCEFGIJL</t>
  </si>
  <si>
    <t>BCEFGIJK</t>
  </si>
  <si>
    <t>BCEFGHKL</t>
  </si>
  <si>
    <t>BCEFGHJL</t>
  </si>
  <si>
    <t>BCEFGHJK</t>
  </si>
  <si>
    <t>BCEFGHIL</t>
  </si>
  <si>
    <t>BCEFGHIK</t>
  </si>
  <si>
    <t>BCEFGHIJ</t>
  </si>
  <si>
    <t>BCDHIJKL</t>
  </si>
  <si>
    <t>BCDGIJKL</t>
  </si>
  <si>
    <t>BCDGHJKL</t>
  </si>
  <si>
    <t>BCDGHIKL</t>
  </si>
  <si>
    <t>BCDGHIJL</t>
  </si>
  <si>
    <t>BCDGHIJK</t>
  </si>
  <si>
    <t>BCDFIJKL</t>
  </si>
  <si>
    <t>BCDFHJKL</t>
  </si>
  <si>
    <t>BCDFHIKL</t>
  </si>
  <si>
    <t>BCDFHIJL</t>
  </si>
  <si>
    <t>BCDFHIJK</t>
  </si>
  <si>
    <t>BCDFGJKL</t>
  </si>
  <si>
    <t>BCDFGIKL</t>
  </si>
  <si>
    <t>BCDFGIJL</t>
  </si>
  <si>
    <t>BCDFGIJK</t>
  </si>
  <si>
    <t>BCDFGHKL</t>
  </si>
  <si>
    <t>BCDFGHJL</t>
  </si>
  <si>
    <t>BCDFGHJK</t>
  </si>
  <si>
    <t>BCDFGHIL</t>
  </si>
  <si>
    <t>BCDFGHIK</t>
  </si>
  <si>
    <t>BCDFGHIJ</t>
  </si>
  <si>
    <t>BCDEIJKL</t>
  </si>
  <si>
    <t>BCDEHJKL</t>
  </si>
  <si>
    <t>BCDEHIKL</t>
  </si>
  <si>
    <t>BCDEHIJL</t>
  </si>
  <si>
    <t>BCDEHIJK</t>
  </si>
  <si>
    <t>BCDEGJKL</t>
  </si>
  <si>
    <t>BCDEGIKL</t>
  </si>
  <si>
    <t>BCDEGIJL</t>
  </si>
  <si>
    <t>BCDEGIJK</t>
  </si>
  <si>
    <t>BCDEGHKL</t>
  </si>
  <si>
    <t>BCDEGHJL</t>
  </si>
  <si>
    <t>BCDEGHJK</t>
  </si>
  <si>
    <t>BCDEGHIL</t>
  </si>
  <si>
    <t>BCDEGHIK</t>
  </si>
  <si>
    <t>BCDEGHIJ</t>
  </si>
  <si>
    <t>BCDEFJKL</t>
  </si>
  <si>
    <t>BCDEFIKL</t>
  </si>
  <si>
    <t>BCDEFIJL</t>
  </si>
  <si>
    <t>BCDEFIJK</t>
  </si>
  <si>
    <t>BCDEFHKL</t>
  </si>
  <si>
    <t>BCDEFHJL</t>
  </si>
  <si>
    <t>BCDEFHJK</t>
  </si>
  <si>
    <t>BCDEFHIL</t>
  </si>
  <si>
    <t>BCDEFHIK</t>
  </si>
  <si>
    <t>BCDEFHIJ</t>
  </si>
  <si>
    <t>BCDEFGKL</t>
  </si>
  <si>
    <t>BCDEFGJL</t>
  </si>
  <si>
    <t>BCDEFGJK</t>
  </si>
  <si>
    <t>BCDEFGIL</t>
  </si>
  <si>
    <t>BCDEFGIK</t>
  </si>
  <si>
    <t>BCDEFGIJ</t>
  </si>
  <si>
    <t>BCDEFGHL</t>
  </si>
  <si>
    <t>BCDEFGHK</t>
  </si>
  <si>
    <t>BCDEFGHJ</t>
  </si>
  <si>
    <t>BCDEFGHI</t>
  </si>
  <si>
    <t>AFGHIJKL</t>
  </si>
  <si>
    <t>AEGHIJKL</t>
  </si>
  <si>
    <t>AEFHIJKL</t>
  </si>
  <si>
    <t>AEFGIJKL</t>
  </si>
  <si>
    <t>AEFGHJKL</t>
  </si>
  <si>
    <t>AEFGHIKL</t>
  </si>
  <si>
    <t>AEFGHIJL</t>
  </si>
  <si>
    <t>AEFGHIJK</t>
  </si>
  <si>
    <t>ADGHIJKL</t>
  </si>
  <si>
    <t>ADFHIJKL</t>
  </si>
  <si>
    <t>ADFGIJKL</t>
  </si>
  <si>
    <t>ADFGHJKL</t>
  </si>
  <si>
    <t>ADFGHIKL</t>
  </si>
  <si>
    <t>ADFGHIJL</t>
  </si>
  <si>
    <t>ADFGHIJK</t>
  </si>
  <si>
    <t>ADEHIJKL</t>
  </si>
  <si>
    <t>ADEGIJKL</t>
  </si>
  <si>
    <t>ADEGHJKL</t>
  </si>
  <si>
    <t>ADEGHIKL</t>
  </si>
  <si>
    <t>ADEGHIJL</t>
  </si>
  <si>
    <t>ADEGHIJK</t>
  </si>
  <si>
    <t>ADEFIJKL</t>
  </si>
  <si>
    <t>ADEFHJKL</t>
  </si>
  <si>
    <t>ADEFHIKL</t>
  </si>
  <si>
    <t>ADEFHIJL</t>
  </si>
  <si>
    <t>ADEFHIJK</t>
  </si>
  <si>
    <t>ADEFGJKL</t>
  </si>
  <si>
    <t>ADEFGIKL</t>
  </si>
  <si>
    <t>ADEFGIJL</t>
  </si>
  <si>
    <t>ADEFGIJK</t>
  </si>
  <si>
    <t>ADEFGHKL</t>
  </si>
  <si>
    <t>ADEFGHJL</t>
  </si>
  <si>
    <t>ADEFGHJK</t>
  </si>
  <si>
    <t>ADEFGHIL</t>
  </si>
  <si>
    <t>ADEFGHIK</t>
  </si>
  <si>
    <t>ADEFGHIJ</t>
  </si>
  <si>
    <t>ACGHIJKL</t>
  </si>
  <si>
    <t>ACFHIJKL</t>
  </si>
  <si>
    <t>ACFGIJKL</t>
  </si>
  <si>
    <t>ACFGHJKL</t>
  </si>
  <si>
    <t>ACFGHIKL</t>
  </si>
  <si>
    <t>ACFGHIJL</t>
  </si>
  <si>
    <t>ACFGHIJK</t>
  </si>
  <si>
    <t>ACEHIJKL</t>
  </si>
  <si>
    <t>ACEGIJKL</t>
  </si>
  <si>
    <t>ACEGHJKL</t>
  </si>
  <si>
    <t>ACEGHIKL</t>
  </si>
  <si>
    <t>ACEGHIJL</t>
  </si>
  <si>
    <t>ACEGHIJK</t>
  </si>
  <si>
    <t>ACEFIJKL</t>
  </si>
  <si>
    <t>ACEFHJKL</t>
  </si>
  <si>
    <t>ACEFHIKL</t>
  </si>
  <si>
    <t>ACEFHIJL</t>
  </si>
  <si>
    <t>ACEFHIJK</t>
  </si>
  <si>
    <t>ACEFGJKL</t>
  </si>
  <si>
    <t>ACEFGIKL</t>
  </si>
  <si>
    <t>ACEFGIJL</t>
  </si>
  <si>
    <t>ACEFGIJK</t>
  </si>
  <si>
    <t>ACEFGHKL</t>
  </si>
  <si>
    <t>ACEFGHJL</t>
  </si>
  <si>
    <t>ACEFGHJK</t>
  </si>
  <si>
    <t>ACEFGHIL</t>
  </si>
  <si>
    <t>ACEFGHIK</t>
  </si>
  <si>
    <t>ACEFGHIJ</t>
  </si>
  <si>
    <t>ACDHIJKL</t>
  </si>
  <si>
    <t>ACDGIJKL</t>
  </si>
  <si>
    <t>ACDGHJKL</t>
  </si>
  <si>
    <t>ACDGHIKL</t>
  </si>
  <si>
    <t>ACDGHIJL</t>
  </si>
  <si>
    <t>ACDGHIJK</t>
  </si>
  <si>
    <t>ACDFIJKL</t>
  </si>
  <si>
    <t>ACDFHJKL</t>
  </si>
  <si>
    <t>ACDFHIKL</t>
  </si>
  <si>
    <t>ACDFHIJL</t>
  </si>
  <si>
    <t>ACDFHIJK</t>
  </si>
  <si>
    <t>ACDFGJKL</t>
  </si>
  <si>
    <t>ACDFGIKL</t>
  </si>
  <si>
    <t>ACDFGIJL</t>
  </si>
  <si>
    <t>ACDFGIJK</t>
  </si>
  <si>
    <t>ACDFGHKL</t>
  </si>
  <si>
    <t>ACDFGHJL</t>
  </si>
  <si>
    <t>ACDFGHJK</t>
  </si>
  <si>
    <t>ACDFGHIL</t>
  </si>
  <si>
    <t>ACDFGHIK</t>
  </si>
  <si>
    <t>ACDFGHIJ</t>
  </si>
  <si>
    <t>ACDEIJKL</t>
  </si>
  <si>
    <t>ACDEHJKL</t>
  </si>
  <si>
    <t>ACDEHIKL</t>
  </si>
  <si>
    <t>ACDEHIJL</t>
  </si>
  <si>
    <t>ACDEHIJK</t>
  </si>
  <si>
    <t>ACDEGJKL</t>
  </si>
  <si>
    <t>ACDEGIKL</t>
  </si>
  <si>
    <t>ACDEGIJL</t>
  </si>
  <si>
    <t>ACDEGIJK</t>
  </si>
  <si>
    <t>ACDEGHKL</t>
  </si>
  <si>
    <t>ACDEGHJL</t>
  </si>
  <si>
    <t>ACDEGHJK</t>
  </si>
  <si>
    <t>ACDEGHIL</t>
  </si>
  <si>
    <t>ACDEGHIK</t>
  </si>
  <si>
    <t>ACDEGHIJ</t>
  </si>
  <si>
    <t>ACDEFJKL</t>
  </si>
  <si>
    <t>ACDEFIKL</t>
  </si>
  <si>
    <t>ACDEFIJL</t>
  </si>
  <si>
    <t>ACDEFIJK</t>
  </si>
  <si>
    <t>ACDEFHKL</t>
  </si>
  <si>
    <t>ACDEFHJL</t>
  </si>
  <si>
    <t>ACDEFHJK</t>
  </si>
  <si>
    <t>ACDEFHIL</t>
  </si>
  <si>
    <t>ACDEFHIK</t>
  </si>
  <si>
    <t>ACDEFHIJ</t>
  </si>
  <si>
    <t>ACDEFGKL</t>
  </si>
  <si>
    <t>ACDEFGJL</t>
  </si>
  <si>
    <t>ACDEFGJK</t>
  </si>
  <si>
    <t>ACDEFGIL</t>
  </si>
  <si>
    <t>ACDEFGIK</t>
  </si>
  <si>
    <t>ACDEFGIJ</t>
  </si>
  <si>
    <t>ACDEFGHL</t>
  </si>
  <si>
    <t>ACDEFGHK</t>
  </si>
  <si>
    <t>ACDEFGHJ</t>
  </si>
  <si>
    <t>ACDEFGHI</t>
  </si>
  <si>
    <t>ABGHIJKL</t>
  </si>
  <si>
    <t>ABFHIJKL</t>
  </si>
  <si>
    <t>ABFGIJKL</t>
  </si>
  <si>
    <t>ABFGHJKL</t>
  </si>
  <si>
    <t>ABFGHIKL</t>
  </si>
  <si>
    <t>ABFGHIJL</t>
  </si>
  <si>
    <t>ABFGHIJK</t>
  </si>
  <si>
    <t>ABEHIJKL</t>
  </si>
  <si>
    <t>ABEGIJKL</t>
  </si>
  <si>
    <t>ABEGHJKL</t>
  </si>
  <si>
    <t>ABEGHIKL</t>
  </si>
  <si>
    <t>ABEGHIJL</t>
  </si>
  <si>
    <t>ABEGHIJK</t>
  </si>
  <si>
    <t>ABEFIJKL</t>
  </si>
  <si>
    <t>ABEFHJKL</t>
  </si>
  <si>
    <t>ABEFHIKL</t>
  </si>
  <si>
    <t>ABEFHIJL</t>
  </si>
  <si>
    <t>ABEFHIJK</t>
  </si>
  <si>
    <t>ABEFGJKL</t>
  </si>
  <si>
    <t>ABEFGIKL</t>
  </si>
  <si>
    <t>ABEFGIJL</t>
  </si>
  <si>
    <t>ABEFGIJK</t>
  </si>
  <si>
    <t>ABEFGHKL</t>
  </si>
  <si>
    <t>ABEFGHJK</t>
  </si>
  <si>
    <t>ABEFGHIL</t>
  </si>
  <si>
    <t>ABEFGHIK</t>
  </si>
  <si>
    <t>ABEFGHIJ</t>
  </si>
  <si>
    <t>ABDHIJKL</t>
  </si>
  <si>
    <t>ABDGIJKL</t>
  </si>
  <si>
    <t>ABDGHJKL</t>
  </si>
  <si>
    <t>ABDGHIKL</t>
  </si>
  <si>
    <t>ABDGHIJL</t>
  </si>
  <si>
    <t>ABDGHIJK</t>
  </si>
  <si>
    <t>ABDFIJKL</t>
  </si>
  <si>
    <t>ABDFHJKL</t>
  </si>
  <si>
    <t>ABDFHIKL</t>
  </si>
  <si>
    <t>ABDFHIJL</t>
  </si>
  <si>
    <t>ABDFHIJK</t>
  </si>
  <si>
    <t>ABDFGJKL</t>
  </si>
  <si>
    <t>ABDFGIKL</t>
  </si>
  <si>
    <t>ABDFGIJL</t>
  </si>
  <si>
    <t>ABDFGIJK</t>
  </si>
  <si>
    <t>ABDFGHKL</t>
  </si>
  <si>
    <t>ABDFGHJL</t>
  </si>
  <si>
    <t>ABDFGHJK</t>
  </si>
  <si>
    <t>ABDFGHIL</t>
  </si>
  <si>
    <t>ABDFGHIK</t>
  </si>
  <si>
    <t>ABDFGHIJ</t>
  </si>
  <si>
    <t>ABDEIJKL</t>
  </si>
  <si>
    <t>ABDEHJKL</t>
  </si>
  <si>
    <t>ABDEHIKL</t>
  </si>
  <si>
    <t>ABDEHIJL</t>
  </si>
  <si>
    <t>ABDEHIJK</t>
  </si>
  <si>
    <t>ABDEGJKL</t>
  </si>
  <si>
    <t>ABDEGIKL</t>
  </si>
  <si>
    <t>ABDEGIJL</t>
  </si>
  <si>
    <t>ABDEGIJK</t>
  </si>
  <si>
    <t>ABDEGHKL</t>
  </si>
  <si>
    <t>ABDEGHJL</t>
  </si>
  <si>
    <t>ABDEGHJK</t>
  </si>
  <si>
    <t>ABDEGHIL</t>
  </si>
  <si>
    <t>ABDEGHIK</t>
  </si>
  <si>
    <t>ABDEGHIJ</t>
  </si>
  <si>
    <t>ABDEFJKL</t>
  </si>
  <si>
    <t>ABDEFIKL</t>
  </si>
  <si>
    <t>ABDEFIJL</t>
  </si>
  <si>
    <t>ABDEFIJK</t>
  </si>
  <si>
    <t>ABDEFHKL</t>
  </si>
  <si>
    <t>ABDEFHJL</t>
  </si>
  <si>
    <t>ABDEFHJK</t>
  </si>
  <si>
    <t>ABDEFHIL</t>
  </si>
  <si>
    <t>ABDEFHIK</t>
  </si>
  <si>
    <t>ABDEFHIJ</t>
  </si>
  <si>
    <t>ABDEFGKL</t>
  </si>
  <si>
    <t>ABDEFGJL</t>
  </si>
  <si>
    <t>ABDEFGJK</t>
  </si>
  <si>
    <t>ABDEFGIL</t>
  </si>
  <si>
    <t>ABDEFGIK</t>
  </si>
  <si>
    <t>ABDEFGIJ</t>
  </si>
  <si>
    <t>ABDEFGHL</t>
  </si>
  <si>
    <t>ABDEFGHK</t>
  </si>
  <si>
    <t>ABDEFGHJ</t>
  </si>
  <si>
    <t>ABDEFGHI</t>
  </si>
  <si>
    <t>ABCHIJKL</t>
  </si>
  <si>
    <t>ABCGIJKL</t>
  </si>
  <si>
    <t>ABCGHJKL</t>
  </si>
  <si>
    <t>ABCGHIKL</t>
  </si>
  <si>
    <t>ABCGHIJL</t>
  </si>
  <si>
    <t>ABCGHIJK</t>
  </si>
  <si>
    <t>ABCFIJKL</t>
  </si>
  <si>
    <t>ABCFHJKL</t>
  </si>
  <si>
    <t>ABCFHIKL</t>
  </si>
  <si>
    <t>ABCFHIJL</t>
  </si>
  <si>
    <t>ABCFHIJK</t>
  </si>
  <si>
    <t>ABCFGJKL</t>
  </si>
  <si>
    <t>ABCFGIKL</t>
  </si>
  <si>
    <t>ABCFGIJL</t>
  </si>
  <si>
    <t>ABCFGIJK</t>
  </si>
  <si>
    <t>ABCFGHKL</t>
  </si>
  <si>
    <t>ABCFGHJL</t>
  </si>
  <si>
    <t>ABCFGHJK</t>
  </si>
  <si>
    <t>ABCFGHIL</t>
  </si>
  <si>
    <t>ABCFGHIK</t>
  </si>
  <si>
    <t>ABCFGHIJ</t>
  </si>
  <si>
    <t>ABCEIJKL</t>
  </si>
  <si>
    <t>ABCEHJKL</t>
  </si>
  <si>
    <t>ABCEHIKL</t>
  </si>
  <si>
    <t>ABCEHIJL</t>
  </si>
  <si>
    <t>ABCEHIJK</t>
  </si>
  <si>
    <t>ABCEGJKL</t>
  </si>
  <si>
    <t>ABCEGIKL</t>
  </si>
  <si>
    <t>ABCEGIJL</t>
  </si>
  <si>
    <t>ABCEGIJK</t>
  </si>
  <si>
    <t>ABCEGHKL</t>
  </si>
  <si>
    <t>ABCEGHJL</t>
  </si>
  <si>
    <t>ABCEGHJK</t>
  </si>
  <si>
    <t>ABCEGHIL</t>
  </si>
  <si>
    <t>ABCEGHIK</t>
  </si>
  <si>
    <t>ABCEGHIJ</t>
  </si>
  <si>
    <t>ABCEFJKL</t>
  </si>
  <si>
    <t>ABCEFIKL</t>
  </si>
  <si>
    <t>ABCEFIJL</t>
  </si>
  <si>
    <t>ABCEFIJK</t>
  </si>
  <si>
    <t>ABCEFHKL</t>
  </si>
  <si>
    <t>ABCEFHJL</t>
  </si>
  <si>
    <t>ABCEFHJK</t>
  </si>
  <si>
    <t>ABCEFHIL</t>
  </si>
  <si>
    <t>ABCEFHIK</t>
  </si>
  <si>
    <t>ABCEFHIJ</t>
  </si>
  <si>
    <t>ABCEFGKL</t>
  </si>
  <si>
    <t>ABCEFGJL</t>
  </si>
  <si>
    <t>ABCEFGJK</t>
  </si>
  <si>
    <t>ABCEFGIL</t>
  </si>
  <si>
    <t>ABCEFGIK</t>
  </si>
  <si>
    <t>ABCEFGIJ</t>
  </si>
  <si>
    <t>ABCEFGHL</t>
  </si>
  <si>
    <t>ABCEFGHK</t>
  </si>
  <si>
    <t>ABCEFGHJ</t>
  </si>
  <si>
    <t>ABCEFGHI</t>
  </si>
  <si>
    <t>ABCDIJKL</t>
  </si>
  <si>
    <t>ABCDHJKL</t>
  </si>
  <si>
    <t>ABCDHIKL</t>
  </si>
  <si>
    <t>ABCDHIJL</t>
  </si>
  <si>
    <t>ABCDHIJK</t>
  </si>
  <si>
    <t>ABCDGJKL</t>
  </si>
  <si>
    <t>ABCDGIKL</t>
  </si>
  <si>
    <t>ABCDGIJL</t>
  </si>
  <si>
    <t>ABCDGIJK</t>
  </si>
  <si>
    <t>ABCDGHKL</t>
  </si>
  <si>
    <t>ABCDGHJL</t>
  </si>
  <si>
    <t>ABCDGHJK</t>
  </si>
  <si>
    <t>ABCDGHIL</t>
  </si>
  <si>
    <t>ABCDGHIK</t>
  </si>
  <si>
    <t>ABCDGHIJ</t>
  </si>
  <si>
    <t>ABCDFJKL</t>
  </si>
  <si>
    <t>ABCDFIKL</t>
  </si>
  <si>
    <t>ABCDFIJL</t>
  </si>
  <si>
    <t>ABCDFIJK</t>
  </si>
  <si>
    <t>ABCDFHKL</t>
  </si>
  <si>
    <t>ABCDFHJL</t>
  </si>
  <si>
    <t>ABCDFHJK</t>
  </si>
  <si>
    <t>ABCDFHIL</t>
  </si>
  <si>
    <t>ABCDFHIK</t>
  </si>
  <si>
    <t>ABCDFHIJ</t>
  </si>
  <si>
    <t>ABCDFGKL</t>
  </si>
  <si>
    <t>ABCDFGJL</t>
  </si>
  <si>
    <t>ABCDFGJK</t>
  </si>
  <si>
    <t>ABCDFGIL</t>
  </si>
  <si>
    <t>ABCDFGIK</t>
  </si>
  <si>
    <t>ABCDFGIJ</t>
  </si>
  <si>
    <t>ABCDFGHL</t>
  </si>
  <si>
    <t>ABCDFGHK</t>
  </si>
  <si>
    <t>ABCDFGHJ</t>
  </si>
  <si>
    <t>ABCDFGHI</t>
  </si>
  <si>
    <t>ABCDEJKL</t>
  </si>
  <si>
    <t>ABCDEIKL</t>
  </si>
  <si>
    <t>ABCDEIJL</t>
  </si>
  <si>
    <t>ABCDEIJK</t>
  </si>
  <si>
    <t>ABCDEHKL</t>
  </si>
  <si>
    <t>ABCDEHJL</t>
  </si>
  <si>
    <t>ABCDEHJK</t>
  </si>
  <si>
    <t>ABCDEHIL</t>
  </si>
  <si>
    <t>ABCDEHIK</t>
  </si>
  <si>
    <t>ABCDEHIJ</t>
  </si>
  <si>
    <t>ABCDEGKL</t>
  </si>
  <si>
    <t>ABCDEGJL</t>
  </si>
  <si>
    <t>ABCDEGJK</t>
  </si>
  <si>
    <t>ABCDEGIL</t>
  </si>
  <si>
    <t>ABCDEGIK</t>
  </si>
  <si>
    <t>ABCDEGIJ</t>
  </si>
  <si>
    <t>ABCDEGHL</t>
  </si>
  <si>
    <t>ABCDEGHK</t>
  </si>
  <si>
    <t>ABCDEGHJ</t>
  </si>
  <si>
    <t>ABCDEGHI</t>
  </si>
  <si>
    <t>ABCDEFKL</t>
  </si>
  <si>
    <t>ABCDEFJL</t>
  </si>
  <si>
    <t>ABCDEFJK</t>
  </si>
  <si>
    <t>ABCDEFIL</t>
  </si>
  <si>
    <t>ABCDEFIK</t>
  </si>
  <si>
    <t>ABCDEFIJ</t>
  </si>
  <si>
    <t>ABCDEFHL</t>
  </si>
  <si>
    <t>ABCDEFHK</t>
  </si>
  <si>
    <t>ABCDEFHJ</t>
  </si>
  <si>
    <t>ABCDEFHI</t>
  </si>
  <si>
    <t>ABCDEFGL</t>
  </si>
  <si>
    <t>ABCDEFGK</t>
  </si>
  <si>
    <t>ABCDEFGJ</t>
  </si>
  <si>
    <t>ABCDEFGI</t>
  </si>
  <si>
    <t>ABCDEFGH</t>
  </si>
  <si>
    <t>Quartas de Final</t>
  </si>
  <si>
    <t>Disputa 3º Lugar</t>
  </si>
  <si>
    <t>Artilheiro do Mundial</t>
  </si>
  <si>
    <t>Kylian Mbappé</t>
  </si>
  <si>
    <t>Lucas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</si>
</sst>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\ _E_s_c_._-;\-* #,##0.00\ _E_s_c_._-;_-* &quot;-&quot;??\ _E_s_c_._-;_-@_-"/>
    <numFmt numFmtId="165" formatCode="dd/mm/yy;@"/>
    <numFmt numFmtId="166" formatCode="h:mm\ \a;@"/>
    <numFmt numFmtId="167" formatCode="h:mm;@"/>
  </numFmts>
  <fonts count="75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color indexed="62"/>
      <name val="Verdana"/>
      <family val="2"/>
    </font>
    <font>
      <sz val="10"/>
      <color indexed="62"/>
      <name val="Arial"/>
      <family val="2"/>
    </font>
    <font>
      <sz val="10"/>
      <color indexed="41"/>
      <name val="Arial"/>
      <family val="2"/>
    </font>
    <font>
      <sz val="10"/>
      <color indexed="59"/>
      <name val="Arial"/>
      <family val="2"/>
    </font>
    <font>
      <sz val="10"/>
      <color indexed="56"/>
      <name val="Verdana"/>
      <family val="2"/>
    </font>
    <font>
      <sz val="10"/>
      <color indexed="60"/>
      <name val="Arial"/>
      <family val="2"/>
    </font>
    <font>
      <b/>
      <sz val="10"/>
      <color indexed="60"/>
      <name val="Arial"/>
      <family val="2"/>
    </font>
    <font>
      <b/>
      <sz val="10"/>
      <color indexed="54"/>
      <name val="Verdana"/>
      <family val="2"/>
    </font>
    <font>
      <sz val="9"/>
      <color indexed="62"/>
      <name val="Arial"/>
      <family val="2"/>
    </font>
    <font>
      <sz val="9"/>
      <color indexed="62"/>
      <name val="Verdana"/>
      <family val="2"/>
    </font>
    <font>
      <b/>
      <sz val="9"/>
      <color indexed="54"/>
      <name val="Arial"/>
      <family val="2"/>
    </font>
    <font>
      <sz val="8"/>
      <color indexed="60"/>
      <name val="Arial"/>
      <family val="2"/>
    </font>
    <font>
      <b/>
      <sz val="9"/>
      <color indexed="44"/>
      <name val="Arial"/>
      <family val="2"/>
    </font>
    <font>
      <sz val="10"/>
      <color indexed="48"/>
      <name val="Verdana"/>
      <family val="2"/>
    </font>
    <font>
      <sz val="10"/>
      <color indexed="48"/>
      <name val="Arial"/>
      <family val="2"/>
    </font>
    <font>
      <sz val="9"/>
      <color indexed="60"/>
      <name val="Arial"/>
      <family val="2"/>
    </font>
    <font>
      <sz val="9"/>
      <color indexed="41"/>
      <name val="Arial"/>
      <family val="2"/>
    </font>
    <font>
      <sz val="8"/>
      <color indexed="54"/>
      <name val="Arial"/>
      <family val="2"/>
    </font>
    <font>
      <b/>
      <sz val="10"/>
      <name val="Arial"/>
      <family val="2"/>
    </font>
    <font>
      <sz val="24"/>
      <color indexed="25"/>
      <name val="Arial"/>
      <family val="2"/>
    </font>
    <font>
      <sz val="24"/>
      <name val="Arial"/>
      <family val="2"/>
    </font>
    <font>
      <b/>
      <sz val="9"/>
      <color indexed="25"/>
      <name val="Arial"/>
      <family val="2"/>
    </font>
    <font>
      <sz val="10"/>
      <color indexed="30"/>
      <name val="Arial"/>
      <family val="2"/>
    </font>
    <font>
      <sz val="8"/>
      <color indexed="25"/>
      <name val="Arial"/>
      <family val="2"/>
    </font>
    <font>
      <sz val="10"/>
      <color indexed="21"/>
      <name val="Arial"/>
      <family val="2"/>
    </font>
    <font>
      <sz val="9"/>
      <color indexed="25"/>
      <name val="Arial"/>
      <family val="2"/>
    </font>
    <font>
      <sz val="10"/>
      <color indexed="56"/>
      <name val="Arial"/>
      <family val="2"/>
    </font>
    <font>
      <sz val="10"/>
      <color indexed="25"/>
      <name val="Verdana"/>
      <family val="2"/>
    </font>
    <font>
      <sz val="10"/>
      <color indexed="25"/>
      <name val="Arial"/>
      <family val="2"/>
    </font>
    <font>
      <sz val="8"/>
      <color indexed="25"/>
      <name val="Verdana"/>
      <family val="2"/>
    </font>
    <font>
      <sz val="9"/>
      <color indexed="25"/>
      <name val="Verdana"/>
      <family val="2"/>
    </font>
    <font>
      <sz val="12"/>
      <color indexed="25"/>
      <name val="Arial"/>
      <family val="2"/>
    </font>
    <font>
      <sz val="10"/>
      <color indexed="31"/>
      <name val="Arial"/>
      <family val="2"/>
    </font>
    <font>
      <sz val="8"/>
      <color indexed="19"/>
      <name val="Arial"/>
      <family val="2"/>
    </font>
    <font>
      <u/>
      <sz val="10"/>
      <color indexed="21"/>
      <name val="Arial"/>
      <family val="2"/>
    </font>
    <font>
      <u/>
      <sz val="9"/>
      <color indexed="21"/>
      <name val="Arial"/>
      <family val="2"/>
    </font>
    <font>
      <sz val="8"/>
      <color indexed="24"/>
      <name val="Arial"/>
      <family val="2"/>
    </font>
    <font>
      <sz val="16"/>
      <color indexed="62"/>
      <name val="Arial"/>
      <family val="2"/>
    </font>
    <font>
      <b/>
      <sz val="10"/>
      <color indexed="21"/>
      <name val="Arial"/>
      <family val="2"/>
    </font>
    <font>
      <sz val="9"/>
      <color indexed="22"/>
      <name val="Arial"/>
      <family val="2"/>
    </font>
    <font>
      <u/>
      <sz val="8"/>
      <color indexed="25"/>
      <name val="Arial"/>
      <family val="2"/>
    </font>
    <font>
      <b/>
      <sz val="8"/>
      <color indexed="25"/>
      <name val="Verdana"/>
      <family val="2"/>
    </font>
    <font>
      <b/>
      <sz val="8"/>
      <color indexed="25"/>
      <name val="Arial"/>
      <family val="2"/>
    </font>
    <font>
      <b/>
      <sz val="8"/>
      <color indexed="54"/>
      <name val="Arial"/>
      <family val="2"/>
    </font>
    <font>
      <sz val="10"/>
      <name val="Arial"/>
      <family val="2"/>
    </font>
    <font>
      <b/>
      <sz val="16"/>
      <color indexed="57"/>
      <name val="Arial"/>
      <family val="2"/>
    </font>
    <font>
      <b/>
      <sz val="9"/>
      <color indexed="21"/>
      <name val="Arial"/>
      <family val="2"/>
    </font>
    <font>
      <sz val="8"/>
      <color theme="0"/>
      <name val="Arial"/>
      <family val="2"/>
    </font>
    <font>
      <sz val="9"/>
      <color rgb="FF8D1F1F"/>
      <name val="Arial"/>
      <family val="2"/>
    </font>
    <font>
      <sz val="8"/>
      <color theme="5" tint="-0.249977111117893"/>
      <name val="Arial"/>
      <family val="2"/>
    </font>
    <font>
      <b/>
      <sz val="8"/>
      <color theme="5" tint="-0.249977111117893"/>
      <name val="Verdana"/>
      <family val="2"/>
    </font>
    <font>
      <sz val="8"/>
      <color theme="5" tint="-0.249977111117893"/>
      <name val="Verdana"/>
      <family val="2"/>
    </font>
    <font>
      <b/>
      <sz val="9"/>
      <color theme="3" tint="0.59999389629810485"/>
      <name val="Arial"/>
      <family val="2"/>
    </font>
    <font>
      <sz val="10"/>
      <color theme="5" tint="-0.249977111117893"/>
      <name val="Arial"/>
      <family val="2"/>
    </font>
    <font>
      <sz val="9"/>
      <color theme="5" tint="-0.249977111117893"/>
      <name val="Arial"/>
      <family val="2"/>
    </font>
    <font>
      <sz val="10"/>
      <color theme="1" tint="0.499984740745262"/>
      <name val="Arial"/>
      <family val="2"/>
    </font>
    <font>
      <b/>
      <sz val="10"/>
      <color theme="5" tint="-0.249977111117893"/>
      <name val="Verdana"/>
      <family val="2"/>
    </font>
    <font>
      <sz val="6"/>
      <color theme="5" tint="-0.249977111117893"/>
      <name val="Arial"/>
      <family val="2"/>
    </font>
    <font>
      <b/>
      <sz val="9"/>
      <color rgb="FF002060"/>
      <name val="Arial"/>
      <family val="2"/>
    </font>
    <font>
      <b/>
      <sz val="10"/>
      <color theme="9" tint="-0.499984740745262"/>
      <name val="Arial"/>
      <family val="2"/>
    </font>
    <font>
      <b/>
      <sz val="10"/>
      <color theme="6" tint="-0.499984740745262"/>
      <name val="Arial"/>
      <family val="2"/>
    </font>
    <font>
      <b/>
      <sz val="10"/>
      <color rgb="FFC00000"/>
      <name val="Arial"/>
      <family val="2"/>
    </font>
    <font>
      <b/>
      <sz val="10"/>
      <color theme="2" tint="-0.89999084444715716"/>
      <name val="Arial"/>
      <family val="2"/>
    </font>
    <font>
      <b/>
      <sz val="9"/>
      <color theme="9" tint="-0.499984740745262"/>
      <name val="Arial"/>
      <family val="2"/>
    </font>
    <font>
      <b/>
      <sz val="9"/>
      <color theme="6" tint="-0.499984740745262"/>
      <name val="Arial"/>
      <family val="2"/>
    </font>
    <font>
      <b/>
      <sz val="9"/>
      <color rgb="FFC00000"/>
      <name val="Arial"/>
      <family val="2"/>
    </font>
    <font>
      <b/>
      <sz val="9"/>
      <color theme="2" tint="-0.89999084444715716"/>
      <name val="Arial"/>
      <family val="2"/>
    </font>
    <font>
      <sz val="24"/>
      <color theme="5" tint="-0.249977111117893"/>
      <name val="Arial"/>
      <family val="2"/>
    </font>
    <font>
      <sz val="10"/>
      <color rgb="FF993366"/>
      <name val="Verdana"/>
      <family val="2"/>
    </font>
    <font>
      <sz val="10"/>
      <color rgb="FF3366FF"/>
      <name val="Verdana"/>
      <family val="2"/>
    </font>
    <font>
      <sz val="10"/>
      <color rgb="FF3366FF"/>
      <name val="Arial"/>
      <family val="2"/>
    </font>
    <font>
      <sz val="10"/>
      <color rgb="FF333399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FFFFCC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1" fillId="0" borderId="0"/>
    <xf numFmtId="9" fontId="47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88">
    <xf numFmtId="0" fontId="0" fillId="0" borderId="0" xfId="0"/>
    <xf numFmtId="0" fontId="32" fillId="0" borderId="0" xfId="0" applyFont="1" applyAlignment="1">
      <alignment horizontal="left"/>
    </xf>
    <xf numFmtId="0" fontId="36" fillId="0" borderId="0" xfId="0" applyFont="1" applyAlignment="1">
      <alignment horizontal="left"/>
    </xf>
    <xf numFmtId="0" fontId="0" fillId="0" borderId="0" xfId="0" applyAlignment="1">
      <alignment vertical="center"/>
    </xf>
    <xf numFmtId="0" fontId="26" fillId="0" borderId="0" xfId="0" applyFont="1" applyAlignment="1">
      <alignment horizontal="left"/>
    </xf>
    <xf numFmtId="0" fontId="44" fillId="0" borderId="0" xfId="0" applyFont="1" applyAlignment="1">
      <alignment horizontal="left"/>
    </xf>
    <xf numFmtId="0" fontId="4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45" fillId="0" borderId="0" xfId="0" applyFont="1" applyAlignment="1">
      <alignment horizontal="left"/>
    </xf>
    <xf numFmtId="0" fontId="26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30" fillId="3" borderId="1" xfId="0" applyFont="1" applyFill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center" vertical="center" wrapText="1"/>
    </xf>
    <xf numFmtId="0" fontId="25" fillId="3" borderId="3" xfId="0" applyFont="1" applyFill="1" applyBorder="1" applyAlignment="1">
      <alignment horizontal="center" vertical="center" wrapText="1"/>
    </xf>
    <xf numFmtId="0" fontId="26" fillId="3" borderId="4" xfId="0" applyFont="1" applyFill="1" applyBorder="1" applyAlignment="1">
      <alignment horizontal="center" vertical="center" wrapText="1"/>
    </xf>
    <xf numFmtId="0" fontId="7" fillId="3" borderId="5" xfId="0" applyFont="1" applyFill="1" applyBorder="1" applyAlignment="1">
      <alignment horizontal="center" vertical="center" wrapText="1"/>
    </xf>
    <xf numFmtId="0" fontId="10" fillId="3" borderId="0" xfId="0" applyFont="1" applyFill="1" applyAlignment="1">
      <alignment horizontal="center" vertical="center" wrapText="1"/>
    </xf>
    <xf numFmtId="0" fontId="13" fillId="3" borderId="0" xfId="0" applyFont="1" applyFill="1" applyAlignment="1">
      <alignment horizontal="center" vertical="center" wrapText="1"/>
    </xf>
    <xf numFmtId="0" fontId="13" fillId="3" borderId="3" xfId="0" applyFont="1" applyFill="1" applyBorder="1" applyAlignment="1">
      <alignment horizontal="center" vertical="center" wrapText="1"/>
    </xf>
    <xf numFmtId="0" fontId="17" fillId="3" borderId="2" xfId="0" applyFont="1" applyFill="1" applyBorder="1" applyAlignment="1">
      <alignment horizontal="center" vertical="center" wrapText="1"/>
    </xf>
    <xf numFmtId="0" fontId="15" fillId="3" borderId="0" xfId="0" applyFont="1" applyFill="1" applyAlignment="1">
      <alignment horizontal="center" vertical="center" wrapText="1"/>
    </xf>
    <xf numFmtId="0" fontId="26" fillId="3" borderId="6" xfId="0" applyFont="1" applyFill="1" applyBorder="1" applyAlignment="1">
      <alignment horizontal="center" vertical="center" wrapText="1"/>
    </xf>
    <xf numFmtId="0" fontId="30" fillId="3" borderId="2" xfId="0" applyFont="1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0" fontId="8" fillId="3" borderId="2" xfId="0" applyFont="1" applyFill="1" applyBorder="1" applyAlignment="1">
      <alignment horizontal="center" vertical="center" wrapText="1"/>
    </xf>
    <xf numFmtId="0" fontId="26" fillId="3" borderId="2" xfId="0" applyFont="1" applyFill="1" applyBorder="1" applyAlignment="1">
      <alignment horizontal="center" vertical="center" wrapText="1"/>
    </xf>
    <xf numFmtId="166" fontId="14" fillId="3" borderId="2" xfId="0" applyNumberFormat="1" applyFont="1" applyFill="1" applyBorder="1" applyAlignment="1">
      <alignment horizontal="center" vertical="center" wrapText="1"/>
    </xf>
    <xf numFmtId="0" fontId="9" fillId="3" borderId="2" xfId="0" applyFont="1" applyFill="1" applyBorder="1" applyAlignment="1">
      <alignment horizontal="center" vertical="center" wrapText="1"/>
    </xf>
    <xf numFmtId="0" fontId="27" fillId="3" borderId="2" xfId="0" applyFont="1" applyFill="1" applyBorder="1" applyAlignment="1">
      <alignment horizontal="center" vertical="center" wrapText="1"/>
    </xf>
    <xf numFmtId="0" fontId="27" fillId="3" borderId="5" xfId="0" applyFont="1" applyFill="1" applyBorder="1" applyAlignment="1">
      <alignment horizontal="center" vertical="center" wrapText="1"/>
    </xf>
    <xf numFmtId="0" fontId="31" fillId="3" borderId="2" xfId="0" applyFont="1" applyFill="1" applyBorder="1" applyAlignment="1">
      <alignment horizontal="center" vertical="center" wrapText="1"/>
    </xf>
    <xf numFmtId="0" fontId="34" fillId="3" borderId="2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26" fillId="3" borderId="0" xfId="0" applyFont="1" applyFill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 wrapText="1"/>
    </xf>
    <xf numFmtId="0" fontId="4" fillId="3" borderId="5" xfId="0" applyFont="1" applyFill="1" applyBorder="1" applyAlignment="1">
      <alignment horizontal="center" vertical="center" wrapText="1"/>
    </xf>
    <xf numFmtId="0" fontId="36" fillId="3" borderId="0" xfId="0" applyFont="1" applyFill="1" applyAlignment="1">
      <alignment horizontal="center" vertical="center" wrapText="1"/>
    </xf>
    <xf numFmtId="0" fontId="11" fillId="3" borderId="0" xfId="0" applyFont="1" applyFill="1" applyAlignment="1">
      <alignment horizontal="center" vertical="center" wrapText="1"/>
    </xf>
    <xf numFmtId="0" fontId="22" fillId="3" borderId="0" xfId="0" applyFont="1" applyFill="1" applyAlignment="1">
      <alignment horizontal="center" vertical="center" wrapText="1"/>
    </xf>
    <xf numFmtId="0" fontId="28" fillId="3" borderId="0" xfId="0" applyFont="1" applyFill="1" applyAlignment="1">
      <alignment horizontal="center" vertical="center" wrapText="1"/>
    </xf>
    <xf numFmtId="0" fontId="28" fillId="3" borderId="7" xfId="0" applyFont="1" applyFill="1" applyBorder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8" fillId="3" borderId="6" xfId="0" applyFont="1" applyFill="1" applyBorder="1" applyAlignment="1">
      <alignment horizontal="center" vertical="center" wrapText="1"/>
    </xf>
    <xf numFmtId="166" fontId="18" fillId="3" borderId="6" xfId="0" applyNumberFormat="1" applyFont="1" applyFill="1" applyBorder="1" applyAlignment="1">
      <alignment horizontal="center" vertical="center" wrapText="1"/>
    </xf>
    <xf numFmtId="166" fontId="14" fillId="3" borderId="6" xfId="0" applyNumberFormat="1" applyFont="1" applyFill="1" applyBorder="1" applyAlignment="1">
      <alignment horizontal="center" vertical="center" wrapText="1"/>
    </xf>
    <xf numFmtId="0" fontId="9" fillId="3" borderId="6" xfId="0" applyFont="1" applyFill="1" applyBorder="1" applyAlignment="1">
      <alignment horizontal="center" vertical="center" wrapText="1"/>
    </xf>
    <xf numFmtId="0" fontId="27" fillId="3" borderId="6" xfId="0" applyFont="1" applyFill="1" applyBorder="1" applyAlignment="1">
      <alignment horizontal="center" vertical="center" wrapText="1"/>
    </xf>
    <xf numFmtId="0" fontId="27" fillId="3" borderId="8" xfId="0" applyFont="1" applyFill="1" applyBorder="1" applyAlignment="1">
      <alignment horizontal="center" vertical="center" wrapText="1"/>
    </xf>
    <xf numFmtId="0" fontId="29" fillId="3" borderId="5" xfId="0" applyFont="1" applyFill="1" applyBorder="1" applyAlignment="1">
      <alignment horizontal="center" vertical="center" wrapText="1"/>
    </xf>
    <xf numFmtId="165" fontId="0" fillId="3" borderId="0" xfId="0" applyNumberFormat="1" applyFill="1" applyAlignment="1">
      <alignment horizontal="center" vertical="center" wrapText="1"/>
    </xf>
    <xf numFmtId="165" fontId="42" fillId="3" borderId="0" xfId="0" applyNumberFormat="1" applyFont="1" applyFill="1" applyAlignment="1">
      <alignment horizontal="center" vertical="center" wrapText="1"/>
    </xf>
    <xf numFmtId="165" fontId="31" fillId="3" borderId="2" xfId="0" applyNumberFormat="1" applyFont="1" applyFill="1" applyBorder="1" applyAlignment="1">
      <alignment horizontal="center" vertical="center" wrapText="1"/>
    </xf>
    <xf numFmtId="167" fontId="31" fillId="3" borderId="2" xfId="0" applyNumberFormat="1" applyFont="1" applyFill="1" applyBorder="1" applyAlignment="1">
      <alignment horizontal="center" vertical="center" wrapText="1"/>
    </xf>
    <xf numFmtId="0" fontId="33" fillId="3" borderId="2" xfId="0" applyFont="1" applyFill="1" applyBorder="1" applyAlignment="1">
      <alignment horizontal="center" vertical="center" wrapText="1"/>
    </xf>
    <xf numFmtId="0" fontId="28" fillId="3" borderId="6" xfId="0" applyFont="1" applyFill="1" applyBorder="1" applyAlignment="1">
      <alignment horizontal="center" vertical="center" wrapText="1"/>
    </xf>
    <xf numFmtId="0" fontId="50" fillId="3" borderId="0" xfId="0" applyFont="1" applyFill="1" applyAlignment="1">
      <alignment horizontal="center" vertical="center" wrapText="1"/>
    </xf>
    <xf numFmtId="0" fontId="46" fillId="3" borderId="5" xfId="0" applyFont="1" applyFill="1" applyBorder="1" applyAlignment="1">
      <alignment horizontal="center" vertical="center" wrapText="1"/>
    </xf>
    <xf numFmtId="0" fontId="51" fillId="3" borderId="4" xfId="0" applyFont="1" applyFill="1" applyBorder="1" applyAlignment="1">
      <alignment horizontal="center" vertical="center" wrapText="1"/>
    </xf>
    <xf numFmtId="0" fontId="1" fillId="0" borderId="0" xfId="0" applyFont="1"/>
    <xf numFmtId="0" fontId="28" fillId="3" borderId="2" xfId="0" applyFont="1" applyFill="1" applyBorder="1" applyAlignment="1">
      <alignment horizontal="center" vertical="center" wrapText="1"/>
    </xf>
    <xf numFmtId="0" fontId="31" fillId="3" borderId="1" xfId="0" applyFont="1" applyFill="1" applyBorder="1" applyAlignment="1">
      <alignment horizontal="center" vertical="center" wrapText="1"/>
    </xf>
    <xf numFmtId="166" fontId="18" fillId="3" borderId="2" xfId="0" applyNumberFormat="1" applyFont="1" applyFill="1" applyBorder="1" applyAlignment="1">
      <alignment horizontal="center" vertical="center" wrapText="1"/>
    </xf>
    <xf numFmtId="20" fontId="46" fillId="3" borderId="5" xfId="0" applyNumberFormat="1" applyFont="1" applyFill="1" applyBorder="1" applyAlignment="1">
      <alignment horizontal="center" vertical="center" wrapText="1"/>
    </xf>
    <xf numFmtId="165" fontId="46" fillId="3" borderId="1" xfId="0" applyNumberFormat="1" applyFont="1" applyFill="1" applyBorder="1" applyAlignment="1">
      <alignment horizontal="center" vertical="center" wrapText="1"/>
    </xf>
    <xf numFmtId="20" fontId="20" fillId="3" borderId="4" xfId="0" applyNumberFormat="1" applyFont="1" applyFill="1" applyBorder="1" applyAlignment="1">
      <alignment horizontal="center" vertical="center" wrapText="1"/>
    </xf>
    <xf numFmtId="165" fontId="20" fillId="3" borderId="9" xfId="0" applyNumberFormat="1" applyFont="1" applyFill="1" applyBorder="1" applyAlignment="1">
      <alignment horizontal="center" vertical="center" wrapText="1"/>
    </xf>
    <xf numFmtId="0" fontId="51" fillId="3" borderId="0" xfId="0" applyFont="1" applyFill="1" applyAlignment="1">
      <alignment horizontal="center" vertical="center" wrapText="1"/>
    </xf>
    <xf numFmtId="0" fontId="30" fillId="3" borderId="5" xfId="0" applyFont="1" applyFill="1" applyBorder="1" applyAlignment="1">
      <alignment horizontal="center" vertical="center" wrapText="1"/>
    </xf>
    <xf numFmtId="165" fontId="0" fillId="3" borderId="4" xfId="0" applyNumberFormat="1" applyFill="1" applyBorder="1" applyAlignment="1">
      <alignment horizontal="center" vertical="center" wrapText="1"/>
    </xf>
    <xf numFmtId="0" fontId="24" fillId="3" borderId="0" xfId="0" applyFont="1" applyFill="1" applyAlignment="1">
      <alignment horizontal="center" vertical="center" wrapText="1"/>
    </xf>
    <xf numFmtId="0" fontId="12" fillId="3" borderId="6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11" fillId="3" borderId="6" xfId="0" applyFont="1" applyFill="1" applyBorder="1" applyAlignment="1">
      <alignment horizontal="center" vertical="center" wrapText="1"/>
    </xf>
    <xf numFmtId="0" fontId="4" fillId="3" borderId="6" xfId="0" applyFont="1" applyFill="1" applyBorder="1" applyAlignment="1">
      <alignment horizontal="center" vertical="center" wrapText="1"/>
    </xf>
    <xf numFmtId="0" fontId="30" fillId="3" borderId="6" xfId="0" applyFont="1" applyFill="1" applyBorder="1" applyAlignment="1">
      <alignment horizontal="center" vertical="center" wrapText="1"/>
    </xf>
    <xf numFmtId="0" fontId="51" fillId="3" borderId="7" xfId="0" applyFon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37" fillId="3" borderId="0" xfId="0" applyFont="1" applyFill="1" applyAlignment="1">
      <alignment horizontal="center" vertical="center" wrapText="1"/>
    </xf>
    <xf numFmtId="0" fontId="38" fillId="3" borderId="0" xfId="0" applyFont="1" applyFill="1" applyAlignment="1">
      <alignment horizontal="center" vertical="center" wrapText="1"/>
    </xf>
    <xf numFmtId="0" fontId="25" fillId="3" borderId="0" xfId="0" applyFont="1" applyFill="1" applyAlignment="1">
      <alignment horizontal="center" vertical="center" wrapText="1"/>
    </xf>
    <xf numFmtId="0" fontId="15" fillId="3" borderId="6" xfId="0" applyFont="1" applyFill="1" applyBorder="1" applyAlignment="1">
      <alignment horizontal="center" vertical="center" wrapText="1"/>
    </xf>
    <xf numFmtId="0" fontId="15" fillId="3" borderId="8" xfId="0" applyFont="1" applyFill="1" applyBorder="1" applyAlignment="1">
      <alignment horizontal="center" vertical="center" wrapText="1"/>
    </xf>
    <xf numFmtId="0" fontId="52" fillId="0" borderId="0" xfId="0" applyFont="1" applyAlignment="1">
      <alignment vertical="center"/>
    </xf>
    <xf numFmtId="0" fontId="53" fillId="0" borderId="0" xfId="0" applyFont="1" applyAlignment="1">
      <alignment horizontal="left"/>
    </xf>
    <xf numFmtId="0" fontId="52" fillId="0" borderId="0" xfId="0" applyFont="1" applyAlignment="1">
      <alignment horizontal="center" vertical="center"/>
    </xf>
    <xf numFmtId="0" fontId="54" fillId="4" borderId="7" xfId="0" applyFont="1" applyFill="1" applyBorder="1" applyAlignment="1">
      <alignment horizontal="center" vertical="center" wrapText="1"/>
    </xf>
    <xf numFmtId="0" fontId="54" fillId="4" borderId="0" xfId="0" applyFont="1" applyFill="1" applyAlignment="1">
      <alignment horizontal="center" vertical="center" wrapText="1"/>
    </xf>
    <xf numFmtId="0" fontId="55" fillId="4" borderId="0" xfId="0" applyFont="1" applyFill="1" applyAlignment="1">
      <alignment horizontal="center" vertical="center" wrapText="1"/>
    </xf>
    <xf numFmtId="0" fontId="55" fillId="4" borderId="3" xfId="0" applyFont="1" applyFill="1" applyBorder="1" applyAlignment="1">
      <alignment horizontal="center" vertical="center" wrapText="1"/>
    </xf>
    <xf numFmtId="0" fontId="54" fillId="3" borderId="7" xfId="0" applyFont="1" applyFill="1" applyBorder="1" applyAlignment="1">
      <alignment horizontal="center" vertical="center" wrapText="1"/>
    </xf>
    <xf numFmtId="0" fontId="54" fillId="3" borderId="0" xfId="0" applyFont="1" applyFill="1" applyAlignment="1">
      <alignment horizontal="center" vertical="center" wrapText="1"/>
    </xf>
    <xf numFmtId="0" fontId="55" fillId="3" borderId="0" xfId="0" applyFont="1" applyFill="1" applyAlignment="1">
      <alignment horizontal="center" vertical="center" wrapText="1"/>
    </xf>
    <xf numFmtId="0" fontId="55" fillId="3" borderId="3" xfId="0" applyFont="1" applyFill="1" applyBorder="1" applyAlignment="1">
      <alignment horizontal="center" vertical="center" wrapText="1"/>
    </xf>
    <xf numFmtId="0" fontId="54" fillId="3" borderId="10" xfId="0" applyFont="1" applyFill="1" applyBorder="1" applyAlignment="1">
      <alignment horizontal="center" vertical="center" wrapText="1"/>
    </xf>
    <xf numFmtId="0" fontId="54" fillId="3" borderId="6" xfId="0" applyFont="1" applyFill="1" applyBorder="1" applyAlignment="1">
      <alignment horizontal="center" vertical="center" wrapText="1"/>
    </xf>
    <xf numFmtId="0" fontId="55" fillId="3" borderId="6" xfId="0" applyFont="1" applyFill="1" applyBorder="1" applyAlignment="1">
      <alignment horizontal="center" vertical="center" wrapText="1"/>
    </xf>
    <xf numFmtId="0" fontId="55" fillId="3" borderId="8" xfId="0" applyFont="1" applyFill="1" applyBorder="1" applyAlignment="1">
      <alignment horizontal="center" vertical="center" wrapText="1"/>
    </xf>
    <xf numFmtId="0" fontId="56" fillId="0" borderId="0" xfId="0" applyFont="1" applyAlignment="1">
      <alignment vertical="center"/>
    </xf>
    <xf numFmtId="0" fontId="31" fillId="3" borderId="0" xfId="0" applyFont="1" applyFill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57" fillId="0" borderId="0" xfId="0" applyFont="1" applyAlignment="1">
      <alignment horizontal="center"/>
    </xf>
    <xf numFmtId="0" fontId="1" fillId="3" borderId="0" xfId="0" applyFont="1" applyFill="1" applyAlignment="1">
      <alignment horizontal="center" vertical="center" wrapText="1"/>
    </xf>
    <xf numFmtId="0" fontId="35" fillId="3" borderId="0" xfId="0" applyFont="1" applyFill="1" applyAlignment="1">
      <alignment horizontal="center" vertical="center" wrapText="1"/>
    </xf>
    <xf numFmtId="0" fontId="25" fillId="0" borderId="3" xfId="0" applyFont="1" applyBorder="1" applyAlignment="1">
      <alignment horizontal="center" vertical="center" wrapText="1"/>
    </xf>
    <xf numFmtId="0" fontId="54" fillId="0" borderId="0" xfId="0" applyFont="1" applyAlignment="1">
      <alignment horizontal="center" vertical="center" wrapText="1"/>
    </xf>
    <xf numFmtId="167" fontId="39" fillId="3" borderId="4" xfId="0" applyNumberFormat="1" applyFont="1" applyFill="1" applyBorder="1" applyAlignment="1">
      <alignment horizontal="center" vertical="center" wrapText="1"/>
    </xf>
    <xf numFmtId="0" fontId="17" fillId="3" borderId="4" xfId="0" applyFont="1" applyFill="1" applyBorder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30" fillId="3" borderId="0" xfId="0" applyFont="1" applyFill="1" applyAlignment="1">
      <alignment horizontal="center" vertical="center" wrapText="1"/>
    </xf>
    <xf numFmtId="165" fontId="39" fillId="3" borderId="4" xfId="0" applyNumberFormat="1" applyFont="1" applyFill="1" applyBorder="1" applyAlignment="1">
      <alignment horizontal="center" vertical="center" wrapText="1"/>
    </xf>
    <xf numFmtId="165" fontId="46" fillId="3" borderId="9" xfId="0" applyNumberFormat="1" applyFont="1" applyFill="1" applyBorder="1" applyAlignment="1">
      <alignment horizontal="center" vertical="center" wrapText="1"/>
    </xf>
    <xf numFmtId="167" fontId="39" fillId="3" borderId="0" xfId="0" applyNumberFormat="1" applyFont="1" applyFill="1" applyAlignment="1">
      <alignment horizontal="center" vertical="center" wrapText="1"/>
    </xf>
    <xf numFmtId="0" fontId="30" fillId="3" borderId="4" xfId="0" applyFont="1" applyFill="1" applyBorder="1" applyAlignment="1">
      <alignment horizontal="center" vertical="center" wrapText="1"/>
    </xf>
    <xf numFmtId="0" fontId="40" fillId="3" borderId="0" xfId="0" applyFont="1" applyFill="1" applyAlignment="1">
      <alignment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5" fillId="3" borderId="6" xfId="0" applyFont="1" applyFill="1" applyBorder="1" applyAlignment="1">
      <alignment horizontal="center" vertical="center" wrapText="1"/>
    </xf>
    <xf numFmtId="0" fontId="19" fillId="3" borderId="6" xfId="0" applyFont="1" applyFill="1" applyBorder="1" applyAlignment="1">
      <alignment horizontal="center" vertical="center" wrapText="1"/>
    </xf>
    <xf numFmtId="20" fontId="46" fillId="3" borderId="4" xfId="0" applyNumberFormat="1" applyFont="1" applyFill="1" applyBorder="1" applyAlignment="1">
      <alignment horizontal="center" vertical="center" wrapText="1"/>
    </xf>
    <xf numFmtId="0" fontId="31" fillId="3" borderId="6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12" fillId="3" borderId="0" xfId="0" applyFont="1" applyFill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0" fontId="58" fillId="3" borderId="11" xfId="0" applyFont="1" applyFill="1" applyBorder="1" applyAlignment="1">
      <alignment horizontal="center" vertical="center" wrapText="1"/>
    </xf>
    <xf numFmtId="0" fontId="58" fillId="3" borderId="3" xfId="0" applyFont="1" applyFill="1" applyBorder="1" applyAlignment="1">
      <alignment horizontal="center" vertical="center" wrapText="1"/>
    </xf>
    <xf numFmtId="0" fontId="58" fillId="3" borderId="9" xfId="0" applyFont="1" applyFill="1" applyBorder="1" applyAlignment="1">
      <alignment horizontal="center" vertical="center" wrapText="1"/>
    </xf>
    <xf numFmtId="0" fontId="58" fillId="3" borderId="7" xfId="0" applyFont="1" applyFill="1" applyBorder="1" applyAlignment="1">
      <alignment horizontal="center" vertical="center" wrapText="1"/>
    </xf>
    <xf numFmtId="0" fontId="57" fillId="3" borderId="0" xfId="0" applyFont="1" applyFill="1" applyAlignment="1">
      <alignment horizontal="center" vertical="center" wrapText="1"/>
    </xf>
    <xf numFmtId="0" fontId="57" fillId="3" borderId="7" xfId="0" applyFont="1" applyFill="1" applyBorder="1" applyAlignment="1">
      <alignment horizontal="center" vertical="center" wrapText="1"/>
    </xf>
    <xf numFmtId="0" fontId="57" fillId="3" borderId="1" xfId="0" applyFont="1" applyFill="1" applyBorder="1" applyAlignment="1">
      <alignment horizontal="center" vertical="center" wrapText="1"/>
    </xf>
    <xf numFmtId="0" fontId="57" fillId="3" borderId="2" xfId="0" applyFont="1" applyFill="1" applyBorder="1" applyAlignment="1">
      <alignment horizontal="center" vertical="center" wrapText="1"/>
    </xf>
    <xf numFmtId="0" fontId="59" fillId="3" borderId="0" xfId="0" applyFont="1" applyFill="1" applyAlignment="1">
      <alignment horizontal="center" vertical="center" wrapText="1"/>
    </xf>
    <xf numFmtId="0" fontId="60" fillId="3" borderId="6" xfId="0" applyFont="1" applyFill="1" applyBorder="1" applyAlignment="1">
      <alignment horizontal="center" vertical="center" wrapText="1"/>
    </xf>
    <xf numFmtId="165" fontId="61" fillId="3" borderId="6" xfId="0" applyNumberFormat="1" applyFont="1" applyFill="1" applyBorder="1" applyAlignment="1">
      <alignment vertical="center" wrapText="1"/>
    </xf>
    <xf numFmtId="165" fontId="62" fillId="3" borderId="6" xfId="0" applyNumberFormat="1" applyFont="1" applyFill="1" applyBorder="1" applyAlignment="1">
      <alignment vertical="center" wrapText="1"/>
    </xf>
    <xf numFmtId="165" fontId="63" fillId="3" borderId="6" xfId="0" applyNumberFormat="1" applyFont="1" applyFill="1" applyBorder="1" applyAlignment="1">
      <alignment vertical="center" wrapText="1"/>
    </xf>
    <xf numFmtId="165" fontId="41" fillId="3" borderId="6" xfId="0" applyNumberFormat="1" applyFont="1" applyFill="1" applyBorder="1" applyAlignment="1">
      <alignment vertical="center" wrapText="1"/>
    </xf>
    <xf numFmtId="165" fontId="64" fillId="3" borderId="6" xfId="0" applyNumberFormat="1" applyFont="1" applyFill="1" applyBorder="1" applyAlignment="1">
      <alignment vertical="center" wrapText="1"/>
    </xf>
    <xf numFmtId="0" fontId="65" fillId="3" borderId="6" xfId="0" applyFont="1" applyFill="1" applyBorder="1"/>
    <xf numFmtId="0" fontId="71" fillId="6" borderId="1" xfId="0" applyFont="1" applyFill="1" applyBorder="1" applyAlignment="1">
      <alignment horizontal="center" vertical="center" wrapText="1"/>
    </xf>
    <xf numFmtId="0" fontId="71" fillId="6" borderId="5" xfId="0" applyFont="1" applyFill="1" applyBorder="1" applyAlignment="1">
      <alignment horizontal="center" vertical="center" wrapText="1"/>
    </xf>
    <xf numFmtId="0" fontId="71" fillId="6" borderId="2" xfId="0" applyFont="1" applyFill="1" applyBorder="1" applyAlignment="1">
      <alignment horizontal="center" vertical="center" wrapText="1"/>
    </xf>
    <xf numFmtId="0" fontId="72" fillId="6" borderId="2" xfId="0" applyFont="1" applyFill="1" applyBorder="1" applyAlignment="1">
      <alignment horizontal="center" vertical="center" wrapText="1"/>
    </xf>
    <xf numFmtId="0" fontId="73" fillId="6" borderId="2" xfId="0" applyFont="1" applyFill="1" applyBorder="1" applyAlignment="1">
      <alignment horizontal="center" vertical="center" wrapText="1"/>
    </xf>
    <xf numFmtId="0" fontId="74" fillId="6" borderId="1" xfId="0" applyFont="1" applyFill="1" applyBorder="1" applyAlignment="1">
      <alignment horizontal="center" vertical="center" wrapText="1"/>
    </xf>
    <xf numFmtId="0" fontId="74" fillId="6" borderId="5" xfId="0" applyFont="1" applyFill="1" applyBorder="1" applyAlignment="1">
      <alignment horizontal="center" vertical="center" wrapText="1"/>
    </xf>
    <xf numFmtId="0" fontId="8" fillId="3" borderId="4" xfId="0" applyFont="1" applyFill="1" applyBorder="1" applyAlignment="1">
      <alignment horizontal="center" vertical="center" wrapText="1"/>
    </xf>
    <xf numFmtId="0" fontId="8" fillId="3" borderId="11" xfId="0" applyFont="1" applyFill="1" applyBorder="1" applyAlignment="1">
      <alignment horizontal="center" vertical="center" wrapText="1"/>
    </xf>
    <xf numFmtId="0" fontId="61" fillId="3" borderId="1" xfId="0" applyFont="1" applyFill="1" applyBorder="1" applyAlignment="1">
      <alignment horizontal="center" vertical="center" wrapText="1"/>
    </xf>
    <xf numFmtId="0" fontId="61" fillId="3" borderId="2" xfId="0" applyFont="1" applyFill="1" applyBorder="1" applyAlignment="1">
      <alignment horizontal="center" vertical="center" wrapText="1"/>
    </xf>
    <xf numFmtId="0" fontId="14" fillId="3" borderId="2" xfId="0" applyFont="1" applyFill="1" applyBorder="1" applyAlignment="1">
      <alignment horizontal="center" vertical="center" wrapText="1"/>
    </xf>
    <xf numFmtId="0" fontId="40" fillId="3" borderId="0" xfId="0" applyFont="1" applyFill="1" applyAlignment="1">
      <alignment horizontal="center" vertical="center" wrapText="1"/>
    </xf>
    <xf numFmtId="0" fontId="48" fillId="3" borderId="0" xfId="0" applyFont="1" applyFill="1" applyAlignment="1">
      <alignment horizontal="center" vertical="center" wrapText="1"/>
    </xf>
    <xf numFmtId="0" fontId="60" fillId="3" borderId="6" xfId="0" applyFont="1" applyFill="1" applyBorder="1" applyAlignment="1">
      <alignment horizontal="center" vertical="center" wrapText="1"/>
    </xf>
    <xf numFmtId="0" fontId="56" fillId="3" borderId="9" xfId="0" applyFont="1" applyFill="1" applyBorder="1" applyAlignment="1">
      <alignment horizontal="center" vertical="center" wrapText="1"/>
    </xf>
    <xf numFmtId="0" fontId="56" fillId="3" borderId="4" xfId="0" applyFont="1" applyFill="1" applyBorder="1" applyAlignment="1">
      <alignment horizontal="center" vertical="center" wrapText="1"/>
    </xf>
    <xf numFmtId="0" fontId="56" fillId="3" borderId="11" xfId="0" applyFont="1" applyFill="1" applyBorder="1" applyAlignment="1">
      <alignment horizontal="center" vertical="center" wrapText="1"/>
    </xf>
    <xf numFmtId="0" fontId="22" fillId="3" borderId="0" xfId="0" applyFont="1" applyFill="1" applyAlignment="1">
      <alignment horizontal="center" vertical="center" wrapText="1"/>
    </xf>
    <xf numFmtId="165" fontId="23" fillId="5" borderId="12" xfId="0" applyNumberFormat="1" applyFont="1" applyFill="1" applyBorder="1" applyAlignment="1">
      <alignment horizontal="center" vertical="center" wrapText="1"/>
    </xf>
    <xf numFmtId="0" fontId="70" fillId="5" borderId="12" xfId="0" applyFont="1" applyFill="1" applyBorder="1" applyAlignment="1">
      <alignment horizontal="center" vertical="center" wrapText="1"/>
    </xf>
    <xf numFmtId="0" fontId="61" fillId="3" borderId="10" xfId="0" applyFont="1" applyFill="1" applyBorder="1" applyAlignment="1">
      <alignment horizontal="center" vertical="center" wrapText="1"/>
    </xf>
    <xf numFmtId="0" fontId="61" fillId="3" borderId="6" xfId="0" applyFont="1" applyFill="1" applyBorder="1" applyAlignment="1">
      <alignment horizontal="center" vertical="center" wrapText="1"/>
    </xf>
    <xf numFmtId="0" fontId="14" fillId="3" borderId="6" xfId="0" applyFont="1" applyFill="1" applyBorder="1" applyAlignment="1">
      <alignment horizontal="center" vertical="center" wrapText="1"/>
    </xf>
    <xf numFmtId="165" fontId="21" fillId="3" borderId="9" xfId="0" applyNumberFormat="1" applyFont="1" applyFill="1" applyBorder="1" applyAlignment="1">
      <alignment horizontal="center" vertical="center" wrapText="1"/>
    </xf>
    <xf numFmtId="165" fontId="21" fillId="3" borderId="4" xfId="0" applyNumberFormat="1" applyFont="1" applyFill="1" applyBorder="1" applyAlignment="1">
      <alignment horizontal="center" vertical="center" wrapText="1"/>
    </xf>
    <xf numFmtId="165" fontId="21" fillId="3" borderId="10" xfId="0" applyNumberFormat="1" applyFont="1" applyFill="1" applyBorder="1" applyAlignment="1">
      <alignment horizontal="center" vertical="center" wrapText="1"/>
    </xf>
    <xf numFmtId="165" fontId="21" fillId="3" borderId="6" xfId="0" applyNumberFormat="1" applyFont="1" applyFill="1" applyBorder="1" applyAlignment="1">
      <alignment horizontal="center" vertical="center" wrapText="1"/>
    </xf>
    <xf numFmtId="0" fontId="21" fillId="3" borderId="9" xfId="0" applyFont="1" applyFill="1" applyBorder="1" applyAlignment="1">
      <alignment horizontal="center" vertical="center" wrapText="1"/>
    </xf>
    <xf numFmtId="0" fontId="21" fillId="3" borderId="4" xfId="0" applyFont="1" applyFill="1" applyBorder="1" applyAlignment="1">
      <alignment horizontal="center" vertical="center" wrapText="1"/>
    </xf>
    <xf numFmtId="0" fontId="21" fillId="3" borderId="11" xfId="0" applyFont="1" applyFill="1" applyBorder="1" applyAlignment="1">
      <alignment horizontal="center" vertical="center" wrapText="1"/>
    </xf>
    <xf numFmtId="0" fontId="21" fillId="3" borderId="10" xfId="0" applyFont="1" applyFill="1" applyBorder="1" applyAlignment="1">
      <alignment horizontal="center" vertical="center" wrapText="1"/>
    </xf>
    <xf numFmtId="0" fontId="21" fillId="3" borderId="6" xfId="0" applyFont="1" applyFill="1" applyBorder="1" applyAlignment="1">
      <alignment horizontal="center" vertical="center" wrapText="1"/>
    </xf>
    <xf numFmtId="0" fontId="21" fillId="3" borderId="8" xfId="0" applyFont="1" applyFill="1" applyBorder="1" applyAlignment="1">
      <alignment horizontal="center" vertical="center" wrapText="1"/>
    </xf>
    <xf numFmtId="165" fontId="61" fillId="3" borderId="10" xfId="0" applyNumberFormat="1" applyFont="1" applyFill="1" applyBorder="1" applyAlignment="1">
      <alignment horizontal="center" vertical="center" wrapText="1"/>
    </xf>
    <xf numFmtId="165" fontId="61" fillId="3" borderId="6" xfId="0" applyNumberFormat="1" applyFont="1" applyFill="1" applyBorder="1" applyAlignment="1">
      <alignment horizontal="center" vertical="center" wrapText="1"/>
    </xf>
    <xf numFmtId="165" fontId="66" fillId="3" borderId="10" xfId="0" applyNumberFormat="1" applyFont="1" applyFill="1" applyBorder="1" applyAlignment="1">
      <alignment horizontal="center" vertical="center" wrapText="1"/>
    </xf>
    <xf numFmtId="165" fontId="66" fillId="3" borderId="6" xfId="0" applyNumberFormat="1" applyFont="1" applyFill="1" applyBorder="1" applyAlignment="1">
      <alignment horizontal="center" vertical="center" wrapText="1"/>
    </xf>
    <xf numFmtId="165" fontId="67" fillId="3" borderId="10" xfId="0" applyNumberFormat="1" applyFont="1" applyFill="1" applyBorder="1" applyAlignment="1">
      <alignment horizontal="center" vertical="center" wrapText="1"/>
    </xf>
    <xf numFmtId="165" fontId="67" fillId="3" borderId="6" xfId="0" applyNumberFormat="1" applyFont="1" applyFill="1" applyBorder="1" applyAlignment="1">
      <alignment horizontal="center" vertical="center" wrapText="1"/>
    </xf>
    <xf numFmtId="165" fontId="49" fillId="3" borderId="10" xfId="0" applyNumberFormat="1" applyFont="1" applyFill="1" applyBorder="1" applyAlignment="1">
      <alignment horizontal="center" vertical="center" wrapText="1"/>
    </xf>
    <xf numFmtId="165" fontId="49" fillId="3" borderId="6" xfId="0" applyNumberFormat="1" applyFont="1" applyFill="1" applyBorder="1" applyAlignment="1">
      <alignment horizontal="center" vertical="center" wrapText="1"/>
    </xf>
    <xf numFmtId="165" fontId="68" fillId="3" borderId="10" xfId="0" applyNumberFormat="1" applyFont="1" applyFill="1" applyBorder="1" applyAlignment="1">
      <alignment horizontal="center" vertical="center" wrapText="1"/>
    </xf>
    <xf numFmtId="165" fontId="68" fillId="3" borderId="6" xfId="0" applyNumberFormat="1" applyFont="1" applyFill="1" applyBorder="1" applyAlignment="1">
      <alignment horizontal="center" vertical="center" wrapText="1"/>
    </xf>
    <xf numFmtId="0" fontId="69" fillId="3" borderId="6" xfId="0" applyFont="1" applyFill="1" applyBorder="1" applyAlignment="1">
      <alignment horizontal="center"/>
    </xf>
    <xf numFmtId="0" fontId="43" fillId="2" borderId="0" xfId="0" applyFont="1" applyFill="1" applyAlignment="1">
      <alignment horizontal="center"/>
    </xf>
    <xf numFmtId="0" fontId="26" fillId="2" borderId="0" xfId="0" applyFont="1" applyFill="1" applyAlignment="1">
      <alignment horizontal="center"/>
    </xf>
  </cellXfs>
  <cellStyles count="6">
    <cellStyle name="Normal" xfId="0" builtinId="0"/>
    <cellStyle name="Normal 2" xfId="1" xr:uid="{D80F91A9-29EA-4204-92CB-145A56F55E57}"/>
    <cellStyle name="Porcentagem 2" xfId="2" xr:uid="{D615F1D9-36D8-4A8B-9B29-F79CD4FA195F}"/>
    <cellStyle name="Porcentagem 2 2" xfId="3" xr:uid="{B3F33C03-5FBC-4167-9B4C-F8B49C517A3D}"/>
    <cellStyle name="Vírgula 2" xfId="4" xr:uid="{16FBA35A-BA45-485B-8506-77AA5509E242}"/>
    <cellStyle name="Vírgula 2 2" xfId="5" xr:uid="{CAC8AFFE-402A-4AC1-BAB7-FFA4C97DA76C}"/>
  </cellStyles>
  <dxfs count="51"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7620</xdr:colOff>
      <xdr:row>1</xdr:row>
      <xdr:rowOff>22860</xdr:rowOff>
    </xdr:to>
    <xdr:pic>
      <xdr:nvPicPr>
        <xdr:cNvPr id="33731" name="Imagem 2">
          <a:extLst>
            <a:ext uri="{FF2B5EF4-FFF2-40B4-BE49-F238E27FC236}">
              <a16:creationId xmlns:a16="http://schemas.microsoft.com/office/drawing/2014/main" id="{8151C16C-EF41-4A3C-85B1-CA5E9FCD4B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33360" cy="3086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7A3BF077-4FEB-487C-8374-3BA432B82BE4}" autoFormatId="16" applyNumberFormats="0" applyBorderFormats="0" applyFontFormats="0" applyPatternFormats="0" applyAlignmentFormats="0" applyWidthHeightFormats="0">
  <queryTableRefresh nextId="23">
    <queryTableFields count="22">
      <queryTableField id="1" name="No." tableColumnId="1"/>
      <queryTableField id="2" name="Third-placed teamsadvance from groupsvte" tableColumnId="2"/>
      <queryTableField id="3" name="Third-placed teamsadvance from groupsvte_1" tableColumnId="3"/>
      <queryTableField id="4" name="Third-placed teamsadvance from groupsvte_2" tableColumnId="4"/>
      <queryTableField id="5" name="Third-placed teamsadvance from groupsvte_3" tableColumnId="5"/>
      <queryTableField id="6" name="Third-placed teamsadvance from groupsvte_4" tableColumnId="6"/>
      <queryTableField id="7" name="Third-placed teamsadvance from groupsvte_5" tableColumnId="7"/>
      <queryTableField id="8" name="Third-placed teamsadvance from groupsvte_6" tableColumnId="8"/>
      <queryTableField id="9" name="Third-placed teamsadvance from groupsvte_7" tableColumnId="9"/>
      <queryTableField id="10" name="Third-placed teamsadvance from groupsvte_8" tableColumnId="10"/>
      <queryTableField id="11" name="Third-placed teamsadvance from groupsvte_9" tableColumnId="11"/>
      <queryTableField id="12" name="Third-placed teamsadvance from groupsvte_10" tableColumnId="12"/>
      <queryTableField id="13" name="Third-placed teamsadvance from groupsvte_11" tableColumnId="13"/>
      <queryTableField id="14" name="Column1" tableColumnId="14"/>
      <queryTableField id="15" name="1Avs" tableColumnId="15"/>
      <queryTableField id="16" name="1Bvs" tableColumnId="16"/>
      <queryTableField id="17" name="1Dvs" tableColumnId="17"/>
      <queryTableField id="18" name="1Evs" tableColumnId="18"/>
      <queryTableField id="19" name="1Gvs" tableColumnId="19"/>
      <queryTableField id="20" name="1Ivs" tableColumnId="20"/>
      <queryTableField id="21" name="1Kvs" tableColumnId="21"/>
      <queryTableField id="22" name="1Lvs" tableColumnId="2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F89575-0771-4513-8F78-10942C92FD8A}" name="Combinations_of_matches_in_the_round_of_32" displayName="Combinations_of_matches_in_the_round_of_32" ref="A1:V496" tableType="queryTable" totalsRowShown="0">
  <autoFilter ref="A1:V496" xr:uid="{BA48C9E3-7DB2-45A3-B647-0BE22310C3F3}"/>
  <tableColumns count="22">
    <tableColumn id="1" xr3:uid="{00000000-0010-0000-0100-000001000000}" uniqueName="1" name="No." queryTableFieldId="1"/>
    <tableColumn id="2" xr3:uid="{00000000-0010-0000-0100-000002000000}" uniqueName="2" name="Third-placed teamsadvance from groupsvte" queryTableFieldId="2" dataDxfId="50"/>
    <tableColumn id="3" xr3:uid="{00000000-0010-0000-0100-000003000000}" uniqueName="3" name="Third-placed teamsadvance from groupsvte_1" queryTableFieldId="3" dataDxfId="49"/>
    <tableColumn id="4" xr3:uid="{00000000-0010-0000-0100-000004000000}" uniqueName="4" name="Third-placed teamsadvance from groupsvte_2" queryTableFieldId="4" dataDxfId="48"/>
    <tableColumn id="5" xr3:uid="{00000000-0010-0000-0100-000005000000}" uniqueName="5" name="Third-placed teamsadvance from groupsvte_3" queryTableFieldId="5" dataDxfId="47"/>
    <tableColumn id="6" xr3:uid="{00000000-0010-0000-0100-000006000000}" uniqueName="6" name="Third-placed teamsadvance from groupsvte_4" queryTableFieldId="6" dataDxfId="46"/>
    <tableColumn id="7" xr3:uid="{00000000-0010-0000-0100-000007000000}" uniqueName="7" name="Third-placed teamsadvance from groupsvte_5" queryTableFieldId="7" dataDxfId="45"/>
    <tableColumn id="8" xr3:uid="{00000000-0010-0000-0100-000008000000}" uniqueName="8" name="Third-placed teamsadvance from groupsvte_6" queryTableFieldId="8" dataDxfId="44"/>
    <tableColumn id="9" xr3:uid="{00000000-0010-0000-0100-000009000000}" uniqueName="9" name="Third-placed teamsadvance from groupsvte_7" queryTableFieldId="9" dataDxfId="43"/>
    <tableColumn id="10" xr3:uid="{00000000-0010-0000-0100-00000A000000}" uniqueName="10" name="Third-placed teamsadvance from groupsvte_8" queryTableFieldId="10" dataDxfId="42"/>
    <tableColumn id="11" xr3:uid="{00000000-0010-0000-0100-00000B000000}" uniqueName="11" name="Third-placed teamsadvance from groupsvte_9" queryTableFieldId="11" dataDxfId="41"/>
    <tableColumn id="12" xr3:uid="{00000000-0010-0000-0100-00000C000000}" uniqueName="12" name="Third-placed teamsadvance from groupsvte_10" queryTableFieldId="12" dataDxfId="40"/>
    <tableColumn id="13" xr3:uid="{00000000-0010-0000-0100-00000D000000}" uniqueName="13" name="Third-placed teamsadvance from groupsvte_11" queryTableFieldId="13" dataDxfId="39"/>
    <tableColumn id="14" xr3:uid="{00000000-0010-0000-0100-00000E000000}" uniqueName="14" name="Column1" queryTableFieldId="14" dataDxfId="38"/>
    <tableColumn id="15" xr3:uid="{00000000-0010-0000-0100-00000F000000}" uniqueName="15" name="1Avs" queryTableFieldId="15" dataDxfId="37"/>
    <tableColumn id="16" xr3:uid="{00000000-0010-0000-0100-000010000000}" uniqueName="16" name="1Bvs" queryTableFieldId="16" dataDxfId="36"/>
    <tableColumn id="17" xr3:uid="{00000000-0010-0000-0100-000011000000}" uniqueName="17" name="1Dvs" queryTableFieldId="17" dataDxfId="35"/>
    <tableColumn id="18" xr3:uid="{00000000-0010-0000-0100-000012000000}" uniqueName="18" name="1Evs" queryTableFieldId="18" dataDxfId="34"/>
    <tableColumn id="19" xr3:uid="{00000000-0010-0000-0100-000013000000}" uniqueName="19" name="1Gvs" queryTableFieldId="19" dataDxfId="33"/>
    <tableColumn id="20" xr3:uid="{00000000-0010-0000-0100-000014000000}" uniqueName="20" name="1Ivs" queryTableFieldId="20" dataDxfId="32"/>
    <tableColumn id="21" xr3:uid="{00000000-0010-0000-0100-000015000000}" uniqueName="21" name="1Kvs" queryTableFieldId="21" dataDxfId="31"/>
    <tableColumn id="22" xr3:uid="{00000000-0010-0000-0100-000016000000}" uniqueName="22" name="1Lvs" queryTableFieldId="22" dataDxfId="3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E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E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C67CBF-D922-4578-BEB6-0A02FC6E3D0F}">
  <sheetPr codeName="Plan1"/>
  <dimension ref="A1:AQ125"/>
  <sheetViews>
    <sheetView topLeftCell="A37" workbookViewId="0">
      <selection activeCell="F48" sqref="F48"/>
    </sheetView>
  </sheetViews>
  <sheetFormatPr defaultColWidth="9.109375" defaultRowHeight="13.2" x14ac:dyDescent="0.25"/>
  <cols>
    <col min="1" max="1" width="14.44140625" style="3" customWidth="1"/>
    <col min="2" max="2" width="3" style="3" customWidth="1"/>
    <col min="3" max="3" width="1.88671875" style="3" customWidth="1"/>
    <col min="4" max="4" width="2.109375" style="3" customWidth="1"/>
    <col min="5" max="5" width="1.88671875" style="3" customWidth="1"/>
    <col min="6" max="6" width="2" style="3" customWidth="1"/>
    <col min="7" max="7" width="3" style="3" customWidth="1"/>
    <col min="8" max="10" width="3.109375" style="3" customWidth="1"/>
    <col min="11" max="11" width="11.33203125" style="3" customWidth="1"/>
    <col min="12" max="12" width="2.6640625" style="3" customWidth="1"/>
    <col min="13" max="13" width="2" style="3" customWidth="1"/>
    <col min="14" max="14" width="11.44140625" style="3" customWidth="1"/>
    <col min="15" max="15" width="2.33203125" style="3" customWidth="1"/>
    <col min="16" max="16" width="2.44140625" style="3" customWidth="1"/>
    <col min="17" max="17" width="10.33203125" style="3" customWidth="1"/>
    <col min="18" max="18" width="2.6640625" style="3" customWidth="1"/>
    <col min="19" max="19" width="3.109375" style="3" customWidth="1"/>
    <col min="20" max="20" width="2.33203125" style="3" customWidth="1"/>
    <col min="21" max="21" width="10.33203125" style="3" customWidth="1"/>
    <col min="22" max="22" width="2.6640625" style="3" customWidth="1"/>
    <col min="23" max="23" width="3.109375" style="3" customWidth="1"/>
    <col min="24" max="24" width="10.109375" style="3" customWidth="1"/>
    <col min="25" max="25" width="2.6640625" style="3" customWidth="1"/>
    <col min="26" max="26" width="3.109375" style="3" customWidth="1"/>
    <col min="27" max="27" width="2.88671875" style="3" customWidth="1"/>
    <col min="28" max="28" width="10.109375" style="3" customWidth="1"/>
    <col min="29" max="29" width="2.6640625" style="3" customWidth="1"/>
    <col min="30" max="30" width="3.109375" style="3" customWidth="1"/>
    <col min="31" max="31" width="3" style="3" customWidth="1"/>
    <col min="32" max="32" width="10.109375" style="3" customWidth="1"/>
    <col min="33" max="33" width="2.6640625" style="3" customWidth="1"/>
    <col min="34" max="34" width="3.109375" style="3" customWidth="1"/>
    <col min="35" max="35" width="3" style="3" customWidth="1"/>
    <col min="36" max="36" width="10.109375" style="3" customWidth="1"/>
    <col min="37" max="37" width="2.6640625" style="3" customWidth="1"/>
    <col min="38" max="38" width="3.109375" style="3" customWidth="1"/>
    <col min="39" max="39" width="3" style="3" customWidth="1"/>
    <col min="40" max="40" width="10.109375" style="3" customWidth="1"/>
    <col min="41" max="41" width="2.6640625" style="3" customWidth="1"/>
    <col min="42" max="42" width="3.109375" style="3" customWidth="1"/>
    <col min="43" max="43" width="3" style="3" customWidth="1"/>
    <col min="44" max="16384" width="9.109375" style="3"/>
  </cols>
  <sheetData>
    <row r="1" spans="1:43" ht="12" customHeight="1" x14ac:dyDescent="0.2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</row>
    <row r="2" spans="1:43" ht="12" customHeight="1" x14ac:dyDescent="0.2">
      <c r="A2" s="1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2" customHeight="1" x14ac:dyDescent="0.2">
      <c r="A3" s="1"/>
      <c r="B3" s="186" t="s">
        <v>19</v>
      </c>
      <c r="C3" s="186"/>
      <c r="D3" s="186"/>
      <c r="E3" s="186"/>
      <c r="F3" s="186"/>
      <c r="G3" s="186"/>
      <c r="H3" s="186"/>
      <c r="I3" s="186"/>
      <c r="J3" s="4"/>
      <c r="K3" s="4" t="s">
        <v>35</v>
      </c>
      <c r="L3" s="4"/>
      <c r="M3" s="4"/>
      <c r="N3" s="4" t="s">
        <v>37</v>
      </c>
      <c r="O3" s="4"/>
      <c r="P3" s="4"/>
      <c r="Q3" s="4" t="s">
        <v>36</v>
      </c>
      <c r="R3" s="4"/>
      <c r="S3" s="4"/>
      <c r="T3" s="4"/>
      <c r="U3" s="4" t="s">
        <v>36</v>
      </c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</row>
    <row r="4" spans="1:43" ht="12" customHeight="1" x14ac:dyDescent="0.2">
      <c r="A4" s="5" t="s">
        <v>34</v>
      </c>
      <c r="B4" s="6" t="s">
        <v>33</v>
      </c>
      <c r="C4" s="7" t="s">
        <v>20</v>
      </c>
      <c r="D4" s="7" t="s">
        <v>21</v>
      </c>
      <c r="E4" s="7" t="s">
        <v>23</v>
      </c>
      <c r="F4" s="7" t="s">
        <v>22</v>
      </c>
      <c r="G4" s="7" t="s">
        <v>24</v>
      </c>
      <c r="H4" s="7" t="s">
        <v>25</v>
      </c>
      <c r="I4" s="7" t="s">
        <v>26</v>
      </c>
      <c r="J4" s="8"/>
      <c r="K4" s="4"/>
      <c r="L4" s="4" t="s">
        <v>33</v>
      </c>
      <c r="M4" s="4"/>
      <c r="N4" s="4"/>
      <c r="O4" s="4" t="s">
        <v>38</v>
      </c>
      <c r="P4" s="4"/>
      <c r="Q4" s="4"/>
      <c r="R4" s="4" t="s">
        <v>33</v>
      </c>
      <c r="S4" s="4" t="s">
        <v>26</v>
      </c>
      <c r="T4" s="4"/>
      <c r="U4" s="4"/>
      <c r="V4" s="4" t="s">
        <v>33</v>
      </c>
      <c r="W4" s="4" t="s">
        <v>26</v>
      </c>
      <c r="X4" s="4"/>
      <c r="Y4" s="4" t="s">
        <v>33</v>
      </c>
      <c r="Z4" s="4" t="s">
        <v>26</v>
      </c>
      <c r="AA4" s="4"/>
      <c r="AB4" s="4"/>
      <c r="AC4" s="4" t="s">
        <v>33</v>
      </c>
      <c r="AD4" s="4" t="s">
        <v>26</v>
      </c>
      <c r="AE4" s="4" t="s">
        <v>24</v>
      </c>
      <c r="AF4" s="4"/>
      <c r="AG4" s="4" t="s">
        <v>33</v>
      </c>
      <c r="AH4" s="4" t="s">
        <v>26</v>
      </c>
      <c r="AI4" s="4" t="s">
        <v>24</v>
      </c>
      <c r="AJ4" s="4"/>
      <c r="AK4" s="4" t="s">
        <v>33</v>
      </c>
      <c r="AL4" s="4" t="s">
        <v>26</v>
      </c>
      <c r="AM4" s="4" t="s">
        <v>24</v>
      </c>
      <c r="AN4" s="4"/>
      <c r="AO4" s="4" t="s">
        <v>33</v>
      </c>
      <c r="AP4" s="4" t="s">
        <v>26</v>
      </c>
      <c r="AQ4" s="4" t="s">
        <v>24</v>
      </c>
    </row>
    <row r="5" spans="1:43" ht="12" customHeight="1" x14ac:dyDescent="0.2">
      <c r="A5" s="1" t="s">
        <v>4</v>
      </c>
      <c r="B5" s="6">
        <f>SUM((D5*3))+E5</f>
        <v>9</v>
      </c>
      <c r="C5" s="7">
        <f>COUNT('Tabela Jogos'!E4,'Tabela Jogos'!E7,'Tabela Jogos'!G9)</f>
        <v>3</v>
      </c>
      <c r="D5" s="7">
        <f>SUM(IF(('Tabela Jogos'!$E$4&gt;'Tabela Jogos'!$G$4),COUNT('Tabela Jogos'!$E$4)),IF(('Tabela Jogos'!$E$7&gt;'Tabela Jogos'!$G$7),COUNT('Tabela Jogos'!$E$7)),IF(('Tabela Jogos'!$G$9&gt;'Tabela Jogos'!$E$9),COUNT('Tabela Jogos'!$G$9)))</f>
        <v>3</v>
      </c>
      <c r="E5" s="7">
        <f>SUM(IF(('Tabela Jogos'!$E$4='Tabela Jogos'!$G$4),COUNT('Tabela Jogos'!$E$4)),IF(('Tabela Jogos'!$E$7='Tabela Jogos'!$G$7),COUNT('Tabela Jogos'!$E$7)),IF(('Tabela Jogos'!$G$9='Tabela Jogos'!$E$9),COUNT('Tabela Jogos'!$G$9)))</f>
        <v>0</v>
      </c>
      <c r="F5" s="7">
        <f>SUM(IF(('Tabela Jogos'!$E$4&lt;'Tabela Jogos'!$G$4),COUNT('Tabela Jogos'!$E$4)),IF(('Tabela Jogos'!$E$7&lt;'Tabela Jogos'!$G$7),COUNT('Tabela Jogos'!$E$7)),IF(('Tabela Jogos'!$G$9&lt;'Tabela Jogos'!$E$9),COUNT('Tabela Jogos'!$G$9)))</f>
        <v>0</v>
      </c>
      <c r="G5" s="7">
        <f>SUM((('Tabela Jogos'!E4+'Tabela Jogos'!E7)+'Tabela Jogos'!G9))</f>
        <v>6</v>
      </c>
      <c r="H5" s="7">
        <f>SUM((('Tabela Jogos'!G4+'Tabela Jogos'!G7)+'Tabela Jogos'!E9))</f>
        <v>2</v>
      </c>
      <c r="I5" s="7">
        <f>SUM((G5-H5))</f>
        <v>4</v>
      </c>
      <c r="J5" s="6"/>
      <c r="K5" s="4" t="str">
        <f>IF(($B5&gt;=$B6),$A5,$A6)</f>
        <v>México</v>
      </c>
      <c r="L5" s="9">
        <f>VLOOKUP(K5,$A$5:$I$8,2,FALSE)</f>
        <v>9</v>
      </c>
      <c r="M5" s="4"/>
      <c r="N5" s="4" t="str">
        <f>IF((L5&gt;=L7),K5,K7)</f>
        <v>México</v>
      </c>
      <c r="O5" s="9">
        <f>VLOOKUP(N5,$A$5:$I$8,2,FALSE)</f>
        <v>9</v>
      </c>
      <c r="P5" s="4"/>
      <c r="Q5" s="4" t="str">
        <f>IF((O5&gt;=O8),N5,N8)</f>
        <v>México</v>
      </c>
      <c r="R5" s="9">
        <f>VLOOKUP(Q5,$A$5:$I$8,2,FALSE)</f>
        <v>9</v>
      </c>
      <c r="S5" s="9">
        <f>VLOOKUP(Q5,$A$5:$I$8,9,FALSE)</f>
        <v>4</v>
      </c>
      <c r="T5" s="4"/>
      <c r="U5" s="4" t="str">
        <f>IF(AND((R5=R6),(S6&gt;S5)),Q6,Q5)</f>
        <v>México</v>
      </c>
      <c r="V5" s="9">
        <f>VLOOKUP(U5,$A$5:$I$8,2,FALSE)</f>
        <v>9</v>
      </c>
      <c r="W5" s="9">
        <f>VLOOKUP(U5,$A$5:$I$8,9,FALSE)</f>
        <v>4</v>
      </c>
      <c r="X5" s="4" t="str">
        <f>IF(AND((V5=V7),(W7&gt;W5)),U7,U5)</f>
        <v>México</v>
      </c>
      <c r="Y5" s="9">
        <f>VLOOKUP(X5,$A$5:$I$8,2,FALSE)</f>
        <v>9</v>
      </c>
      <c r="Z5" s="9">
        <f>VLOOKUP(X5,$A$5:$I$8,9,FALSE)</f>
        <v>4</v>
      </c>
      <c r="AA5" s="4"/>
      <c r="AB5" s="4" t="str">
        <f>IF(AND((Y5=Y8),(Z8&gt;Z5)),X8,X5)</f>
        <v>México</v>
      </c>
      <c r="AC5" s="9">
        <f>VLOOKUP(AB5,$A$5:$I$8,2,FALSE)</f>
        <v>9</v>
      </c>
      <c r="AD5" s="9">
        <f>VLOOKUP(AB5,$A$5:$I$8,9,FALSE)</f>
        <v>4</v>
      </c>
      <c r="AE5" s="9">
        <f>VLOOKUP(AB5,$A$5:$I$8,7,FALSE)</f>
        <v>6</v>
      </c>
      <c r="AF5" s="4" t="str">
        <f>IF(AND((AC5=AC6),(AD5=AD6),(AE6&gt;AE5)),AB6,AB5)</f>
        <v>México</v>
      </c>
      <c r="AG5" s="9">
        <f>VLOOKUP(AF5,$A$5:$I$8,2,FALSE)</f>
        <v>9</v>
      </c>
      <c r="AH5" s="9">
        <f>VLOOKUP(AF5,$A$5:$I$8,9,FALSE)</f>
        <v>4</v>
      </c>
      <c r="AI5" s="9">
        <f>VLOOKUP(AF5,$A$5:$I$8,7,FALSE)</f>
        <v>6</v>
      </c>
      <c r="AJ5" s="4" t="str">
        <f>IF(AND((AG5=AG7),(AH5=AH7),(AI7&gt;AI5)),AF7,AF5)</f>
        <v>México</v>
      </c>
      <c r="AK5" s="9">
        <f>VLOOKUP(AJ5,$A$5:$I$8,2,FALSE)</f>
        <v>9</v>
      </c>
      <c r="AL5" s="9">
        <f>VLOOKUP(AJ5,$A$5:$I$8,9,FALSE)</f>
        <v>4</v>
      </c>
      <c r="AM5" s="9">
        <f>VLOOKUP(AJ5,$A$5:$I$8,7,FALSE)</f>
        <v>6</v>
      </c>
      <c r="AN5" s="4" t="str">
        <f>IF(AND((AK5=AK8),(AL5=AL8),(AM8&gt;AM5)),AJ8,AJ5)</f>
        <v>México</v>
      </c>
      <c r="AO5" s="9">
        <f>VLOOKUP(AN5,$A$5:$I$8,2,FALSE)</f>
        <v>9</v>
      </c>
      <c r="AP5" s="9">
        <f>VLOOKUP(AN5,$A$5:$I$8,9,FALSE)</f>
        <v>4</v>
      </c>
      <c r="AQ5" s="9">
        <f>VLOOKUP(AN5,$A$5:$I$8,7,FALSE)</f>
        <v>6</v>
      </c>
    </row>
    <row r="6" spans="1:43" ht="12" customHeight="1" x14ac:dyDescent="0.2">
      <c r="A6" s="1" t="s">
        <v>14</v>
      </c>
      <c r="B6" s="6">
        <f>SUM((D6*3))+E6</f>
        <v>0</v>
      </c>
      <c r="C6" s="7">
        <f>COUNT('Tabela Jogos'!G4,'Tabela Jogos'!G6,'Tabela Jogos'!E8)</f>
        <v>3</v>
      </c>
      <c r="D6" s="7">
        <f>SUM(IF(('Tabela Jogos'!$G$4&gt;'Tabela Jogos'!$E$4),COUNT('Tabela Jogos'!$G$4)),IF(('Tabela Jogos'!$G$6&gt;'Tabela Jogos'!$E$6),COUNT('Tabela Jogos'!$G$6)),IF(('Tabela Jogos'!$E$8&gt;'Tabela Jogos'!$G$8),COUNT('Tabela Jogos'!$E$8)))</f>
        <v>0</v>
      </c>
      <c r="E6" s="7">
        <f>SUM(IF(('Tabela Jogos'!$G$4='Tabela Jogos'!$E$4),COUNT('Tabela Jogos'!$G$4)),IF(('Tabela Jogos'!$G$6='Tabela Jogos'!$E$6),COUNT('Tabela Jogos'!$G$6)),IF(('Tabela Jogos'!$E$8='Tabela Jogos'!$G$8),COUNT('Tabela Jogos'!$E$8)))</f>
        <v>0</v>
      </c>
      <c r="F6" s="7">
        <f>SUM(IF(('Tabela Jogos'!$G$4&lt;'Tabela Jogos'!$E$4),COUNT('Tabela Jogos'!$G$4)),IF(('Tabela Jogos'!$G$6&lt;'Tabela Jogos'!$E$6),COUNT('Tabela Jogos'!$G$6)),IF(('Tabela Jogos'!$E$8&lt;'Tabela Jogos'!$G$8),COUNT('Tabela Jogos'!$E$8)))</f>
        <v>3</v>
      </c>
      <c r="G6" s="7">
        <f>SUM((('Tabela Jogos'!G4+'Tabela Jogos'!G6)+'Tabela Jogos'!E8))</f>
        <v>0</v>
      </c>
      <c r="H6" s="7">
        <f>SUM((('Tabela Jogos'!E4+'Tabela Jogos'!E6)+'Tabela Jogos'!G8))</f>
        <v>6</v>
      </c>
      <c r="I6" s="7">
        <f>SUM((G6-H6))</f>
        <v>-6</v>
      </c>
      <c r="J6" s="6"/>
      <c r="K6" s="4" t="str">
        <f>IF((B6&lt;=B5),A6,A5)</f>
        <v>África do Sul</v>
      </c>
      <c r="L6" s="9">
        <f>VLOOKUP(K6,$A$5:$I$8,2,FALSE)</f>
        <v>0</v>
      </c>
      <c r="M6" s="4"/>
      <c r="N6" s="4" t="str">
        <f>IF((L6&gt;=L8),K6,K8)</f>
        <v>República Tcheca</v>
      </c>
      <c r="O6" s="9">
        <f>VLOOKUP(N6,$A$5:$I$8,2,FALSE)</f>
        <v>3</v>
      </c>
      <c r="P6" s="4"/>
      <c r="Q6" s="4" t="str">
        <f>IF((O6&gt;=O7),N6,N7)</f>
        <v>Coréia do Sul</v>
      </c>
      <c r="R6" s="9">
        <f>VLOOKUP(Q6,$A$5:$I$8,2,FALSE)</f>
        <v>6</v>
      </c>
      <c r="S6" s="9">
        <f>VLOOKUP(Q6,$A$5:$I$8,9,FALSE)</f>
        <v>2</v>
      </c>
      <c r="T6" s="4"/>
      <c r="U6" s="4" t="str">
        <f>IF(AND((R5=R6),(S6&gt;S5)),Q5,Q6)</f>
        <v>Coréia do Sul</v>
      </c>
      <c r="V6" s="9">
        <f>VLOOKUP(U6,$A$5:$I$8,2,FALSE)</f>
        <v>6</v>
      </c>
      <c r="W6" s="9">
        <f>VLOOKUP(U6,$A$5:$I$8,9,FALSE)</f>
        <v>2</v>
      </c>
      <c r="X6" s="4" t="str">
        <f>IF(AND((V6=V8),(W8&gt;W6)),U8,U6)</f>
        <v>Coréia do Sul</v>
      </c>
      <c r="Y6" s="9">
        <f>VLOOKUP(X6,$A$5:$I$8,2,FALSE)</f>
        <v>6</v>
      </c>
      <c r="Z6" s="9">
        <f>VLOOKUP(X6,$A$5:$I$8,9,FALSE)</f>
        <v>2</v>
      </c>
      <c r="AA6" s="4"/>
      <c r="AB6" s="4" t="str">
        <f>IF(AND((Y6=Y7),(Z7&gt;Z6)),X7,X6)</f>
        <v>Coréia do Sul</v>
      </c>
      <c r="AC6" s="9">
        <f>VLOOKUP(AB6,$A$5:$I$8,2,FALSE)</f>
        <v>6</v>
      </c>
      <c r="AD6" s="9">
        <f>VLOOKUP(AB6,$A$5:$I$8,9,FALSE)</f>
        <v>2</v>
      </c>
      <c r="AE6" s="9">
        <f>VLOOKUP(AB6,$A$5:$I$8,7,FALSE)</f>
        <v>5</v>
      </c>
      <c r="AF6" s="4" t="str">
        <f>IF(AND((AC6=AC5),(AD6=AD5),(AE6&gt;AE5)),AB5,AB6)</f>
        <v>Coréia do Sul</v>
      </c>
      <c r="AG6" s="9">
        <f>VLOOKUP(AF6,$A$5:$I$8,2,FALSE)</f>
        <v>6</v>
      </c>
      <c r="AH6" s="9">
        <f>VLOOKUP(AF6,$A$5:$I$8,9,FALSE)</f>
        <v>2</v>
      </c>
      <c r="AI6" s="9">
        <f>VLOOKUP(AF6,$A$5:$I$8,7,FALSE)</f>
        <v>5</v>
      </c>
      <c r="AJ6" s="4" t="str">
        <f>IF(AND((AG6=AG8),(AH6=AH8),(AI8&gt;AI6)),AF8,AF6)</f>
        <v>Coréia do Sul</v>
      </c>
      <c r="AK6" s="9">
        <f>VLOOKUP(AJ6,$A$5:$I$8,2,FALSE)</f>
        <v>6</v>
      </c>
      <c r="AL6" s="9">
        <f>VLOOKUP(AJ6,$A$5:$I$8,9,FALSE)</f>
        <v>2</v>
      </c>
      <c r="AM6" s="9">
        <f>VLOOKUP(AJ6,$A$5:$I$8,7,FALSE)</f>
        <v>5</v>
      </c>
      <c r="AN6" s="4" t="str">
        <f>IF(AND((AK6=AK7),(AL6=AL7),(AM7&gt;AM6)),AJ7,AJ6)</f>
        <v>Coréia do Sul</v>
      </c>
      <c r="AO6" s="9">
        <f>VLOOKUP(AN6,$A$5:$I$8,2,FALSE)</f>
        <v>6</v>
      </c>
      <c r="AP6" s="9">
        <f>VLOOKUP(AN6,$A$5:$I$8,9,FALSE)</f>
        <v>2</v>
      </c>
      <c r="AQ6" s="9">
        <f>VLOOKUP(AN6,$A$5:$I$8,7,FALSE)</f>
        <v>5</v>
      </c>
    </row>
    <row r="7" spans="1:43" ht="12" customHeight="1" x14ac:dyDescent="0.2">
      <c r="A7" s="1" t="s">
        <v>1</v>
      </c>
      <c r="B7" s="6">
        <f>SUM((D7*3))+E7</f>
        <v>6</v>
      </c>
      <c r="C7" s="7">
        <f>COUNT('Tabela Jogos'!E5,'Tabela Jogos'!G7,'Tabela Jogos'!G8)</f>
        <v>3</v>
      </c>
      <c r="D7" s="7">
        <f>SUM(IF(('Tabela Jogos'!$E$5&gt;'Tabela Jogos'!$G$5),COUNT('Tabela Jogos'!$E$5)),IF(('Tabela Jogos'!$G$7&gt;'Tabela Jogos'!$E$7),COUNT('Tabela Jogos'!$G$7)),IF(('Tabela Jogos'!$G$8&gt;'Tabela Jogos'!$E$8),COUNT('Tabela Jogos'!$G$8)))</f>
        <v>2</v>
      </c>
      <c r="E7" s="7">
        <f>SUM(IF(('Tabela Jogos'!$E$5='Tabela Jogos'!$G$5),COUNT('Tabela Jogos'!$E$5)),IF(('Tabela Jogos'!$G$7='Tabela Jogos'!$E$7),COUNT('Tabela Jogos'!$G$7)),IF(('Tabela Jogos'!$G$8='Tabela Jogos'!$E$8),COUNT('Tabela Jogos'!$G$8)))</f>
        <v>0</v>
      </c>
      <c r="F7" s="7">
        <f>SUM(IF(('Tabela Jogos'!$E$5&lt;'Tabela Jogos'!$G$5),COUNT('Tabela Jogos'!$E$5)),IF(('Tabela Jogos'!$G$7&lt;'Tabela Jogos'!$E$7),COUNT('Tabela Jogos'!$G$7)),IF(('Tabela Jogos'!$G$8&lt;'Tabela Jogos'!$E$8),COUNT('Tabela Jogos'!$G$8)))</f>
        <v>1</v>
      </c>
      <c r="G7" s="7">
        <f>SUM((('Tabela Jogos'!E5+'Tabela Jogos'!G7)+'Tabela Jogos'!G8))</f>
        <v>5</v>
      </c>
      <c r="H7" s="7">
        <f>SUM((('Tabela Jogos'!G5+'Tabela Jogos'!E7)+'Tabela Jogos'!E8))</f>
        <v>3</v>
      </c>
      <c r="I7" s="7">
        <f>SUM((G7-H7))</f>
        <v>2</v>
      </c>
      <c r="J7" s="6"/>
      <c r="K7" s="4" t="str">
        <f>IF((B7&gt;=B8),A7,A8)</f>
        <v>Coréia do Sul</v>
      </c>
      <c r="L7" s="9">
        <f>VLOOKUP(K7,$A$5:$I$8,2,FALSE)</f>
        <v>6</v>
      </c>
      <c r="M7" s="4"/>
      <c r="N7" s="4" t="str">
        <f>IF((L7&lt;=L5),K7,K5)</f>
        <v>Coréia do Sul</v>
      </c>
      <c r="O7" s="9">
        <f>VLOOKUP(N7,$A$5:$I$8,2,FALSE)</f>
        <v>6</v>
      </c>
      <c r="P7" s="4"/>
      <c r="Q7" s="4" t="str">
        <f>IF((O7&lt;=O6),N7,N6)</f>
        <v>República Tcheca</v>
      </c>
      <c r="R7" s="9">
        <f>VLOOKUP(Q7,$A$5:$I$8,2,FALSE)</f>
        <v>3</v>
      </c>
      <c r="S7" s="9">
        <f>VLOOKUP(Q7,$A$5:$I$8,9,FALSE)</f>
        <v>0</v>
      </c>
      <c r="T7" s="4"/>
      <c r="U7" s="4" t="str">
        <f>IF(AND((R7=R8),(S8&gt;S7)),Q8,Q7)</f>
        <v>República Tcheca</v>
      </c>
      <c r="V7" s="9">
        <f>VLOOKUP(U7,$A$5:$I$8,2,FALSE)</f>
        <v>3</v>
      </c>
      <c r="W7" s="9">
        <f>VLOOKUP(U7,$A$5:$I$8,9,FALSE)</f>
        <v>0</v>
      </c>
      <c r="X7" s="4" t="str">
        <f>IF(AND((V5=V7),(W7&gt;W5)),U5,U7)</f>
        <v>República Tcheca</v>
      </c>
      <c r="Y7" s="9">
        <f>VLOOKUP(X7,$A$5:$I$8,2,FALSE)</f>
        <v>3</v>
      </c>
      <c r="Z7" s="9">
        <f>VLOOKUP(X7,$A$5:$I$8,9,FALSE)</f>
        <v>0</v>
      </c>
      <c r="AA7" s="4"/>
      <c r="AB7" s="4" t="str">
        <f>IF(AND((Y7=Y6),(Z7&gt;Z6)),X6,X7)</f>
        <v>República Tcheca</v>
      </c>
      <c r="AC7" s="9">
        <f>VLOOKUP(AB7,$A$5:$I$8,2,FALSE)</f>
        <v>3</v>
      </c>
      <c r="AD7" s="9">
        <f>VLOOKUP(AB7,$A$5:$I$8,9,FALSE)</f>
        <v>0</v>
      </c>
      <c r="AE7" s="9">
        <f>VLOOKUP(AB7,$A$5:$I$8,7,FALSE)</f>
        <v>4</v>
      </c>
      <c r="AF7" s="4" t="str">
        <f>IF(AND((AC7=AC8),(AD7=AD8),(AE8&gt;AE7)),AB8,AB7)</f>
        <v>República Tcheca</v>
      </c>
      <c r="AG7" s="9">
        <f>VLOOKUP(AF7,$A$5:$I$8,2,FALSE)</f>
        <v>3</v>
      </c>
      <c r="AH7" s="9">
        <f>VLOOKUP(AF7,$A$5:$I$8,9,FALSE)</f>
        <v>0</v>
      </c>
      <c r="AI7" s="9">
        <f>VLOOKUP(AF7,$A$5:$I$8,7,FALSE)</f>
        <v>4</v>
      </c>
      <c r="AJ7" s="4" t="str">
        <f>IF(AND((AG7=AG5),(AH7=AH5),(AI7&gt;AI5)),AF5,AF7)</f>
        <v>República Tcheca</v>
      </c>
      <c r="AK7" s="9">
        <f>VLOOKUP(AJ7,$A$5:$I$8,2,FALSE)</f>
        <v>3</v>
      </c>
      <c r="AL7" s="9">
        <f>VLOOKUP(AJ7,$A$5:$I$8,9,FALSE)</f>
        <v>0</v>
      </c>
      <c r="AM7" s="9">
        <f>VLOOKUP(AJ7,$A$5:$I$8,7,FALSE)</f>
        <v>4</v>
      </c>
      <c r="AN7" s="4" t="str">
        <f>IF(AND((AK7=AK6),(AL7=AL6),(AM7&gt;AM6)),AJ6,AJ7)</f>
        <v>República Tcheca</v>
      </c>
      <c r="AO7" s="9">
        <f>VLOOKUP(AN7,$A$5:$I$8,2,FALSE)</f>
        <v>3</v>
      </c>
      <c r="AP7" s="9">
        <f>VLOOKUP(AN7,$A$5:$I$8,9,FALSE)</f>
        <v>0</v>
      </c>
      <c r="AQ7" s="9">
        <f>VLOOKUP(AN7,$A$5:$I$8,7,FALSE)</f>
        <v>4</v>
      </c>
    </row>
    <row r="8" spans="1:43" ht="12" customHeight="1" x14ac:dyDescent="0.2">
      <c r="A8" s="1" t="s">
        <v>92</v>
      </c>
      <c r="B8" s="6">
        <f>SUM((D8*3))+E8</f>
        <v>3</v>
      </c>
      <c r="C8" s="7">
        <f>COUNT('Tabela Jogos'!G5,'Tabela Jogos'!E6,'Tabela Jogos'!E9)</f>
        <v>3</v>
      </c>
      <c r="D8" s="7">
        <f>SUM(IF(('Tabela Jogos'!$G$5&gt;'Tabela Jogos'!$E$5),COUNT('Tabela Jogos'!$G$5)),IF(('Tabela Jogos'!$E$6&gt;'Tabela Jogos'!$G$6),COUNT('Tabela Jogos'!$E$6)),IF(('Tabela Jogos'!$E$9&gt;'Tabela Jogos'!$G$9),COUNT('Tabela Jogos'!$E$9)))</f>
        <v>1</v>
      </c>
      <c r="E8" s="7">
        <f>SUM(IF(('Tabela Jogos'!$G$5='Tabela Jogos'!$E$5),COUNT('Tabela Jogos'!$G$5)),IF(('Tabela Jogos'!$E$6='Tabela Jogos'!$G$6),COUNT('Tabela Jogos'!$E$6)),IF(('Tabela Jogos'!$E$9='Tabela Jogos'!$G$9),COUNT('Tabela Jogos'!$E$9)))</f>
        <v>0</v>
      </c>
      <c r="F8" s="7">
        <f>SUM(IF(('Tabela Jogos'!$G$5&lt;'Tabela Jogos'!$E$5),COUNT('Tabela Jogos'!$G$5)),IF(('Tabela Jogos'!$E$6&lt;'Tabela Jogos'!$G$6),COUNT('Tabela Jogos'!$E$6)),IF(('Tabela Jogos'!$E$9&lt;'Tabela Jogos'!$G$9),COUNT('Tabela Jogos'!$E$9)))</f>
        <v>2</v>
      </c>
      <c r="G8" s="7">
        <f>SUM((('Tabela Jogos'!G5+'Tabela Jogos'!E6)+'Tabela Jogos'!E9))</f>
        <v>4</v>
      </c>
      <c r="H8" s="7">
        <f>SUM((('Tabela Jogos'!E5+'Tabela Jogos'!G6)+'Tabela Jogos'!G9))</f>
        <v>4</v>
      </c>
      <c r="I8" s="7">
        <f>SUM((G8-H8))</f>
        <v>0</v>
      </c>
      <c r="J8" s="6"/>
      <c r="K8" s="4" t="str">
        <f>IF((B8&lt;=B7),A8,A7)</f>
        <v>República Tcheca</v>
      </c>
      <c r="L8" s="9">
        <f>VLOOKUP(K8,$A$5:$I$8,2,FALSE)</f>
        <v>3</v>
      </c>
      <c r="M8" s="4"/>
      <c r="N8" s="4" t="str">
        <f>IF((L8&lt;=L6),K8,K6)</f>
        <v>África do Sul</v>
      </c>
      <c r="O8" s="9">
        <f>VLOOKUP(N8,$A$5:$I$8,2,FALSE)</f>
        <v>0</v>
      </c>
      <c r="P8" s="4"/>
      <c r="Q8" s="4" t="str">
        <f>IF((O8&lt;=O5),N8,N5)</f>
        <v>África do Sul</v>
      </c>
      <c r="R8" s="9">
        <f>VLOOKUP(Q8,$A$5:$I$8,2,FALSE)</f>
        <v>0</v>
      </c>
      <c r="S8" s="9">
        <f>VLOOKUP(Q8,$A$5:$I$8,9,FALSE)</f>
        <v>-6</v>
      </c>
      <c r="T8" s="4"/>
      <c r="U8" s="4" t="str">
        <f>IF(AND((R7=R8),(S8&gt;S7)),Q7,Q8)</f>
        <v>África do Sul</v>
      </c>
      <c r="V8" s="9">
        <f>VLOOKUP(U8,$A$5:$I$8,2,FALSE)</f>
        <v>0</v>
      </c>
      <c r="W8" s="9">
        <f>VLOOKUP(U8,$A$5:$I$8,9,FALSE)</f>
        <v>-6</v>
      </c>
      <c r="X8" s="4" t="str">
        <f>IF(AND((V6=V8),(W8&gt;W6)),U6,U8)</f>
        <v>África do Sul</v>
      </c>
      <c r="Y8" s="9">
        <f>VLOOKUP(X8,$A$5:$I$8,2,FALSE)</f>
        <v>0</v>
      </c>
      <c r="Z8" s="9">
        <f>VLOOKUP(X8,$A$5:$I$8,9,FALSE)</f>
        <v>-6</v>
      </c>
      <c r="AA8" s="4"/>
      <c r="AB8" s="4" t="str">
        <f>IF(AND((Y8=Y5),(Z8&gt;Z5)),X5,X8)</f>
        <v>África do Sul</v>
      </c>
      <c r="AC8" s="9">
        <f>VLOOKUP(AB8,$A$5:$I$8,2,FALSE)</f>
        <v>0</v>
      </c>
      <c r="AD8" s="9">
        <f>VLOOKUP(AB8,$A$5:$I$8,9,FALSE)</f>
        <v>-6</v>
      </c>
      <c r="AE8" s="9">
        <f>VLOOKUP(AB8,$A$5:$I$8,7,FALSE)</f>
        <v>0</v>
      </c>
      <c r="AF8" s="4" t="str">
        <f>IF(AND((AC8=AC7),(AD8=AD7),(AE8&gt;AE7)),X7,X8)</f>
        <v>África do Sul</v>
      </c>
      <c r="AG8" s="9">
        <f>VLOOKUP(AF8,$A$5:$I$8,2,FALSE)</f>
        <v>0</v>
      </c>
      <c r="AH8" s="9">
        <f>VLOOKUP(AF8,$A$5:$I$8,9,FALSE)</f>
        <v>-6</v>
      </c>
      <c r="AI8" s="9">
        <f>VLOOKUP(AF8,$A$5:$I$8,7,FALSE)</f>
        <v>0</v>
      </c>
      <c r="AJ8" s="4" t="str">
        <f>IF(AND((AG6=AG8),(AH6=AH8),(AI8&gt;AI6)),AF6,AF8)</f>
        <v>África do Sul</v>
      </c>
      <c r="AK8" s="9">
        <f>VLOOKUP(AJ8,$A$5:$I$8,2,FALSE)</f>
        <v>0</v>
      </c>
      <c r="AL8" s="9">
        <f>VLOOKUP(AJ8,$A$5:$I$8,9,FALSE)</f>
        <v>-6</v>
      </c>
      <c r="AM8" s="9">
        <f>VLOOKUP(AJ8,$A$5:$I$8,7,FALSE)</f>
        <v>0</v>
      </c>
      <c r="AN8" s="4" t="str">
        <f>IF(AND((AK8=AK5),(AL8=AL5),(AM8&gt;AM5)),AJ5,AJ8)</f>
        <v>África do Sul</v>
      </c>
      <c r="AO8" s="9">
        <f>VLOOKUP(AN8,$A$5:$I$8,2,FALSE)</f>
        <v>0</v>
      </c>
      <c r="AP8" s="9">
        <f>VLOOKUP(AN8,$A$5:$I$8,9,FALSE)</f>
        <v>-6</v>
      </c>
      <c r="AQ8" s="9">
        <f>VLOOKUP(AN8,$A$5:$I$8,7,FALSE)</f>
        <v>0</v>
      </c>
    </row>
    <row r="9" spans="1:43" ht="12" customHeight="1" x14ac:dyDescent="0.2">
      <c r="A9" s="1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</row>
    <row r="10" spans="1:43" ht="12" customHeight="1" x14ac:dyDescent="0.2">
      <c r="A10" s="1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</row>
    <row r="11" spans="1:43" ht="12" customHeight="1" x14ac:dyDescent="0.2">
      <c r="A11" s="1"/>
      <c r="B11" s="186" t="s">
        <v>27</v>
      </c>
      <c r="C11" s="186"/>
      <c r="D11" s="186"/>
      <c r="E11" s="186"/>
      <c r="F11" s="186"/>
      <c r="G11" s="186"/>
      <c r="H11" s="186"/>
      <c r="I11" s="186"/>
      <c r="J11" s="4"/>
      <c r="K11" s="4" t="s">
        <v>35</v>
      </c>
      <c r="L11" s="4"/>
      <c r="M11" s="4"/>
      <c r="N11" s="4" t="s">
        <v>37</v>
      </c>
      <c r="O11" s="4"/>
      <c r="P11" s="4"/>
      <c r="Q11" s="4" t="s">
        <v>36</v>
      </c>
      <c r="R11" s="4"/>
      <c r="S11" s="4"/>
      <c r="T11" s="4"/>
      <c r="U11" s="4" t="s">
        <v>36</v>
      </c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</row>
    <row r="12" spans="1:43" ht="12" customHeight="1" x14ac:dyDescent="0.2">
      <c r="A12" s="5" t="s">
        <v>34</v>
      </c>
      <c r="B12" s="6" t="s">
        <v>33</v>
      </c>
      <c r="C12" s="7" t="s">
        <v>20</v>
      </c>
      <c r="D12" s="7" t="s">
        <v>21</v>
      </c>
      <c r="E12" s="7" t="s">
        <v>23</v>
      </c>
      <c r="F12" s="7" t="s">
        <v>22</v>
      </c>
      <c r="G12" s="7" t="s">
        <v>24</v>
      </c>
      <c r="H12" s="7" t="s">
        <v>25</v>
      </c>
      <c r="I12" s="7" t="s">
        <v>26</v>
      </c>
      <c r="J12" s="8"/>
      <c r="K12" s="4"/>
      <c r="L12" s="4" t="s">
        <v>33</v>
      </c>
      <c r="M12" s="4"/>
      <c r="N12" s="4"/>
      <c r="O12" s="4" t="s">
        <v>38</v>
      </c>
      <c r="P12" s="4"/>
      <c r="Q12" s="4"/>
      <c r="R12" s="4" t="s">
        <v>33</v>
      </c>
      <c r="S12" s="4" t="s">
        <v>26</v>
      </c>
      <c r="T12" s="4"/>
      <c r="U12" s="4"/>
      <c r="V12" s="4" t="s">
        <v>33</v>
      </c>
      <c r="W12" s="4" t="s">
        <v>26</v>
      </c>
      <c r="X12" s="4"/>
      <c r="Y12" s="4" t="s">
        <v>33</v>
      </c>
      <c r="Z12" s="4" t="s">
        <v>26</v>
      </c>
      <c r="AA12" s="4"/>
      <c r="AB12" s="4"/>
      <c r="AC12" s="4" t="s">
        <v>33</v>
      </c>
      <c r="AD12" s="4" t="s">
        <v>26</v>
      </c>
      <c r="AE12" s="4" t="s">
        <v>24</v>
      </c>
      <c r="AF12" s="4"/>
      <c r="AG12" s="4" t="s">
        <v>33</v>
      </c>
      <c r="AH12" s="4" t="s">
        <v>26</v>
      </c>
      <c r="AI12" s="4" t="s">
        <v>24</v>
      </c>
      <c r="AJ12" s="4"/>
      <c r="AK12" s="4" t="s">
        <v>33</v>
      </c>
      <c r="AL12" s="4" t="s">
        <v>26</v>
      </c>
      <c r="AM12" s="4" t="s">
        <v>24</v>
      </c>
      <c r="AN12" s="4"/>
      <c r="AO12" s="4" t="s">
        <v>33</v>
      </c>
      <c r="AP12" s="4" t="s">
        <v>26</v>
      </c>
      <c r="AQ12" s="4" t="s">
        <v>24</v>
      </c>
    </row>
    <row r="13" spans="1:43" ht="12" customHeight="1" x14ac:dyDescent="0.2">
      <c r="A13" s="1" t="s">
        <v>89</v>
      </c>
      <c r="B13" s="6">
        <f>SUM((D13*3))+E13</f>
        <v>6</v>
      </c>
      <c r="C13" s="7">
        <f>COUNT('Tabela Jogos'!E12,'Tabela Jogos'!E15,'Tabela Jogos'!G16)</f>
        <v>3</v>
      </c>
      <c r="D13" s="7">
        <f>SUM(IF(('Tabela Jogos'!$E$12&gt;'Tabela Jogos'!$G$12),COUNT('Tabela Jogos'!$E$12)),IF(('Tabela Jogos'!$E$15&gt;'Tabela Jogos'!$G$15),COUNT('Tabela Jogos'!$E$15)),IF(('Tabela Jogos'!$G$16&gt;'Tabela Jogos'!$E$16),COUNT('Tabela Jogos'!$G$16)))</f>
        <v>2</v>
      </c>
      <c r="E13" s="7">
        <f>SUM(IF(('Tabela Jogos'!$E$12='Tabela Jogos'!$G$12),COUNT('Tabela Jogos'!$E$12)),IF(('Tabela Jogos'!$E$15='Tabela Jogos'!$G$15),COUNT('Tabela Jogos'!$E$15)),IF(('Tabela Jogos'!$G$16='Tabela Jogos'!$E$16),COUNT('Tabela Jogos'!$G$16)))</f>
        <v>0</v>
      </c>
      <c r="F13" s="7">
        <f>SUM(IF(('Tabela Jogos'!$E$12&lt;'Tabela Jogos'!$G$12),COUNT('Tabela Jogos'!$E$12)),IF(('Tabela Jogos'!$E$15&lt;'Tabela Jogos'!$G$15),COUNT('Tabela Jogos'!$E$15)),IF(('Tabela Jogos'!$G$16&lt;'Tabela Jogos'!$E$16),COUNT('Tabela Jogos'!$G$16)))</f>
        <v>1</v>
      </c>
      <c r="G13" s="7">
        <f>SUM((('Tabela Jogos'!E12+'Tabela Jogos'!E15)+'Tabela Jogos'!G16))</f>
        <v>4</v>
      </c>
      <c r="H13" s="7">
        <f>SUM((('Tabela Jogos'!G12+'Tabela Jogos'!G15)+'Tabela Jogos'!E16))</f>
        <v>2</v>
      </c>
      <c r="I13" s="7">
        <f>SUM((G13-H13))</f>
        <v>2</v>
      </c>
      <c r="J13" s="6"/>
      <c r="K13" s="4" t="str">
        <f>IF((B13&gt;=B14),A13,A14)</f>
        <v>Canadá</v>
      </c>
      <c r="L13" s="9">
        <f>VLOOKUP(K13,$A$13:$I$16,2,FALSE)</f>
        <v>6</v>
      </c>
      <c r="M13" s="4"/>
      <c r="N13" s="4" t="str">
        <f>IF((L13&gt;=L15),K13,K15)</f>
        <v>Suíça</v>
      </c>
      <c r="O13" s="9">
        <f>VLOOKUP(N13,$A$13:$I$16,2,FALSE)</f>
        <v>7</v>
      </c>
      <c r="P13" s="4"/>
      <c r="Q13" s="4" t="str">
        <f>IF((O13&gt;=O16),N13,N16)</f>
        <v>Suíça</v>
      </c>
      <c r="R13" s="9">
        <f>VLOOKUP(Q13,$A$13:$I$16,2,FALSE)</f>
        <v>7</v>
      </c>
      <c r="S13" s="9">
        <f>VLOOKUP(Q13,$A$13:$I$16,9,FALSE)</f>
        <v>3</v>
      </c>
      <c r="T13" s="4"/>
      <c r="U13" s="4" t="str">
        <f>IF(AND((R13=R14),(S14&gt;S13)),Q14,Q13)</f>
        <v>Suíça</v>
      </c>
      <c r="V13" s="9">
        <f>VLOOKUP(U13,$A$13:$I$16,2,FALSE)</f>
        <v>7</v>
      </c>
      <c r="W13" s="9">
        <f>VLOOKUP(U13,$A$13:$I$16,9,FALSE)</f>
        <v>3</v>
      </c>
      <c r="X13" s="4" t="str">
        <f>IF(AND((V13=V15),(W15&gt;W13)),U15,U13)</f>
        <v>Suíça</v>
      </c>
      <c r="Y13" s="9">
        <f>VLOOKUP(X13,$A$13:$I$16,2,FALSE)</f>
        <v>7</v>
      </c>
      <c r="Z13" s="9">
        <f>VLOOKUP(X13,$A$13:$I$16,9,FALSE)</f>
        <v>3</v>
      </c>
      <c r="AA13" s="4"/>
      <c r="AB13" s="4" t="str">
        <f>IF(AND((Y13=Y16),(Z16&gt;Z13)),X16,X13)</f>
        <v>Suíça</v>
      </c>
      <c r="AC13" s="9">
        <f>VLOOKUP(AB13,$A$13:$I$16,2,FALSE)</f>
        <v>7</v>
      </c>
      <c r="AD13" s="9">
        <f>VLOOKUP(AB13,$A$13:$I$16,9,FALSE)</f>
        <v>3</v>
      </c>
      <c r="AE13" s="9">
        <f>VLOOKUP(AB13,$A$13:$I$16,7,FALSE)</f>
        <v>5</v>
      </c>
      <c r="AF13" s="4" t="str">
        <f>IF(AND((AC13=AC14),(AD13=AD14),(AE14&gt;AE13)),AB14,AB13)</f>
        <v>Suíça</v>
      </c>
      <c r="AG13" s="9">
        <f>VLOOKUP(AF13,$A$13:$I$16,2,FALSE)</f>
        <v>7</v>
      </c>
      <c r="AH13" s="9">
        <f>VLOOKUP(AF13,$A$13:$I$16,9,FALSE)</f>
        <v>3</v>
      </c>
      <c r="AI13" s="9">
        <f>VLOOKUP(AF13,$A$13:$I$16,7,FALSE)</f>
        <v>5</v>
      </c>
      <c r="AJ13" s="4" t="str">
        <f>IF(AND((AG13=AG15),(AH13=AH15),(AI15&gt;AI13)),AF15,AF13)</f>
        <v>Suíça</v>
      </c>
      <c r="AK13" s="9">
        <f>VLOOKUP(AJ13,$A$13:$I$16,2,FALSE)</f>
        <v>7</v>
      </c>
      <c r="AL13" s="9">
        <f>VLOOKUP(AJ13,$A$13:$I$16,9,FALSE)</f>
        <v>3</v>
      </c>
      <c r="AM13" s="9">
        <f>VLOOKUP(AJ13,$A$13:$I$16,7,FALSE)</f>
        <v>5</v>
      </c>
      <c r="AN13" s="4" t="str">
        <f>IF(AND((AK13=AK16),(AL13=AL16),(AM16&gt;AM13)),AJ16,AJ13)</f>
        <v>Suíça</v>
      </c>
      <c r="AO13" s="9">
        <f>VLOOKUP(AN13,$A$13:$I$16,2,FALSE)</f>
        <v>7</v>
      </c>
      <c r="AP13" s="9">
        <f>VLOOKUP(AN13,$A$13:$I$16,9,FALSE)</f>
        <v>3</v>
      </c>
      <c r="AQ13" s="9">
        <f>VLOOKUP(AN13,$A$13:$I$16,7,FALSE)</f>
        <v>5</v>
      </c>
    </row>
    <row r="14" spans="1:43" ht="12" customHeight="1" x14ac:dyDescent="0.2">
      <c r="A14" s="1" t="s">
        <v>93</v>
      </c>
      <c r="B14" s="6">
        <f>SUM((D14*3))+E14</f>
        <v>4</v>
      </c>
      <c r="C14" s="7">
        <f>COUNT('Tabela Jogos'!G12,'Tabela Jogos'!G14,'Tabela Jogos'!E17)</f>
        <v>3</v>
      </c>
      <c r="D14" s="7">
        <f>SUM(IF(('Tabela Jogos'!$G$12&gt;'Tabela Jogos'!$E$12),COUNT('Tabela Jogos'!$G$12)),IF(('Tabela Jogos'!$G$14&gt;'Tabela Jogos'!$E$14),COUNT('Tabela Jogos'!$G$14)),IF(('Tabela Jogos'!$E$17&gt;'Tabela Jogos'!$G$17),COUNT('Tabela Jogos'!$E$17)))</f>
        <v>1</v>
      </c>
      <c r="E14" s="7">
        <f>SUM(IF(('Tabela Jogos'!$G$12='Tabela Jogos'!$E$12),COUNT('Tabela Jogos'!$G$12)),IF(('Tabela Jogos'!$G$14='Tabela Jogos'!$E$14),COUNT('Tabela Jogos'!$G$14)),IF(('Tabela Jogos'!$E$17='Tabela Jogos'!$G$17),COUNT('Tabela Jogos'!$E$17)))</f>
        <v>1</v>
      </c>
      <c r="F14" s="7">
        <f>SUM(IF(('Tabela Jogos'!$G$12&lt;'Tabela Jogos'!$E$12),COUNT('Tabela Jogos'!$G$12)),IF(('Tabela Jogos'!$G$14&lt;'Tabela Jogos'!$E$14),COUNT('Tabela Jogos'!$G$14)),IF(('Tabela Jogos'!$E$17&lt;'Tabela Jogos'!$G$17),COUNT('Tabela Jogos'!$E$17)))</f>
        <v>1</v>
      </c>
      <c r="G14" s="7">
        <f>SUM((('Tabela Jogos'!G12+'Tabela Jogos'!G14)+'Tabela Jogos'!E17))</f>
        <v>3</v>
      </c>
      <c r="H14" s="7">
        <f>SUM((('Tabela Jogos'!E12+'Tabela Jogos'!E14)+'Tabela Jogos'!G17))</f>
        <v>2</v>
      </c>
      <c r="I14" s="7">
        <f>SUM((G14-H14))</f>
        <v>1</v>
      </c>
      <c r="J14" s="6"/>
      <c r="K14" s="4" t="str">
        <f>IF((B14&lt;=B13),A14,A13)</f>
        <v>Bósnia</v>
      </c>
      <c r="L14" s="9">
        <f>VLOOKUP(K14,$A$13:$I$16,2,FALSE)</f>
        <v>4</v>
      </c>
      <c r="M14" s="4"/>
      <c r="N14" s="4" t="str">
        <f>IF((L14&gt;=L16),K14,K16)</f>
        <v>Bósnia</v>
      </c>
      <c r="O14" s="9">
        <f>VLOOKUP(N14,$A$13:$I$16,2,FALSE)</f>
        <v>4</v>
      </c>
      <c r="P14" s="4"/>
      <c r="Q14" s="4" t="str">
        <f>IF((O14&gt;=O15),N14,N15)</f>
        <v>Canadá</v>
      </c>
      <c r="R14" s="9">
        <f>VLOOKUP(Q14,$A$13:$I$16,2,FALSE)</f>
        <v>6</v>
      </c>
      <c r="S14" s="9">
        <f>VLOOKUP(Q14,$A$13:$I$16,9,FALSE)</f>
        <v>2</v>
      </c>
      <c r="T14" s="4"/>
      <c r="U14" s="4" t="str">
        <f>IF(AND((R13=R14),(S14&gt;S13)),Q13,Q14)</f>
        <v>Canadá</v>
      </c>
      <c r="V14" s="9">
        <f>VLOOKUP(U14,$A$13:$I$16,2,FALSE)</f>
        <v>6</v>
      </c>
      <c r="W14" s="9">
        <f>VLOOKUP(U14,$A$13:$I$16,9,FALSE)</f>
        <v>2</v>
      </c>
      <c r="X14" s="4" t="str">
        <f>IF(AND((V14=V16),(W16&gt;W14)),U16,U14)</f>
        <v>Canadá</v>
      </c>
      <c r="Y14" s="9">
        <f>VLOOKUP(X14,$A$13:$I$16,2,FALSE)</f>
        <v>6</v>
      </c>
      <c r="Z14" s="9">
        <f>VLOOKUP(X14,$A$13:$I$16,9,FALSE)</f>
        <v>2</v>
      </c>
      <c r="AA14" s="4"/>
      <c r="AB14" s="4" t="str">
        <f>IF(AND((Y14=Y15),(Z15&gt;Z14)),X15,X14)</f>
        <v>Canadá</v>
      </c>
      <c r="AC14" s="9">
        <f>VLOOKUP(AB14,$A$13:$I$16,2,FALSE)</f>
        <v>6</v>
      </c>
      <c r="AD14" s="9">
        <f>VLOOKUP(AB14,$A$13:$I$16,9,FALSE)</f>
        <v>2</v>
      </c>
      <c r="AE14" s="9">
        <f>VLOOKUP(AB14,$A$13:$I$16,7,FALSE)</f>
        <v>4</v>
      </c>
      <c r="AF14" s="4" t="str">
        <f>IF(AND((AC14=AC13),(AD14=AD13),(AE14&gt;AE13)),AB13,AB14)</f>
        <v>Canadá</v>
      </c>
      <c r="AG14" s="9">
        <f>VLOOKUP(AF14,$A$13:$I$16,2,FALSE)</f>
        <v>6</v>
      </c>
      <c r="AH14" s="9">
        <f>VLOOKUP(AF14,$A$13:$I$16,9,FALSE)</f>
        <v>2</v>
      </c>
      <c r="AI14" s="9">
        <f>VLOOKUP(AF14,$A$13:$I$16,7,FALSE)</f>
        <v>4</v>
      </c>
      <c r="AJ14" s="4" t="str">
        <f>IF(AND((AG14=AG16),(AH14=AH16),(AI16&gt;AI14)),AF16,AF14)</f>
        <v>Canadá</v>
      </c>
      <c r="AK14" s="9">
        <f>VLOOKUP(AJ14,$A$13:$I$16,2,FALSE)</f>
        <v>6</v>
      </c>
      <c r="AL14" s="9">
        <f>VLOOKUP(AJ14,$A$13:$I$16,9,FALSE)</f>
        <v>2</v>
      </c>
      <c r="AM14" s="9">
        <f>VLOOKUP(AJ14,$A$13:$I$16,7,FALSE)</f>
        <v>4</v>
      </c>
      <c r="AN14" s="4" t="str">
        <f>IF(AND((AK14=AK15),(AL14=AL15),(AM15&gt;AM14)),AJ15,AJ14)</f>
        <v>Canadá</v>
      </c>
      <c r="AO14" s="9">
        <f>VLOOKUP(AN14,$A$13:$I$16,2,FALSE)</f>
        <v>6</v>
      </c>
      <c r="AP14" s="9">
        <f>VLOOKUP(AN14,$A$13:$I$16,9,FALSE)</f>
        <v>2</v>
      </c>
      <c r="AQ14" s="9">
        <f>VLOOKUP(AN14,$A$13:$I$16,7,FALSE)</f>
        <v>4</v>
      </c>
    </row>
    <row r="15" spans="1:43" ht="12" customHeight="1" x14ac:dyDescent="0.2">
      <c r="A15" s="1" t="s">
        <v>88</v>
      </c>
      <c r="B15" s="6">
        <f>SUM((D15*3))+E15</f>
        <v>0</v>
      </c>
      <c r="C15" s="7">
        <f>COUNT('Tabela Jogos'!E13,'Tabela Jogos'!G15,'Tabela Jogos'!G17)</f>
        <v>3</v>
      </c>
      <c r="D15" s="7">
        <f>SUM(IF(('Tabela Jogos'!$E$13&gt;'Tabela Jogos'!$G$13),COUNT('Tabela Jogos'!$E$13)),IF(('Tabela Jogos'!$G$15&gt;'Tabela Jogos'!$E$15),COUNT('Tabela Jogos'!$G$15)),IF(('Tabela Jogos'!$G$17&gt;'Tabela Jogos'!$E$17),COUNT('Tabela Jogos'!$G$17)))</f>
        <v>0</v>
      </c>
      <c r="E15" s="7">
        <f>SUM(IF(('Tabela Jogos'!$E$13='Tabela Jogos'!$G$13),COUNT('Tabela Jogos'!$E$13)),IF(('Tabela Jogos'!$G$15='Tabela Jogos'!$E$15),COUNT('Tabela Jogos'!$G$15)),IF(('Tabela Jogos'!$G$17='Tabela Jogos'!$E$17),COUNT('Tabela Jogos'!$G$17)))</f>
        <v>0</v>
      </c>
      <c r="F15" s="7">
        <f>SUM(IF(('Tabela Jogos'!$E$13&lt;'Tabela Jogos'!$G$13),COUNT('Tabela Jogos'!$E$13)),IF(('Tabela Jogos'!$G$15&lt;'Tabela Jogos'!$E$15),COUNT('Tabela Jogos'!$G$15)),IF(('Tabela Jogos'!$G$17&lt;'Tabela Jogos'!$E$17),COUNT('Tabela Jogos'!$G$17)))</f>
        <v>3</v>
      </c>
      <c r="G15" s="7">
        <f>SUM((('Tabela Jogos'!E13+'Tabela Jogos'!G15)+'Tabela Jogos'!G17))</f>
        <v>0</v>
      </c>
      <c r="H15" s="7">
        <f>SUM((('Tabela Jogos'!G13+'Tabela Jogos'!E15)+'Tabela Jogos'!E17))</f>
        <v>6</v>
      </c>
      <c r="I15" s="7">
        <f>SUM((G15-H15))</f>
        <v>-6</v>
      </c>
      <c r="J15" s="6"/>
      <c r="K15" s="4" t="str">
        <f>IF((B15&gt;=B16),A15,A16)</f>
        <v>Suíça</v>
      </c>
      <c r="L15" s="9">
        <f>VLOOKUP(K15,$A$13:$I$16,2,FALSE)</f>
        <v>7</v>
      </c>
      <c r="M15" s="4"/>
      <c r="N15" s="4" t="str">
        <f>IF((L15&lt;=L13),K15,K13)</f>
        <v>Canadá</v>
      </c>
      <c r="O15" s="9">
        <f>VLOOKUP(N15,$A$13:$I$16,2,FALSE)</f>
        <v>6</v>
      </c>
      <c r="P15" s="4"/>
      <c r="Q15" s="4" t="str">
        <f>IF((O15&lt;=O14),N15,N14)</f>
        <v>Bósnia</v>
      </c>
      <c r="R15" s="9">
        <f>VLOOKUP(Q15,$A$13:$I$16,2,FALSE)</f>
        <v>4</v>
      </c>
      <c r="S15" s="9">
        <f>VLOOKUP(Q15,$A$13:$I$16,9,FALSE)</f>
        <v>1</v>
      </c>
      <c r="T15" s="4"/>
      <c r="U15" s="4" t="str">
        <f>IF(AND((R15=R16),(S16&gt;S15)),Q16,Q15)</f>
        <v>Bósnia</v>
      </c>
      <c r="V15" s="9">
        <f>VLOOKUP(U15,$A$13:$I$16,2,FALSE)</f>
        <v>4</v>
      </c>
      <c r="W15" s="9">
        <f>VLOOKUP(U15,$A$13:$I$16,9,FALSE)</f>
        <v>1</v>
      </c>
      <c r="X15" s="4" t="str">
        <f>IF(AND((V13=V15),(W15&gt;W13)),U13,U15)</f>
        <v>Bósnia</v>
      </c>
      <c r="Y15" s="9">
        <f>VLOOKUP(X15,$A$13:$I$16,2,FALSE)</f>
        <v>4</v>
      </c>
      <c r="Z15" s="9">
        <f>VLOOKUP(X15,$A$13:$I$16,9,FALSE)</f>
        <v>1</v>
      </c>
      <c r="AA15" s="4"/>
      <c r="AB15" s="4" t="str">
        <f>IF(AND((Y15=Y14),(Z15&gt;Z14)),X14,X15)</f>
        <v>Bósnia</v>
      </c>
      <c r="AC15" s="9">
        <f>VLOOKUP(AB15,$A$13:$I$16,2,FALSE)</f>
        <v>4</v>
      </c>
      <c r="AD15" s="9">
        <f>VLOOKUP(AB15,$A$13:$I$16,9,FALSE)</f>
        <v>1</v>
      </c>
      <c r="AE15" s="9">
        <f>VLOOKUP(AB15,$A$13:$I$16,7,FALSE)</f>
        <v>3</v>
      </c>
      <c r="AF15" s="4" t="str">
        <f>IF(AND((AC15=AC16),(AD15=AD16),(AE16&gt;AE15)),AB16,AB15)</f>
        <v>Bósnia</v>
      </c>
      <c r="AG15" s="9">
        <f>VLOOKUP(AF15,$A$13:$I$16,2,FALSE)</f>
        <v>4</v>
      </c>
      <c r="AH15" s="9">
        <f>VLOOKUP(AF15,$A$13:$I$16,9,FALSE)</f>
        <v>1</v>
      </c>
      <c r="AI15" s="9">
        <f>VLOOKUP(AF15,$A$13:$I$16,7,FALSE)</f>
        <v>3</v>
      </c>
      <c r="AJ15" s="4" t="str">
        <f>IF(AND((AG15=AG13),(AH15=AH13),(AI15&gt;AI13)),AF13,AF15)</f>
        <v>Bósnia</v>
      </c>
      <c r="AK15" s="9">
        <f>VLOOKUP(AJ15,$A$13:$I$16,2,FALSE)</f>
        <v>4</v>
      </c>
      <c r="AL15" s="9">
        <f>VLOOKUP(AJ15,$A$13:$I$16,9,FALSE)</f>
        <v>1</v>
      </c>
      <c r="AM15" s="9">
        <f>VLOOKUP(AJ15,$A$13:$I$16,7,FALSE)</f>
        <v>3</v>
      </c>
      <c r="AN15" s="4" t="str">
        <f>IF(AND((AK15=AK14),(AL15=AL14),(AM15&gt;AM14)),AJ14,AJ15)</f>
        <v>Bósnia</v>
      </c>
      <c r="AO15" s="9">
        <f>VLOOKUP(AN15,$A$13:$I$16,2,FALSE)</f>
        <v>4</v>
      </c>
      <c r="AP15" s="9">
        <f>VLOOKUP(AN15,$A$13:$I$16,9,FALSE)</f>
        <v>1</v>
      </c>
      <c r="AQ15" s="9">
        <f>VLOOKUP(AN15,$A$13:$I$16,7,FALSE)</f>
        <v>3</v>
      </c>
    </row>
    <row r="16" spans="1:43" ht="12" customHeight="1" x14ac:dyDescent="0.2">
      <c r="A16" s="1" t="s">
        <v>10</v>
      </c>
      <c r="B16" s="6">
        <f>SUM((D16*3))+E16</f>
        <v>7</v>
      </c>
      <c r="C16" s="7">
        <f>COUNT('Tabela Jogos'!G13,'Tabela Jogos'!E14,'Tabela Jogos'!E16)</f>
        <v>3</v>
      </c>
      <c r="D16" s="7">
        <f>SUM(IF(('Tabela Jogos'!$G$13&gt;'Tabela Jogos'!$E$13),COUNT('Tabela Jogos'!$G$13)),IF(('Tabela Jogos'!$E$14&gt;'Tabela Jogos'!$G$14),COUNT('Tabela Jogos'!$E$14)),IF(('Tabela Jogos'!$E$16&gt;'Tabela Jogos'!$G$16),COUNT('Tabela Jogos'!$E$16)))</f>
        <v>2</v>
      </c>
      <c r="E16" s="7">
        <f>SUM(IF(('Tabela Jogos'!$G$13='Tabela Jogos'!$E$13),COUNT('Tabela Jogos'!$G$13)),IF(('Tabela Jogos'!$E$14='Tabela Jogos'!$G$14),COUNT('Tabela Jogos'!$E$14)),IF(('Tabela Jogos'!$E$16='Tabela Jogos'!$G$16),COUNT('Tabela Jogos'!$E$16)))</f>
        <v>1</v>
      </c>
      <c r="F16" s="7">
        <f>SUM(IF(('Tabela Jogos'!$G$13&lt;'Tabela Jogos'!$E$13),COUNT('Tabela Jogos'!$G$13)),IF(('Tabela Jogos'!$E$14&lt;'Tabela Jogos'!$G$14),COUNT('Tabela Jogos'!$E$14)),IF(('Tabela Jogos'!$E$16&lt;'Tabela Jogos'!$G$16),COUNT('Tabela Jogos'!$E$16)))</f>
        <v>0</v>
      </c>
      <c r="G16" s="7">
        <f>SUM((('Tabela Jogos'!G13+'Tabela Jogos'!E14)+'Tabela Jogos'!E16))</f>
        <v>5</v>
      </c>
      <c r="H16" s="7">
        <f>SUM((('Tabela Jogos'!E13+'Tabela Jogos'!G14)+'Tabela Jogos'!G16))</f>
        <v>2</v>
      </c>
      <c r="I16" s="7">
        <f>SUM((G16-H16))</f>
        <v>3</v>
      </c>
      <c r="J16" s="6"/>
      <c r="K16" s="4" t="str">
        <f>IF((B16&lt;=B15),A16,A15)</f>
        <v>Catar</v>
      </c>
      <c r="L16" s="9">
        <f>VLOOKUP(K16,$A$13:$I$16,2,FALSE)</f>
        <v>0</v>
      </c>
      <c r="M16" s="4"/>
      <c r="N16" s="4" t="str">
        <f>IF((L16&lt;=L14),K16,K14)</f>
        <v>Catar</v>
      </c>
      <c r="O16" s="9">
        <f>VLOOKUP(N16,$A$13:$I$16,2,FALSE)</f>
        <v>0</v>
      </c>
      <c r="P16" s="4"/>
      <c r="Q16" s="4" t="str">
        <f>IF((O16&lt;=O13),N16,N13)</f>
        <v>Catar</v>
      </c>
      <c r="R16" s="9">
        <f>VLOOKUP(Q16,$A$13:$I$16,2,FALSE)</f>
        <v>0</v>
      </c>
      <c r="S16" s="9">
        <f>VLOOKUP(Q16,$A$13:$I$16,9,FALSE)</f>
        <v>-6</v>
      </c>
      <c r="T16" s="4"/>
      <c r="U16" s="4" t="str">
        <f>IF(AND((R15=R16),(S16&gt;S15)),Q15,Q16)</f>
        <v>Catar</v>
      </c>
      <c r="V16" s="9">
        <f>VLOOKUP(U16,$A$13:$I$16,2,FALSE)</f>
        <v>0</v>
      </c>
      <c r="W16" s="9">
        <f>VLOOKUP(U16,$A$13:$I$16,9,FALSE)</f>
        <v>-6</v>
      </c>
      <c r="X16" s="4" t="str">
        <f>IF(AND((V14=V16),(W16&gt;W14)),U14,U16)</f>
        <v>Catar</v>
      </c>
      <c r="Y16" s="9">
        <f>VLOOKUP(X16,$A$13:$I$16,2,FALSE)</f>
        <v>0</v>
      </c>
      <c r="Z16" s="9">
        <f>VLOOKUP(X16,$A$13:$I$16,9,FALSE)</f>
        <v>-6</v>
      </c>
      <c r="AA16" s="4"/>
      <c r="AB16" s="4" t="str">
        <f>IF(AND((Y16=Y13),(Z16&gt;Z13)),X13,X16)</f>
        <v>Catar</v>
      </c>
      <c r="AC16" s="9">
        <f>VLOOKUP(AB16,$A$13:$I$16,2,FALSE)</f>
        <v>0</v>
      </c>
      <c r="AD16" s="9">
        <f>VLOOKUP(AB16,$A$13:$I$16,9,FALSE)</f>
        <v>-6</v>
      </c>
      <c r="AE16" s="9">
        <f>VLOOKUP(AB16,$A$13:$I$16,7,FALSE)</f>
        <v>0</v>
      </c>
      <c r="AF16" s="4" t="str">
        <f>IF(AND((AC16=AC15),(AD16=AD15),(AE16&gt;AE15)),X15,X16)</f>
        <v>Catar</v>
      </c>
      <c r="AG16" s="9">
        <f>VLOOKUP(AF16,$A$13:$I$16,2,FALSE)</f>
        <v>0</v>
      </c>
      <c r="AH16" s="9">
        <f>VLOOKUP(AF16,$A$13:$I$16,9,FALSE)</f>
        <v>-6</v>
      </c>
      <c r="AI16" s="9">
        <f>VLOOKUP(AF16,$A$13:$I$16,7,FALSE)</f>
        <v>0</v>
      </c>
      <c r="AJ16" s="4" t="str">
        <f>IF(AND((AG14=AG16),(AH14=AH16),(AI16&gt;AI14)),AF14,AF16)</f>
        <v>Catar</v>
      </c>
      <c r="AK16" s="9">
        <f>VLOOKUP(AJ16,$A$13:$I$16,2,FALSE)</f>
        <v>0</v>
      </c>
      <c r="AL16" s="9">
        <f>VLOOKUP(AJ16,$A$13:$I$16,9,FALSE)</f>
        <v>-6</v>
      </c>
      <c r="AM16" s="9">
        <f>VLOOKUP(AJ16,$A$13:$I$16,7,FALSE)</f>
        <v>0</v>
      </c>
      <c r="AN16" s="4" t="str">
        <f>IF(AND((AK16=AK13),(AL16=AL13),(AM16&gt;AM13)),AJ13,AJ16)</f>
        <v>Catar</v>
      </c>
      <c r="AO16" s="9">
        <f>VLOOKUP(AN16,$A$13:$I$16,2,FALSE)</f>
        <v>0</v>
      </c>
      <c r="AP16" s="9">
        <f>VLOOKUP(AN16,$A$13:$I$16,9,FALSE)</f>
        <v>-6</v>
      </c>
      <c r="AQ16" s="9">
        <f>VLOOKUP(AN16,$A$13:$I$16,7,FALSE)</f>
        <v>0</v>
      </c>
    </row>
    <row r="17" spans="1:43" ht="12" customHeight="1" x14ac:dyDescent="0.2">
      <c r="A17" s="1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</row>
    <row r="18" spans="1:43" ht="12" customHeight="1" x14ac:dyDescent="0.2">
      <c r="A18" s="1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</row>
    <row r="19" spans="1:43" ht="12" customHeight="1" x14ac:dyDescent="0.2">
      <c r="A19" s="1"/>
      <c r="B19" s="186" t="s">
        <v>28</v>
      </c>
      <c r="C19" s="186"/>
      <c r="D19" s="186"/>
      <c r="E19" s="186"/>
      <c r="F19" s="186"/>
      <c r="G19" s="186"/>
      <c r="H19" s="186"/>
      <c r="I19" s="186"/>
      <c r="J19" s="4"/>
      <c r="K19" s="4" t="s">
        <v>35</v>
      </c>
      <c r="L19" s="4"/>
      <c r="M19" s="4"/>
      <c r="N19" s="4" t="s">
        <v>37</v>
      </c>
      <c r="O19" s="4"/>
      <c r="P19" s="4"/>
      <c r="Q19" s="4" t="s">
        <v>36</v>
      </c>
      <c r="R19" s="4"/>
      <c r="S19" s="4"/>
      <c r="T19" s="4"/>
      <c r="U19" s="4" t="s">
        <v>36</v>
      </c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</row>
    <row r="20" spans="1:43" ht="12" customHeight="1" x14ac:dyDescent="0.2">
      <c r="A20" s="5" t="s">
        <v>34</v>
      </c>
      <c r="B20" s="6" t="s">
        <v>33</v>
      </c>
      <c r="C20" s="7" t="s">
        <v>20</v>
      </c>
      <c r="D20" s="7" t="s">
        <v>21</v>
      </c>
      <c r="E20" s="7" t="s">
        <v>23</v>
      </c>
      <c r="F20" s="7" t="s">
        <v>22</v>
      </c>
      <c r="G20" s="7" t="s">
        <v>24</v>
      </c>
      <c r="H20" s="7" t="s">
        <v>25</v>
      </c>
      <c r="I20" s="7" t="s">
        <v>26</v>
      </c>
      <c r="J20" s="8"/>
      <c r="K20" s="4"/>
      <c r="L20" s="4" t="s">
        <v>33</v>
      </c>
      <c r="M20" s="4"/>
      <c r="N20" s="4"/>
      <c r="O20" s="4" t="s">
        <v>38</v>
      </c>
      <c r="P20" s="4"/>
      <c r="Q20" s="4"/>
      <c r="R20" s="4" t="s">
        <v>33</v>
      </c>
      <c r="S20" s="4" t="s">
        <v>26</v>
      </c>
      <c r="T20" s="4"/>
      <c r="U20" s="4"/>
      <c r="V20" s="4" t="s">
        <v>33</v>
      </c>
      <c r="W20" s="4" t="s">
        <v>26</v>
      </c>
      <c r="X20" s="4"/>
      <c r="Y20" s="4" t="s">
        <v>33</v>
      </c>
      <c r="Z20" s="4" t="s">
        <v>26</v>
      </c>
      <c r="AA20" s="4"/>
      <c r="AB20" s="4"/>
      <c r="AC20" s="4" t="s">
        <v>33</v>
      </c>
      <c r="AD20" s="4" t="s">
        <v>26</v>
      </c>
      <c r="AE20" s="4" t="s">
        <v>24</v>
      </c>
      <c r="AF20" s="4"/>
      <c r="AG20" s="4" t="s">
        <v>33</v>
      </c>
      <c r="AH20" s="4" t="s">
        <v>26</v>
      </c>
      <c r="AI20" s="4" t="s">
        <v>24</v>
      </c>
      <c r="AJ20" s="4"/>
      <c r="AK20" s="4" t="s">
        <v>33</v>
      </c>
      <c r="AL20" s="4" t="s">
        <v>26</v>
      </c>
      <c r="AM20" s="4" t="s">
        <v>24</v>
      </c>
      <c r="AN20" s="4"/>
      <c r="AO20" s="4" t="s">
        <v>33</v>
      </c>
      <c r="AP20" s="4" t="s">
        <v>26</v>
      </c>
      <c r="AQ20" s="4" t="s">
        <v>24</v>
      </c>
    </row>
    <row r="21" spans="1:43" ht="12" customHeight="1" x14ac:dyDescent="0.2">
      <c r="A21" s="1" t="s">
        <v>2</v>
      </c>
      <c r="B21" s="6">
        <f>SUM((D21*3))+E21</f>
        <v>9</v>
      </c>
      <c r="C21" s="7">
        <f>COUNT('Tabela Jogos'!E20,'Tabela Jogos'!E23,'Tabela Jogos'!G25)</f>
        <v>3</v>
      </c>
      <c r="D21" s="7">
        <f>SUM(IF(('Tabela Jogos'!$E$20&gt;'Tabela Jogos'!$G$20),COUNT('Tabela Jogos'!$E$20)),IF(('Tabela Jogos'!$E$23&gt;'Tabela Jogos'!$G$23),COUNT('Tabela Jogos'!$E$23)),IF(('Tabela Jogos'!$G$25&gt;'Tabela Jogos'!$E$25),COUNT('Tabela Jogos'!$G$25)))</f>
        <v>3</v>
      </c>
      <c r="E21" s="7">
        <f>SUM(IF(('Tabela Jogos'!$E$20='Tabela Jogos'!$G$20),COUNT('Tabela Jogos'!$E$20)),IF(('Tabela Jogos'!$E$23='Tabela Jogos'!$G$23),COUNT('Tabela Jogos'!$E$23)),IF(('Tabela Jogos'!$G$25='Tabela Jogos'!$E$25),COUNT('Tabela Jogos'!$G$25)))</f>
        <v>0</v>
      </c>
      <c r="F21" s="7">
        <f>SUM(IF(('Tabela Jogos'!$E$20&lt;'Tabela Jogos'!$G$20),COUNT('Tabela Jogos'!$E$20)),IF(('Tabela Jogos'!$E$23&lt;'Tabela Jogos'!$G$23),COUNT('Tabela Jogos'!$E$23)),IF(('Tabela Jogos'!$G$25&lt;'Tabela Jogos'!$E$25),COUNT('Tabela Jogos'!$G$25)))</f>
        <v>0</v>
      </c>
      <c r="G21" s="7">
        <f>SUM((('Tabela Jogos'!E20+'Tabela Jogos'!E23)+'Tabela Jogos'!G25))</f>
        <v>9</v>
      </c>
      <c r="H21" s="7">
        <f>SUM((('Tabela Jogos'!G20+'Tabela Jogos'!G23)+'Tabela Jogos'!E25))</f>
        <v>1</v>
      </c>
      <c r="I21" s="7">
        <f>SUM((G21-H21))</f>
        <v>8</v>
      </c>
      <c r="J21" s="6"/>
      <c r="K21" s="4" t="str">
        <f>IF((B21&gt;=B22),A21,A22)</f>
        <v>Brasil</v>
      </c>
      <c r="L21" s="9">
        <f>VLOOKUP(K21,$A$21:$I$24,2,FALSE)</f>
        <v>9</v>
      </c>
      <c r="M21" s="4"/>
      <c r="N21" s="4" t="str">
        <f>IF((L21&gt;=L23),K21,K23)</f>
        <v>Brasil</v>
      </c>
      <c r="O21" s="9">
        <f>VLOOKUP(N21,$A$21:$I$24,2,FALSE)</f>
        <v>9</v>
      </c>
      <c r="P21" s="4"/>
      <c r="Q21" s="4" t="str">
        <f>IF((O21&gt;=O24),N21,N24)</f>
        <v>Brasil</v>
      </c>
      <c r="R21" s="9">
        <f>VLOOKUP(Q21,$A$21:$I$24,2,FALSE)</f>
        <v>9</v>
      </c>
      <c r="S21" s="9">
        <f>VLOOKUP(Q21,$A$21:$I$24,9,FALSE)</f>
        <v>8</v>
      </c>
      <c r="T21" s="4"/>
      <c r="U21" s="4" t="str">
        <f>IF(AND((R21=R22),(S22&gt;S21)),Q22,Q21)</f>
        <v>Brasil</v>
      </c>
      <c r="V21" s="9">
        <f>VLOOKUP(U21,$A$21:$I$24,2,FALSE)</f>
        <v>9</v>
      </c>
      <c r="W21" s="9">
        <f>VLOOKUP(U21,$A$21:$I$24,9,FALSE)</f>
        <v>8</v>
      </c>
      <c r="X21" s="4" t="str">
        <f>IF(AND((V21=V23),(W23&gt;W21)),U23,U21)</f>
        <v>Brasil</v>
      </c>
      <c r="Y21" s="9">
        <f>VLOOKUP(X21,$A$21:$I$24,2,FALSE)</f>
        <v>9</v>
      </c>
      <c r="Z21" s="9">
        <f>VLOOKUP(X21,$A$21:$I$24,9,FALSE)</f>
        <v>8</v>
      </c>
      <c r="AA21" s="4"/>
      <c r="AB21" s="4" t="str">
        <f>IF(AND((Y21=Y24),(Z24&gt;Z21)),X24,X21)</f>
        <v>Brasil</v>
      </c>
      <c r="AC21" s="9">
        <f>VLOOKUP(AB21,$A$21:$I$24,2,FALSE)</f>
        <v>9</v>
      </c>
      <c r="AD21" s="9">
        <f>VLOOKUP(AB21,$A$21:$I$24,9,FALSE)</f>
        <v>8</v>
      </c>
      <c r="AE21" s="9">
        <f>VLOOKUP(AB21,$A$21:$I$24,7,FALSE)</f>
        <v>9</v>
      </c>
      <c r="AF21" s="4" t="str">
        <f>IF(AND((AC21=AC22),(AD21=AD22),(AE22&gt;AE21)),AB22,AB21)</f>
        <v>Brasil</v>
      </c>
      <c r="AG21" s="9">
        <f>VLOOKUP(AF21,$A$21:$I$24,2,FALSE)</f>
        <v>9</v>
      </c>
      <c r="AH21" s="9">
        <f>VLOOKUP(AF21,$A$21:$I$24,9,FALSE)</f>
        <v>8</v>
      </c>
      <c r="AI21" s="9">
        <f>VLOOKUP(AF21,$A$21:$I$24,7,FALSE)</f>
        <v>9</v>
      </c>
      <c r="AJ21" s="4" t="str">
        <f>IF(AND((AG21=AG23),(AH21=AH23),(AI23&gt;AI21)),AF23,AF21)</f>
        <v>Brasil</v>
      </c>
      <c r="AK21" s="9">
        <f>VLOOKUP(AJ21,$A$21:$I$24,2,FALSE)</f>
        <v>9</v>
      </c>
      <c r="AL21" s="9">
        <f>VLOOKUP(AJ21,$A$21:$I$24,9,FALSE)</f>
        <v>8</v>
      </c>
      <c r="AM21" s="9">
        <f>VLOOKUP(AJ21,$A$21:$I$24,7,FALSE)</f>
        <v>9</v>
      </c>
      <c r="AN21" s="4" t="str">
        <f>IF(AND((AK21=AK24),(AL21=AL24),(AM24&gt;AM21)),AJ24,AJ21)</f>
        <v>Brasil</v>
      </c>
      <c r="AO21" s="9">
        <f>VLOOKUP(AN21,$A$21:$I$24,2,FALSE)</f>
        <v>9</v>
      </c>
      <c r="AP21" s="9">
        <f>VLOOKUP(AN21,$A$21:$I$24,9,FALSE)</f>
        <v>8</v>
      </c>
      <c r="AQ21" s="9">
        <f>VLOOKUP(AN21,$A$21:$I$24,7,FALSE)</f>
        <v>9</v>
      </c>
    </row>
    <row r="22" spans="1:43" ht="12" customHeight="1" x14ac:dyDescent="0.2">
      <c r="A22" s="1" t="s">
        <v>82</v>
      </c>
      <c r="B22" s="6">
        <f>SUM((D22*3))+E22</f>
        <v>6</v>
      </c>
      <c r="C22" s="7">
        <f>COUNT('Tabela Jogos'!G20,'Tabela Jogos'!G22,'Tabela Jogos'!E24)</f>
        <v>3</v>
      </c>
      <c r="D22" s="7">
        <f>SUM(IF(('Tabela Jogos'!$G$20&gt;'Tabela Jogos'!$E$20),COUNT('Tabela Jogos'!$G$20)),IF(('Tabela Jogos'!$G$22&gt;'Tabela Jogos'!$E$22),COUNT('Tabela Jogos'!$G$22)),IF(('Tabela Jogos'!$E$24&gt;'Tabela Jogos'!$G$24),COUNT('Tabela Jogos'!$E$24)))</f>
        <v>2</v>
      </c>
      <c r="E22" s="7">
        <f>SUM(IF(('Tabela Jogos'!$G$20='Tabela Jogos'!$E$20),COUNT('Tabela Jogos'!$G$20)),IF(('Tabela Jogos'!$G$22='Tabela Jogos'!$E$22),COUNT('Tabela Jogos'!$G$22)),IF(('Tabela Jogos'!$E$24='Tabela Jogos'!$G$24),COUNT('Tabela Jogos'!$E$24)))</f>
        <v>0</v>
      </c>
      <c r="F22" s="7">
        <f>SUM(IF(('Tabela Jogos'!$G$20&lt;'Tabela Jogos'!$E$20),COUNT('Tabela Jogos'!$G$20)),IF(('Tabela Jogos'!$G$22&lt;'Tabela Jogos'!$E$22),COUNT('Tabela Jogos'!$G$22)),IF(('Tabela Jogos'!$E$24&lt;'Tabela Jogos'!$G$24),COUNT('Tabela Jogos'!$E$24)))</f>
        <v>1</v>
      </c>
      <c r="G22" s="7">
        <f>SUM((('Tabela Jogos'!G20+'Tabela Jogos'!G22)+'Tabela Jogos'!E24))</f>
        <v>5</v>
      </c>
      <c r="H22" s="7">
        <f>SUM((('Tabela Jogos'!E20+'Tabela Jogos'!E22)+'Tabela Jogos'!G24))</f>
        <v>3</v>
      </c>
      <c r="I22" s="7">
        <f>SUM((G22-H22))</f>
        <v>2</v>
      </c>
      <c r="J22" s="6"/>
      <c r="K22" s="4" t="str">
        <f>IF((B22&lt;=B21),A22,A21)</f>
        <v>Marrocos</v>
      </c>
      <c r="L22" s="9">
        <f>VLOOKUP(K22,$A$21:$I$24,2,FALSE)</f>
        <v>6</v>
      </c>
      <c r="M22" s="4"/>
      <c r="N22" s="4" t="str">
        <f>IF((L22&gt;=L24),K22,K24)</f>
        <v>Marrocos</v>
      </c>
      <c r="O22" s="9">
        <f>VLOOKUP(N22,$A$21:$I$24,2,FALSE)</f>
        <v>6</v>
      </c>
      <c r="P22" s="4"/>
      <c r="Q22" s="4" t="str">
        <f>IF((O22&gt;=O23),N22,N23)</f>
        <v>Marrocos</v>
      </c>
      <c r="R22" s="9">
        <f>VLOOKUP(Q22,$A$21:$I$24,2,FALSE)</f>
        <v>6</v>
      </c>
      <c r="S22" s="9">
        <f>VLOOKUP(Q22,$A$21:$I$24,9,FALSE)</f>
        <v>2</v>
      </c>
      <c r="T22" s="4"/>
      <c r="U22" s="4" t="str">
        <f>IF(AND((R21=R22),(S22&gt;S21)),Q21,Q22)</f>
        <v>Marrocos</v>
      </c>
      <c r="V22" s="9">
        <f>VLOOKUP(U22,$A$21:$I$24,2,FALSE)</f>
        <v>6</v>
      </c>
      <c r="W22" s="9">
        <f>VLOOKUP(U22,$A$21:$I$24,9,FALSE)</f>
        <v>2</v>
      </c>
      <c r="X22" s="4" t="str">
        <f>IF(AND((V22=V24),(W24&gt;W22)),U24,U22)</f>
        <v>Marrocos</v>
      </c>
      <c r="Y22" s="9">
        <f>VLOOKUP(X22,$A$21:$I$24,2,FALSE)</f>
        <v>6</v>
      </c>
      <c r="Z22" s="9">
        <f>VLOOKUP(X22,$A$21:$I$24,9,FALSE)</f>
        <v>2</v>
      </c>
      <c r="AA22" s="4"/>
      <c r="AB22" s="4" t="str">
        <f>IF(AND((Y22=Y23),(Z23&gt;Z22)),X23,X22)</f>
        <v>Marrocos</v>
      </c>
      <c r="AC22" s="9">
        <f>VLOOKUP(AB22,$A$21:$I$24,2,FALSE)</f>
        <v>6</v>
      </c>
      <c r="AD22" s="9">
        <f>VLOOKUP(AB22,$A$21:$I$24,9,FALSE)</f>
        <v>2</v>
      </c>
      <c r="AE22" s="9">
        <f>VLOOKUP(AB22,$A$21:$I$24,7,FALSE)</f>
        <v>5</v>
      </c>
      <c r="AF22" s="4" t="str">
        <f>IF(AND((AC22=AC21),(AD22=AD21),(AE22&gt;AE21)),AB21,AB22)</f>
        <v>Marrocos</v>
      </c>
      <c r="AG22" s="9">
        <f>VLOOKUP(AF22,$A$21:$I$24,2,FALSE)</f>
        <v>6</v>
      </c>
      <c r="AH22" s="9">
        <f>VLOOKUP(AF22,$A$21:$I$24,9,FALSE)</f>
        <v>2</v>
      </c>
      <c r="AI22" s="9">
        <f>VLOOKUP(AF22,$A$21:$I$24,7,FALSE)</f>
        <v>5</v>
      </c>
      <c r="AJ22" s="4" t="str">
        <f>IF(AND((AG22=AG24),(AH22=AH24),(AI24&gt;AI22)),AF24,AF22)</f>
        <v>Marrocos</v>
      </c>
      <c r="AK22" s="9">
        <f>VLOOKUP(AJ22,$A$21:$I$24,2,FALSE)</f>
        <v>6</v>
      </c>
      <c r="AL22" s="9">
        <f>VLOOKUP(AJ22,$A$21:$I$24,9,FALSE)</f>
        <v>2</v>
      </c>
      <c r="AM22" s="9">
        <f>VLOOKUP(AJ22,$A$21:$I$24,7,FALSE)</f>
        <v>5</v>
      </c>
      <c r="AN22" s="4" t="str">
        <f>IF(AND((AK22=AK23),(AL22=AL23),(AM23&gt;AM22)),AJ23,AJ22)</f>
        <v>Marrocos</v>
      </c>
      <c r="AO22" s="9">
        <f>VLOOKUP(AN22,$A$21:$I$24,2,FALSE)</f>
        <v>6</v>
      </c>
      <c r="AP22" s="9">
        <f>VLOOKUP(AN22,$A$21:$I$24,9,FALSE)</f>
        <v>2</v>
      </c>
      <c r="AQ22" s="9">
        <f>VLOOKUP(AN22,$A$21:$I$24,7,FALSE)</f>
        <v>5</v>
      </c>
    </row>
    <row r="23" spans="1:43" ht="12" customHeight="1" x14ac:dyDescent="0.2">
      <c r="A23" s="1" t="s">
        <v>95</v>
      </c>
      <c r="B23" s="6">
        <f>SUM((D23*3))+E23</f>
        <v>0</v>
      </c>
      <c r="C23" s="7">
        <f>COUNT('Tabela Jogos'!E21,'Tabela Jogos'!G23,'Tabela Jogos'!G24)</f>
        <v>3</v>
      </c>
      <c r="D23" s="7">
        <f>SUM(IF(('Tabela Jogos'!$E$21&gt;'Tabela Jogos'!$G$21),COUNT('Tabela Jogos'!$E$21)),IF(('Tabela Jogos'!$G$23&gt;'Tabela Jogos'!$E$23),COUNT('Tabela Jogos'!$G$23)),IF(('Tabela Jogos'!$G$24&gt;'Tabela Jogos'!$E$24),COUNT('Tabela Jogos'!$G$24)))</f>
        <v>0</v>
      </c>
      <c r="E23" s="7">
        <f>SUM(IF(('Tabela Jogos'!$E$21='Tabela Jogos'!$G$21),COUNT('Tabela Jogos'!$E$21)),IF(('Tabela Jogos'!$G$23='Tabela Jogos'!$E$23),COUNT('Tabela Jogos'!$G$23)),IF(('Tabela Jogos'!$G$24='Tabela Jogos'!$E$24),COUNT('Tabela Jogos'!$G$24)))</f>
        <v>0</v>
      </c>
      <c r="F23" s="7">
        <f>SUM(IF(('Tabela Jogos'!$E$21&lt;'Tabela Jogos'!$G$21),COUNT('Tabela Jogos'!$E$21)),IF(('Tabela Jogos'!$G$23&lt;'Tabela Jogos'!$E$23),COUNT('Tabela Jogos'!$G$23)),IF(('Tabela Jogos'!$G$24&lt;'Tabela Jogos'!$E$24),COUNT('Tabela Jogos'!$G$24)))</f>
        <v>3</v>
      </c>
      <c r="G23" s="7">
        <f>SUM((('Tabela Jogos'!E21+'Tabela Jogos'!G23)+'Tabela Jogos'!G24))</f>
        <v>1</v>
      </c>
      <c r="H23" s="7">
        <f>SUM((('Tabela Jogos'!G21+'Tabela Jogos'!E23)+'Tabela Jogos'!E24))</f>
        <v>10</v>
      </c>
      <c r="I23" s="7">
        <f>SUM((G23-H23))</f>
        <v>-9</v>
      </c>
      <c r="J23" s="6"/>
      <c r="K23" s="4" t="str">
        <f>IF((B23&gt;=B24),A23,A24)</f>
        <v>Escócia</v>
      </c>
      <c r="L23" s="9">
        <f>VLOOKUP(K23,$A$21:$I$24,2,FALSE)</f>
        <v>3</v>
      </c>
      <c r="M23" s="4"/>
      <c r="N23" s="4" t="str">
        <f>IF((L23&lt;=L21),K23,K21)</f>
        <v>Escócia</v>
      </c>
      <c r="O23" s="9">
        <f>VLOOKUP(N23,$A$21:$I$24,2,FALSE)</f>
        <v>3</v>
      </c>
      <c r="P23" s="4"/>
      <c r="Q23" s="4" t="str">
        <f>IF((O23&lt;=O22),N23,N22)</f>
        <v>Escócia</v>
      </c>
      <c r="R23" s="9">
        <f>VLOOKUP(Q23,$A$21:$I$24,2,FALSE)</f>
        <v>3</v>
      </c>
      <c r="S23" s="9">
        <f>VLOOKUP(Q23,$A$21:$I$24,9,FALSE)</f>
        <v>-1</v>
      </c>
      <c r="T23" s="4"/>
      <c r="U23" s="4" t="str">
        <f>IF(AND((R23=R24),(S24&gt;S23)),Q24,Q23)</f>
        <v>Escócia</v>
      </c>
      <c r="V23" s="9">
        <f>VLOOKUP(U23,$A$21:$I$24,2,FALSE)</f>
        <v>3</v>
      </c>
      <c r="W23" s="9">
        <f>VLOOKUP(U23,$A$21:$I$24,9,FALSE)</f>
        <v>-1</v>
      </c>
      <c r="X23" s="4" t="str">
        <f>IF(AND((V21=V23),(W23&gt;W21)),U21,U23)</f>
        <v>Escócia</v>
      </c>
      <c r="Y23" s="9">
        <f>VLOOKUP(X23,$A$21:$I$24,2,FALSE)</f>
        <v>3</v>
      </c>
      <c r="Z23" s="9">
        <f>VLOOKUP(X23,$A$21:$I$24,9,FALSE)</f>
        <v>-1</v>
      </c>
      <c r="AA23" s="4"/>
      <c r="AB23" s="4" t="str">
        <f>IF(AND((Y23=Y22),(Z23&gt;Z22)),X22,X23)</f>
        <v>Escócia</v>
      </c>
      <c r="AC23" s="9">
        <f>VLOOKUP(AB23,$A$21:$I$24,2,FALSE)</f>
        <v>3</v>
      </c>
      <c r="AD23" s="9">
        <f>VLOOKUP(AB23,$A$21:$I$24,9,FALSE)</f>
        <v>-1</v>
      </c>
      <c r="AE23" s="9">
        <f>VLOOKUP(AB23,$A$21:$I$24,7,FALSE)</f>
        <v>3</v>
      </c>
      <c r="AF23" s="4" t="str">
        <f>IF(AND((AC23=AC24),(AD23=AD24),(AE24&gt;AE23)),AB24,AB23)</f>
        <v>Escócia</v>
      </c>
      <c r="AG23" s="9">
        <f>VLOOKUP(AF23,$A$21:$I$24,2,FALSE)</f>
        <v>3</v>
      </c>
      <c r="AH23" s="9">
        <f>VLOOKUP(AF23,$A$21:$I$24,9,FALSE)</f>
        <v>-1</v>
      </c>
      <c r="AI23" s="9">
        <f>VLOOKUP(AF23,$A$21:$I$24,7,FALSE)</f>
        <v>3</v>
      </c>
      <c r="AJ23" s="4" t="str">
        <f>IF(AND((AG23=AG21),(AH23=AH21),(AI23&gt;AI21)),AF21,AF23)</f>
        <v>Escócia</v>
      </c>
      <c r="AK23" s="9">
        <f>VLOOKUP(AJ23,$A$21:$I$24,2,FALSE)</f>
        <v>3</v>
      </c>
      <c r="AL23" s="9">
        <f>VLOOKUP(AJ23,$A$21:$I$24,9,FALSE)</f>
        <v>-1</v>
      </c>
      <c r="AM23" s="9">
        <f>VLOOKUP(AJ23,$A$21:$I$24,7,FALSE)</f>
        <v>3</v>
      </c>
      <c r="AN23" s="4" t="str">
        <f>IF(AND((AK23=AK22),(AL23=AL22),(AM23&gt;AM22)),AJ22,AJ23)</f>
        <v>Escócia</v>
      </c>
      <c r="AO23" s="9">
        <f>VLOOKUP(AN23,$A$21:$I$24,2,FALSE)</f>
        <v>3</v>
      </c>
      <c r="AP23" s="9">
        <f>VLOOKUP(AN23,$A$21:$I$24,9,FALSE)</f>
        <v>-1</v>
      </c>
      <c r="AQ23" s="9">
        <f>VLOOKUP(AN23,$A$21:$I$24,7,FALSE)</f>
        <v>3</v>
      </c>
    </row>
    <row r="24" spans="1:43" ht="12" customHeight="1" x14ac:dyDescent="0.2">
      <c r="A24" s="1" t="s">
        <v>96</v>
      </c>
      <c r="B24" s="6">
        <f>SUM((D24*3))+E24</f>
        <v>3</v>
      </c>
      <c r="C24" s="7">
        <f>COUNT('Tabela Jogos'!G21,'Tabela Jogos'!E22,'Tabela Jogos'!E25)</f>
        <v>3</v>
      </c>
      <c r="D24" s="7">
        <f>SUM(IF(('Tabela Jogos'!$G$21&gt;'Tabela Jogos'!$E$21),COUNT('Tabela Jogos'!$G$21)),IF(('Tabela Jogos'!$E$22&gt;'Tabela Jogos'!$G$22),COUNT('Tabela Jogos'!$E$22)),IF(('Tabela Jogos'!$E$25&gt;'Tabela Jogos'!$G$25),COUNT('Tabela Jogos'!$E$25)))</f>
        <v>1</v>
      </c>
      <c r="E24" s="7">
        <f>SUM(IF(('Tabela Jogos'!$G$21='Tabela Jogos'!$E$21),COUNT('Tabela Jogos'!$G$21)),IF(('Tabela Jogos'!$E$22='Tabela Jogos'!$G$22),COUNT('Tabela Jogos'!$E$22)),IF(('Tabela Jogos'!$E$25='Tabela Jogos'!$G$25),COUNT('Tabela Jogos'!$E$25)))</f>
        <v>0</v>
      </c>
      <c r="F24" s="7">
        <f>SUM(IF(('Tabela Jogos'!$G$21&lt;'Tabela Jogos'!$E$21),COUNT('Tabela Jogos'!$G$21)),IF(('Tabela Jogos'!$E$22&lt;'Tabela Jogos'!$G$22),COUNT('Tabela Jogos'!$E$22)),IF(('Tabela Jogos'!$E$25&lt;'Tabela Jogos'!$G$25),COUNT('Tabela Jogos'!$E$25)))</f>
        <v>2</v>
      </c>
      <c r="G24" s="7">
        <f>SUM((('Tabela Jogos'!G21+'Tabela Jogos'!E22)+'Tabela Jogos'!E25))</f>
        <v>3</v>
      </c>
      <c r="H24" s="7">
        <f>SUM((('Tabela Jogos'!E21+'Tabela Jogos'!G22)+'Tabela Jogos'!G25))</f>
        <v>4</v>
      </c>
      <c r="I24" s="7">
        <f>SUM((G24-H24))</f>
        <v>-1</v>
      </c>
      <c r="J24" s="6"/>
      <c r="K24" s="4" t="str">
        <f>IF((B24&lt;=B23),A24,A23)</f>
        <v>Haiti</v>
      </c>
      <c r="L24" s="9">
        <f>VLOOKUP(K24,$A$21:$I$24,2,FALSE)</f>
        <v>0</v>
      </c>
      <c r="M24" s="4"/>
      <c r="N24" s="4" t="str">
        <f>IF((L24&lt;=L22),K24,K22)</f>
        <v>Haiti</v>
      </c>
      <c r="O24" s="9">
        <f>VLOOKUP(N24,$A$21:$I$24,2,FALSE)</f>
        <v>0</v>
      </c>
      <c r="P24" s="4"/>
      <c r="Q24" s="4" t="str">
        <f>IF((O24&lt;=O21),N24,N21)</f>
        <v>Haiti</v>
      </c>
      <c r="R24" s="9">
        <f>VLOOKUP(Q24,$A$21:$I$24,2,FALSE)</f>
        <v>0</v>
      </c>
      <c r="S24" s="9">
        <f>VLOOKUP(Q24,$A$21:$I$24,9,FALSE)</f>
        <v>-9</v>
      </c>
      <c r="T24" s="4"/>
      <c r="U24" s="4" t="str">
        <f>IF(AND((R23=R24),(S24&gt;S23)),Q23,Q24)</f>
        <v>Haiti</v>
      </c>
      <c r="V24" s="9">
        <f>VLOOKUP(U24,$A$21:$I$24,2,FALSE)</f>
        <v>0</v>
      </c>
      <c r="W24" s="9">
        <f>VLOOKUP(U24,$A$21:$I$24,9,FALSE)</f>
        <v>-9</v>
      </c>
      <c r="X24" s="4" t="str">
        <f>IF(AND((V22=V24),(W24&gt;W22)),U22,U24)</f>
        <v>Haiti</v>
      </c>
      <c r="Y24" s="9">
        <f>VLOOKUP(X24,$A$21:$I$24,2,FALSE)</f>
        <v>0</v>
      </c>
      <c r="Z24" s="9">
        <f>VLOOKUP(X24,$A$21:$I$24,9,FALSE)</f>
        <v>-9</v>
      </c>
      <c r="AA24" s="4"/>
      <c r="AB24" s="4" t="str">
        <f>IF(AND((Y24=Y21),(Z24&gt;Z21)),X21,X24)</f>
        <v>Haiti</v>
      </c>
      <c r="AC24" s="9">
        <f>VLOOKUP(AB24,$A$21:$I$24,2,FALSE)</f>
        <v>0</v>
      </c>
      <c r="AD24" s="9">
        <f>VLOOKUP(AB24,$A$21:$I$24,9,FALSE)</f>
        <v>-9</v>
      </c>
      <c r="AE24" s="9">
        <f>VLOOKUP(AB24,$A$21:$I$24,7,FALSE)</f>
        <v>1</v>
      </c>
      <c r="AF24" s="4" t="str">
        <f>IF(AND((AC24=AC23),(AD24=AD23),(AE24&gt;AE23)),X23,X24)</f>
        <v>Haiti</v>
      </c>
      <c r="AG24" s="9">
        <f>VLOOKUP(AF24,$A$21:$I$24,2,FALSE)</f>
        <v>0</v>
      </c>
      <c r="AH24" s="9">
        <f>VLOOKUP(AF24,$A$21:$I$24,9,FALSE)</f>
        <v>-9</v>
      </c>
      <c r="AI24" s="9">
        <f>VLOOKUP(AF24,$A$21:$I$24,7,FALSE)</f>
        <v>1</v>
      </c>
      <c r="AJ24" s="4" t="str">
        <f>IF(AND((AG22=AG24),(AH22=AH24),(AI24&gt;AI22)),AF22,AF24)</f>
        <v>Haiti</v>
      </c>
      <c r="AK24" s="9">
        <f>VLOOKUP(AJ24,$A$21:$I$24,2,FALSE)</f>
        <v>0</v>
      </c>
      <c r="AL24" s="9">
        <f>VLOOKUP(AJ24,$A$21:$I$24,9,FALSE)</f>
        <v>-9</v>
      </c>
      <c r="AM24" s="9">
        <f>VLOOKUP(AJ24,$A$21:$I$24,7,FALSE)</f>
        <v>1</v>
      </c>
      <c r="AN24" s="4" t="str">
        <f>IF(AND((AK24=AK21),(AL24=AL21),(AM24&gt;AM21)),AJ21,AJ24)</f>
        <v>Haiti</v>
      </c>
      <c r="AO24" s="9">
        <f>VLOOKUP(AN24,$A$21:$I$24,2,FALSE)</f>
        <v>0</v>
      </c>
      <c r="AP24" s="9">
        <f>VLOOKUP(AN24,$A$21:$I$24,9,FALSE)</f>
        <v>-9</v>
      </c>
      <c r="AQ24" s="9">
        <f>VLOOKUP(AN24,$A$21:$I$24,7,FALSE)</f>
        <v>1</v>
      </c>
    </row>
    <row r="25" spans="1:43" ht="12" customHeight="1" x14ac:dyDescent="0.2">
      <c r="A25" s="1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</row>
    <row r="26" spans="1:43" ht="12" customHeight="1" x14ac:dyDescent="0.2">
      <c r="A26" s="1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</row>
    <row r="27" spans="1:43" ht="12" customHeight="1" x14ac:dyDescent="0.2">
      <c r="A27" s="1"/>
      <c r="B27" s="186" t="s">
        <v>29</v>
      </c>
      <c r="C27" s="186"/>
      <c r="D27" s="186"/>
      <c r="E27" s="186"/>
      <c r="F27" s="186"/>
      <c r="G27" s="186"/>
      <c r="H27" s="186"/>
      <c r="I27" s="186"/>
      <c r="J27" s="4"/>
      <c r="K27" s="4" t="s">
        <v>35</v>
      </c>
      <c r="L27" s="4"/>
      <c r="M27" s="4"/>
      <c r="N27" s="4" t="s">
        <v>37</v>
      </c>
      <c r="O27" s="4"/>
      <c r="P27" s="4"/>
      <c r="Q27" s="4" t="s">
        <v>36</v>
      </c>
      <c r="R27" s="4"/>
      <c r="S27" s="4"/>
      <c r="T27" s="4"/>
      <c r="U27" s="4" t="s">
        <v>36</v>
      </c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</row>
    <row r="28" spans="1:43" ht="12" customHeight="1" x14ac:dyDescent="0.2">
      <c r="A28" s="5" t="s">
        <v>34</v>
      </c>
      <c r="B28" s="6" t="s">
        <v>33</v>
      </c>
      <c r="C28" s="7" t="s">
        <v>20</v>
      </c>
      <c r="D28" s="7" t="s">
        <v>21</v>
      </c>
      <c r="E28" s="7" t="s">
        <v>23</v>
      </c>
      <c r="F28" s="7" t="s">
        <v>22</v>
      </c>
      <c r="G28" s="7" t="s">
        <v>24</v>
      </c>
      <c r="H28" s="7" t="s">
        <v>25</v>
      </c>
      <c r="I28" s="7" t="s">
        <v>26</v>
      </c>
      <c r="J28" s="8"/>
      <c r="K28" s="4"/>
      <c r="L28" s="4" t="s">
        <v>33</v>
      </c>
      <c r="M28" s="4"/>
      <c r="N28" s="4"/>
      <c r="O28" s="4" t="s">
        <v>38</v>
      </c>
      <c r="P28" s="4"/>
      <c r="Q28" s="4"/>
      <c r="R28" s="4" t="s">
        <v>33</v>
      </c>
      <c r="S28" s="4" t="s">
        <v>26</v>
      </c>
      <c r="T28" s="4"/>
      <c r="U28" s="4"/>
      <c r="V28" s="4" t="s">
        <v>33</v>
      </c>
      <c r="W28" s="4" t="s">
        <v>26</v>
      </c>
      <c r="X28" s="4"/>
      <c r="Y28" s="4" t="s">
        <v>33</v>
      </c>
      <c r="Z28" s="4" t="s">
        <v>26</v>
      </c>
      <c r="AA28" s="4"/>
      <c r="AB28" s="4"/>
      <c r="AC28" s="4" t="s">
        <v>33</v>
      </c>
      <c r="AD28" s="4" t="s">
        <v>26</v>
      </c>
      <c r="AE28" s="4" t="s">
        <v>24</v>
      </c>
      <c r="AF28" s="4"/>
      <c r="AG28" s="4" t="s">
        <v>33</v>
      </c>
      <c r="AH28" s="4" t="s">
        <v>26</v>
      </c>
      <c r="AI28" s="4" t="s">
        <v>24</v>
      </c>
      <c r="AJ28" s="4"/>
      <c r="AK28" s="4" t="s">
        <v>33</v>
      </c>
      <c r="AL28" s="4" t="s">
        <v>26</v>
      </c>
      <c r="AM28" s="4" t="s">
        <v>24</v>
      </c>
      <c r="AN28" s="4"/>
      <c r="AO28" s="4" t="s">
        <v>33</v>
      </c>
      <c r="AP28" s="4" t="s">
        <v>26</v>
      </c>
      <c r="AQ28" s="4" t="s">
        <v>24</v>
      </c>
    </row>
    <row r="29" spans="1:43" ht="12" customHeight="1" x14ac:dyDescent="0.2">
      <c r="A29" s="1" t="s">
        <v>16</v>
      </c>
      <c r="B29" s="6">
        <f>SUM((D29*3))+E29</f>
        <v>7</v>
      </c>
      <c r="C29" s="7">
        <f>COUNT('Tabela Jogos'!E28,'Tabela Jogos'!E30,'Tabela Jogos'!G32)</f>
        <v>3</v>
      </c>
      <c r="D29" s="7">
        <f>SUM(IF(('Tabela Jogos'!$E$28&gt;'Tabela Jogos'!$G$28),COUNT('Tabela Jogos'!$E$28)),IF(('Tabela Jogos'!$E$30&gt;'Tabela Jogos'!$G$30),COUNT('Tabela Jogos'!$E$30)),IF(('Tabela Jogos'!$G$32&gt;'Tabela Jogos'!$E$32),COUNT('Tabela Jogos'!$G$32)))</f>
        <v>2</v>
      </c>
      <c r="E29" s="7">
        <f>SUM(IF(('Tabela Jogos'!$E$28='Tabela Jogos'!$G$28),COUNT('Tabela Jogos'!$E$28)),IF(('Tabela Jogos'!$E$30='Tabela Jogos'!$G$30),COUNT('Tabela Jogos'!$E$30)),IF(('Tabela Jogos'!$G$32='Tabela Jogos'!$E$32),COUNT('Tabela Jogos'!$G$32)))</f>
        <v>1</v>
      </c>
      <c r="F29" s="7">
        <f>SUM(IF(('Tabela Jogos'!$E$28&lt;'Tabela Jogos'!$G$28),COUNT('Tabela Jogos'!$E$28)),IF(('Tabela Jogos'!$E$30&lt;'Tabela Jogos'!$G$30),COUNT('Tabela Jogos'!$E$30)),IF(('Tabela Jogos'!$G$32&lt;'Tabela Jogos'!$E$32),COUNT('Tabela Jogos'!$G$32)))</f>
        <v>0</v>
      </c>
      <c r="G29" s="7">
        <f>SUM((('Tabela Jogos'!E28+'Tabela Jogos'!E30)+'Tabela Jogos'!G32))</f>
        <v>5</v>
      </c>
      <c r="H29" s="7">
        <f>SUM((('Tabela Jogos'!G28+'Tabela Jogos'!G30)+'Tabela Jogos'!E32))</f>
        <v>2</v>
      </c>
      <c r="I29" s="7">
        <f>SUM((G29-H29))</f>
        <v>3</v>
      </c>
      <c r="J29" s="6"/>
      <c r="K29" s="4" t="str">
        <f>IF((B29&gt;=B30),A29,A30)</f>
        <v>Estados Unidos</v>
      </c>
      <c r="L29" s="9">
        <f>VLOOKUP(K29,$A$29:$I$32,2,FALSE)</f>
        <v>7</v>
      </c>
      <c r="M29" s="4"/>
      <c r="N29" s="4" t="str">
        <f>IF((L29&gt;=L31),K29,K31)</f>
        <v>Estados Unidos</v>
      </c>
      <c r="O29" s="9">
        <f>VLOOKUP(N29,$A$29:$I$32,2,FALSE)</f>
        <v>7</v>
      </c>
      <c r="P29" s="4"/>
      <c r="Q29" s="4" t="str">
        <f>IF((O29&gt;=O32),N29,N32)</f>
        <v>Estados Unidos</v>
      </c>
      <c r="R29" s="9">
        <f>VLOOKUP(Q29,$A$29:$I$32,2,FALSE)</f>
        <v>7</v>
      </c>
      <c r="S29" s="9">
        <f>VLOOKUP(Q29,$A$29:$I$32,9,FALSE)</f>
        <v>3</v>
      </c>
      <c r="T29" s="4"/>
      <c r="U29" s="4" t="str">
        <f>IF(AND((R29=R30),(S30&gt;S29)),Q30,Q29)</f>
        <v>Estados Unidos</v>
      </c>
      <c r="V29" s="9">
        <f>VLOOKUP(U29,$A$29:$I$32,2,FALSE)</f>
        <v>7</v>
      </c>
      <c r="W29" s="9">
        <f>VLOOKUP(U29,$A$29:$I$32,9,FALSE)</f>
        <v>3</v>
      </c>
      <c r="X29" s="4" t="str">
        <f>IF(AND((V29=V31),(W31&gt;W29)),U31,U29)</f>
        <v>Estados Unidos</v>
      </c>
      <c r="Y29" s="9">
        <f>VLOOKUP(X29,$A$29:$I$32,2,FALSE)</f>
        <v>7</v>
      </c>
      <c r="Z29" s="9">
        <f>VLOOKUP(X29,$A$29:$I$32,9,FALSE)</f>
        <v>3</v>
      </c>
      <c r="AA29" s="4"/>
      <c r="AB29" s="4" t="str">
        <f>IF(AND((Y29=Y32),(Z32&gt;Z29)),X32,X29)</f>
        <v>Estados Unidos</v>
      </c>
      <c r="AC29" s="9">
        <f>VLOOKUP(AB29,$A$29:$I$32,2,FALSE)</f>
        <v>7</v>
      </c>
      <c r="AD29" s="9">
        <f>VLOOKUP(AB29,$A$29:$I$32,9,FALSE)</f>
        <v>3</v>
      </c>
      <c r="AE29" s="9">
        <f>VLOOKUP(AB29,$A$29:$I$32,7,FALSE)</f>
        <v>5</v>
      </c>
      <c r="AF29" s="4" t="str">
        <f>IF(AND((AC29=AC30),(AD29=AD30),(AE30&gt;AE29)),AB30,AB29)</f>
        <v>Estados Unidos</v>
      </c>
      <c r="AG29" s="9">
        <f>VLOOKUP(AF29,$A$29:$I$32,2,FALSE)</f>
        <v>7</v>
      </c>
      <c r="AH29" s="9">
        <f>VLOOKUP(AF29,$A$29:$I$32,9,FALSE)</f>
        <v>3</v>
      </c>
      <c r="AI29" s="9">
        <f>VLOOKUP(AF29,$A$29:$I$32,7,FALSE)</f>
        <v>5</v>
      </c>
      <c r="AJ29" s="4" t="str">
        <f>IF(AND((AG29=AG31),(AH29=AH31),(AI31&gt;AI29)),AF31,AF29)</f>
        <v>Estados Unidos</v>
      </c>
      <c r="AK29" s="9">
        <f>VLOOKUP(AJ29,$A$29:$I$32,2,FALSE)</f>
        <v>7</v>
      </c>
      <c r="AL29" s="9">
        <f>VLOOKUP(AJ29,$A$29:$I$32,9,FALSE)</f>
        <v>3</v>
      </c>
      <c r="AM29" s="9">
        <f>VLOOKUP(AJ29,$A$29:$I$32,7,FALSE)</f>
        <v>5</v>
      </c>
      <c r="AN29" s="4" t="str">
        <f>IF(AND((AK29=AK32),(AL29=AL32),(AM32&gt;AM29)),AJ32,AJ29)</f>
        <v>Estados Unidos</v>
      </c>
      <c r="AO29" s="9">
        <f>VLOOKUP(AN29,$A$29:$I$32,2,FALSE)</f>
        <v>7</v>
      </c>
      <c r="AP29" s="9">
        <f>VLOOKUP(AN29,$A$29:$I$32,9,FALSE)</f>
        <v>3</v>
      </c>
      <c r="AQ29" s="9">
        <f>VLOOKUP(AN29,$A$29:$I$32,7,FALSE)</f>
        <v>5</v>
      </c>
    </row>
    <row r="30" spans="1:43" ht="12" customHeight="1" x14ac:dyDescent="0.2">
      <c r="A30" s="1" t="s">
        <v>9</v>
      </c>
      <c r="B30" s="6">
        <f>SUM((D30*3))+E30</f>
        <v>4</v>
      </c>
      <c r="C30" s="7">
        <f>COUNT('Tabela Jogos'!G28,'Tabela Jogos'!G31,'Tabela Jogos'!E33)</f>
        <v>3</v>
      </c>
      <c r="D30" s="7">
        <f>SUM(IF(('Tabela Jogos'!$G$28&gt;'Tabela Jogos'!$E$28),COUNT('Tabela Jogos'!$G$28)),IF(('Tabela Jogos'!$G$31&gt;'Tabela Jogos'!$E$31),COUNT('Tabela Jogos'!$G$31)),IF(('Tabela Jogos'!$E$33&gt;'Tabela Jogos'!$G$33),COUNT('Tabela Jogos'!$E$33)))</f>
        <v>1</v>
      </c>
      <c r="E30" s="7">
        <f>SUM(IF(('Tabela Jogos'!$G$28='Tabela Jogos'!$E$28),COUNT('Tabela Jogos'!$G$28)),IF(('Tabela Jogos'!$G$31='Tabela Jogos'!$E$31),COUNT('Tabela Jogos'!$G$31)),IF(('Tabela Jogos'!$E$33='Tabela Jogos'!$G$33),COUNT('Tabela Jogos'!$E$33)))</f>
        <v>1</v>
      </c>
      <c r="F30" s="7">
        <f>SUM(IF(('Tabela Jogos'!$G$28&lt;'Tabela Jogos'!$E$28),COUNT('Tabela Jogos'!$G$28)),IF(('Tabela Jogos'!$G$31&lt;'Tabela Jogos'!$E$31),COUNT('Tabela Jogos'!$G$31)),IF(('Tabela Jogos'!$E$33&lt;'Tabela Jogos'!$G$33),COUNT('Tabela Jogos'!$E$33)))</f>
        <v>1</v>
      </c>
      <c r="G30" s="7">
        <f>SUM((('Tabela Jogos'!G28+'Tabela Jogos'!G31)+'Tabela Jogos'!E33))</f>
        <v>4</v>
      </c>
      <c r="H30" s="7">
        <f>SUM((('Tabela Jogos'!E28+'Tabela Jogos'!E31)+'Tabela Jogos'!G33))</f>
        <v>4</v>
      </c>
      <c r="I30" s="7">
        <f>SUM((G30-H30))</f>
        <v>0</v>
      </c>
      <c r="J30" s="6"/>
      <c r="K30" s="4" t="str">
        <f>IF((B30&lt;=B29),A30,A29)</f>
        <v>Paraguai</v>
      </c>
      <c r="L30" s="9">
        <f>VLOOKUP(K30,$A$29:$I$32,2,FALSE)</f>
        <v>4</v>
      </c>
      <c r="M30" s="4"/>
      <c r="N30" s="4" t="str">
        <f>IF((L30&gt;=L32),K30,K32)</f>
        <v>Paraguai</v>
      </c>
      <c r="O30" s="9">
        <f>VLOOKUP(N30,$A$29:$I$32,2,FALSE)</f>
        <v>4</v>
      </c>
      <c r="P30" s="4"/>
      <c r="Q30" s="4" t="str">
        <f>IF((O30&gt;=O31),N30,N31)</f>
        <v>Turquia</v>
      </c>
      <c r="R30" s="9">
        <f>VLOOKUP(Q30,$A$29:$I$32,2,FALSE)</f>
        <v>6</v>
      </c>
      <c r="S30" s="9">
        <f>VLOOKUP(Q30,$A$29:$I$32,9,FALSE)</f>
        <v>1</v>
      </c>
      <c r="T30" s="4"/>
      <c r="U30" s="4" t="str">
        <f>IF(AND((R29=R30),(S30&gt;S29)),Q29,Q30)</f>
        <v>Turquia</v>
      </c>
      <c r="V30" s="9">
        <f>VLOOKUP(U30,$A$29:$I$32,2,FALSE)</f>
        <v>6</v>
      </c>
      <c r="W30" s="9">
        <f>VLOOKUP(U30,$A$29:$I$32,9,FALSE)</f>
        <v>1</v>
      </c>
      <c r="X30" s="4" t="str">
        <f>IF(AND((V30=V32),(W32&gt;W30)),U32,U30)</f>
        <v>Turquia</v>
      </c>
      <c r="Y30" s="9">
        <f>VLOOKUP(X30,$A$29:$I$32,2,FALSE)</f>
        <v>6</v>
      </c>
      <c r="Z30" s="9">
        <f>VLOOKUP(X30,$A$29:$I$32,9,FALSE)</f>
        <v>1</v>
      </c>
      <c r="AA30" s="4"/>
      <c r="AB30" s="4" t="str">
        <f>IF(AND((Y30=Y31),(Z31&gt;Z30)),X31,X30)</f>
        <v>Turquia</v>
      </c>
      <c r="AC30" s="9">
        <f>VLOOKUP(AB30,$A$29:$I$32,2,FALSE)</f>
        <v>6</v>
      </c>
      <c r="AD30" s="9">
        <f>VLOOKUP(AB30,$A$29:$I$32,9,FALSE)</f>
        <v>1</v>
      </c>
      <c r="AE30" s="9">
        <f>VLOOKUP(AB30,$A$29:$I$32,7,FALSE)</f>
        <v>5</v>
      </c>
      <c r="AF30" s="4" t="str">
        <f>IF(AND((AC30=AC29),(AD30=AD29),(AE30&gt;AE29)),AB29,AB30)</f>
        <v>Turquia</v>
      </c>
      <c r="AG30" s="9">
        <f>VLOOKUP(AF30,$A$29:$I$32,2,FALSE)</f>
        <v>6</v>
      </c>
      <c r="AH30" s="9">
        <f>VLOOKUP(AF30,$A$29:$I$32,9,FALSE)</f>
        <v>1</v>
      </c>
      <c r="AI30" s="9">
        <f>VLOOKUP(AF30,$A$29:$I$32,7,FALSE)</f>
        <v>5</v>
      </c>
      <c r="AJ30" s="4" t="str">
        <f>IF(AND((AG30=AG32),(AH30=AH32),(AI32&gt;AI30)),AF32,AF30)</f>
        <v>Turquia</v>
      </c>
      <c r="AK30" s="9">
        <f>VLOOKUP(AJ30,$A$29:$I$32,2,FALSE)</f>
        <v>6</v>
      </c>
      <c r="AL30" s="9">
        <f>VLOOKUP(AJ30,$A$29:$I$32,9,FALSE)</f>
        <v>1</v>
      </c>
      <c r="AM30" s="9">
        <f>VLOOKUP(AJ30,$A$29:$I$32,7,FALSE)</f>
        <v>5</v>
      </c>
      <c r="AN30" s="4" t="str">
        <f>IF(AND((AK30=AK31),(AL30=AL31),(AM31&gt;AM30)),AJ31,AJ30)</f>
        <v>Turquia</v>
      </c>
      <c r="AO30" s="9">
        <f>VLOOKUP(AN30,$A$29:$I$32,2,FALSE)</f>
        <v>6</v>
      </c>
      <c r="AP30" s="9">
        <f>VLOOKUP(AN30,$A$29:$I$32,9,FALSE)</f>
        <v>1</v>
      </c>
      <c r="AQ30" s="9">
        <f>VLOOKUP(AN30,$A$29:$I$32,7,FALSE)</f>
        <v>5</v>
      </c>
    </row>
    <row r="31" spans="1:43" ht="12" customHeight="1" x14ac:dyDescent="0.2">
      <c r="A31" s="1" t="s">
        <v>64</v>
      </c>
      <c r="B31" s="6">
        <f>SUM((D31*3))+E31</f>
        <v>0</v>
      </c>
      <c r="C31" s="7">
        <f>COUNT('Tabela Jogos'!E29,'Tabela Jogos'!G30,'Tabela Jogos'!G33)</f>
        <v>3</v>
      </c>
      <c r="D31" s="7">
        <f>SUM(IF(('Tabela Jogos'!$E$29&gt;'Tabela Jogos'!$G$29),COUNT('Tabela Jogos'!$E$29)),IF(('Tabela Jogos'!$G$30&gt;'Tabela Jogos'!$E$30),COUNT('Tabela Jogos'!$G$30)),IF(('Tabela Jogos'!$G$33&gt;'Tabela Jogos'!$E$33),COUNT('Tabela Jogos'!$G$33)))</f>
        <v>0</v>
      </c>
      <c r="E31" s="7">
        <f>SUM(IF(('Tabela Jogos'!$E$29='Tabela Jogos'!$G$29),COUNT('Tabela Jogos'!$E$29)),IF(('Tabela Jogos'!$G$30='Tabela Jogos'!$E$30),COUNT('Tabela Jogos'!$G$30)),IF(('Tabela Jogos'!$G$33='Tabela Jogos'!$E$33),COUNT('Tabela Jogos'!$G$33)))</f>
        <v>0</v>
      </c>
      <c r="F31" s="7">
        <f>SUM(IF(('Tabela Jogos'!$E$29&lt;'Tabela Jogos'!$G$29),COUNT('Tabela Jogos'!$E$29)),IF(('Tabela Jogos'!$G$30&lt;'Tabela Jogos'!$E$30),COUNT('Tabela Jogos'!$G$30)),IF(('Tabela Jogos'!$G$33&lt;'Tabela Jogos'!$E$33),COUNT('Tabela Jogos'!$G$33)))</f>
        <v>3</v>
      </c>
      <c r="G31" s="7">
        <f>SUM((('Tabela Jogos'!E29+'Tabela Jogos'!G30)+'Tabela Jogos'!G33))</f>
        <v>2</v>
      </c>
      <c r="H31" s="7">
        <f>SUM((('Tabela Jogos'!G29+'Tabela Jogos'!E30)+'Tabela Jogos'!E33))</f>
        <v>6</v>
      </c>
      <c r="I31" s="7">
        <f>SUM((G31-H31))</f>
        <v>-4</v>
      </c>
      <c r="J31" s="6"/>
      <c r="K31" s="4" t="str">
        <f>IF((B31&gt;=B32),A31,A32)</f>
        <v>Turquia</v>
      </c>
      <c r="L31" s="9">
        <f>VLOOKUP(K31,$A$29:$I$32,2,FALSE)</f>
        <v>6</v>
      </c>
      <c r="M31" s="4"/>
      <c r="N31" s="4" t="str">
        <f>IF((L31&lt;=L29),K31,K29)</f>
        <v>Turquia</v>
      </c>
      <c r="O31" s="9">
        <f>VLOOKUP(N31,$A$29:$I$32,2,FALSE)</f>
        <v>6</v>
      </c>
      <c r="P31" s="4"/>
      <c r="Q31" s="4" t="str">
        <f>IF((O31&lt;=O30),N31,N30)</f>
        <v>Paraguai</v>
      </c>
      <c r="R31" s="9">
        <f>VLOOKUP(Q31,$A$29:$I$32,2,FALSE)</f>
        <v>4</v>
      </c>
      <c r="S31" s="9">
        <f>VLOOKUP(Q31,$A$29:$I$32,9,FALSE)</f>
        <v>0</v>
      </c>
      <c r="T31" s="4"/>
      <c r="U31" s="4" t="str">
        <f>IF(AND((R31=R32),(S32&gt;S31)),Q32,Q31)</f>
        <v>Paraguai</v>
      </c>
      <c r="V31" s="9">
        <f>VLOOKUP(U31,$A$29:$I$32,2,FALSE)</f>
        <v>4</v>
      </c>
      <c r="W31" s="9">
        <f>VLOOKUP(U31,$A$29:$I$32,9,FALSE)</f>
        <v>0</v>
      </c>
      <c r="X31" s="4" t="str">
        <f>IF(AND((V29=V31),(W31&gt;W29)),U29,U31)</f>
        <v>Paraguai</v>
      </c>
      <c r="Y31" s="9">
        <f>VLOOKUP(X31,$A$29:$I$32,2,FALSE)</f>
        <v>4</v>
      </c>
      <c r="Z31" s="9">
        <f>VLOOKUP(X31,$A$29:$I$32,9,FALSE)</f>
        <v>0</v>
      </c>
      <c r="AA31" s="4"/>
      <c r="AB31" s="4" t="str">
        <f>IF(AND((Y31=Y30),(Z31&gt;Z30)),X30,X31)</f>
        <v>Paraguai</v>
      </c>
      <c r="AC31" s="9">
        <f>VLOOKUP(AB31,$A$29:$I$32,2,FALSE)</f>
        <v>4</v>
      </c>
      <c r="AD31" s="9">
        <f>VLOOKUP(AB31,$A$29:$I$32,9,FALSE)</f>
        <v>0</v>
      </c>
      <c r="AE31" s="9">
        <f>VLOOKUP(AB31,$A$29:$I$32,7,FALSE)</f>
        <v>4</v>
      </c>
      <c r="AF31" s="4" t="str">
        <f>IF(AND((AC31=AC32),(AD31=AD32),(AE32&gt;AE31)),AB32,AB31)</f>
        <v>Paraguai</v>
      </c>
      <c r="AG31" s="9">
        <f>VLOOKUP(AF31,$A$29:$I$32,2,FALSE)</f>
        <v>4</v>
      </c>
      <c r="AH31" s="9">
        <f>VLOOKUP(AF31,$A$29:$I$32,9,FALSE)</f>
        <v>0</v>
      </c>
      <c r="AI31" s="9">
        <f>VLOOKUP(AF31,$A$29:$I$32,7,FALSE)</f>
        <v>4</v>
      </c>
      <c r="AJ31" s="4" t="str">
        <f>IF(AND((AG31=AG29),(AH31=AH29),(AI31&gt;AI29)),AF29,AF31)</f>
        <v>Paraguai</v>
      </c>
      <c r="AK31" s="9">
        <f>VLOOKUP(AJ31,$A$29:$I$32,2,FALSE)</f>
        <v>4</v>
      </c>
      <c r="AL31" s="9">
        <f>VLOOKUP(AJ31,$A$29:$I$32,9,FALSE)</f>
        <v>0</v>
      </c>
      <c r="AM31" s="9">
        <f>VLOOKUP(AJ31,$A$29:$I$32,7,FALSE)</f>
        <v>4</v>
      </c>
      <c r="AN31" s="4" t="str">
        <f>IF(AND((AK31=AK30),(AL31=AL30),(AM31&gt;AM30)),AJ30,AJ31)</f>
        <v>Paraguai</v>
      </c>
      <c r="AO31" s="9">
        <f>VLOOKUP(AN31,$A$29:$I$32,2,FALSE)</f>
        <v>4</v>
      </c>
      <c r="AP31" s="9">
        <f>VLOOKUP(AN31,$A$29:$I$32,9,FALSE)</f>
        <v>0</v>
      </c>
      <c r="AQ31" s="9">
        <f>VLOOKUP(AN31,$A$29:$I$32,7,FALSE)</f>
        <v>4</v>
      </c>
    </row>
    <row r="32" spans="1:43" ht="12" customHeight="1" x14ac:dyDescent="0.2">
      <c r="A32" s="1" t="s">
        <v>98</v>
      </c>
      <c r="B32" s="6">
        <f>SUM((D32*3))+E32</f>
        <v>6</v>
      </c>
      <c r="C32" s="7">
        <f>COUNT('Tabela Jogos'!G29,'Tabela Jogos'!E31,'Tabela Jogos'!E32)</f>
        <v>3</v>
      </c>
      <c r="D32" s="7">
        <f>SUM(IF(('Tabela Jogos'!$G$29&gt;'Tabela Jogos'!$E$29),COUNT('Tabela Jogos'!$G$29)),IF(('Tabela Jogos'!$E$31&gt;'Tabela Jogos'!$G$31),COUNT('Tabela Jogos'!$E$31)),IF(('Tabela Jogos'!$E$32&gt;'Tabela Jogos'!$G$32),COUNT('Tabela Jogos'!$E$32)))</f>
        <v>2</v>
      </c>
      <c r="E32" s="7">
        <f>SUM(IF(('Tabela Jogos'!$G$29='Tabela Jogos'!$E$29),COUNT('Tabela Jogos'!$G$29)),IF(('Tabela Jogos'!$E$31='Tabela Jogos'!$G$31),COUNT('Tabela Jogos'!$E$31)),IF(('Tabela Jogos'!$E$32='Tabela Jogos'!$G$32),COUNT('Tabela Jogos'!$E$32)))</f>
        <v>0</v>
      </c>
      <c r="F32" s="7">
        <f>SUM(IF(('Tabela Jogos'!$G$29&lt;'Tabela Jogos'!$E$29),COUNT('Tabela Jogos'!$G$29)),IF(('Tabela Jogos'!$E$31&lt;'Tabela Jogos'!$G$31),COUNT('Tabela Jogos'!$E$31)),IF(('Tabela Jogos'!$E$32&lt;'Tabela Jogos'!$G$32),COUNT('Tabela Jogos'!$E$32)))</f>
        <v>1</v>
      </c>
      <c r="G32" s="7">
        <f>SUM((('Tabela Jogos'!G29+'Tabela Jogos'!E31)+'Tabela Jogos'!E32))</f>
        <v>5</v>
      </c>
      <c r="H32" s="7">
        <f>SUM((('Tabela Jogos'!E29+'Tabela Jogos'!G31)+'Tabela Jogos'!G32))</f>
        <v>4</v>
      </c>
      <c r="I32" s="7">
        <f>SUM((G32-H32))</f>
        <v>1</v>
      </c>
      <c r="J32" s="6"/>
      <c r="K32" s="4" t="str">
        <f>IF((B32&lt;=B31),A32,A31)</f>
        <v>Austrália</v>
      </c>
      <c r="L32" s="9">
        <f>VLOOKUP(K32,$A$29:$I$32,2,FALSE)</f>
        <v>0</v>
      </c>
      <c r="M32" s="4"/>
      <c r="N32" s="4" t="str">
        <f>IF((L32&lt;=L30),K32,K30)</f>
        <v>Austrália</v>
      </c>
      <c r="O32" s="9">
        <f>VLOOKUP(N32,$A$29:$I$32,2,FALSE)</f>
        <v>0</v>
      </c>
      <c r="P32" s="4"/>
      <c r="Q32" s="4" t="str">
        <f>IF((O32&lt;=O29),N32,N29)</f>
        <v>Austrália</v>
      </c>
      <c r="R32" s="9">
        <f>VLOOKUP(Q32,$A$29:$I$32,2,FALSE)</f>
        <v>0</v>
      </c>
      <c r="S32" s="9">
        <f>VLOOKUP(Q32,$A$29:$I$32,9,FALSE)</f>
        <v>-4</v>
      </c>
      <c r="T32" s="4"/>
      <c r="U32" s="4" t="str">
        <f>IF(AND((R31=R32),(S32&gt;S31)),Q31,Q32)</f>
        <v>Austrália</v>
      </c>
      <c r="V32" s="9">
        <f>VLOOKUP(U32,$A$29:$I$32,2,FALSE)</f>
        <v>0</v>
      </c>
      <c r="W32" s="9">
        <f>VLOOKUP(U32,$A$29:$I$32,9,FALSE)</f>
        <v>-4</v>
      </c>
      <c r="X32" s="4" t="str">
        <f>IF(AND((V30=V32),(W32&gt;W30)),U30,U32)</f>
        <v>Austrália</v>
      </c>
      <c r="Y32" s="9">
        <f>VLOOKUP(X32,$A$29:$I$32,2,FALSE)</f>
        <v>0</v>
      </c>
      <c r="Z32" s="9">
        <f>VLOOKUP(X32,$A$29:$I$32,9,FALSE)</f>
        <v>-4</v>
      </c>
      <c r="AA32" s="4"/>
      <c r="AB32" s="4" t="str">
        <f>IF(AND((Y32=Y29),(Z32&gt;Z29)),X29,X32)</f>
        <v>Austrália</v>
      </c>
      <c r="AC32" s="9">
        <f>VLOOKUP(AB32,$A$29:$I$32,2,FALSE)</f>
        <v>0</v>
      </c>
      <c r="AD32" s="9">
        <f>VLOOKUP(AB32,$A$29:$I$32,9,FALSE)</f>
        <v>-4</v>
      </c>
      <c r="AE32" s="9">
        <f>VLOOKUP(AB32,$A$29:$I$32,7,FALSE)</f>
        <v>2</v>
      </c>
      <c r="AF32" s="4" t="str">
        <f>IF(AND((AC32=AC31),(AD32=AD31),(AE32&gt;AE31)),X31,X32)</f>
        <v>Austrália</v>
      </c>
      <c r="AG32" s="9">
        <f>VLOOKUP(AF32,$A$29:$I$32,2,FALSE)</f>
        <v>0</v>
      </c>
      <c r="AH32" s="9">
        <f>VLOOKUP(AF32,$A$29:$I$32,9,FALSE)</f>
        <v>-4</v>
      </c>
      <c r="AI32" s="9">
        <f>VLOOKUP(AF32,$A$29:$I$32,7,FALSE)</f>
        <v>2</v>
      </c>
      <c r="AJ32" s="4" t="str">
        <f>IF(AND((AG30=AG32),(AH30=AH32),(AI32&gt;AI30)),AF30,AF32)</f>
        <v>Austrália</v>
      </c>
      <c r="AK32" s="9">
        <f>VLOOKUP(AJ32,$A$29:$I$32,2,FALSE)</f>
        <v>0</v>
      </c>
      <c r="AL32" s="9">
        <f>VLOOKUP(AJ32,$A$29:$I$32,9,FALSE)</f>
        <v>-4</v>
      </c>
      <c r="AM32" s="9">
        <f>VLOOKUP(AJ32,$A$29:$I$32,7,FALSE)</f>
        <v>2</v>
      </c>
      <c r="AN32" s="4" t="str">
        <f>IF(AND((AK32=AK29),(AL32=AL29),(AM32&gt;AM29)),AJ29,AJ32)</f>
        <v>Austrália</v>
      </c>
      <c r="AO32" s="9">
        <f>VLOOKUP(AN32,$A$29:$I$32,2,FALSE)</f>
        <v>0</v>
      </c>
      <c r="AP32" s="9">
        <f>VLOOKUP(AN32,$A$29:$I$32,9,FALSE)</f>
        <v>-4</v>
      </c>
      <c r="AQ32" s="9">
        <f>VLOOKUP(AN32,$A$29:$I$32,7,FALSE)</f>
        <v>2</v>
      </c>
    </row>
    <row r="33" spans="1:43" ht="12" customHeight="1" x14ac:dyDescent="0.2">
      <c r="A33" s="1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</row>
    <row r="34" spans="1:43" ht="12" customHeight="1" x14ac:dyDescent="0.2">
      <c r="A34" s="1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</row>
    <row r="35" spans="1:43" ht="12" customHeight="1" x14ac:dyDescent="0.2">
      <c r="A35" s="1"/>
      <c r="B35" s="186" t="s">
        <v>30</v>
      </c>
      <c r="C35" s="186"/>
      <c r="D35" s="186"/>
      <c r="E35" s="186"/>
      <c r="F35" s="186"/>
      <c r="G35" s="186"/>
      <c r="H35" s="186"/>
      <c r="I35" s="186"/>
      <c r="J35" s="4"/>
      <c r="K35" s="4" t="s">
        <v>35</v>
      </c>
      <c r="L35" s="4"/>
      <c r="M35" s="4"/>
      <c r="N35" s="4" t="s">
        <v>37</v>
      </c>
      <c r="O35" s="4"/>
      <c r="P35" s="4"/>
      <c r="Q35" s="4" t="s">
        <v>36</v>
      </c>
      <c r="R35" s="4"/>
      <c r="S35" s="4"/>
      <c r="T35" s="4"/>
      <c r="U35" s="4" t="s">
        <v>36</v>
      </c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</row>
    <row r="36" spans="1:43" ht="12" customHeight="1" x14ac:dyDescent="0.2">
      <c r="A36" s="5" t="s">
        <v>34</v>
      </c>
      <c r="B36" s="6" t="s">
        <v>33</v>
      </c>
      <c r="C36" s="7" t="s">
        <v>20</v>
      </c>
      <c r="D36" s="7" t="s">
        <v>21</v>
      </c>
      <c r="E36" s="7" t="s">
        <v>23</v>
      </c>
      <c r="F36" s="7" t="s">
        <v>22</v>
      </c>
      <c r="G36" s="7" t="s">
        <v>24</v>
      </c>
      <c r="H36" s="7" t="s">
        <v>25</v>
      </c>
      <c r="I36" s="7" t="s">
        <v>26</v>
      </c>
      <c r="J36" s="8"/>
      <c r="K36" s="4"/>
      <c r="L36" s="4" t="s">
        <v>33</v>
      </c>
      <c r="M36" s="4"/>
      <c r="N36" s="4"/>
      <c r="O36" s="4" t="s">
        <v>38</v>
      </c>
      <c r="P36" s="4"/>
      <c r="Q36" s="4"/>
      <c r="R36" s="4" t="s">
        <v>33</v>
      </c>
      <c r="S36" s="4" t="s">
        <v>26</v>
      </c>
      <c r="T36" s="4"/>
      <c r="U36" s="4"/>
      <c r="V36" s="4" t="s">
        <v>33</v>
      </c>
      <c r="W36" s="4" t="s">
        <v>26</v>
      </c>
      <c r="X36" s="4"/>
      <c r="Y36" s="4" t="s">
        <v>33</v>
      </c>
      <c r="Z36" s="4" t="s">
        <v>26</v>
      </c>
      <c r="AA36" s="4"/>
      <c r="AB36" s="4"/>
      <c r="AC36" s="4" t="s">
        <v>33</v>
      </c>
      <c r="AD36" s="4" t="s">
        <v>26</v>
      </c>
      <c r="AE36" s="4" t="s">
        <v>24</v>
      </c>
      <c r="AF36" s="4"/>
      <c r="AG36" s="4" t="s">
        <v>33</v>
      </c>
      <c r="AH36" s="4" t="s">
        <v>26</v>
      </c>
      <c r="AI36" s="4" t="s">
        <v>24</v>
      </c>
      <c r="AJ36" s="4"/>
      <c r="AK36" s="4" t="s">
        <v>33</v>
      </c>
      <c r="AL36" s="4" t="s">
        <v>26</v>
      </c>
      <c r="AM36" s="4" t="s">
        <v>24</v>
      </c>
      <c r="AN36" s="4"/>
      <c r="AO36" s="4" t="s">
        <v>33</v>
      </c>
      <c r="AP36" s="4" t="s">
        <v>26</v>
      </c>
      <c r="AQ36" s="4" t="s">
        <v>24</v>
      </c>
    </row>
    <row r="37" spans="1:43" ht="12" customHeight="1" x14ac:dyDescent="0.2">
      <c r="A37" s="1" t="s">
        <v>57</v>
      </c>
      <c r="B37" s="6">
        <f>SUM((D37*3))+E37</f>
        <v>7</v>
      </c>
      <c r="C37" s="7">
        <f>COUNT('Tabela Jogos'!E36,'Tabela Jogos'!E38,'Tabela Jogos'!G40)</f>
        <v>3</v>
      </c>
      <c r="D37" s="7">
        <f>SUM(IF(('Tabela Jogos'!$E$36&gt;'Tabela Jogos'!$G$36),COUNT('Tabela Jogos'!$E$36)),IF(('Tabela Jogos'!$E$38&gt;'Tabela Jogos'!$G$38),COUNT('Tabela Jogos'!$E$38)),IF(('Tabela Jogos'!$G$40&gt;'Tabela Jogos'!$E$40),COUNT('Tabela Jogos'!$G$40)))</f>
        <v>2</v>
      </c>
      <c r="E37" s="7">
        <f>SUM(IF(('Tabela Jogos'!$E$36='Tabela Jogos'!$G$36),COUNT('Tabela Jogos'!$E$36)),IF(('Tabela Jogos'!$E$38='Tabela Jogos'!$G$38),COUNT('Tabela Jogos'!$E$38)),IF(('Tabela Jogos'!$G$40='Tabela Jogos'!$E$40),COUNT('Tabela Jogos'!$G$40)))</f>
        <v>1</v>
      </c>
      <c r="F37" s="7">
        <f>SUM(IF(('Tabela Jogos'!$E$36&lt;'Tabela Jogos'!$G$36),COUNT('Tabela Jogos'!$E$36)),IF(('Tabela Jogos'!$E$38&lt;'Tabela Jogos'!$G$38),COUNT('Tabela Jogos'!$E$38)),IF(('Tabela Jogos'!$G$40&lt;'Tabela Jogos'!$E$40),COUNT('Tabela Jogos'!$G$40)))</f>
        <v>0</v>
      </c>
      <c r="G37" s="7">
        <f>SUM((('Tabela Jogos'!E36+'Tabela Jogos'!E38)+'Tabela Jogos'!G40))</f>
        <v>6</v>
      </c>
      <c r="H37" s="7">
        <f>SUM((('Tabela Jogos'!G36+'Tabela Jogos'!G38)+'Tabela Jogos'!E40))</f>
        <v>2</v>
      </c>
      <c r="I37" s="7">
        <f>SUM((G37-H37))</f>
        <v>4</v>
      </c>
      <c r="J37" s="6"/>
      <c r="K37" s="4" t="str">
        <f>IF((B37&gt;=B38),A37,A38)</f>
        <v>Alemanha</v>
      </c>
      <c r="L37" s="9">
        <f>VLOOKUP(K37,$A$37:$I$40,2,FALSE)</f>
        <v>7</v>
      </c>
      <c r="M37" s="4"/>
      <c r="N37" s="4" t="str">
        <f>IF((L37&gt;=L39),K37,K39)</f>
        <v>Alemanha</v>
      </c>
      <c r="O37" s="9">
        <f>VLOOKUP(N37,$A$37:$I$40,2,FALSE)</f>
        <v>7</v>
      </c>
      <c r="P37" s="4"/>
      <c r="Q37" s="4" t="str">
        <f>IF((O37&gt;=O40),N37,N40)</f>
        <v>Alemanha</v>
      </c>
      <c r="R37" s="9">
        <f>VLOOKUP(Q37,$A$37:$I$40,2,FALSE)</f>
        <v>7</v>
      </c>
      <c r="S37" s="9">
        <f>VLOOKUP(Q37,$A$37:$I$40,9,FALSE)</f>
        <v>4</v>
      </c>
      <c r="T37" s="4"/>
      <c r="U37" s="4" t="str">
        <f>IF(AND((R37=R38),(S38&gt;S37)),Q38,Q37)</f>
        <v>Alemanha</v>
      </c>
      <c r="V37" s="9">
        <f>VLOOKUP(U37,$A$37:$I$40,2,FALSE)</f>
        <v>7</v>
      </c>
      <c r="W37" s="9">
        <f>VLOOKUP(U37,$A$37:$I$40,9,FALSE)</f>
        <v>4</v>
      </c>
      <c r="X37" s="4" t="str">
        <f>IF(AND((V37=V39),(W39&gt;W37)),U39,U37)</f>
        <v>Alemanha</v>
      </c>
      <c r="Y37" s="9">
        <f>VLOOKUP(X37,$A$37:$I$40,2,FALSE)</f>
        <v>7</v>
      </c>
      <c r="Z37" s="9">
        <f>VLOOKUP(X37,$A$37:$I$40,9,FALSE)</f>
        <v>4</v>
      </c>
      <c r="AA37" s="4"/>
      <c r="AB37" s="4" t="str">
        <f>IF(AND((Y37=Y40),(Z40&gt;Z37)),X40,X37)</f>
        <v>Alemanha</v>
      </c>
      <c r="AC37" s="9">
        <f>VLOOKUP(AB37,$A$37:$I$40,2,FALSE)</f>
        <v>7</v>
      </c>
      <c r="AD37" s="9">
        <f>VLOOKUP(AB37,$A$37:$I$40,9,FALSE)</f>
        <v>4</v>
      </c>
      <c r="AE37" s="9">
        <f>VLOOKUP(AB37,$A$37:$I$40,7,FALSE)</f>
        <v>6</v>
      </c>
      <c r="AF37" s="4" t="str">
        <f>IF(AND((AC37=AC38),(AD37=AD38),(AE38&gt;AE37)),AB38,AB37)</f>
        <v>Alemanha</v>
      </c>
      <c r="AG37" s="9">
        <f>VLOOKUP(AF37,$A$37:$I$40,2,FALSE)</f>
        <v>7</v>
      </c>
      <c r="AH37" s="9">
        <f>VLOOKUP(AF37,$A$37:$I$40,9,FALSE)</f>
        <v>4</v>
      </c>
      <c r="AI37" s="9">
        <f>VLOOKUP(AF37,$A$37:$I$40,7,FALSE)</f>
        <v>6</v>
      </c>
      <c r="AJ37" s="4" t="str">
        <f>IF(AND((AG37=AG39),(AH37=AH39),(AI39&gt;AI37)),AF39,AF37)</f>
        <v>Alemanha</v>
      </c>
      <c r="AK37" s="9">
        <f>VLOOKUP(AJ37,$A$37:$I$40,2,FALSE)</f>
        <v>7</v>
      </c>
      <c r="AL37" s="9">
        <f>VLOOKUP(AJ37,$A$37:$I$40,9,FALSE)</f>
        <v>4</v>
      </c>
      <c r="AM37" s="9">
        <f>VLOOKUP(AJ37,$A$37:$I$40,7,FALSE)</f>
        <v>6</v>
      </c>
      <c r="AN37" s="4" t="str">
        <f>IF(AND((AK37=AK40),(AL37=AL40),(AM40&gt;AM37)),AJ40,AJ37)</f>
        <v>Alemanha</v>
      </c>
      <c r="AO37" s="9">
        <f>VLOOKUP(AN37,$A$37:$I$40,2,FALSE)</f>
        <v>7</v>
      </c>
      <c r="AP37" s="9">
        <f>VLOOKUP(AN37,$A$37:$I$40,9,FALSE)</f>
        <v>4</v>
      </c>
      <c r="AQ37" s="9">
        <f>VLOOKUP(AN37,$A$37:$I$40,7,FALSE)</f>
        <v>6</v>
      </c>
    </row>
    <row r="38" spans="1:43" ht="12" customHeight="1" x14ac:dyDescent="0.2">
      <c r="A38" s="1" t="s">
        <v>100</v>
      </c>
      <c r="B38" s="6">
        <f>SUM((D38*3))+E38</f>
        <v>0</v>
      </c>
      <c r="C38" s="7">
        <f>COUNT('Tabela Jogos'!G36,'Tabela Jogos'!G39,'Tabela Jogos'!E41)</f>
        <v>3</v>
      </c>
      <c r="D38" s="7">
        <f>SUM(IF(('Tabela Jogos'!$G$36&gt;'Tabela Jogos'!$E$36),COUNT('Tabela Jogos'!$G$36)),IF(('Tabela Jogos'!$G$39&gt;'Tabela Jogos'!$E$39),COUNT('Tabela Jogos'!$G$39)),IF(('Tabela Jogos'!$E$41&gt;'Tabela Jogos'!$G$41),COUNT('Tabela Jogos'!$E$41)))</f>
        <v>0</v>
      </c>
      <c r="E38" s="7">
        <f>SUM(IF(('Tabela Jogos'!$G$36='Tabela Jogos'!$E$36),COUNT('Tabela Jogos'!$G$36)),IF(('Tabela Jogos'!$G$39='Tabela Jogos'!$E$39),COUNT('Tabela Jogos'!$G$39)),IF(('Tabela Jogos'!$E$41='Tabela Jogos'!$G$41),COUNT('Tabela Jogos'!$E$41)))</f>
        <v>0</v>
      </c>
      <c r="F38" s="7">
        <f>SUM(IF(('Tabela Jogos'!$G$36&lt;'Tabela Jogos'!$E$36),COUNT('Tabela Jogos'!$G$36)),IF(('Tabela Jogos'!$G$39&lt;'Tabela Jogos'!$E$39),COUNT('Tabela Jogos'!$G$39)),IF(('Tabela Jogos'!$E$41&lt;'Tabela Jogos'!$G$41),COUNT('Tabela Jogos'!$E$41)))</f>
        <v>3</v>
      </c>
      <c r="G38" s="7">
        <f>SUM((('Tabela Jogos'!G36+'Tabela Jogos'!G39)+'Tabela Jogos'!E41))</f>
        <v>0</v>
      </c>
      <c r="H38" s="7">
        <f>SUM((('Tabela Jogos'!E36+'Tabela Jogos'!E39)+'Tabela Jogos'!G41))</f>
        <v>8</v>
      </c>
      <c r="I38" s="7">
        <f>SUM((G38-H38))</f>
        <v>-8</v>
      </c>
      <c r="J38" s="6"/>
      <c r="K38" s="4" t="str">
        <f>IF((B38&lt;=B37),A38,A37)</f>
        <v>Curaçao</v>
      </c>
      <c r="L38" s="9">
        <f>VLOOKUP(K38,$A$37:$I$40,2,FALSE)</f>
        <v>0</v>
      </c>
      <c r="M38" s="4"/>
      <c r="N38" s="4" t="str">
        <f>IF((L38&gt;=L40),K38,K40)</f>
        <v>Costa do Marfim</v>
      </c>
      <c r="O38" s="9">
        <f>VLOOKUP(N38,$A$37:$I$40,2,FALSE)</f>
        <v>4</v>
      </c>
      <c r="P38" s="4"/>
      <c r="Q38" s="4" t="str">
        <f>IF((O38&gt;=O39),N38,N39)</f>
        <v>Equador</v>
      </c>
      <c r="R38" s="9">
        <f>VLOOKUP(Q38,$A$37:$I$40,2,FALSE)</f>
        <v>5</v>
      </c>
      <c r="S38" s="9">
        <f>VLOOKUP(Q38,$A$37:$I$40,9,FALSE)</f>
        <v>2</v>
      </c>
      <c r="T38" s="4"/>
      <c r="U38" s="4" t="str">
        <f>IF(AND((R37=R38),(S38&gt;S37)),Q37,Q38)</f>
        <v>Equador</v>
      </c>
      <c r="V38" s="9">
        <f>VLOOKUP(U38,$A$37:$I$40,2,FALSE)</f>
        <v>5</v>
      </c>
      <c r="W38" s="9">
        <f>VLOOKUP(U38,$A$37:$I$40,9,FALSE)</f>
        <v>2</v>
      </c>
      <c r="X38" s="4" t="str">
        <f>IF(AND((V38=V40),(W40&gt;W38)),U40,U38)</f>
        <v>Equador</v>
      </c>
      <c r="Y38" s="9">
        <f>VLOOKUP(X38,$A$37:$I$40,2,FALSE)</f>
        <v>5</v>
      </c>
      <c r="Z38" s="9">
        <f>VLOOKUP(X38,$A$37:$I$40,9,FALSE)</f>
        <v>2</v>
      </c>
      <c r="AA38" s="4"/>
      <c r="AB38" s="4" t="str">
        <f>IF(AND((Y38=Y39),(Z39&gt;Z38)),X39,X38)</f>
        <v>Equador</v>
      </c>
      <c r="AC38" s="9">
        <f>VLOOKUP(AB38,$A$37:$I$40,2,FALSE)</f>
        <v>5</v>
      </c>
      <c r="AD38" s="9">
        <f>VLOOKUP(AB38,$A$37:$I$40,9,FALSE)</f>
        <v>2</v>
      </c>
      <c r="AE38" s="9">
        <f>VLOOKUP(AB38,$A$37:$I$40,7,FALSE)</f>
        <v>5</v>
      </c>
      <c r="AF38" s="4" t="str">
        <f>IF(AND((AC38=AC37),(AD38=AD37),(AE38&gt;AE37)),AB37,AB38)</f>
        <v>Equador</v>
      </c>
      <c r="AG38" s="9">
        <f>VLOOKUP(AF38,$A$37:$I$40,2,FALSE)</f>
        <v>5</v>
      </c>
      <c r="AH38" s="9">
        <f>VLOOKUP(AF38,$A$37:$I$40,9,FALSE)</f>
        <v>2</v>
      </c>
      <c r="AI38" s="9">
        <f>VLOOKUP(AF38,$A$37:$I$40,7,FALSE)</f>
        <v>5</v>
      </c>
      <c r="AJ38" s="4" t="str">
        <f>IF(AND((AG38=AG40),(AH38=AH40),(AI40&gt;AI38)),AF40,AF38)</f>
        <v>Equador</v>
      </c>
      <c r="AK38" s="9">
        <f>VLOOKUP(AJ38,$A$37:$I$40,2,FALSE)</f>
        <v>5</v>
      </c>
      <c r="AL38" s="9">
        <f>VLOOKUP(AJ38,$A$37:$I$40,9,FALSE)</f>
        <v>2</v>
      </c>
      <c r="AM38" s="9">
        <f>VLOOKUP(AJ38,$A$37:$I$40,7,FALSE)</f>
        <v>5</v>
      </c>
      <c r="AN38" s="4" t="str">
        <f>IF(AND((AK38=AK39),(AL38=AL39),(AM39&gt;AM38)),AJ39,AJ38)</f>
        <v>Equador</v>
      </c>
      <c r="AO38" s="9">
        <f>VLOOKUP(AN38,$A$37:$I$40,2,FALSE)</f>
        <v>5</v>
      </c>
      <c r="AP38" s="9">
        <f>VLOOKUP(AN38,$A$37:$I$40,9,FALSE)</f>
        <v>2</v>
      </c>
      <c r="AQ38" s="9">
        <f>VLOOKUP(AN38,$A$37:$I$40,7,FALSE)</f>
        <v>5</v>
      </c>
    </row>
    <row r="39" spans="1:43" ht="12" customHeight="1" x14ac:dyDescent="0.2">
      <c r="A39" s="1" t="s">
        <v>59</v>
      </c>
      <c r="B39" s="6">
        <f>SUM((D39*3))+E39</f>
        <v>4</v>
      </c>
      <c r="C39" s="7">
        <f>COUNT('Tabela Jogos'!E37,'Tabela Jogos'!G38,'Tabela Jogos'!G41)</f>
        <v>3</v>
      </c>
      <c r="D39" s="7">
        <f>SUM(IF(('Tabela Jogos'!$E$37&gt;'Tabela Jogos'!$G$37),COUNT('Tabela Jogos'!$E$37)),IF(('Tabela Jogos'!$G$38&gt;'Tabela Jogos'!$E$38),COUNT('Tabela Jogos'!$G$38)),IF(('Tabela Jogos'!$G$41&gt;'Tabela Jogos'!$E$41),COUNT('Tabela Jogos'!$G$41)))</f>
        <v>1</v>
      </c>
      <c r="E39" s="7">
        <f>SUM(IF(('Tabela Jogos'!$E$37='Tabela Jogos'!$G$37),COUNT('Tabela Jogos'!$E$37)),IF(('Tabela Jogos'!$G$38='Tabela Jogos'!$E$38),COUNT('Tabela Jogos'!$G$38)),IF(('Tabela Jogos'!$G$41='Tabela Jogos'!$E$41),COUNT('Tabela Jogos'!$G$41)))</f>
        <v>1</v>
      </c>
      <c r="F39" s="7">
        <f>SUM(IF(('Tabela Jogos'!$E$37&lt;'Tabela Jogos'!$G$37),COUNT('Tabela Jogos'!$E$37)),IF(('Tabela Jogos'!$G$38&lt;'Tabela Jogos'!$E$38),COUNT('Tabela Jogos'!$G$38)),IF(('Tabela Jogos'!$G$41&lt;'Tabela Jogos'!$E$41),COUNT('Tabela Jogos'!$G$41)))</f>
        <v>1</v>
      </c>
      <c r="G39" s="7">
        <f>SUM((('Tabela Jogos'!E37+'Tabela Jogos'!G38)+'Tabela Jogos'!G41))</f>
        <v>6</v>
      </c>
      <c r="H39" s="7">
        <f>SUM((('Tabela Jogos'!G37+'Tabela Jogos'!E38)+'Tabela Jogos'!E41))</f>
        <v>4</v>
      </c>
      <c r="I39" s="7">
        <f>SUM((G39-H39))</f>
        <v>2</v>
      </c>
      <c r="J39" s="6"/>
      <c r="K39" s="4" t="str">
        <f>IF((B39&gt;=B40),A39,A40)</f>
        <v>Equador</v>
      </c>
      <c r="L39" s="9">
        <f>VLOOKUP(K39,$A$37:$I$40,2,FALSE)</f>
        <v>5</v>
      </c>
      <c r="M39" s="4"/>
      <c r="N39" s="4" t="str">
        <f>IF((L39&lt;=L37),K39,K37)</f>
        <v>Equador</v>
      </c>
      <c r="O39" s="9">
        <f>VLOOKUP(N39,$A$37:$I$40,2,FALSE)</f>
        <v>5</v>
      </c>
      <c r="P39" s="4"/>
      <c r="Q39" s="4" t="str">
        <f>IF((O39&lt;=O38),N39,N38)</f>
        <v>Costa do Marfim</v>
      </c>
      <c r="R39" s="9">
        <f>VLOOKUP(Q39,$A$37:$I$40,2,FALSE)</f>
        <v>4</v>
      </c>
      <c r="S39" s="9">
        <f>VLOOKUP(Q39,$A$37:$I$40,9,FALSE)</f>
        <v>2</v>
      </c>
      <c r="T39" s="4"/>
      <c r="U39" s="4" t="str">
        <f>IF(AND((R39=R40),(S40&gt;S39)),Q40,Q39)</f>
        <v>Costa do Marfim</v>
      </c>
      <c r="V39" s="9">
        <f>VLOOKUP(U39,$A$37:$I$40,2,FALSE)</f>
        <v>4</v>
      </c>
      <c r="W39" s="9">
        <f>VLOOKUP(U39,$A$37:$I$40,9,FALSE)</f>
        <v>2</v>
      </c>
      <c r="X39" s="4" t="str">
        <f>IF(AND((V37=V39),(W39&gt;W37)),U37,U39)</f>
        <v>Costa do Marfim</v>
      </c>
      <c r="Y39" s="9">
        <f>VLOOKUP(X39,$A$37:$I$40,2,FALSE)</f>
        <v>4</v>
      </c>
      <c r="Z39" s="9">
        <f>VLOOKUP(X39,$A$37:$I$40,9,FALSE)</f>
        <v>2</v>
      </c>
      <c r="AA39" s="4"/>
      <c r="AB39" s="4" t="str">
        <f>IF(AND((Y39=Y38),(Z39&gt;Z38)),X38,X39)</f>
        <v>Costa do Marfim</v>
      </c>
      <c r="AC39" s="9">
        <f>VLOOKUP(AB39,$A$37:$I$40,2,FALSE)</f>
        <v>4</v>
      </c>
      <c r="AD39" s="9">
        <f>VLOOKUP(AB39,$A$37:$I$40,9,FALSE)</f>
        <v>2</v>
      </c>
      <c r="AE39" s="9">
        <f>VLOOKUP(AB39,$A$37:$I$40,7,FALSE)</f>
        <v>6</v>
      </c>
      <c r="AF39" s="4" t="str">
        <f>IF(AND((AC39=AC40),(AD39=AD40),(AE40&gt;AE39)),AB40,AB39)</f>
        <v>Costa do Marfim</v>
      </c>
      <c r="AG39" s="9">
        <f>VLOOKUP(AF39,$A$37:$I$40,2,FALSE)</f>
        <v>4</v>
      </c>
      <c r="AH39" s="9">
        <f>VLOOKUP(AF39,$A$37:$I$40,9,FALSE)</f>
        <v>2</v>
      </c>
      <c r="AI39" s="9">
        <f>VLOOKUP(AF39,$A$37:$I$40,7,FALSE)</f>
        <v>6</v>
      </c>
      <c r="AJ39" s="4" t="str">
        <f>IF(AND((AG39=AG37),(AH39=AH37),(AI39&gt;AI37)),AF37,AF39)</f>
        <v>Costa do Marfim</v>
      </c>
      <c r="AK39" s="9">
        <f>VLOOKUP(AJ39,$A$37:$I$40,2,FALSE)</f>
        <v>4</v>
      </c>
      <c r="AL39" s="9">
        <f>VLOOKUP(AJ39,$A$37:$I$40,9,FALSE)</f>
        <v>2</v>
      </c>
      <c r="AM39" s="9">
        <f>VLOOKUP(AJ39,$A$37:$I$40,7,FALSE)</f>
        <v>6</v>
      </c>
      <c r="AN39" s="4" t="str">
        <f>IF(AND((AK39=AK38),(AL39=AL38),(AM39&gt;AM38)),AJ38,AJ39)</f>
        <v>Costa do Marfim</v>
      </c>
      <c r="AO39" s="9">
        <f>VLOOKUP(AN39,$A$37:$I$40,2,FALSE)</f>
        <v>4</v>
      </c>
      <c r="AP39" s="9">
        <f>VLOOKUP(AN39,$A$37:$I$40,9,FALSE)</f>
        <v>2</v>
      </c>
      <c r="AQ39" s="9">
        <f>VLOOKUP(AN39,$A$37:$I$40,7,FALSE)</f>
        <v>6</v>
      </c>
    </row>
    <row r="40" spans="1:43" ht="12" customHeight="1" x14ac:dyDescent="0.2">
      <c r="A40" s="1" t="s">
        <v>58</v>
      </c>
      <c r="B40" s="6">
        <f>SUM((D40*3))+E40</f>
        <v>5</v>
      </c>
      <c r="C40" s="7">
        <f>COUNT('Tabela Jogos'!G37,'Tabela Jogos'!E39,'Tabela Jogos'!E40)</f>
        <v>3</v>
      </c>
      <c r="D40" s="7">
        <f>SUM(IF(('Tabela Jogos'!$G$37&gt;'Tabela Jogos'!$E$37),COUNT('Tabela Jogos'!$G$37)),IF(('Tabela Jogos'!$E$39&gt;'Tabela Jogos'!$G$39),COUNT('Tabela Jogos'!$E$39)),IF(('Tabela Jogos'!$E$40&gt;'Tabela Jogos'!$G$40),COUNT('Tabela Jogos'!$E$40)))</f>
        <v>1</v>
      </c>
      <c r="E40" s="7">
        <f>SUM(IF(('Tabela Jogos'!$G$37='Tabela Jogos'!$E$37),COUNT('Tabela Jogos'!$G$37)),IF(('Tabela Jogos'!$E$39='Tabela Jogos'!$G$39),COUNT('Tabela Jogos'!$E$39)),IF(('Tabela Jogos'!$E$40='Tabela Jogos'!$G$40),COUNT('Tabela Jogos'!$E$40)))</f>
        <v>2</v>
      </c>
      <c r="F40" s="7">
        <f>SUM(IF(('Tabela Jogos'!$G$37&lt;'Tabela Jogos'!$E$37),COUNT('Tabela Jogos'!$G$37)),IF(('Tabela Jogos'!$E$39&lt;'Tabela Jogos'!$G$39),COUNT('Tabela Jogos'!$E$39)),IF(('Tabela Jogos'!$E$40&lt;'Tabela Jogos'!$G$40),COUNT('Tabela Jogos'!$E$40)))</f>
        <v>0</v>
      </c>
      <c r="G40" s="7">
        <f>SUM((('Tabela Jogos'!G37+'Tabela Jogos'!E39)+'Tabela Jogos'!E40))</f>
        <v>5</v>
      </c>
      <c r="H40" s="7">
        <f>SUM((('Tabela Jogos'!E37+'Tabela Jogos'!G39)+'Tabela Jogos'!G40))</f>
        <v>3</v>
      </c>
      <c r="I40" s="7">
        <f>SUM((G40-H40))</f>
        <v>2</v>
      </c>
      <c r="J40" s="6"/>
      <c r="K40" s="4" t="str">
        <f>IF((B40&lt;=B39),A40,A39)</f>
        <v>Costa do Marfim</v>
      </c>
      <c r="L40" s="9">
        <f>VLOOKUP(K40,$A$37:$I$40,2,FALSE)</f>
        <v>4</v>
      </c>
      <c r="M40" s="4"/>
      <c r="N40" s="4" t="str">
        <f>IF((L40&lt;=L38),K40,K38)</f>
        <v>Curaçao</v>
      </c>
      <c r="O40" s="9">
        <f>VLOOKUP(N40,$A$37:$I$40,2,FALSE)</f>
        <v>0</v>
      </c>
      <c r="P40" s="4"/>
      <c r="Q40" s="4" t="str">
        <f>IF((O40&lt;=O37),N40,N37)</f>
        <v>Curaçao</v>
      </c>
      <c r="R40" s="9">
        <f>VLOOKUP(Q40,$A$37:$I$40,2,FALSE)</f>
        <v>0</v>
      </c>
      <c r="S40" s="9">
        <f>VLOOKUP(Q40,$A$37:$I$40,9,FALSE)</f>
        <v>-8</v>
      </c>
      <c r="T40" s="4"/>
      <c r="U40" s="4" t="str">
        <f>IF(AND((R39=R40),(S40&gt;S39)),Q39,Q40)</f>
        <v>Curaçao</v>
      </c>
      <c r="V40" s="9">
        <f>VLOOKUP(U40,$A$37:$I$40,2,FALSE)</f>
        <v>0</v>
      </c>
      <c r="W40" s="9">
        <f>VLOOKUP(U40,$A$37:$I$40,9,FALSE)</f>
        <v>-8</v>
      </c>
      <c r="X40" s="4" t="str">
        <f>IF(AND((V38=V40),(W40&gt;W38)),U38,U40)</f>
        <v>Curaçao</v>
      </c>
      <c r="Y40" s="9">
        <f>VLOOKUP(X40,$A$37:$I$40,2,FALSE)</f>
        <v>0</v>
      </c>
      <c r="Z40" s="9">
        <f>VLOOKUP(X40,$A$37:$I$40,9,FALSE)</f>
        <v>-8</v>
      </c>
      <c r="AA40" s="4"/>
      <c r="AB40" s="4" t="str">
        <f>IF(AND((Y40=Y37),(Z40&gt;Z37)),X37,X40)</f>
        <v>Curaçao</v>
      </c>
      <c r="AC40" s="9">
        <f>VLOOKUP(AB40,$A$37:$I$40,2,FALSE)</f>
        <v>0</v>
      </c>
      <c r="AD40" s="9">
        <f>VLOOKUP(AB40,$A$37:$I$40,9,FALSE)</f>
        <v>-8</v>
      </c>
      <c r="AE40" s="9">
        <f>VLOOKUP(AB40,$A$37:$I$40,7,FALSE)</f>
        <v>0</v>
      </c>
      <c r="AF40" s="4" t="str">
        <f>IF(AND((AC40=AC39),(AD40=AD39),(AE40&gt;AE39)),X39,X40)</f>
        <v>Curaçao</v>
      </c>
      <c r="AG40" s="9">
        <f>VLOOKUP(AF40,$A$37:$I$40,2,FALSE)</f>
        <v>0</v>
      </c>
      <c r="AH40" s="9">
        <f>VLOOKUP(AF40,$A$37:$I$40,9,FALSE)</f>
        <v>-8</v>
      </c>
      <c r="AI40" s="9">
        <f>VLOOKUP(AF40,$A$37:$I$40,7,FALSE)</f>
        <v>0</v>
      </c>
      <c r="AJ40" s="4" t="str">
        <f>IF(AND((AG38=AG40),(AH38=AH40),(AI40&gt;AI38)),AF38,AF40)</f>
        <v>Curaçao</v>
      </c>
      <c r="AK40" s="9">
        <f>VLOOKUP(AJ40,$A$37:$I$40,2,FALSE)</f>
        <v>0</v>
      </c>
      <c r="AL40" s="9">
        <f>VLOOKUP(AJ40,$A$37:$I$40,9,FALSE)</f>
        <v>-8</v>
      </c>
      <c r="AM40" s="9">
        <f>VLOOKUP(AJ40,$A$37:$I$40,7,FALSE)</f>
        <v>0</v>
      </c>
      <c r="AN40" s="4" t="str">
        <f>IF(AND((AK40=AK37),(AL40=AL37),(AM40&gt;AM37)),AJ37,AJ40)</f>
        <v>Curaçao</v>
      </c>
      <c r="AO40" s="9">
        <f>VLOOKUP(AN40,$A$37:$I$40,2,FALSE)</f>
        <v>0</v>
      </c>
      <c r="AP40" s="9">
        <f>VLOOKUP(AN40,$A$37:$I$40,9,FALSE)</f>
        <v>-8</v>
      </c>
      <c r="AQ40" s="9">
        <f>VLOOKUP(AN40,$A$37:$I$40,7,FALSE)</f>
        <v>0</v>
      </c>
    </row>
    <row r="41" spans="1:43" ht="12" customHeight="1" x14ac:dyDescent="0.2">
      <c r="A41" s="1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</row>
    <row r="42" spans="1:43" ht="12" customHeight="1" x14ac:dyDescent="0.2">
      <c r="A42" s="1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</row>
    <row r="43" spans="1:43" ht="12" customHeight="1" x14ac:dyDescent="0.2">
      <c r="A43" s="1"/>
      <c r="B43" s="186" t="s">
        <v>31</v>
      </c>
      <c r="C43" s="186"/>
      <c r="D43" s="186"/>
      <c r="E43" s="186"/>
      <c r="F43" s="186"/>
      <c r="G43" s="186"/>
      <c r="H43" s="186"/>
      <c r="I43" s="186"/>
      <c r="J43" s="4"/>
      <c r="K43" s="4" t="s">
        <v>35</v>
      </c>
      <c r="L43" s="4"/>
      <c r="M43" s="4"/>
      <c r="N43" s="4" t="s">
        <v>37</v>
      </c>
      <c r="O43" s="4"/>
      <c r="P43" s="4"/>
      <c r="Q43" s="4" t="s">
        <v>36</v>
      </c>
      <c r="R43" s="4"/>
      <c r="S43" s="4"/>
      <c r="T43" s="4"/>
      <c r="U43" s="4" t="s">
        <v>36</v>
      </c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</row>
    <row r="44" spans="1:43" ht="12" customHeight="1" x14ac:dyDescent="0.2">
      <c r="A44" s="5" t="s">
        <v>34</v>
      </c>
      <c r="B44" s="6" t="s">
        <v>33</v>
      </c>
      <c r="C44" s="7" t="s">
        <v>20</v>
      </c>
      <c r="D44" s="7" t="s">
        <v>21</v>
      </c>
      <c r="E44" s="7" t="s">
        <v>23</v>
      </c>
      <c r="F44" s="7" t="s">
        <v>22</v>
      </c>
      <c r="G44" s="7" t="s">
        <v>24</v>
      </c>
      <c r="H44" s="7" t="s">
        <v>25</v>
      </c>
      <c r="I44" s="7" t="s">
        <v>26</v>
      </c>
      <c r="J44" s="8"/>
      <c r="K44" s="4"/>
      <c r="L44" s="4" t="s">
        <v>33</v>
      </c>
      <c r="M44" s="4"/>
      <c r="N44" s="4"/>
      <c r="O44" s="4" t="s">
        <v>38</v>
      </c>
      <c r="P44" s="4"/>
      <c r="Q44" s="4"/>
      <c r="R44" s="4" t="s">
        <v>33</v>
      </c>
      <c r="S44" s="4" t="s">
        <v>26</v>
      </c>
      <c r="T44" s="4"/>
      <c r="U44" s="4"/>
      <c r="V44" s="4" t="s">
        <v>33</v>
      </c>
      <c r="W44" s="4" t="s">
        <v>26</v>
      </c>
      <c r="X44" s="4"/>
      <c r="Y44" s="4" t="s">
        <v>33</v>
      </c>
      <c r="Z44" s="4" t="s">
        <v>26</v>
      </c>
      <c r="AA44" s="4"/>
      <c r="AB44" s="4"/>
      <c r="AC44" s="4" t="s">
        <v>33</v>
      </c>
      <c r="AD44" s="4" t="s">
        <v>26</v>
      </c>
      <c r="AE44" s="4" t="s">
        <v>24</v>
      </c>
      <c r="AF44" s="4"/>
      <c r="AG44" s="4" t="s">
        <v>33</v>
      </c>
      <c r="AH44" s="4" t="s">
        <v>26</v>
      </c>
      <c r="AI44" s="4" t="s">
        <v>24</v>
      </c>
      <c r="AJ44" s="4"/>
      <c r="AK44" s="4" t="s">
        <v>33</v>
      </c>
      <c r="AL44" s="4" t="s">
        <v>26</v>
      </c>
      <c r="AM44" s="4" t="s">
        <v>24</v>
      </c>
      <c r="AN44" s="4"/>
      <c r="AO44" s="4" t="s">
        <v>33</v>
      </c>
      <c r="AP44" s="4" t="s">
        <v>26</v>
      </c>
      <c r="AQ44" s="4" t="s">
        <v>24</v>
      </c>
    </row>
    <row r="45" spans="1:43" ht="12" customHeight="1" x14ac:dyDescent="0.2">
      <c r="A45" s="1" t="s">
        <v>17</v>
      </c>
      <c r="B45" s="6">
        <f>SUM((D45*3))+E45</f>
        <v>6</v>
      </c>
      <c r="C45" s="7">
        <f>COUNT('Tabela Jogos'!E44,'Tabela Jogos'!E46,'Tabela Jogos'!G48)</f>
        <v>3</v>
      </c>
      <c r="D45" s="7">
        <f>SUM(IF(('Tabela Jogos'!$E$44&gt;'Tabela Jogos'!$G$44),COUNT('Tabela Jogos'!$E$44)),IF(('Tabela Jogos'!$E$46&gt;'Tabela Jogos'!$G$46),COUNT('Tabela Jogos'!$E$46)),IF(('Tabela Jogos'!$G$48&gt;'Tabela Jogos'!$E$48),COUNT('Tabela Jogos'!$G$48)))</f>
        <v>2</v>
      </c>
      <c r="E45" s="7">
        <f>SUM(IF(('Tabela Jogos'!$E$44='Tabela Jogos'!$G$44),COUNT('Tabela Jogos'!$E$44)),IF(('Tabela Jogos'!$E$46='Tabela Jogos'!$G$46),COUNT('Tabela Jogos'!$E$46)),IF(('Tabela Jogos'!$G$48='Tabela Jogos'!$E$48),COUNT('Tabela Jogos'!$G$48)))</f>
        <v>0</v>
      </c>
      <c r="F45" s="7">
        <f>SUM(IF(('Tabela Jogos'!$E$44&lt;'Tabela Jogos'!$G$44),COUNT('Tabela Jogos'!$E$44)),IF(('Tabela Jogos'!$E$46&lt;'Tabela Jogos'!$G$46),COUNT('Tabela Jogos'!$E$46)),IF(('Tabela Jogos'!$G$48&lt;'Tabela Jogos'!$E$48),COUNT('Tabela Jogos'!$G$48)))</f>
        <v>1</v>
      </c>
      <c r="G45" s="7">
        <f>SUM((('Tabela Jogos'!E44+'Tabela Jogos'!E46)+'Tabela Jogos'!G48))</f>
        <v>5</v>
      </c>
      <c r="H45" s="7">
        <f>SUM((('Tabela Jogos'!G44+'Tabela Jogos'!G46)+'Tabela Jogos'!E48))</f>
        <v>3</v>
      </c>
      <c r="I45" s="7">
        <f>SUM((G45-H45))</f>
        <v>2</v>
      </c>
      <c r="J45" s="6"/>
      <c r="K45" s="4" t="str">
        <f>IF((B45&gt;=B46),A45,A46)</f>
        <v>Japão</v>
      </c>
      <c r="L45" s="9">
        <f>VLOOKUP(K45,$A$45:$I$48,2,FALSE)</f>
        <v>7</v>
      </c>
      <c r="M45" s="4"/>
      <c r="N45" s="4" t="str">
        <f>IF((L45&gt;=L47),K45,K47)</f>
        <v>Japão</v>
      </c>
      <c r="O45" s="9">
        <f>VLOOKUP(N45,$A$45:$I$48,2,FALSE)</f>
        <v>7</v>
      </c>
      <c r="P45" s="4"/>
      <c r="Q45" s="4" t="str">
        <f>IF((O45&gt;=O48),N45,N48)</f>
        <v>Japão</v>
      </c>
      <c r="R45" s="9">
        <f>VLOOKUP(Q45,$A$45:$I$48,2,FALSE)</f>
        <v>7</v>
      </c>
      <c r="S45" s="9">
        <f>VLOOKUP(Q45,$A$45:$I$48,9,FALSE)</f>
        <v>2</v>
      </c>
      <c r="T45" s="4"/>
      <c r="U45" s="4" t="str">
        <f>IF(AND((R45=R46),(S46&gt;S45)),Q46,Q45)</f>
        <v>Japão</v>
      </c>
      <c r="V45" s="9">
        <f>VLOOKUP(U45,$A$45:$I$48,2,FALSE)</f>
        <v>7</v>
      </c>
      <c r="W45" s="9">
        <f>VLOOKUP(U45,$A$45:$I$48,9,FALSE)</f>
        <v>2</v>
      </c>
      <c r="X45" s="4" t="str">
        <f>IF(AND((V45=V47),(W47&gt;W45)),U47,U45)</f>
        <v>Japão</v>
      </c>
      <c r="Y45" s="9">
        <f>VLOOKUP(X45,$A$45:$I$48,2,FALSE)</f>
        <v>7</v>
      </c>
      <c r="Z45" s="9">
        <f>VLOOKUP(X45,$A$45:$I$48,9,FALSE)</f>
        <v>2</v>
      </c>
      <c r="AA45" s="4"/>
      <c r="AB45" s="4" t="str">
        <f>IF(AND((Y45=Y48),(Z48&gt;Z45)),X48,X45)</f>
        <v>Japão</v>
      </c>
      <c r="AC45" s="9">
        <f>VLOOKUP(AB45,$A$45:$I$48,2,FALSE)</f>
        <v>7</v>
      </c>
      <c r="AD45" s="9">
        <f>VLOOKUP(AB45,$A$45:$I$48,9,FALSE)</f>
        <v>2</v>
      </c>
      <c r="AE45" s="9">
        <f>VLOOKUP(AB45,$A$45:$I$48,7,FALSE)</f>
        <v>5</v>
      </c>
      <c r="AF45" s="4" t="str">
        <f>IF(AND((AC45=AC46),(AD45=AD46),(AE46&gt;AE45)),AB46,AB45)</f>
        <v>Japão</v>
      </c>
      <c r="AG45" s="9">
        <f>VLOOKUP(AF45,$A$45:$I$48,2,FALSE)</f>
        <v>7</v>
      </c>
      <c r="AH45" s="9">
        <f>VLOOKUP(AF45,$A$45:$I$48,9,FALSE)</f>
        <v>2</v>
      </c>
      <c r="AI45" s="9">
        <f>VLOOKUP(AF45,$A$45:$I$48,7,FALSE)</f>
        <v>5</v>
      </c>
      <c r="AJ45" s="4" t="str">
        <f>IF(AND((AG45=AG47),(AH45=AH47),(AI47&gt;AI45)),AF47,AF45)</f>
        <v>Japão</v>
      </c>
      <c r="AK45" s="9">
        <f>VLOOKUP(AJ45,$A$45:$I$48,2,FALSE)</f>
        <v>7</v>
      </c>
      <c r="AL45" s="9">
        <f>VLOOKUP(AJ45,$A$45:$I$48,9,FALSE)</f>
        <v>2</v>
      </c>
      <c r="AM45" s="9">
        <f>VLOOKUP(AJ45,$A$45:$I$48,7,FALSE)</f>
        <v>5</v>
      </c>
      <c r="AN45" s="4" t="str">
        <f>IF(AND((AK45=AK48),(AL45=AL48),(AM48&gt;AM45)),AJ48,AJ45)</f>
        <v>Japão</v>
      </c>
      <c r="AO45" s="9">
        <f>VLOOKUP(AN45,$A$45:$I$48,2,FALSE)</f>
        <v>7</v>
      </c>
      <c r="AP45" s="9">
        <f>VLOOKUP(AN45,$A$45:$I$48,9,FALSE)</f>
        <v>2</v>
      </c>
      <c r="AQ45" s="9">
        <f>VLOOKUP(AN45,$A$45:$I$48,7,FALSE)</f>
        <v>5</v>
      </c>
    </row>
    <row r="46" spans="1:43" ht="12" customHeight="1" x14ac:dyDescent="0.2">
      <c r="A46" s="1" t="s">
        <v>7</v>
      </c>
      <c r="B46" s="6">
        <f>SUM((D46*3))+E46</f>
        <v>7</v>
      </c>
      <c r="C46" s="7">
        <f>COUNT('Tabela Jogos'!G44,'Tabela Jogos'!G47,'Tabela Jogos'!E49)</f>
        <v>3</v>
      </c>
      <c r="D46" s="7">
        <f>SUM(IF(('Tabela Jogos'!$G$44&gt;'Tabela Jogos'!$E$44),COUNT('Tabela Jogos'!$G$44)),IF(('Tabela Jogos'!$G$47&gt;'Tabela Jogos'!$E$47),COUNT('Tabela Jogos'!$G$47)),IF(('Tabela Jogos'!$E$49&gt;'Tabela Jogos'!$G$49),COUNT('Tabela Jogos'!$E$49)))</f>
        <v>2</v>
      </c>
      <c r="E46" s="7">
        <f>SUM(IF(('Tabela Jogos'!$G$44='Tabela Jogos'!$E$44),COUNT('Tabela Jogos'!$G$44)),IF(('Tabela Jogos'!$G$47='Tabela Jogos'!$E$47),COUNT('Tabela Jogos'!$G$47)),IF(('Tabela Jogos'!$E$49='Tabela Jogos'!$G$49),COUNT('Tabela Jogos'!$E$49)))</f>
        <v>1</v>
      </c>
      <c r="F46" s="7">
        <f>SUM(IF(('Tabela Jogos'!$G$44&lt;'Tabela Jogos'!$E$44),COUNT('Tabela Jogos'!$G$44)),IF(('Tabela Jogos'!$G$47&lt;'Tabela Jogos'!$E$47),COUNT('Tabela Jogos'!$G$47)),IF(('Tabela Jogos'!$E$49&lt;'Tabela Jogos'!$G$49),COUNT('Tabela Jogos'!$E$49)))</f>
        <v>0</v>
      </c>
      <c r="G46" s="7">
        <f>SUM((('Tabela Jogos'!G44+'Tabela Jogos'!G47)+'Tabela Jogos'!E49))</f>
        <v>5</v>
      </c>
      <c r="H46" s="7">
        <f>SUM((('Tabela Jogos'!E44+'Tabela Jogos'!E47)+'Tabela Jogos'!G49))</f>
        <v>3</v>
      </c>
      <c r="I46" s="7">
        <f>SUM((G46-H46))</f>
        <v>2</v>
      </c>
      <c r="J46" s="6"/>
      <c r="K46" s="4" t="str">
        <f>IF((B46&lt;=B45),A46,A45)</f>
        <v>Holanda</v>
      </c>
      <c r="L46" s="9">
        <f>VLOOKUP(K46,$A$45:$I$48,2,FALSE)</f>
        <v>6</v>
      </c>
      <c r="M46" s="4"/>
      <c r="N46" s="4" t="str">
        <f>IF((L46&gt;=L48),K46,K48)</f>
        <v>Holanda</v>
      </c>
      <c r="O46" s="9">
        <f>VLOOKUP(N46,$A$45:$I$48,2,FALSE)</f>
        <v>6</v>
      </c>
      <c r="P46" s="4"/>
      <c r="Q46" s="4" t="str">
        <f>IF((O46&gt;=O47),N46,N47)</f>
        <v>Holanda</v>
      </c>
      <c r="R46" s="9">
        <f>VLOOKUP(Q46,$A$45:$I$48,2,FALSE)</f>
        <v>6</v>
      </c>
      <c r="S46" s="9">
        <f>VLOOKUP(Q46,$A$45:$I$48,9,FALSE)</f>
        <v>2</v>
      </c>
      <c r="T46" s="4"/>
      <c r="U46" s="4" t="str">
        <f>IF(AND((R45=R46),(S46&gt;S45)),Q45,Q46)</f>
        <v>Holanda</v>
      </c>
      <c r="V46" s="9">
        <f>VLOOKUP(U46,$A$45:$I$48,2,FALSE)</f>
        <v>6</v>
      </c>
      <c r="W46" s="9">
        <f>VLOOKUP(U46,$A$45:$I$48,9,FALSE)</f>
        <v>2</v>
      </c>
      <c r="X46" s="4" t="str">
        <f>IF(AND((V46=V48),(W48&gt;W46)),U48,U46)</f>
        <v>Holanda</v>
      </c>
      <c r="Y46" s="9">
        <f>VLOOKUP(X46,$A$45:$I$48,2,FALSE)</f>
        <v>6</v>
      </c>
      <c r="Z46" s="9">
        <f>VLOOKUP(X46,$A$45:$I$48,9,FALSE)</f>
        <v>2</v>
      </c>
      <c r="AA46" s="4"/>
      <c r="AB46" s="4" t="str">
        <f>IF(AND((Y46=Y47),(Z47&gt;Z46)),X47,X46)</f>
        <v>Holanda</v>
      </c>
      <c r="AC46" s="9">
        <f>VLOOKUP(AB46,$A$45:$I$48,2,FALSE)</f>
        <v>6</v>
      </c>
      <c r="AD46" s="9">
        <f>VLOOKUP(AB46,$A$45:$I$48,9,FALSE)</f>
        <v>2</v>
      </c>
      <c r="AE46" s="9">
        <f>VLOOKUP(AB46,$A$45:$I$48,7,FALSE)</f>
        <v>5</v>
      </c>
      <c r="AF46" s="4" t="str">
        <f>IF(AND((AC46=AC45),(AD46=AD45),(AE46&gt;AE45)),AB45,AB46)</f>
        <v>Holanda</v>
      </c>
      <c r="AG46" s="9">
        <f>VLOOKUP(AF46,$A$45:$I$48,2,FALSE)</f>
        <v>6</v>
      </c>
      <c r="AH46" s="9">
        <f>VLOOKUP(AF46,$A$45:$I$48,9,FALSE)</f>
        <v>2</v>
      </c>
      <c r="AI46" s="9">
        <f>VLOOKUP(AF46,$A$45:$I$48,7,FALSE)</f>
        <v>5</v>
      </c>
      <c r="AJ46" s="4" t="str">
        <f>IF(AND((AG46=AG48),(AH46=AH48),(AI48&gt;AI46)),AF48,AF46)</f>
        <v>Holanda</v>
      </c>
      <c r="AK46" s="9">
        <f>VLOOKUP(AJ46,$A$45:$I$48,2,FALSE)</f>
        <v>6</v>
      </c>
      <c r="AL46" s="9">
        <f>VLOOKUP(AJ46,$A$45:$I$48,9,FALSE)</f>
        <v>2</v>
      </c>
      <c r="AM46" s="9">
        <f>VLOOKUP(AJ46,$A$45:$I$48,7,FALSE)</f>
        <v>5</v>
      </c>
      <c r="AN46" s="4" t="str">
        <f>IF(AND((AK46=AK47),(AL46=AL47),(AM47&gt;AM46)),AJ47,AJ46)</f>
        <v>Holanda</v>
      </c>
      <c r="AO46" s="9">
        <f>VLOOKUP(AN46,$A$45:$I$48,2,FALSE)</f>
        <v>6</v>
      </c>
      <c r="AP46" s="9">
        <f>VLOOKUP(AN46,$A$45:$I$48,9,FALSE)</f>
        <v>2</v>
      </c>
      <c r="AQ46" s="9">
        <f>VLOOKUP(AN46,$A$45:$I$48,7,FALSE)</f>
        <v>5</v>
      </c>
    </row>
    <row r="47" spans="1:43" ht="12" customHeight="1" x14ac:dyDescent="0.2">
      <c r="A47" s="1" t="s">
        <v>3</v>
      </c>
      <c r="B47" s="6">
        <f>SUM((D47*3))+E47</f>
        <v>4</v>
      </c>
      <c r="C47" s="7">
        <f>COUNT('Tabela Jogos'!E45,'Tabela Jogos'!G46,'Tabela Jogos'!G49)</f>
        <v>3</v>
      </c>
      <c r="D47" s="7">
        <f>SUM(IF(('Tabela Jogos'!$E$45&gt;'Tabela Jogos'!$G$45),COUNT('Tabela Jogos'!$E$45)),IF(('Tabela Jogos'!$G$46&gt;'Tabela Jogos'!$E$46),COUNT('Tabela Jogos'!$G$46)),IF(('Tabela Jogos'!$G$49&gt;'Tabela Jogos'!$E$49),COUNT('Tabela Jogos'!$G$49)))</f>
        <v>1</v>
      </c>
      <c r="E47" s="7">
        <f>SUM(IF(('Tabela Jogos'!$E$45='Tabela Jogos'!$G$45),COUNT('Tabela Jogos'!$E$45)),IF(('Tabela Jogos'!$G$46='Tabela Jogos'!$E$46),COUNT('Tabela Jogos'!$G$46)),IF(('Tabela Jogos'!$G$49='Tabela Jogos'!$E$49),COUNT('Tabela Jogos'!$G$49)))</f>
        <v>1</v>
      </c>
      <c r="F47" s="7">
        <f>SUM(IF(('Tabela Jogos'!$E$45&lt;'Tabela Jogos'!$G$45),COUNT('Tabela Jogos'!$E$45)),IF(('Tabela Jogos'!$G$46&lt;'Tabela Jogos'!$E$46),COUNT('Tabela Jogos'!$G$46)),IF(('Tabela Jogos'!$G$49&lt;'Tabela Jogos'!$E$49),COUNT('Tabela Jogos'!$G$49)))</f>
        <v>1</v>
      </c>
      <c r="G47" s="7">
        <f>SUM((('Tabela Jogos'!E45+'Tabela Jogos'!G46)+'Tabela Jogos'!G49))</f>
        <v>4</v>
      </c>
      <c r="H47" s="7">
        <f>SUM((('Tabela Jogos'!G45+'Tabela Jogos'!E46)+'Tabela Jogos'!E49))</f>
        <v>4</v>
      </c>
      <c r="I47" s="7">
        <f>SUM((G47-H47))</f>
        <v>0</v>
      </c>
      <c r="J47" s="6"/>
      <c r="K47" s="4" t="str">
        <f>IF((B47&gt;=B48),A47,A48)</f>
        <v>Suécia</v>
      </c>
      <c r="L47" s="9">
        <f>VLOOKUP(K47,$A$45:$I$48,2,FALSE)</f>
        <v>4</v>
      </c>
      <c r="M47" s="4"/>
      <c r="N47" s="4" t="str">
        <f>IF((L47&lt;=L45),K47,K45)</f>
        <v>Suécia</v>
      </c>
      <c r="O47" s="9">
        <f>VLOOKUP(N47,$A$45:$I$48,2,FALSE)</f>
        <v>4</v>
      </c>
      <c r="P47" s="4"/>
      <c r="Q47" s="4" t="str">
        <f>IF((O47&lt;=O46),N47,N46)</f>
        <v>Suécia</v>
      </c>
      <c r="R47" s="9">
        <f>VLOOKUP(Q47,$A$45:$I$48,2,FALSE)</f>
        <v>4</v>
      </c>
      <c r="S47" s="9">
        <f>VLOOKUP(Q47,$A$45:$I$48,9,FALSE)</f>
        <v>0</v>
      </c>
      <c r="T47" s="4"/>
      <c r="U47" s="4" t="str">
        <f>IF(AND((R47=R48),(S48&gt;S47)),Q48,Q47)</f>
        <v>Suécia</v>
      </c>
      <c r="V47" s="9">
        <f>VLOOKUP(U47,$A$45:$I$48,2,FALSE)</f>
        <v>4</v>
      </c>
      <c r="W47" s="9">
        <f>VLOOKUP(U47,$A$45:$I$48,9,FALSE)</f>
        <v>0</v>
      </c>
      <c r="X47" s="4" t="str">
        <f>IF(AND((V45=V47),(W47&gt;W45)),U45,U47)</f>
        <v>Suécia</v>
      </c>
      <c r="Y47" s="9">
        <f>VLOOKUP(X47,$A$45:$I$48,2,FALSE)</f>
        <v>4</v>
      </c>
      <c r="Z47" s="9">
        <f>VLOOKUP(X47,$A$45:$I$48,9,FALSE)</f>
        <v>0</v>
      </c>
      <c r="AA47" s="4"/>
      <c r="AB47" s="4" t="str">
        <f>IF(AND((Y47=Y46),(Z47&gt;Z46)),X46,X47)</f>
        <v>Suécia</v>
      </c>
      <c r="AC47" s="9">
        <f>VLOOKUP(AB47,$A$45:$I$48,2,FALSE)</f>
        <v>4</v>
      </c>
      <c r="AD47" s="9">
        <f>VLOOKUP(AB47,$A$45:$I$48,9,FALSE)</f>
        <v>0</v>
      </c>
      <c r="AE47" s="9">
        <f>VLOOKUP(AB47,$A$45:$I$48,7,FALSE)</f>
        <v>4</v>
      </c>
      <c r="AF47" s="4" t="str">
        <f>IF(AND((AC47=AC48),(AD47=AD48),(AE48&gt;AE47)),AB48,AB47)</f>
        <v>Suécia</v>
      </c>
      <c r="AG47" s="9">
        <f>VLOOKUP(AF47,$A$45:$I$48,2,FALSE)</f>
        <v>4</v>
      </c>
      <c r="AH47" s="9">
        <f>VLOOKUP(AF47,$A$45:$I$48,9,FALSE)</f>
        <v>0</v>
      </c>
      <c r="AI47" s="9">
        <f>VLOOKUP(AF47,$A$45:$I$48,7,FALSE)</f>
        <v>4</v>
      </c>
      <c r="AJ47" s="4" t="str">
        <f>IF(AND((AG47=AG45),(AH47=AH45),(AI47&gt;AI45)),AF45,AF47)</f>
        <v>Suécia</v>
      </c>
      <c r="AK47" s="9">
        <f>VLOOKUP(AJ47,$A$45:$I$48,2,FALSE)</f>
        <v>4</v>
      </c>
      <c r="AL47" s="9">
        <f>VLOOKUP(AJ47,$A$45:$I$48,9,FALSE)</f>
        <v>0</v>
      </c>
      <c r="AM47" s="9">
        <f>VLOOKUP(AJ47,$A$45:$I$48,7,FALSE)</f>
        <v>4</v>
      </c>
      <c r="AN47" s="4" t="str">
        <f>IF(AND((AK47=AK46),(AL47=AL46),(AM47&gt;AM46)),AJ46,AJ47)</f>
        <v>Suécia</v>
      </c>
      <c r="AO47" s="9">
        <f>VLOOKUP(AN47,$A$45:$I$48,2,FALSE)</f>
        <v>4</v>
      </c>
      <c r="AP47" s="9">
        <f>VLOOKUP(AN47,$A$45:$I$48,9,FALSE)</f>
        <v>0</v>
      </c>
      <c r="AQ47" s="9">
        <f>VLOOKUP(AN47,$A$45:$I$48,7,FALSE)</f>
        <v>4</v>
      </c>
    </row>
    <row r="48" spans="1:43" ht="12" customHeight="1" x14ac:dyDescent="0.2">
      <c r="A48" s="1" t="s">
        <v>65</v>
      </c>
      <c r="B48" s="6">
        <f>SUM((D48*3))+E48</f>
        <v>0</v>
      </c>
      <c r="C48" s="7">
        <f>COUNT('Tabela Jogos'!G45,'Tabela Jogos'!E47,'Tabela Jogos'!E48)</f>
        <v>3</v>
      </c>
      <c r="D48" s="7">
        <f>SUM(IF(('Tabela Jogos'!$G$45&gt;'Tabela Jogos'!$E$45),COUNT('Tabela Jogos'!$G$45)),IF(('Tabela Jogos'!$E$47&gt;'Tabela Jogos'!$G$47),COUNT('Tabela Jogos'!$E$47)),IF(('Tabela Jogos'!$E$48&gt;'Tabela Jogos'!$G$48),COUNT('Tabela Jogos'!$E$48)))</f>
        <v>0</v>
      </c>
      <c r="E48" s="7">
        <f>SUM(IF(('Tabela Jogos'!$G$45='Tabela Jogos'!$E$45),COUNT('Tabela Jogos'!$G$45)),IF(('Tabela Jogos'!$E$47='Tabela Jogos'!$G$47),COUNT('Tabela Jogos'!$E$47)),IF(('Tabela Jogos'!$E$48='Tabela Jogos'!$G$48),COUNT('Tabela Jogos'!$E$48)))</f>
        <v>0</v>
      </c>
      <c r="F48" s="7">
        <f>SUM(IF(('Tabela Jogos'!$G$45&lt;'Tabela Jogos'!$E$45),COUNT('Tabela Jogos'!$G$45)),IF(('Tabela Jogos'!$E$47&lt;'Tabela Jogos'!$G$47),COUNT('Tabela Jogos'!$E$47)),IF(('Tabela Jogos'!$E$48&lt;'Tabela Jogos'!$G$48),COUNT('Tabela Jogos'!$E$48)))</f>
        <v>3</v>
      </c>
      <c r="G48" s="7">
        <f>SUM((('Tabela Jogos'!G45+'Tabela Jogos'!E47)+'Tabela Jogos'!E48))</f>
        <v>2</v>
      </c>
      <c r="H48" s="7">
        <f>SUM((('Tabela Jogos'!E45+'Tabela Jogos'!G47)+'Tabela Jogos'!G48))</f>
        <v>6</v>
      </c>
      <c r="I48" s="7">
        <f>SUM((G48-H48))</f>
        <v>-4</v>
      </c>
      <c r="J48" s="6"/>
      <c r="K48" s="4" t="str">
        <f>IF((B48&lt;=B47),A48,A47)</f>
        <v>Tunísia</v>
      </c>
      <c r="L48" s="9">
        <f>VLOOKUP(K48,$A$45:$I$48,2,FALSE)</f>
        <v>0</v>
      </c>
      <c r="M48" s="4"/>
      <c r="N48" s="4" t="str">
        <f>IF((L48&lt;=L46),K48,K46)</f>
        <v>Tunísia</v>
      </c>
      <c r="O48" s="9">
        <f>VLOOKUP(N48,$A$45:$I$48,2,FALSE)</f>
        <v>0</v>
      </c>
      <c r="P48" s="4"/>
      <c r="Q48" s="4" t="str">
        <f>IF((O48&lt;=O45),N48,N45)</f>
        <v>Tunísia</v>
      </c>
      <c r="R48" s="9">
        <f>VLOOKUP(Q48,$A$45:$I$48,2,FALSE)</f>
        <v>0</v>
      </c>
      <c r="S48" s="9">
        <f>VLOOKUP(Q48,$A$45:$I$48,9,FALSE)</f>
        <v>-4</v>
      </c>
      <c r="T48" s="4"/>
      <c r="U48" s="4" t="str">
        <f>IF(AND((R47=R48),(S48&gt;S47)),Q47,Q48)</f>
        <v>Tunísia</v>
      </c>
      <c r="V48" s="9">
        <f>VLOOKUP(U48,$A$45:$I$48,2,FALSE)</f>
        <v>0</v>
      </c>
      <c r="W48" s="9">
        <f>VLOOKUP(U48,$A$45:$I$48,9,FALSE)</f>
        <v>-4</v>
      </c>
      <c r="X48" s="4" t="str">
        <f>IF(AND((V46=V48),(W48&gt;W46)),U46,U48)</f>
        <v>Tunísia</v>
      </c>
      <c r="Y48" s="9">
        <f>VLOOKUP(X48,$A$45:$I$48,2,FALSE)</f>
        <v>0</v>
      </c>
      <c r="Z48" s="9">
        <f>VLOOKUP(X48,$A$45:$I$48,9,FALSE)</f>
        <v>-4</v>
      </c>
      <c r="AA48" s="4"/>
      <c r="AB48" s="4" t="str">
        <f>IF(AND((Y48=Y45),(Z48&gt;Z45)),X45,X48)</f>
        <v>Tunísia</v>
      </c>
      <c r="AC48" s="9">
        <f>VLOOKUP(AB48,$A$45:$I$48,2,FALSE)</f>
        <v>0</v>
      </c>
      <c r="AD48" s="9">
        <f>VLOOKUP(AB48,$A$45:$I$48,9,FALSE)</f>
        <v>-4</v>
      </c>
      <c r="AE48" s="9">
        <f>VLOOKUP(AB48,$A$45:$I$48,7,FALSE)</f>
        <v>2</v>
      </c>
      <c r="AF48" s="4" t="str">
        <f>IF(AND((AC48=AC47),(AD48=AD47),(AE48&gt;AE47)),X47,X48)</f>
        <v>Tunísia</v>
      </c>
      <c r="AG48" s="9">
        <f>VLOOKUP(AF48,$A$45:$I$48,2,FALSE)</f>
        <v>0</v>
      </c>
      <c r="AH48" s="9">
        <f>VLOOKUP(AF48,$A$45:$I$48,9,FALSE)</f>
        <v>-4</v>
      </c>
      <c r="AI48" s="9">
        <f>VLOOKUP(AF48,$A$45:$I$48,7,FALSE)</f>
        <v>2</v>
      </c>
      <c r="AJ48" s="4" t="str">
        <f>IF(AND((AG46=AG48),(AH46=AH48),(AI48&gt;AI46)),AF46,AF48)</f>
        <v>Tunísia</v>
      </c>
      <c r="AK48" s="9">
        <f>VLOOKUP(AJ48,$A$45:$I$48,2,FALSE)</f>
        <v>0</v>
      </c>
      <c r="AL48" s="9">
        <f>VLOOKUP(AJ48,$A$45:$I$48,9,FALSE)</f>
        <v>-4</v>
      </c>
      <c r="AM48" s="9">
        <f>VLOOKUP(AJ48,$A$45:$I$48,7,FALSE)</f>
        <v>2</v>
      </c>
      <c r="AN48" s="4" t="str">
        <f>IF(AND((AK48=AK45),(AL48=AL45),(AM48&gt;AM45)),AJ45,AJ48)</f>
        <v>Tunísia</v>
      </c>
      <c r="AO48" s="9">
        <f>VLOOKUP(AN48,$A$45:$I$48,2,FALSE)</f>
        <v>0</v>
      </c>
      <c r="AP48" s="9">
        <f>VLOOKUP(AN48,$A$45:$I$48,9,FALSE)</f>
        <v>-4</v>
      </c>
      <c r="AQ48" s="9">
        <f>VLOOKUP(AN48,$A$45:$I$48,7,FALSE)</f>
        <v>2</v>
      </c>
    </row>
    <row r="49" spans="1:43" ht="12" customHeight="1" x14ac:dyDescent="0.2">
      <c r="A49" s="1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</row>
    <row r="50" spans="1:43" ht="12" customHeight="1" x14ac:dyDescent="0.2">
      <c r="A50" s="1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</row>
    <row r="51" spans="1:43" ht="12" customHeight="1" x14ac:dyDescent="0.2">
      <c r="A51" s="1"/>
      <c r="B51" s="187" t="s">
        <v>32</v>
      </c>
      <c r="C51" s="187"/>
      <c r="D51" s="187"/>
      <c r="E51" s="187"/>
      <c r="F51" s="187"/>
      <c r="G51" s="187"/>
      <c r="H51" s="187"/>
      <c r="I51" s="187"/>
      <c r="J51" s="4"/>
      <c r="K51" s="4" t="s">
        <v>35</v>
      </c>
      <c r="L51" s="4"/>
      <c r="M51" s="4"/>
      <c r="N51" s="4" t="s">
        <v>37</v>
      </c>
      <c r="O51" s="4"/>
      <c r="P51" s="4"/>
      <c r="Q51" s="4" t="s">
        <v>36</v>
      </c>
      <c r="R51" s="4"/>
      <c r="S51" s="4"/>
      <c r="T51" s="4"/>
      <c r="U51" s="4" t="s">
        <v>36</v>
      </c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</row>
    <row r="52" spans="1:43" ht="12" customHeight="1" x14ac:dyDescent="0.2">
      <c r="A52" s="5" t="s">
        <v>34</v>
      </c>
      <c r="B52" s="6" t="s">
        <v>33</v>
      </c>
      <c r="C52" s="7" t="s">
        <v>20</v>
      </c>
      <c r="D52" s="7" t="s">
        <v>21</v>
      </c>
      <c r="E52" s="7" t="s">
        <v>23</v>
      </c>
      <c r="F52" s="7" t="s">
        <v>22</v>
      </c>
      <c r="G52" s="7" t="s">
        <v>24</v>
      </c>
      <c r="H52" s="7" t="s">
        <v>25</v>
      </c>
      <c r="I52" s="7" t="s">
        <v>26</v>
      </c>
      <c r="J52" s="8"/>
      <c r="K52" s="4"/>
      <c r="L52" s="4" t="s">
        <v>33</v>
      </c>
      <c r="M52" s="4"/>
      <c r="N52" s="4"/>
      <c r="O52" s="4" t="s">
        <v>38</v>
      </c>
      <c r="P52" s="4"/>
      <c r="Q52" s="4"/>
      <c r="R52" s="4" t="s">
        <v>33</v>
      </c>
      <c r="S52" s="4" t="s">
        <v>26</v>
      </c>
      <c r="T52" s="4"/>
      <c r="U52" s="4"/>
      <c r="V52" s="4" t="s">
        <v>33</v>
      </c>
      <c r="W52" s="4" t="s">
        <v>26</v>
      </c>
      <c r="X52" s="4"/>
      <c r="Y52" s="4" t="s">
        <v>33</v>
      </c>
      <c r="Z52" s="4" t="s">
        <v>26</v>
      </c>
      <c r="AA52" s="4"/>
      <c r="AB52" s="4"/>
      <c r="AC52" s="4" t="s">
        <v>33</v>
      </c>
      <c r="AD52" s="4" t="s">
        <v>26</v>
      </c>
      <c r="AE52" s="4" t="s">
        <v>24</v>
      </c>
      <c r="AF52" s="4"/>
      <c r="AG52" s="4" t="s">
        <v>33</v>
      </c>
      <c r="AH52" s="4" t="s">
        <v>26</v>
      </c>
      <c r="AI52" s="4" t="s">
        <v>24</v>
      </c>
      <c r="AJ52" s="4"/>
      <c r="AK52" s="4" t="s">
        <v>33</v>
      </c>
      <c r="AL52" s="4" t="s">
        <v>26</v>
      </c>
      <c r="AM52" s="4" t="s">
        <v>24</v>
      </c>
      <c r="AN52" s="4"/>
      <c r="AO52" s="4" t="s">
        <v>33</v>
      </c>
      <c r="AP52" s="4" t="s">
        <v>26</v>
      </c>
      <c r="AQ52" s="4" t="s">
        <v>24</v>
      </c>
    </row>
    <row r="53" spans="1:43" ht="12" customHeight="1" x14ac:dyDescent="0.2">
      <c r="A53" s="1" t="s">
        <v>80</v>
      </c>
      <c r="B53" s="6">
        <f>SUM((D53*3))+E53</f>
        <v>9</v>
      </c>
      <c r="C53" s="7">
        <f>COUNT('Tabela Jogos'!E52,'Tabela Jogos'!E54,'Tabela Jogos'!G57)</f>
        <v>3</v>
      </c>
      <c r="D53" s="7">
        <f>SUM(IF(('Tabela Jogos'!$E$52&gt;'Tabela Jogos'!$G$52),COUNT('Tabela Jogos'!$E$52)),IF(('Tabela Jogos'!$E$54&gt;'Tabela Jogos'!$G$54),COUNT('Tabela Jogos'!$E$54)),IF(('Tabela Jogos'!$G$57&gt;'Tabela Jogos'!$E$57),COUNT('Tabela Jogos'!$G$57)))</f>
        <v>3</v>
      </c>
      <c r="E53" s="7">
        <f>SUM(IF(('Tabela Jogos'!$E$52='Tabela Jogos'!$G$52),COUNT('Tabela Jogos'!$E$52)),IF(('Tabela Jogos'!$E$54='Tabela Jogos'!$G$54),COUNT('Tabela Jogos'!$E$54)),IF(('Tabela Jogos'!$G$57='Tabela Jogos'!$E$57),COUNT('Tabela Jogos'!$G$57)))</f>
        <v>0</v>
      </c>
      <c r="F53" s="7">
        <f>SUM(IF(('Tabela Jogos'!$E$52&lt;'Tabela Jogos'!$G$52),COUNT('Tabela Jogos'!$E$52)),IF(('Tabela Jogos'!$E$54&lt;'Tabela Jogos'!$G$54),COUNT('Tabela Jogos'!$E$54)),IF(('Tabela Jogos'!$G$57&lt;'Tabela Jogos'!$E$57),COUNT('Tabela Jogos'!$G$57)))</f>
        <v>0</v>
      </c>
      <c r="G53" s="7">
        <f>SUM((('Tabela Jogos'!E52+'Tabela Jogos'!E54)+'Tabela Jogos'!G57))</f>
        <v>8</v>
      </c>
      <c r="H53" s="7">
        <f>SUM((('Tabela Jogos'!G52+'Tabela Jogos'!G54)+'Tabela Jogos'!E57))</f>
        <v>1</v>
      </c>
      <c r="I53" s="7">
        <f>SUM((G53-H53))</f>
        <v>7</v>
      </c>
      <c r="J53" s="6"/>
      <c r="K53" s="4" t="str">
        <f>IF((B53&gt;=B54),A53,A54)</f>
        <v>Bélgica</v>
      </c>
      <c r="L53" s="9">
        <f>VLOOKUP(K53,$A$53:$I$56,2,FALSE)</f>
        <v>9</v>
      </c>
      <c r="M53" s="4"/>
      <c r="N53" s="4" t="str">
        <f>IF((L53&gt;=L55),K53,K55)</f>
        <v>Bélgica</v>
      </c>
      <c r="O53" s="9">
        <f>VLOOKUP(N53,$A$53:$I$56,2,FALSE)</f>
        <v>9</v>
      </c>
      <c r="P53" s="4"/>
      <c r="Q53" s="4" t="str">
        <f>IF((O53&gt;=O56),N53,N56)</f>
        <v>Bélgica</v>
      </c>
      <c r="R53" s="9">
        <f>VLOOKUP(Q53,$A$53:$I$56,2,FALSE)</f>
        <v>9</v>
      </c>
      <c r="S53" s="9">
        <f>VLOOKUP(Q53,$A$53:$I$56,9,FALSE)</f>
        <v>7</v>
      </c>
      <c r="T53" s="4"/>
      <c r="U53" s="4" t="str">
        <f>IF(AND((R53=R54),(S54&gt;S53)),Q54,Q53)</f>
        <v>Bélgica</v>
      </c>
      <c r="V53" s="9">
        <f>VLOOKUP(U53,$A$53:$I$56,2,FALSE)</f>
        <v>9</v>
      </c>
      <c r="W53" s="9">
        <f>VLOOKUP(U53,$A$53:$I$56,9,FALSE)</f>
        <v>7</v>
      </c>
      <c r="X53" s="4" t="str">
        <f>IF(AND((V53=V55),(W55&gt;W53)),U55,U53)</f>
        <v>Bélgica</v>
      </c>
      <c r="Y53" s="9">
        <f>VLOOKUP(X53,$A$53:$I$56,2,FALSE)</f>
        <v>9</v>
      </c>
      <c r="Z53" s="9">
        <f>VLOOKUP(X53,$A$53:$I$56,9,FALSE)</f>
        <v>7</v>
      </c>
      <c r="AA53" s="4"/>
      <c r="AB53" s="4" t="str">
        <f>IF(AND((Y53=Y56),(Z56&gt;Z53)),X56,X53)</f>
        <v>Bélgica</v>
      </c>
      <c r="AC53" s="9">
        <f>VLOOKUP(AB53,$A$53:$I$56,2,FALSE)</f>
        <v>9</v>
      </c>
      <c r="AD53" s="9">
        <f>VLOOKUP(AB53,$A$53:$I$56,9,FALSE)</f>
        <v>7</v>
      </c>
      <c r="AE53" s="9">
        <f>VLOOKUP(AB53,$A$53:$I$56,7,FALSE)</f>
        <v>8</v>
      </c>
      <c r="AF53" s="4" t="str">
        <f>IF(AND((AC53=AC54),(AD53=AD54),(AE54&gt;AE53)),AB54,AB53)</f>
        <v>Bélgica</v>
      </c>
      <c r="AG53" s="9">
        <f>VLOOKUP(AF53,$A$53:$I$56,2,FALSE)</f>
        <v>9</v>
      </c>
      <c r="AH53" s="9">
        <f>VLOOKUP(AF53,$A$53:$I$56,9,FALSE)</f>
        <v>7</v>
      </c>
      <c r="AI53" s="9">
        <f>VLOOKUP(AF53,$A$53:$I$56,7,FALSE)</f>
        <v>8</v>
      </c>
      <c r="AJ53" s="4" t="str">
        <f>IF(AND((AG53=AG55),(AH53=AH55),(AI55&gt;AI53)),AF55,AF53)</f>
        <v>Bélgica</v>
      </c>
      <c r="AK53" s="9">
        <f>VLOOKUP(AJ53,$A$53:$I$56,2,FALSE)</f>
        <v>9</v>
      </c>
      <c r="AL53" s="9">
        <f>VLOOKUP(AJ53,$A$53:$I$56,9,FALSE)</f>
        <v>7</v>
      </c>
      <c r="AM53" s="9">
        <f>VLOOKUP(AJ53,$A$53:$I$56,7,FALSE)</f>
        <v>8</v>
      </c>
      <c r="AN53" s="4" t="str">
        <f>IF(AND((AK53=AK56),(AL53=AL56),(AM56&gt;AM53)),AJ56,AJ53)</f>
        <v>Bélgica</v>
      </c>
      <c r="AO53" s="9">
        <f>VLOOKUP(AN53,$A$53:$I$56,2,FALSE)</f>
        <v>9</v>
      </c>
      <c r="AP53" s="9">
        <f>VLOOKUP(AN53,$A$53:$I$56,9,FALSE)</f>
        <v>7</v>
      </c>
      <c r="AQ53" s="9">
        <f>VLOOKUP(AN53,$A$53:$I$56,7,FALSE)</f>
        <v>8</v>
      </c>
    </row>
    <row r="54" spans="1:43" ht="12" customHeight="1" x14ac:dyDescent="0.2">
      <c r="A54" s="1" t="s">
        <v>81</v>
      </c>
      <c r="B54" s="6">
        <f>SUM((D54*3))+E54</f>
        <v>6</v>
      </c>
      <c r="C54" s="7">
        <f>COUNT('Tabela Jogos'!G52,'Tabela Jogos'!G55,'Tabela Jogos'!E56)</f>
        <v>3</v>
      </c>
      <c r="D54" s="7">
        <f>SUM(IF(('Tabela Jogos'!$G$52&gt;'Tabela Jogos'!$E$52),COUNT('Tabela Jogos'!$G$52)),IF(('Tabela Jogos'!$G$55&gt;'Tabela Jogos'!$E$55),COUNT('Tabela Jogos'!$G$55)),IF(('Tabela Jogos'!$E$56&gt;'Tabela Jogos'!$G$56),COUNT('Tabela Jogos'!$E$56)))</f>
        <v>2</v>
      </c>
      <c r="E54" s="7">
        <f>SUM(IF(('Tabela Jogos'!$G$52='Tabela Jogos'!$E$52),COUNT('Tabela Jogos'!$G$52)),IF(('Tabela Jogos'!$G$55='Tabela Jogos'!$E$55),COUNT('Tabela Jogos'!$G$55)),IF(('Tabela Jogos'!$E$56='Tabela Jogos'!$G$56),COUNT('Tabela Jogos'!$E$56)))</f>
        <v>0</v>
      </c>
      <c r="F54" s="7">
        <f>SUM(IF(('Tabela Jogos'!$G$52&lt;'Tabela Jogos'!$E$52),COUNT('Tabela Jogos'!$G$52)),IF(('Tabela Jogos'!$G$55&lt;'Tabela Jogos'!$E$55),COUNT('Tabela Jogos'!$G$55)),IF(('Tabela Jogos'!$E$56&lt;'Tabela Jogos'!$G$56),COUNT('Tabela Jogos'!$E$56)))</f>
        <v>1</v>
      </c>
      <c r="G54" s="7">
        <f>SUM((('Tabela Jogos'!G52+'Tabela Jogos'!G55)+'Tabela Jogos'!E56))</f>
        <v>5</v>
      </c>
      <c r="H54" s="7">
        <f>SUM((('Tabela Jogos'!E52+'Tabela Jogos'!E55)+'Tabela Jogos'!G56))</f>
        <v>4</v>
      </c>
      <c r="I54" s="7">
        <f>SUM((G54-H54))</f>
        <v>1</v>
      </c>
      <c r="J54" s="6"/>
      <c r="K54" s="4" t="str">
        <f>IF((B54&lt;=B53),A54,A53)</f>
        <v>Egito</v>
      </c>
      <c r="L54" s="9">
        <f>VLOOKUP(K54,$A$53:$I$56,2,FALSE)</f>
        <v>6</v>
      </c>
      <c r="M54" s="4"/>
      <c r="N54" s="4" t="str">
        <f>IF((L54&gt;=L56),K54,K56)</f>
        <v>Egito</v>
      </c>
      <c r="O54" s="9">
        <f>VLOOKUP(N54,$A$53:$I$56,2,FALSE)</f>
        <v>6</v>
      </c>
      <c r="P54" s="4"/>
      <c r="Q54" s="4" t="str">
        <f>IF((O54&gt;=O55),N54,N55)</f>
        <v>Egito</v>
      </c>
      <c r="R54" s="9">
        <f>VLOOKUP(Q54,$A$53:$I$56,2,FALSE)</f>
        <v>6</v>
      </c>
      <c r="S54" s="9">
        <f>VLOOKUP(Q54,$A$53:$I$56,9,FALSE)</f>
        <v>1</v>
      </c>
      <c r="T54" s="4"/>
      <c r="U54" s="4" t="str">
        <f>IF(AND((R53=R54),(S54&gt;S53)),Q53,Q54)</f>
        <v>Egito</v>
      </c>
      <c r="V54" s="9">
        <f>VLOOKUP(U54,$A$53:$I$56,2,FALSE)</f>
        <v>6</v>
      </c>
      <c r="W54" s="9">
        <f>VLOOKUP(U54,$A$53:$I$56,9,FALSE)</f>
        <v>1</v>
      </c>
      <c r="X54" s="4" t="str">
        <f>IF(AND((V54=V56),(W56&gt;W54)),U56,U54)</f>
        <v>Egito</v>
      </c>
      <c r="Y54" s="9">
        <f>VLOOKUP(X54,$A$53:$I$56,2,FALSE)</f>
        <v>6</v>
      </c>
      <c r="Z54" s="9">
        <f>VLOOKUP(X54,$A$53:$I$56,9,FALSE)</f>
        <v>1</v>
      </c>
      <c r="AA54" s="4"/>
      <c r="AB54" s="4" t="str">
        <f>IF(AND((Y54=Y55),(Z55&gt;Z54)),X55,X54)</f>
        <v>Egito</v>
      </c>
      <c r="AC54" s="9">
        <f>VLOOKUP(AB54,$A$53:$I$56,2,FALSE)</f>
        <v>6</v>
      </c>
      <c r="AD54" s="9">
        <f>VLOOKUP(AB54,$A$53:$I$56,9,FALSE)</f>
        <v>1</v>
      </c>
      <c r="AE54" s="9">
        <f>VLOOKUP(AB54,$A$53:$I$56,7,FALSE)</f>
        <v>5</v>
      </c>
      <c r="AF54" s="4" t="str">
        <f>IF(AND((AC54=AC53),(AD54=AD53),(AE54&gt;AE53)),AB53,AB54)</f>
        <v>Egito</v>
      </c>
      <c r="AG54" s="9">
        <f>VLOOKUP(AF54,$A$53:$I$56,2,FALSE)</f>
        <v>6</v>
      </c>
      <c r="AH54" s="9">
        <f>VLOOKUP(AF54,$A$53:$I$56,9,FALSE)</f>
        <v>1</v>
      </c>
      <c r="AI54" s="9">
        <f>VLOOKUP(AF54,$A$53:$I$56,7,FALSE)</f>
        <v>5</v>
      </c>
      <c r="AJ54" s="4" t="str">
        <f>IF(AND((AG54=AG56),(AH54=AH56),(AI56&gt;AI54)),AF56,AF54)</f>
        <v>Egito</v>
      </c>
      <c r="AK54" s="9">
        <f>VLOOKUP(AJ54,$A$53:$I$56,2,FALSE)</f>
        <v>6</v>
      </c>
      <c r="AL54" s="9">
        <f>VLOOKUP(AJ54,$A$53:$I$56,9,FALSE)</f>
        <v>1</v>
      </c>
      <c r="AM54" s="9">
        <f>VLOOKUP(AJ54,$A$53:$I$56,7,FALSE)</f>
        <v>5</v>
      </c>
      <c r="AN54" s="4" t="str">
        <f>IF(AND((AK54=AK55),(AL54=AL55),(AM55&gt;AM54)),AJ55,AJ54)</f>
        <v>Egito</v>
      </c>
      <c r="AO54" s="9">
        <f>VLOOKUP(AN54,$A$53:$I$56,2,FALSE)</f>
        <v>6</v>
      </c>
      <c r="AP54" s="9">
        <f>VLOOKUP(AN54,$A$53:$I$56,9,FALSE)</f>
        <v>1</v>
      </c>
      <c r="AQ54" s="9">
        <f>VLOOKUP(AN54,$A$53:$I$56,7,FALSE)</f>
        <v>5</v>
      </c>
    </row>
    <row r="55" spans="1:43" ht="12" customHeight="1" x14ac:dyDescent="0.2">
      <c r="A55" s="1" t="s">
        <v>60</v>
      </c>
      <c r="B55" s="6">
        <f>SUM((D55*3))+E55</f>
        <v>3</v>
      </c>
      <c r="C55" s="7">
        <f>COUNT('Tabela Jogos'!E53,'Tabela Jogos'!G54,'Tabela Jogos'!G56)</f>
        <v>3</v>
      </c>
      <c r="D55" s="7">
        <f>SUM(IF(('Tabela Jogos'!$E$53&gt;'Tabela Jogos'!$G$53),COUNT('Tabela Jogos'!$E$53)),IF(('Tabela Jogos'!$G$54&gt;'Tabela Jogos'!$E$54),COUNT('Tabela Jogos'!$G$54)),IF(('Tabela Jogos'!$G$56&gt;'Tabela Jogos'!$E$56),COUNT('Tabela Jogos'!$G$56)))</f>
        <v>1</v>
      </c>
      <c r="E55" s="7">
        <f>SUM(IF(('Tabela Jogos'!$E$53='Tabela Jogos'!$G$53),COUNT('Tabela Jogos'!$E$53)),IF(('Tabela Jogos'!$G$54='Tabela Jogos'!$E$54),COUNT('Tabela Jogos'!$G$54)),IF(('Tabela Jogos'!$G$56='Tabela Jogos'!$E$56),COUNT('Tabela Jogos'!$G$56)))</f>
        <v>0</v>
      </c>
      <c r="F55" s="7">
        <f>SUM(IF(('Tabela Jogos'!$E$53&lt;'Tabela Jogos'!$G$53),COUNT('Tabela Jogos'!$E$53)),IF(('Tabela Jogos'!$G$54&lt;'Tabela Jogos'!$E$54),COUNT('Tabela Jogos'!$G$54)),IF(('Tabela Jogos'!$G$56&lt;'Tabela Jogos'!$E$56),COUNT('Tabela Jogos'!$G$56)))</f>
        <v>2</v>
      </c>
      <c r="G55" s="7">
        <f>SUM((('Tabela Jogos'!E53+'Tabela Jogos'!G54)+'Tabela Jogos'!G56))</f>
        <v>3</v>
      </c>
      <c r="H55" s="7">
        <f>SUM((('Tabela Jogos'!G53+'Tabela Jogos'!E54)+'Tabela Jogos'!E56))</f>
        <v>5</v>
      </c>
      <c r="I55" s="7">
        <f>SUM((G55-H55))</f>
        <v>-2</v>
      </c>
      <c r="J55" s="6"/>
      <c r="K55" s="4" t="str">
        <f>IF((B55&gt;=B56),A55,A56)</f>
        <v>Irã</v>
      </c>
      <c r="L55" s="9">
        <f>VLOOKUP(K55,$A$53:$I$56,2,FALSE)</f>
        <v>3</v>
      </c>
      <c r="M55" s="4"/>
      <c r="N55" s="4" t="str">
        <f>IF((L55&lt;=L53),K55,K53)</f>
        <v>Irã</v>
      </c>
      <c r="O55" s="9">
        <f>VLOOKUP(N55,$A$53:$I$56,2,FALSE)</f>
        <v>3</v>
      </c>
      <c r="P55" s="4"/>
      <c r="Q55" s="4" t="str">
        <f>IF((O55&lt;=O54),N55,N54)</f>
        <v>Irã</v>
      </c>
      <c r="R55" s="9">
        <f>VLOOKUP(Q55,$A$53:$I$56,2,FALSE)</f>
        <v>3</v>
      </c>
      <c r="S55" s="9">
        <f>VLOOKUP(Q55,$A$53:$I$56,9,FALSE)</f>
        <v>-2</v>
      </c>
      <c r="T55" s="4"/>
      <c r="U55" s="4" t="str">
        <f>IF(AND((R55=R56),(S56&gt;S55)),Q56,Q55)</f>
        <v>Irã</v>
      </c>
      <c r="V55" s="9">
        <f>VLOOKUP(U55,$A$53:$I$56,2,FALSE)</f>
        <v>3</v>
      </c>
      <c r="W55" s="9">
        <f>VLOOKUP(U55,$A$53:$I$56,9,FALSE)</f>
        <v>-2</v>
      </c>
      <c r="X55" s="4" t="str">
        <f>IF(AND((V53=V55),(W55&gt;W53)),U53,U55)</f>
        <v>Irã</v>
      </c>
      <c r="Y55" s="9">
        <f>VLOOKUP(X55,$A$53:$I$56,2,FALSE)</f>
        <v>3</v>
      </c>
      <c r="Z55" s="9">
        <f>VLOOKUP(X55,$A$53:$I$56,9,FALSE)</f>
        <v>-2</v>
      </c>
      <c r="AA55" s="4"/>
      <c r="AB55" s="4" t="str">
        <f>IF(AND((Y55=Y54),(Z55&gt;Z54)),X54,X55)</f>
        <v>Irã</v>
      </c>
      <c r="AC55" s="9">
        <f>VLOOKUP(AB55,$A$53:$I$56,2,FALSE)</f>
        <v>3</v>
      </c>
      <c r="AD55" s="9">
        <f>VLOOKUP(AB55,$A$53:$I$56,9,FALSE)</f>
        <v>-2</v>
      </c>
      <c r="AE55" s="9">
        <f>VLOOKUP(AB55,$A$53:$I$56,7,FALSE)</f>
        <v>3</v>
      </c>
      <c r="AF55" s="4" t="str">
        <f>IF(AND((AC55=AC56),(AD55=AD56),(AE56&gt;AE55)),AB56,AB55)</f>
        <v>Irã</v>
      </c>
      <c r="AG55" s="9">
        <f>VLOOKUP(AF55,$A$53:$I$56,2,FALSE)</f>
        <v>3</v>
      </c>
      <c r="AH55" s="9">
        <f>VLOOKUP(AF55,$A$53:$I$56,9,FALSE)</f>
        <v>-2</v>
      </c>
      <c r="AI55" s="9">
        <f>VLOOKUP(AF55,$A$53:$I$56,7,FALSE)</f>
        <v>3</v>
      </c>
      <c r="AJ55" s="4" t="str">
        <f>IF(AND((AG55=AG53),(AH55=AH53),(AI55&gt;AI53)),AF53,AF55)</f>
        <v>Irã</v>
      </c>
      <c r="AK55" s="9">
        <f>VLOOKUP(AJ55,$A$53:$I$56,2,FALSE)</f>
        <v>3</v>
      </c>
      <c r="AL55" s="9">
        <f>VLOOKUP(AJ55,$A$53:$I$56,9,FALSE)</f>
        <v>-2</v>
      </c>
      <c r="AM55" s="9">
        <f>VLOOKUP(AJ55,$A$53:$I$56,7,FALSE)</f>
        <v>3</v>
      </c>
      <c r="AN55" s="4" t="str">
        <f>IF(AND((AK55=AK54),(AL55=AL54),(AM55&gt;AM54)),AJ54,AJ55)</f>
        <v>Irã</v>
      </c>
      <c r="AO55" s="9">
        <f>VLOOKUP(AN55,$A$53:$I$56,2,FALSE)</f>
        <v>3</v>
      </c>
      <c r="AP55" s="9">
        <f>VLOOKUP(AN55,$A$53:$I$56,9,FALSE)</f>
        <v>-2</v>
      </c>
      <c r="AQ55" s="9">
        <f>VLOOKUP(AN55,$A$53:$I$56,7,FALSE)</f>
        <v>3</v>
      </c>
    </row>
    <row r="56" spans="1:43" ht="12" customHeight="1" x14ac:dyDescent="0.2">
      <c r="A56" s="1" t="s">
        <v>8</v>
      </c>
      <c r="B56" s="6">
        <f>SUM((D56*3))+E56</f>
        <v>0</v>
      </c>
      <c r="C56" s="7">
        <f>COUNT('Tabela Jogos'!G53,'Tabela Jogos'!E55,'Tabela Jogos'!E57)</f>
        <v>3</v>
      </c>
      <c r="D56" s="7">
        <f>SUM(IF(('Tabela Jogos'!$G$53&gt;'Tabela Jogos'!$E$53),COUNT('Tabela Jogos'!$G$53)),IF(('Tabela Jogos'!$E$55&gt;'Tabela Jogos'!$G$55),COUNT('Tabela Jogos'!$E$55)),IF(('Tabela Jogos'!$E$57&gt;'Tabela Jogos'!$G$57),COUNT('Tabela Jogos'!$E$57)))</f>
        <v>0</v>
      </c>
      <c r="E56" s="7">
        <f>SUM(IF(('Tabela Jogos'!$G$53='Tabela Jogos'!$E$53),COUNT('Tabela Jogos'!$G$53)),IF(('Tabela Jogos'!$E$55='Tabela Jogos'!$G$55),COUNT('Tabela Jogos'!$E$55)),IF(('Tabela Jogos'!$E$57='Tabela Jogos'!$G$57),COUNT('Tabela Jogos'!$E$57)))</f>
        <v>0</v>
      </c>
      <c r="F56" s="7">
        <f>SUM(IF(('Tabela Jogos'!$G$53&lt;'Tabela Jogos'!$E$53),COUNT('Tabela Jogos'!$G$53)),IF(('Tabela Jogos'!$E$55&lt;'Tabela Jogos'!$G$55),COUNT('Tabela Jogos'!$E$55)),IF(('Tabela Jogos'!$E$57&lt;'Tabela Jogos'!$G$57),COUNT('Tabela Jogos'!$E$57)))</f>
        <v>3</v>
      </c>
      <c r="G56" s="7">
        <f>SUM((('Tabela Jogos'!G53+'Tabela Jogos'!E55)+'Tabela Jogos'!E57))</f>
        <v>1</v>
      </c>
      <c r="H56" s="7">
        <f>SUM((('Tabela Jogos'!E53+'Tabela Jogos'!G55)+'Tabela Jogos'!G57))</f>
        <v>7</v>
      </c>
      <c r="I56" s="7">
        <f>SUM((G56-H56))</f>
        <v>-6</v>
      </c>
      <c r="J56" s="6"/>
      <c r="K56" s="4" t="str">
        <f>IF((B56&lt;=B55),A56,A55)</f>
        <v>Nova Zelândia</v>
      </c>
      <c r="L56" s="9">
        <f>VLOOKUP(K56,$A$53:$I$56,2,FALSE)</f>
        <v>0</v>
      </c>
      <c r="M56" s="4"/>
      <c r="N56" s="4" t="str">
        <f>IF((L56&lt;=L54),K56,K54)</f>
        <v>Nova Zelândia</v>
      </c>
      <c r="O56" s="9">
        <f>VLOOKUP(N56,$A$53:$I$56,2,FALSE)</f>
        <v>0</v>
      </c>
      <c r="P56" s="4"/>
      <c r="Q56" s="4" t="str">
        <f>IF((O56&lt;=O53),N56,N53)</f>
        <v>Nova Zelândia</v>
      </c>
      <c r="R56" s="9">
        <f>VLOOKUP(Q56,$A$53:$I$56,2,FALSE)</f>
        <v>0</v>
      </c>
      <c r="S56" s="9">
        <f>VLOOKUP(Q56,$A$53:$I$56,9,FALSE)</f>
        <v>-6</v>
      </c>
      <c r="T56" s="4"/>
      <c r="U56" s="4" t="str">
        <f>IF(AND((R55=R56),(S56&gt;S55)),Q55,Q56)</f>
        <v>Nova Zelândia</v>
      </c>
      <c r="V56" s="9">
        <f>VLOOKUP(U56,$A$53:$I$56,2,FALSE)</f>
        <v>0</v>
      </c>
      <c r="W56" s="9">
        <f>VLOOKUP(U56,$A$53:$I$56,9,FALSE)</f>
        <v>-6</v>
      </c>
      <c r="X56" s="4" t="str">
        <f>IF(AND((V54=V56),(W56&gt;W54)),U54,U56)</f>
        <v>Nova Zelândia</v>
      </c>
      <c r="Y56" s="9">
        <f>VLOOKUP(X56,$A$53:$I$56,2,FALSE)</f>
        <v>0</v>
      </c>
      <c r="Z56" s="9">
        <f>VLOOKUP(X56,$A$53:$I$56,9,FALSE)</f>
        <v>-6</v>
      </c>
      <c r="AA56" s="4"/>
      <c r="AB56" s="4" t="str">
        <f>IF(AND((Y56=Y53),(Z56&gt;Z53)),X53,X56)</f>
        <v>Nova Zelândia</v>
      </c>
      <c r="AC56" s="9">
        <f>VLOOKUP(AB56,$A$53:$I$56,2,FALSE)</f>
        <v>0</v>
      </c>
      <c r="AD56" s="9">
        <f>VLOOKUP(AB56,$A$53:$I$56,9,FALSE)</f>
        <v>-6</v>
      </c>
      <c r="AE56" s="9">
        <f>VLOOKUP(AB56,$A$53:$I$56,7,FALSE)</f>
        <v>1</v>
      </c>
      <c r="AF56" s="4" t="str">
        <f>IF(AND((AC56=AC55),(AD56=AD55),(AE56&gt;AE55)),X55,X56)</f>
        <v>Nova Zelândia</v>
      </c>
      <c r="AG56" s="9">
        <f>VLOOKUP(AF56,$A$53:$I$56,2,FALSE)</f>
        <v>0</v>
      </c>
      <c r="AH56" s="9">
        <f>VLOOKUP(AF56,$A$53:$I$56,9,FALSE)</f>
        <v>-6</v>
      </c>
      <c r="AI56" s="9">
        <f>VLOOKUP(AF56,$A$53:$I$56,7,FALSE)</f>
        <v>1</v>
      </c>
      <c r="AJ56" s="4" t="str">
        <f>IF(AND((AG54=AG56),(AH54=AH56),(AI56&gt;AI54)),AF54,AF56)</f>
        <v>Nova Zelândia</v>
      </c>
      <c r="AK56" s="9">
        <f>VLOOKUP(AJ56,$A$53:$I$56,2,FALSE)</f>
        <v>0</v>
      </c>
      <c r="AL56" s="9">
        <f>VLOOKUP(AJ56,$A$53:$I$56,9,FALSE)</f>
        <v>-6</v>
      </c>
      <c r="AM56" s="9">
        <f>VLOOKUP(AJ56,$A$53:$I$56,7,FALSE)</f>
        <v>1</v>
      </c>
      <c r="AN56" s="4" t="str">
        <f>IF(AND((AK56=AK53),(AL56=AL53),(AM56&gt;AM53)),AJ53,AJ56)</f>
        <v>Nova Zelândia</v>
      </c>
      <c r="AO56" s="9">
        <f>VLOOKUP(AN56,$A$53:$I$56,2,FALSE)</f>
        <v>0</v>
      </c>
      <c r="AP56" s="9">
        <f>VLOOKUP(AN56,$A$53:$I$56,9,FALSE)</f>
        <v>-6</v>
      </c>
      <c r="AQ56" s="9">
        <f>VLOOKUP(AN56,$A$53:$I$56,7,FALSE)</f>
        <v>1</v>
      </c>
    </row>
    <row r="57" spans="1:43" ht="12" customHeight="1" x14ac:dyDescent="0.2">
      <c r="A57" s="1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</row>
    <row r="58" spans="1:43" ht="12" customHeight="1" x14ac:dyDescent="0.2">
      <c r="A58" s="1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</row>
    <row r="59" spans="1:43" ht="12" customHeight="1" x14ac:dyDescent="0.2">
      <c r="A59" s="1"/>
      <c r="B59" s="187" t="s">
        <v>56</v>
      </c>
      <c r="C59" s="187"/>
      <c r="D59" s="187"/>
      <c r="E59" s="187"/>
      <c r="F59" s="187"/>
      <c r="G59" s="187"/>
      <c r="H59" s="187"/>
      <c r="I59" s="187"/>
      <c r="J59" s="4"/>
      <c r="K59" s="4" t="s">
        <v>35</v>
      </c>
      <c r="L59" s="4"/>
      <c r="M59" s="4"/>
      <c r="N59" s="4" t="s">
        <v>37</v>
      </c>
      <c r="O59" s="4"/>
      <c r="P59" s="4"/>
      <c r="Q59" s="4" t="s">
        <v>36</v>
      </c>
      <c r="R59" s="4"/>
      <c r="S59" s="4"/>
      <c r="T59" s="4"/>
      <c r="U59" s="4" t="s">
        <v>36</v>
      </c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</row>
    <row r="60" spans="1:43" ht="12" customHeight="1" x14ac:dyDescent="0.2">
      <c r="A60" s="5" t="s">
        <v>34</v>
      </c>
      <c r="B60" s="6" t="s">
        <v>33</v>
      </c>
      <c r="C60" s="7" t="s">
        <v>20</v>
      </c>
      <c r="D60" s="7" t="s">
        <v>21</v>
      </c>
      <c r="E60" s="7" t="s">
        <v>23</v>
      </c>
      <c r="F60" s="7" t="s">
        <v>22</v>
      </c>
      <c r="G60" s="7" t="s">
        <v>24</v>
      </c>
      <c r="H60" s="7" t="s">
        <v>25</v>
      </c>
      <c r="I60" s="7" t="s">
        <v>26</v>
      </c>
      <c r="J60" s="8"/>
      <c r="K60" s="4"/>
      <c r="L60" s="4" t="s">
        <v>33</v>
      </c>
      <c r="M60" s="4"/>
      <c r="N60" s="4"/>
      <c r="O60" s="4" t="s">
        <v>38</v>
      </c>
      <c r="P60" s="4"/>
      <c r="Q60" s="4"/>
      <c r="R60" s="4" t="s">
        <v>33</v>
      </c>
      <c r="S60" s="4" t="s">
        <v>26</v>
      </c>
      <c r="T60" s="4"/>
      <c r="U60" s="4"/>
      <c r="V60" s="4" t="s">
        <v>33</v>
      </c>
      <c r="W60" s="4" t="s">
        <v>26</v>
      </c>
      <c r="X60" s="4"/>
      <c r="Y60" s="4" t="s">
        <v>33</v>
      </c>
      <c r="Z60" s="4" t="s">
        <v>26</v>
      </c>
      <c r="AA60" s="4"/>
      <c r="AB60" s="4"/>
      <c r="AC60" s="4" t="s">
        <v>33</v>
      </c>
      <c r="AD60" s="4" t="s">
        <v>26</v>
      </c>
      <c r="AE60" s="4" t="s">
        <v>24</v>
      </c>
      <c r="AF60" s="4"/>
      <c r="AG60" s="4" t="s">
        <v>33</v>
      </c>
      <c r="AH60" s="4" t="s">
        <v>26</v>
      </c>
      <c r="AI60" s="4" t="s">
        <v>24</v>
      </c>
      <c r="AJ60" s="4"/>
      <c r="AK60" s="4" t="s">
        <v>33</v>
      </c>
      <c r="AL60" s="4" t="s">
        <v>26</v>
      </c>
      <c r="AM60" s="4" t="s">
        <v>24</v>
      </c>
      <c r="AN60" s="4"/>
      <c r="AO60" s="4" t="s">
        <v>33</v>
      </c>
      <c r="AP60" s="4" t="s">
        <v>26</v>
      </c>
      <c r="AQ60" s="4" t="s">
        <v>24</v>
      </c>
    </row>
    <row r="61" spans="1:43" ht="12" customHeight="1" x14ac:dyDescent="0.2">
      <c r="A61" s="1" t="s">
        <v>0</v>
      </c>
      <c r="B61" s="6">
        <f>SUM((D61*3))+E61</f>
        <v>9</v>
      </c>
      <c r="C61" s="7">
        <f>COUNT('Tabela Jogos'!E60,'Tabela Jogos'!E62,'Tabela Jogos'!G65)</f>
        <v>3</v>
      </c>
      <c r="D61" s="7">
        <f>SUM(IF(('Tabela Jogos'!$E$60&gt;'Tabela Jogos'!$G$60),COUNT('Tabela Jogos'!$E$60)),IF(('Tabela Jogos'!$E$62&gt;'Tabela Jogos'!$G$62),COUNT('Tabela Jogos'!$E$62)),IF(('Tabela Jogos'!$G$65&gt;'Tabela Jogos'!$E$65),COUNT('Tabela Jogos'!$G$65)))</f>
        <v>3</v>
      </c>
      <c r="E61" s="7">
        <f>SUM(IF(('Tabela Jogos'!$E$60='Tabela Jogos'!$G$60),COUNT('Tabela Jogos'!$E$60)),IF(('Tabela Jogos'!$E$62='Tabela Jogos'!$G$62),COUNT('Tabela Jogos'!$E$62)),IF(('Tabela Jogos'!$G$65='Tabela Jogos'!$E$65),COUNT('Tabela Jogos'!$G$65)))</f>
        <v>0</v>
      </c>
      <c r="F61" s="7">
        <f>SUM(IF(('Tabela Jogos'!$E$60&lt;'Tabela Jogos'!$G$60),COUNT('Tabela Jogos'!$E$60)),IF(('Tabela Jogos'!$E$62&lt;'Tabela Jogos'!$G$62),COUNT('Tabela Jogos'!$E$62)),IF(('Tabela Jogos'!$G$65&lt;'Tabela Jogos'!$E$65),COUNT('Tabela Jogos'!$G$65)))</f>
        <v>0</v>
      </c>
      <c r="G61" s="7">
        <f>SUM((('Tabela Jogos'!E60+'Tabela Jogos'!E62)+'Tabela Jogos'!G65))</f>
        <v>8</v>
      </c>
      <c r="H61" s="7">
        <f>SUM((('Tabela Jogos'!G60+'Tabela Jogos'!G62)+'Tabela Jogos'!E65))</f>
        <v>1</v>
      </c>
      <c r="I61" s="7">
        <f>SUM((G61-H61))</f>
        <v>7</v>
      </c>
      <c r="J61" s="6"/>
      <c r="K61" s="4" t="str">
        <f>IF((B61&gt;=B62),A61,A62)</f>
        <v>Espanha</v>
      </c>
      <c r="L61" s="9">
        <f>VLOOKUP(K61,$A$61:$I$64,2,FALSE)</f>
        <v>9</v>
      </c>
      <c r="M61" s="4"/>
      <c r="N61" s="4" t="str">
        <f>IF((L61&gt;=L63),K61,K63)</f>
        <v>Espanha</v>
      </c>
      <c r="O61" s="9">
        <f>VLOOKUP(N61,$A$61:$I$64,2,FALSE)</f>
        <v>9</v>
      </c>
      <c r="P61" s="4"/>
      <c r="Q61" s="4" t="str">
        <f>IF((O61&gt;=O64),N61,N64)</f>
        <v>Espanha</v>
      </c>
      <c r="R61" s="9">
        <f>VLOOKUP(Q61,$A$61:$I$64,2,FALSE)</f>
        <v>9</v>
      </c>
      <c r="S61" s="9">
        <f>VLOOKUP(Q61,$A$61:$I$64,9,FALSE)</f>
        <v>7</v>
      </c>
      <c r="T61" s="4"/>
      <c r="U61" s="4" t="str">
        <f>IF(AND((R61=R62),(S62&gt;S61)),Q62,Q61)</f>
        <v>Espanha</v>
      </c>
      <c r="V61" s="9">
        <f>VLOOKUP(U61,$A$61:$I$64,2,FALSE)</f>
        <v>9</v>
      </c>
      <c r="W61" s="9">
        <f>VLOOKUP(U61,$A$61:$I$64,9,FALSE)</f>
        <v>7</v>
      </c>
      <c r="X61" s="4" t="str">
        <f>IF(AND((V61=V63),(W63&gt;W61)),U63,U61)</f>
        <v>Espanha</v>
      </c>
      <c r="Y61" s="9">
        <f>VLOOKUP(X61,$A$61:$I$64,2,FALSE)</f>
        <v>9</v>
      </c>
      <c r="Z61" s="9">
        <f>VLOOKUP(X61,$A$61:$I$64,9,FALSE)</f>
        <v>7</v>
      </c>
      <c r="AA61" s="4"/>
      <c r="AB61" s="4" t="str">
        <f>IF(AND((Y61=Y64),(Z64&gt;Z61)),X64,X61)</f>
        <v>Espanha</v>
      </c>
      <c r="AC61" s="9">
        <f>VLOOKUP(AB61,$A$61:$I$64,2,FALSE)</f>
        <v>9</v>
      </c>
      <c r="AD61" s="9">
        <f>VLOOKUP(AB61,$A$61:$I$64,9,FALSE)</f>
        <v>7</v>
      </c>
      <c r="AE61" s="9">
        <f>VLOOKUP(AB61,$A$61:$I$64,7,FALSE)</f>
        <v>8</v>
      </c>
      <c r="AF61" s="4" t="str">
        <f>IF(AND((AC61=AC62),(AD61=AD62),(AE62&gt;AE61)),AB62,AB61)</f>
        <v>Espanha</v>
      </c>
      <c r="AG61" s="9">
        <f>VLOOKUP(AF61,$A$61:$I$64,2,FALSE)</f>
        <v>9</v>
      </c>
      <c r="AH61" s="9">
        <f>VLOOKUP(AF61,$A$61:$I$64,9,FALSE)</f>
        <v>7</v>
      </c>
      <c r="AI61" s="9">
        <f>VLOOKUP(AF61,$A$61:$I$64,7,FALSE)</f>
        <v>8</v>
      </c>
      <c r="AJ61" s="4" t="str">
        <f>IF(AND((AG61=AG63),(AH61=AH63),(AI63&gt;AI61)),AF63,AF61)</f>
        <v>Espanha</v>
      </c>
      <c r="AK61" s="9">
        <f>VLOOKUP(AJ61,$A$61:$I$64,2,FALSE)</f>
        <v>9</v>
      </c>
      <c r="AL61" s="9">
        <f>VLOOKUP(AJ61,$A$61:$I$64,9,FALSE)</f>
        <v>7</v>
      </c>
      <c r="AM61" s="9">
        <f>VLOOKUP(AJ61,$A$61:$I$64,7,FALSE)</f>
        <v>8</v>
      </c>
      <c r="AN61" s="4" t="str">
        <f>IF(AND((AK61=AK64),(AL61=AL64),(AM64&gt;AM61)),AJ64,AJ61)</f>
        <v>Espanha</v>
      </c>
      <c r="AO61" s="9">
        <f>VLOOKUP(AN61,$A$61:$I$64,2,FALSE)</f>
        <v>9</v>
      </c>
      <c r="AP61" s="9">
        <f>VLOOKUP(AN61,$A$61:$I$64,9,FALSE)</f>
        <v>7</v>
      </c>
      <c r="AQ61" s="9">
        <f>VLOOKUP(AN61,$A$61:$I$64,7,FALSE)</f>
        <v>8</v>
      </c>
    </row>
    <row r="62" spans="1:43" ht="12" customHeight="1" x14ac:dyDescent="0.2">
      <c r="A62" s="1" t="s">
        <v>107</v>
      </c>
      <c r="B62" s="6">
        <f>SUM((D62*3))+E62</f>
        <v>1</v>
      </c>
      <c r="C62" s="7">
        <f>COUNT('Tabela Jogos'!G60,'Tabela Jogos'!G63,'Tabela Jogos'!E64)</f>
        <v>3</v>
      </c>
      <c r="D62" s="7">
        <f>SUM(IF(('Tabela Jogos'!$G$60&gt;'Tabela Jogos'!$E$60),COUNT('Tabela Jogos'!$G$60)),IF(('Tabela Jogos'!$G$63&gt;'Tabela Jogos'!$E$63),COUNT('Tabela Jogos'!$G$63)),IF(('Tabela Jogos'!$E$64&gt;'Tabela Jogos'!$G$64),COUNT('Tabela Jogos'!$E$64)))</f>
        <v>0</v>
      </c>
      <c r="E62" s="7">
        <f>SUM(IF(('Tabela Jogos'!$G$60='Tabela Jogos'!$E$60),COUNT('Tabela Jogos'!$G$60)),IF(('Tabela Jogos'!$G$63='Tabela Jogos'!$E$63),COUNT('Tabela Jogos'!$G$63)),IF(('Tabela Jogos'!$E$64='Tabela Jogos'!$G$64),COUNT('Tabela Jogos'!$E$64)))</f>
        <v>1</v>
      </c>
      <c r="F62" s="7">
        <f>SUM(IF(('Tabela Jogos'!$G$60&lt;'Tabela Jogos'!$E$60),COUNT('Tabela Jogos'!$G$60)),IF(('Tabela Jogos'!$G$63&lt;'Tabela Jogos'!$E$63),COUNT('Tabela Jogos'!$G$63)),IF(('Tabela Jogos'!$E$64&lt;'Tabela Jogos'!$G$64),COUNT('Tabela Jogos'!$E$64)))</f>
        <v>2</v>
      </c>
      <c r="G62" s="7">
        <f>SUM((('Tabela Jogos'!G60+'Tabela Jogos'!G63)+'Tabela Jogos'!E64))</f>
        <v>1</v>
      </c>
      <c r="H62" s="7">
        <f>SUM((('Tabela Jogos'!E60+'Tabela Jogos'!E63)+'Tabela Jogos'!G64))</f>
        <v>7</v>
      </c>
      <c r="I62" s="7">
        <f>SUM((G62-H62))</f>
        <v>-6</v>
      </c>
      <c r="J62" s="6"/>
      <c r="K62" s="4" t="str">
        <f>IF((B62&lt;=B61),A62,A61)</f>
        <v>Cabo Verde</v>
      </c>
      <c r="L62" s="9">
        <f>VLOOKUP(K62,$A$61:$I$64,2,FALSE)</f>
        <v>1</v>
      </c>
      <c r="M62" s="4"/>
      <c r="N62" s="4" t="str">
        <f>IF((L62&gt;=L64),K62,K64)</f>
        <v>Cabo Verde</v>
      </c>
      <c r="O62" s="9">
        <f>VLOOKUP(N62,$A$61:$I$64,2,FALSE)</f>
        <v>1</v>
      </c>
      <c r="P62" s="4"/>
      <c r="Q62" s="4" t="str">
        <f>IF((O62&gt;=O63),N62,N63)</f>
        <v>Uruguai</v>
      </c>
      <c r="R62" s="9">
        <f>VLOOKUP(Q62,$A$61:$I$64,2,FALSE)</f>
        <v>6</v>
      </c>
      <c r="S62" s="9">
        <f>VLOOKUP(Q62,$A$61:$I$64,9,FALSE)</f>
        <v>3</v>
      </c>
      <c r="T62" s="4"/>
      <c r="U62" s="4" t="str">
        <f>IF(AND((R61=R62),(S62&gt;S61)),Q61,Q62)</f>
        <v>Uruguai</v>
      </c>
      <c r="V62" s="9">
        <f>VLOOKUP(U62,$A$61:$I$64,2,FALSE)</f>
        <v>6</v>
      </c>
      <c r="W62" s="9">
        <f>VLOOKUP(U62,$A$61:$I$64,9,FALSE)</f>
        <v>3</v>
      </c>
      <c r="X62" s="4" t="str">
        <f>IF(AND((V62=V64),(W64&gt;W62)),U64,U62)</f>
        <v>Uruguai</v>
      </c>
      <c r="Y62" s="9">
        <f>VLOOKUP(X62,$A$61:$I$64,2,FALSE)</f>
        <v>6</v>
      </c>
      <c r="Z62" s="9">
        <f>VLOOKUP(X62,$A$61:$I$64,9,FALSE)</f>
        <v>3</v>
      </c>
      <c r="AA62" s="4"/>
      <c r="AB62" s="4" t="str">
        <f>IF(AND((Y62=Y63),(Z63&gt;Z62)),X63,X62)</f>
        <v>Uruguai</v>
      </c>
      <c r="AC62" s="9">
        <f>VLOOKUP(AB62,$A$61:$I$64,2,FALSE)</f>
        <v>6</v>
      </c>
      <c r="AD62" s="9">
        <f>VLOOKUP(AB62,$A$61:$I$64,9,FALSE)</f>
        <v>3</v>
      </c>
      <c r="AE62" s="9">
        <f>VLOOKUP(AB62,$A$61:$I$64,7,FALSE)</f>
        <v>4</v>
      </c>
      <c r="AF62" s="4" t="str">
        <f>IF(AND((AC62=AC61),(AD62=AD61),(AE62&gt;AE61)),AB61,AB62)</f>
        <v>Uruguai</v>
      </c>
      <c r="AG62" s="9">
        <f>VLOOKUP(AF62,$A$61:$I$64,2,FALSE)</f>
        <v>6</v>
      </c>
      <c r="AH62" s="9">
        <f>VLOOKUP(AF62,$A$61:$I$64,9,FALSE)</f>
        <v>3</v>
      </c>
      <c r="AI62" s="9">
        <f>VLOOKUP(AF62,$A$61:$I$64,7,FALSE)</f>
        <v>4</v>
      </c>
      <c r="AJ62" s="4" t="str">
        <f>IF(AND((AG62=AG64),(AH62=AH64),(AI64&gt;AI62)),AF64,AF62)</f>
        <v>Uruguai</v>
      </c>
      <c r="AK62" s="9">
        <f>VLOOKUP(AJ62,$A$61:$I$64,2,FALSE)</f>
        <v>6</v>
      </c>
      <c r="AL62" s="9">
        <f>VLOOKUP(AJ62,$A$61:$I$64,9,FALSE)</f>
        <v>3</v>
      </c>
      <c r="AM62" s="9">
        <f>VLOOKUP(AJ62,$A$61:$I$64,7,FALSE)</f>
        <v>4</v>
      </c>
      <c r="AN62" s="4" t="str">
        <f>IF(AND((AK62=AK63),(AL62=AL63),(AM63&gt;AM62)),AJ63,AJ62)</f>
        <v>Uruguai</v>
      </c>
      <c r="AO62" s="9">
        <f>VLOOKUP(AN62,$A$61:$I$64,2,FALSE)</f>
        <v>6</v>
      </c>
      <c r="AP62" s="9">
        <f>VLOOKUP(AN62,$A$61:$I$64,9,FALSE)</f>
        <v>3</v>
      </c>
      <c r="AQ62" s="9">
        <f>VLOOKUP(AN62,$A$61:$I$64,7,FALSE)</f>
        <v>4</v>
      </c>
    </row>
    <row r="63" spans="1:43" ht="12" customHeight="1" x14ac:dyDescent="0.2">
      <c r="A63" s="1" t="s">
        <v>66</v>
      </c>
      <c r="B63" s="6">
        <f>SUM((D63*3))+E63</f>
        <v>1</v>
      </c>
      <c r="C63" s="7">
        <f>COUNT('Tabela Jogos'!E61,'Tabela Jogos'!G62,'Tabela Jogos'!G64)</f>
        <v>3</v>
      </c>
      <c r="D63" s="7">
        <f>SUM(IF(('Tabela Jogos'!$E$61&gt;'Tabela Jogos'!$G$61),COUNT('Tabela Jogos'!$E$61)),IF(('Tabela Jogos'!$G$62&gt;'Tabela Jogos'!$E$62),COUNT('Tabela Jogos'!$G$62)),IF(('Tabela Jogos'!$G$64&gt;'Tabela Jogos'!$E$64),COUNT('Tabela Jogos'!$G$64)))</f>
        <v>0</v>
      </c>
      <c r="E63" s="7">
        <f>SUM(IF(('Tabela Jogos'!$E$61='Tabela Jogos'!$G$61),COUNT('Tabela Jogos'!$E$61)),IF(('Tabela Jogos'!$G$62='Tabela Jogos'!$E$62),COUNT('Tabela Jogos'!$G$62)),IF(('Tabela Jogos'!$G$64='Tabela Jogos'!$E$64),COUNT('Tabela Jogos'!$G$64)))</f>
        <v>1</v>
      </c>
      <c r="F63" s="7">
        <f>SUM(IF(('Tabela Jogos'!$E$61&lt;'Tabela Jogos'!$G$61),COUNT('Tabela Jogos'!$E$61)),IF(('Tabela Jogos'!$G$62&lt;'Tabela Jogos'!$E$62),COUNT('Tabela Jogos'!$G$62)),IF(('Tabela Jogos'!$G$64&lt;'Tabela Jogos'!$E$64),COUNT('Tabela Jogos'!$G$64)))</f>
        <v>2</v>
      </c>
      <c r="G63" s="7">
        <f>SUM((('Tabela Jogos'!E61+'Tabela Jogos'!G62)+'Tabela Jogos'!G64))</f>
        <v>2</v>
      </c>
      <c r="H63" s="7">
        <f>SUM((('Tabela Jogos'!G61+'Tabela Jogos'!E62)+'Tabela Jogos'!E64))</f>
        <v>6</v>
      </c>
      <c r="I63" s="7">
        <f>SUM((G63-H63))</f>
        <v>-4</v>
      </c>
      <c r="J63" s="6"/>
      <c r="K63" s="4" t="str">
        <f>IF((B63&gt;=B64),A63,A64)</f>
        <v>Uruguai</v>
      </c>
      <c r="L63" s="9">
        <f>VLOOKUP(K63,$A$61:$I$64,2,FALSE)</f>
        <v>6</v>
      </c>
      <c r="M63" s="4"/>
      <c r="N63" s="4" t="str">
        <f>IF((L63&lt;=L61),K63,K61)</f>
        <v>Uruguai</v>
      </c>
      <c r="O63" s="9">
        <f>VLOOKUP(N63,$A$61:$I$64,2,FALSE)</f>
        <v>6</v>
      </c>
      <c r="P63" s="4"/>
      <c r="Q63" s="4" t="str">
        <f>IF((O63&lt;=O62),N63,N62)</f>
        <v>Cabo Verde</v>
      </c>
      <c r="R63" s="9">
        <f>VLOOKUP(Q63,$A$61:$I$64,2,FALSE)</f>
        <v>1</v>
      </c>
      <c r="S63" s="9">
        <f>VLOOKUP(Q63,$A$61:$I$64,9,FALSE)</f>
        <v>-6</v>
      </c>
      <c r="T63" s="4"/>
      <c r="U63" s="4" t="str">
        <f>IF(AND((R63=R64),(S64&gt;S63)),Q64,Q63)</f>
        <v>Arábia Saudita</v>
      </c>
      <c r="V63" s="9">
        <f>VLOOKUP(U63,$A$61:$I$64,2,FALSE)</f>
        <v>1</v>
      </c>
      <c r="W63" s="9">
        <f>VLOOKUP(U63,$A$61:$I$64,9,FALSE)</f>
        <v>-4</v>
      </c>
      <c r="X63" s="4" t="str">
        <f>IF(AND((V61=V63),(W63&gt;W61)),U61,U63)</f>
        <v>Arábia Saudita</v>
      </c>
      <c r="Y63" s="9">
        <f>VLOOKUP(X63,$A$61:$I$64,2,FALSE)</f>
        <v>1</v>
      </c>
      <c r="Z63" s="9">
        <f>VLOOKUP(X63,$A$61:$I$64,9,FALSE)</f>
        <v>-4</v>
      </c>
      <c r="AA63" s="4"/>
      <c r="AB63" s="4" t="str">
        <f>IF(AND((Y63=Y62),(Z63&gt;Z62)),X62,X63)</f>
        <v>Arábia Saudita</v>
      </c>
      <c r="AC63" s="9">
        <f>VLOOKUP(AB63,$A$61:$I$64,2,FALSE)</f>
        <v>1</v>
      </c>
      <c r="AD63" s="9">
        <f>VLOOKUP(AB63,$A$61:$I$64,9,FALSE)</f>
        <v>-4</v>
      </c>
      <c r="AE63" s="9">
        <f>VLOOKUP(AB63,$A$61:$I$64,7,FALSE)</f>
        <v>2</v>
      </c>
      <c r="AF63" s="4" t="str">
        <f>IF(AND((AC63=AC64),(AD63=AD64),(AE64&gt;AE63)),AB64,AB63)</f>
        <v>Arábia Saudita</v>
      </c>
      <c r="AG63" s="9">
        <f>VLOOKUP(AF63,$A$61:$I$64,2,FALSE)</f>
        <v>1</v>
      </c>
      <c r="AH63" s="9">
        <f>VLOOKUP(AF63,$A$61:$I$64,9,FALSE)</f>
        <v>-4</v>
      </c>
      <c r="AI63" s="9">
        <f>VLOOKUP(AF63,$A$61:$I$64,7,FALSE)</f>
        <v>2</v>
      </c>
      <c r="AJ63" s="4" t="str">
        <f>IF(AND((AG63=AG61),(AH63=AH61),(AI63&gt;AI61)),AF61,AF63)</f>
        <v>Arábia Saudita</v>
      </c>
      <c r="AK63" s="9">
        <f>VLOOKUP(AJ63,$A$61:$I$64,2,FALSE)</f>
        <v>1</v>
      </c>
      <c r="AL63" s="9">
        <f>VLOOKUP(AJ63,$A$61:$I$64,9,FALSE)</f>
        <v>-4</v>
      </c>
      <c r="AM63" s="9">
        <f>VLOOKUP(AJ63,$A$61:$I$64,7,FALSE)</f>
        <v>2</v>
      </c>
      <c r="AN63" s="4" t="str">
        <f>IF(AND((AK63=AK62),(AL63=AL62),(AM63&gt;AM62)),AJ62,AJ63)</f>
        <v>Arábia Saudita</v>
      </c>
      <c r="AO63" s="9">
        <f>VLOOKUP(AN63,$A$61:$I$64,2,FALSE)</f>
        <v>1</v>
      </c>
      <c r="AP63" s="9">
        <f>VLOOKUP(AN63,$A$61:$I$64,9,FALSE)</f>
        <v>-4</v>
      </c>
      <c r="AQ63" s="9">
        <f>VLOOKUP(AN63,$A$61:$I$64,7,FALSE)</f>
        <v>2</v>
      </c>
    </row>
    <row r="64" spans="1:43" ht="12" customHeight="1" x14ac:dyDescent="0.2">
      <c r="A64" s="1" t="s">
        <v>11</v>
      </c>
      <c r="B64" s="6">
        <f>SUM((D64*3))+E64</f>
        <v>6</v>
      </c>
      <c r="C64" s="7">
        <f>COUNT('Tabela Jogos'!G61,'Tabela Jogos'!E63,'Tabela Jogos'!E65)</f>
        <v>3</v>
      </c>
      <c r="D64" s="7">
        <f>SUM(IF(('Tabela Jogos'!$G$61&gt;'Tabela Jogos'!$E$61),COUNT('Tabela Jogos'!$G$61)),IF(('Tabela Jogos'!$E$63&gt;'Tabela Jogos'!$G$63),COUNT('Tabela Jogos'!$E$63)),IF(('Tabela Jogos'!$E$65&gt;'Tabela Jogos'!$G$65),COUNT('Tabela Jogos'!$E$65)))</f>
        <v>2</v>
      </c>
      <c r="E64" s="7">
        <f>SUM(IF(('Tabela Jogos'!$G$61='Tabela Jogos'!$E$61),COUNT('Tabela Jogos'!$G$61)),IF(('Tabela Jogos'!$E$63='Tabela Jogos'!$G$63),COUNT('Tabela Jogos'!$E$63)),IF(('Tabela Jogos'!$E$65='Tabela Jogos'!$G$65),COUNT('Tabela Jogos'!$E$65)))</f>
        <v>0</v>
      </c>
      <c r="F64" s="7">
        <f>SUM(IF(('Tabela Jogos'!$G$61&lt;'Tabela Jogos'!$E$61),COUNT('Tabela Jogos'!$G$61)),IF(('Tabela Jogos'!$E$63&lt;'Tabela Jogos'!$G$63),COUNT('Tabela Jogos'!$E$63)),IF(('Tabela Jogos'!$E$65&lt;'Tabela Jogos'!$G$65),COUNT('Tabela Jogos'!$E$65)))</f>
        <v>1</v>
      </c>
      <c r="G64" s="7">
        <f>SUM((('Tabela Jogos'!G61+'Tabela Jogos'!E63)+'Tabela Jogos'!E65))</f>
        <v>4</v>
      </c>
      <c r="H64" s="7">
        <f>SUM((('Tabela Jogos'!E61+'Tabela Jogos'!G63)+'Tabela Jogos'!G65))</f>
        <v>1</v>
      </c>
      <c r="I64" s="7">
        <f>SUM((G64-H64))</f>
        <v>3</v>
      </c>
      <c r="J64" s="6"/>
      <c r="K64" s="4" t="str">
        <f>IF((B64&lt;=B63),A64,A63)</f>
        <v>Arábia Saudita</v>
      </c>
      <c r="L64" s="9">
        <f>VLOOKUP(K64,$A$61:$I$64,2,FALSE)</f>
        <v>1</v>
      </c>
      <c r="M64" s="4"/>
      <c r="N64" s="4" t="str">
        <f>IF((L64&lt;=L62),K64,K62)</f>
        <v>Arábia Saudita</v>
      </c>
      <c r="O64" s="9">
        <f>VLOOKUP(N64,$A$61:$I$64,2,FALSE)</f>
        <v>1</v>
      </c>
      <c r="P64" s="4"/>
      <c r="Q64" s="4" t="str">
        <f>IF((O64&lt;=O61),N64,N61)</f>
        <v>Arábia Saudita</v>
      </c>
      <c r="R64" s="9">
        <f>VLOOKUP(Q64,$A$61:$I$64,2,FALSE)</f>
        <v>1</v>
      </c>
      <c r="S64" s="9">
        <f>VLOOKUP(Q64,$A$61:$I$64,9,FALSE)</f>
        <v>-4</v>
      </c>
      <c r="T64" s="4"/>
      <c r="U64" s="4" t="str">
        <f>IF(AND((R63=R64),(S64&gt;S63)),Q63,Q64)</f>
        <v>Cabo Verde</v>
      </c>
      <c r="V64" s="9">
        <f>VLOOKUP(U64,$A$61:$I$64,2,FALSE)</f>
        <v>1</v>
      </c>
      <c r="W64" s="9">
        <f>VLOOKUP(U64,$A$61:$I$64,9,FALSE)</f>
        <v>-6</v>
      </c>
      <c r="X64" s="4" t="str">
        <f>IF(AND((V62=V64),(W64&gt;W62)),U62,U64)</f>
        <v>Cabo Verde</v>
      </c>
      <c r="Y64" s="9">
        <f>VLOOKUP(X64,$A$61:$I$64,2,FALSE)</f>
        <v>1</v>
      </c>
      <c r="Z64" s="9">
        <f>VLOOKUP(X64,$A$61:$I$64,9,FALSE)</f>
        <v>-6</v>
      </c>
      <c r="AA64" s="4"/>
      <c r="AB64" s="4" t="str">
        <f>IF(AND((Y64=Y61),(Z64&gt;Z61)),X61,X64)</f>
        <v>Cabo Verde</v>
      </c>
      <c r="AC64" s="9">
        <f>VLOOKUP(AB64,$A$61:$I$64,2,FALSE)</f>
        <v>1</v>
      </c>
      <c r="AD64" s="9">
        <f>VLOOKUP(AB64,$A$61:$I$64,9,FALSE)</f>
        <v>-6</v>
      </c>
      <c r="AE64" s="9">
        <f>VLOOKUP(AB64,$A$61:$I$64,7,FALSE)</f>
        <v>1</v>
      </c>
      <c r="AF64" s="4" t="str">
        <f>IF(AND((AC64=AC63),(AD64=AD63),(AE64&gt;AE63)),X63,X64)</f>
        <v>Cabo Verde</v>
      </c>
      <c r="AG64" s="9">
        <f>VLOOKUP(AF64,$A$61:$I$64,2,FALSE)</f>
        <v>1</v>
      </c>
      <c r="AH64" s="9">
        <f>VLOOKUP(AF64,$A$61:$I$64,9,FALSE)</f>
        <v>-6</v>
      </c>
      <c r="AI64" s="9">
        <f>VLOOKUP(AF64,$A$61:$I$64,7,FALSE)</f>
        <v>1</v>
      </c>
      <c r="AJ64" s="4" t="str">
        <f>IF(AND((AG62=AG64),(AH62=AH64),(AI64&gt;AI62)),AF62,AF64)</f>
        <v>Cabo Verde</v>
      </c>
      <c r="AK64" s="9">
        <f>VLOOKUP(AJ64,$A$61:$I$64,2,FALSE)</f>
        <v>1</v>
      </c>
      <c r="AL64" s="9">
        <f>VLOOKUP(AJ64,$A$61:$I$64,9,FALSE)</f>
        <v>-6</v>
      </c>
      <c r="AM64" s="9">
        <f>VLOOKUP(AJ64,$A$61:$I$64,7,FALSE)</f>
        <v>1</v>
      </c>
      <c r="AN64" s="4" t="str">
        <f>IF(AND((AK64=AK61),(AL64=AL61),(AM64&gt;AM61)),AJ61,AJ64)</f>
        <v>Cabo Verde</v>
      </c>
      <c r="AO64" s="9">
        <f>VLOOKUP(AN64,$A$61:$I$64,2,FALSE)</f>
        <v>1</v>
      </c>
      <c r="AP64" s="9">
        <f>VLOOKUP(AN64,$A$61:$I$64,9,FALSE)</f>
        <v>-6</v>
      </c>
      <c r="AQ64" s="9">
        <f>VLOOKUP(AN64,$A$61:$I$64,7,FALSE)</f>
        <v>1</v>
      </c>
    </row>
    <row r="65" spans="1:43" ht="12" customHeight="1" x14ac:dyDescent="0.2">
      <c r="A65" s="1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</row>
    <row r="66" spans="1:43" ht="12.75" customHeight="1" x14ac:dyDescent="0.2">
      <c r="A66" s="1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</row>
    <row r="67" spans="1:43" ht="12.75" customHeight="1" x14ac:dyDescent="0.2">
      <c r="A67" s="1"/>
      <c r="B67" s="187" t="s">
        <v>120</v>
      </c>
      <c r="C67" s="187"/>
      <c r="D67" s="187"/>
      <c r="E67" s="187"/>
      <c r="F67" s="187"/>
      <c r="G67" s="187"/>
      <c r="H67" s="187"/>
      <c r="I67" s="187"/>
      <c r="J67" s="4"/>
      <c r="K67" s="4" t="s">
        <v>35</v>
      </c>
      <c r="L67" s="4"/>
      <c r="M67" s="4"/>
      <c r="N67" s="4" t="s">
        <v>37</v>
      </c>
      <c r="O67" s="4"/>
      <c r="P67" s="4"/>
      <c r="Q67" s="4" t="s">
        <v>36</v>
      </c>
      <c r="R67" s="4"/>
      <c r="S67" s="4"/>
      <c r="T67" s="4"/>
      <c r="U67" s="4" t="s">
        <v>36</v>
      </c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</row>
    <row r="68" spans="1:43" ht="12.75" customHeight="1" x14ac:dyDescent="0.2">
      <c r="A68" s="5" t="s">
        <v>34</v>
      </c>
      <c r="B68" s="6" t="s">
        <v>33</v>
      </c>
      <c r="C68" s="7" t="s">
        <v>20</v>
      </c>
      <c r="D68" s="7" t="s">
        <v>21</v>
      </c>
      <c r="E68" s="7" t="s">
        <v>23</v>
      </c>
      <c r="F68" s="7" t="s">
        <v>22</v>
      </c>
      <c r="G68" s="7" t="s">
        <v>24</v>
      </c>
      <c r="H68" s="7" t="s">
        <v>25</v>
      </c>
      <c r="I68" s="7" t="s">
        <v>26</v>
      </c>
      <c r="J68" s="8"/>
      <c r="K68" s="4"/>
      <c r="L68" s="4" t="s">
        <v>33</v>
      </c>
      <c r="M68" s="4"/>
      <c r="N68" s="4"/>
      <c r="O68" s="4" t="s">
        <v>38</v>
      </c>
      <c r="P68" s="4"/>
      <c r="Q68" s="4"/>
      <c r="R68" s="4" t="s">
        <v>33</v>
      </c>
      <c r="S68" s="4" t="s">
        <v>26</v>
      </c>
      <c r="T68" s="4"/>
      <c r="U68" s="4"/>
      <c r="V68" s="4" t="s">
        <v>33</v>
      </c>
      <c r="W68" s="4" t="s">
        <v>26</v>
      </c>
      <c r="X68" s="4"/>
      <c r="Y68" s="4" t="s">
        <v>33</v>
      </c>
      <c r="Z68" s="4" t="s">
        <v>26</v>
      </c>
      <c r="AA68" s="4"/>
      <c r="AB68" s="4"/>
      <c r="AC68" s="4" t="s">
        <v>33</v>
      </c>
      <c r="AD68" s="4" t="s">
        <v>26</v>
      </c>
      <c r="AE68" s="4" t="s">
        <v>24</v>
      </c>
      <c r="AF68" s="4"/>
      <c r="AG68" s="4" t="s">
        <v>33</v>
      </c>
      <c r="AH68" s="4" t="s">
        <v>26</v>
      </c>
      <c r="AI68" s="4" t="s">
        <v>24</v>
      </c>
      <c r="AJ68" s="4"/>
      <c r="AK68" s="4" t="s">
        <v>33</v>
      </c>
      <c r="AL68" s="4" t="s">
        <v>26</v>
      </c>
      <c r="AM68" s="4" t="s">
        <v>24</v>
      </c>
      <c r="AN68" s="4"/>
      <c r="AO68" s="4" t="s">
        <v>33</v>
      </c>
      <c r="AP68" s="4" t="s">
        <v>26</v>
      </c>
      <c r="AQ68" s="4" t="s">
        <v>24</v>
      </c>
    </row>
    <row r="69" spans="1:43" ht="12.75" customHeight="1" x14ac:dyDescent="0.2">
      <c r="A69" s="1" t="s">
        <v>5</v>
      </c>
      <c r="B69" s="6">
        <f>SUM((D69*3))+E69</f>
        <v>9</v>
      </c>
      <c r="C69" s="7">
        <f>COUNT('Tabela Jogos'!E68,'Tabela Jogos'!E70,'Tabela Jogos'!G73)</f>
        <v>3</v>
      </c>
      <c r="D69" s="7">
        <f>SUM(IF(('Tabela Jogos'!$E$68&gt;'Tabela Jogos'!$G$68),COUNT('Tabela Jogos'!$E$68)),IF(('Tabela Jogos'!$E$70&gt;'Tabela Jogos'!$G$70),COUNT('Tabela Jogos'!$E$70)),IF(('Tabela Jogos'!$G$73&gt;'Tabela Jogos'!$E$73),COUNT('Tabela Jogos'!$G$73)))</f>
        <v>3</v>
      </c>
      <c r="E69" s="7">
        <f>SUM(IF(('Tabela Jogos'!$E$68='Tabela Jogos'!$G$68),COUNT('Tabela Jogos'!$E$68)),IF(('Tabela Jogos'!$E$70='Tabela Jogos'!$G$70),COUNT('Tabela Jogos'!$E$70)),IF(('Tabela Jogos'!$G$73='Tabela Jogos'!$E$73),COUNT('Tabela Jogos'!$G$73)))</f>
        <v>0</v>
      </c>
      <c r="F69" s="7">
        <f>SUM(IF(('Tabela Jogos'!$E$68&lt;'Tabela Jogos'!$G$68),COUNT('Tabela Jogos'!$E$68)),IF(('Tabela Jogos'!$E$70&lt;'Tabela Jogos'!$G$70),COUNT('Tabela Jogos'!$E$70)),IF(('Tabela Jogos'!$G$73&lt;'Tabela Jogos'!$E$73),COUNT('Tabela Jogos'!$G$73)))</f>
        <v>0</v>
      </c>
      <c r="G69" s="7">
        <f>SUM((('Tabela Jogos'!E68+'Tabela Jogos'!E70)+'Tabela Jogos'!G73))</f>
        <v>7</v>
      </c>
      <c r="H69" s="7">
        <f>SUM((('Tabela Jogos'!G68+'Tabela Jogos'!G70)+'Tabela Jogos'!E73))</f>
        <v>2</v>
      </c>
      <c r="I69" s="7">
        <f>SUM((G69-H69))</f>
        <v>5</v>
      </c>
      <c r="J69" s="6"/>
      <c r="K69" s="4" t="str">
        <f>IF((B69&gt;=B70),A69,A70)</f>
        <v>França</v>
      </c>
      <c r="L69" s="9">
        <f>VLOOKUP(K69,$A$69:$I$72,2,FALSE)</f>
        <v>9</v>
      </c>
      <c r="M69" s="4"/>
      <c r="N69" s="4" t="str">
        <f>IF((L69&gt;=L71),K69,K71)</f>
        <v>França</v>
      </c>
      <c r="O69" s="9">
        <f>VLOOKUP(N69,$A$69:$I$72,2,FALSE)</f>
        <v>9</v>
      </c>
      <c r="P69" s="4"/>
      <c r="Q69" s="4" t="str">
        <f>IF((O69&gt;=O72),N69,N72)</f>
        <v>França</v>
      </c>
      <c r="R69" s="9">
        <f>VLOOKUP(Q69,$A$69:$I$72,2,FALSE)</f>
        <v>9</v>
      </c>
      <c r="S69" s="9">
        <f>VLOOKUP(Q69,$A$69:$I$72,9,FALSE)</f>
        <v>5</v>
      </c>
      <c r="T69" s="4"/>
      <c r="U69" s="4" t="str">
        <f>IF(AND((R69=R70),(S70&gt;S69)),Q70,Q69)</f>
        <v>França</v>
      </c>
      <c r="V69" s="9">
        <f>VLOOKUP(U69,$A$69:$I$72,2,FALSE)</f>
        <v>9</v>
      </c>
      <c r="W69" s="9">
        <f>VLOOKUP(U69,$A$69:$I$72,9,FALSE)</f>
        <v>5</v>
      </c>
      <c r="X69" s="4" t="str">
        <f>IF(AND((V69=V71),(W71&gt;W69)),U71,U69)</f>
        <v>França</v>
      </c>
      <c r="Y69" s="9">
        <f>VLOOKUP(X69,$A$69:$I$72,2,FALSE)</f>
        <v>9</v>
      </c>
      <c r="Z69" s="9">
        <f>VLOOKUP(X69,$A$69:$I$72,9,FALSE)</f>
        <v>5</v>
      </c>
      <c r="AA69" s="4"/>
      <c r="AB69" s="4" t="str">
        <f>IF(AND((Y69=Y72),(Z72&gt;Z69)),X72,X69)</f>
        <v>França</v>
      </c>
      <c r="AC69" s="9">
        <f>VLOOKUP(AB69,$A$69:$I$72,2,FALSE)</f>
        <v>9</v>
      </c>
      <c r="AD69" s="9">
        <f>VLOOKUP(AB69,$A$69:$I$72,9,FALSE)</f>
        <v>5</v>
      </c>
      <c r="AE69" s="9">
        <f>VLOOKUP(AB69,$A$69:$I$72,7,FALSE)</f>
        <v>7</v>
      </c>
      <c r="AF69" s="4" t="str">
        <f>IF(AND((AC69=AC70),(AD69=AD70),(AE70&gt;AE69)),AB70,AB69)</f>
        <v>França</v>
      </c>
      <c r="AG69" s="9">
        <f>VLOOKUP(AF69,$A$69:$I$72,2,FALSE)</f>
        <v>9</v>
      </c>
      <c r="AH69" s="9">
        <f>VLOOKUP(AF69,$A$69:$I$72,9,FALSE)</f>
        <v>5</v>
      </c>
      <c r="AI69" s="9">
        <f>VLOOKUP(AF69,$A$69:$I$72,7,FALSE)</f>
        <v>7</v>
      </c>
      <c r="AJ69" s="4" t="str">
        <f>IF(AND((AG69=AG71),(AH69=AH71),(AI71&gt;AI69)),AF71,AF69)</f>
        <v>França</v>
      </c>
      <c r="AK69" s="9">
        <f>VLOOKUP(AJ69,$A$69:$I$72,2,FALSE)</f>
        <v>9</v>
      </c>
      <c r="AL69" s="9">
        <f>VLOOKUP(AJ69,$A$69:$I$72,9,FALSE)</f>
        <v>5</v>
      </c>
      <c r="AM69" s="9">
        <f>VLOOKUP(AJ69,$A$69:$I$72,7,FALSE)</f>
        <v>7</v>
      </c>
      <c r="AN69" s="4" t="str">
        <f>IF(AND((AK69=AK72),(AL69=AL72),(AM72&gt;AM69)),AJ72,AJ69)</f>
        <v>França</v>
      </c>
      <c r="AO69" s="9">
        <f>VLOOKUP(AN69,$A$69:$I$72,2,FALSE)</f>
        <v>9</v>
      </c>
      <c r="AP69" s="9">
        <f>VLOOKUP(AN69,$A$69:$I$72,9,FALSE)</f>
        <v>5</v>
      </c>
      <c r="AQ69" s="9">
        <f>VLOOKUP(AN69,$A$69:$I$72,7,FALSE)</f>
        <v>7</v>
      </c>
    </row>
    <row r="70" spans="1:43" x14ac:dyDescent="0.2">
      <c r="A70" s="1" t="s">
        <v>84</v>
      </c>
      <c r="B70" s="6">
        <f>SUM((D70*3))+E70</f>
        <v>1</v>
      </c>
      <c r="C70" s="7">
        <f>COUNT('Tabela Jogos'!G68,'Tabela Jogos'!G71,'Tabela Jogos'!E72)</f>
        <v>3</v>
      </c>
      <c r="D70" s="7">
        <f>SUM(IF(('Tabela Jogos'!$G$68&gt;'Tabela Jogos'!$E$68),COUNT('Tabela Jogos'!$G$68)),IF(('Tabela Jogos'!$G$71&gt;'Tabela Jogos'!$E$71),COUNT('Tabela Jogos'!$G$71)),IF(('Tabela Jogos'!$E$72&gt;'Tabela Jogos'!$G$72),COUNT('Tabela Jogos'!$E$72)))</f>
        <v>0</v>
      </c>
      <c r="E70" s="7">
        <f>SUM(IF(('Tabela Jogos'!$G$68='Tabela Jogos'!$E$68),COUNT('Tabela Jogos'!$G$68)),IF(('Tabela Jogos'!$G$71='Tabela Jogos'!$E$71),COUNT('Tabela Jogos'!$G$71)),IF(('Tabela Jogos'!$E$72='Tabela Jogos'!$G$72),COUNT('Tabela Jogos'!$E$72)))</f>
        <v>1</v>
      </c>
      <c r="F70" s="7">
        <f>SUM(IF(('Tabela Jogos'!$G$68&lt;'Tabela Jogos'!$E$68),COUNT('Tabela Jogos'!$G$68)),IF(('Tabela Jogos'!$G$71&lt;'Tabela Jogos'!$E$71),COUNT('Tabela Jogos'!$G$71)),IF(('Tabela Jogos'!$E$72&lt;'Tabela Jogos'!$G$72),COUNT('Tabela Jogos'!$E$72)))</f>
        <v>2</v>
      </c>
      <c r="G70" s="7">
        <f>SUM((('Tabela Jogos'!G68+'Tabela Jogos'!G71)+'Tabela Jogos'!E72))</f>
        <v>3</v>
      </c>
      <c r="H70" s="7">
        <f>SUM((('Tabela Jogos'!E68+'Tabela Jogos'!E71)+'Tabela Jogos'!G72))</f>
        <v>5</v>
      </c>
      <c r="I70" s="7">
        <f>SUM((G70-H70))</f>
        <v>-2</v>
      </c>
      <c r="J70" s="6"/>
      <c r="K70" s="4" t="str">
        <f>IF((B70&lt;=B69),A70,A69)</f>
        <v>Senegal</v>
      </c>
      <c r="L70" s="9">
        <f>VLOOKUP(K70,$A$69:$I$72,2,FALSE)</f>
        <v>1</v>
      </c>
      <c r="M70" s="4"/>
      <c r="N70" s="4" t="str">
        <f>IF((L70&gt;=L72),K70,K72)</f>
        <v>Senegal</v>
      </c>
      <c r="O70" s="9">
        <f>VLOOKUP(N70,$A$69:$I$72,2,FALSE)</f>
        <v>1</v>
      </c>
      <c r="P70" s="4"/>
      <c r="Q70" s="4" t="str">
        <f>IF((O70&gt;=O71),N70,N71)</f>
        <v>Noruega</v>
      </c>
      <c r="R70" s="9">
        <f>VLOOKUP(Q70,$A$69:$I$72,2,FALSE)</f>
        <v>6</v>
      </c>
      <c r="S70" s="9">
        <f>VLOOKUP(Q70,$A$69:$I$72,9,FALSE)</f>
        <v>1</v>
      </c>
      <c r="T70" s="4"/>
      <c r="U70" s="4" t="str">
        <f>IF(AND((R69=R70),(S70&gt;S69)),Q69,Q70)</f>
        <v>Noruega</v>
      </c>
      <c r="V70" s="9">
        <f>VLOOKUP(U70,$A$69:$I$72,2,FALSE)</f>
        <v>6</v>
      </c>
      <c r="W70" s="9">
        <f>VLOOKUP(U70,$A$69:$I$72,9,FALSE)</f>
        <v>1</v>
      </c>
      <c r="X70" s="4" t="str">
        <f>IF(AND((V70=V72),(W72&gt;W70)),U72,U70)</f>
        <v>Noruega</v>
      </c>
      <c r="Y70" s="9">
        <f>VLOOKUP(X70,$A$69:$I$72,2,FALSE)</f>
        <v>6</v>
      </c>
      <c r="Z70" s="9">
        <f>VLOOKUP(X70,$A$69:$I$72,9,FALSE)</f>
        <v>1</v>
      </c>
      <c r="AA70" s="4"/>
      <c r="AB70" s="4" t="str">
        <f>IF(AND((Y70=Y71),(Z71&gt;Z70)),X71,X70)</f>
        <v>Noruega</v>
      </c>
      <c r="AC70" s="9">
        <f>VLOOKUP(AB70,$A$69:$I$72,2,FALSE)</f>
        <v>6</v>
      </c>
      <c r="AD70" s="9">
        <f>VLOOKUP(AB70,$A$69:$I$72,9,FALSE)</f>
        <v>1</v>
      </c>
      <c r="AE70" s="9">
        <f>VLOOKUP(AB70,$A$69:$I$72,7,FALSE)</f>
        <v>5</v>
      </c>
      <c r="AF70" s="4" t="str">
        <f>IF(AND((AC70=AC69),(AD70=AD69),(AE70&gt;AE69)),AB69,AB70)</f>
        <v>Noruega</v>
      </c>
      <c r="AG70" s="9">
        <f>VLOOKUP(AF70,$A$69:$I$72,2,FALSE)</f>
        <v>6</v>
      </c>
      <c r="AH70" s="9">
        <f>VLOOKUP(AF70,$A$69:$I$72,9,FALSE)</f>
        <v>1</v>
      </c>
      <c r="AI70" s="9">
        <f>VLOOKUP(AF70,$A$69:$I$72,7,FALSE)</f>
        <v>5</v>
      </c>
      <c r="AJ70" s="4" t="str">
        <f>IF(AND((AG70=AG72),(AH70=AH72),(AI72&gt;AI70)),AF72,AF70)</f>
        <v>Noruega</v>
      </c>
      <c r="AK70" s="9">
        <f>VLOOKUP(AJ70,$A$69:$I$72,2,FALSE)</f>
        <v>6</v>
      </c>
      <c r="AL70" s="9">
        <f>VLOOKUP(AJ70,$A$69:$I$72,9,FALSE)</f>
        <v>1</v>
      </c>
      <c r="AM70" s="9">
        <f>VLOOKUP(AJ70,$A$69:$I$72,7,FALSE)</f>
        <v>5</v>
      </c>
      <c r="AN70" s="4" t="str">
        <f>IF(AND((AK70=AK71),(AL70=AL71),(AM71&gt;AM70)),AJ71,AJ70)</f>
        <v>Noruega</v>
      </c>
      <c r="AO70" s="9">
        <f>VLOOKUP(AN70,$A$69:$I$72,2,FALSE)</f>
        <v>6</v>
      </c>
      <c r="AP70" s="9">
        <f>VLOOKUP(AN70,$A$69:$I$72,9,FALSE)</f>
        <v>1</v>
      </c>
      <c r="AQ70" s="9">
        <f>VLOOKUP(AN70,$A$69:$I$72,7,FALSE)</f>
        <v>5</v>
      </c>
    </row>
    <row r="71" spans="1:43" x14ac:dyDescent="0.2">
      <c r="A71" s="1" t="s">
        <v>112</v>
      </c>
      <c r="B71" s="6">
        <f>SUM((D71*3))+E71</f>
        <v>1</v>
      </c>
      <c r="C71" s="7">
        <f>COUNT('Tabela Jogos'!E69,'Tabela Jogos'!G70,'Tabela Jogos'!G72)</f>
        <v>3</v>
      </c>
      <c r="D71" s="7">
        <f>SUM(IF(('Tabela Jogos'!$E$69&gt;'Tabela Jogos'!$G$69),COUNT('Tabela Jogos'!$E$69)),IF(('Tabela Jogos'!$G$70&gt;'Tabela Jogos'!$E$70),COUNT('Tabela Jogos'!$G$70)),IF(('Tabela Jogos'!$G$72&gt;'Tabela Jogos'!$E$72),COUNT('Tabela Jogos'!$G$72)))</f>
        <v>0</v>
      </c>
      <c r="E71" s="7">
        <f>SUM(IF(('Tabela Jogos'!$E$69='Tabela Jogos'!$G$69),COUNT('Tabela Jogos'!$E$69)),IF(('Tabela Jogos'!$G$70='Tabela Jogos'!$E$70),COUNT('Tabela Jogos'!$G$70)),IF(('Tabela Jogos'!$G$72='Tabela Jogos'!$E$72),COUNT('Tabela Jogos'!$G$72)))</f>
        <v>1</v>
      </c>
      <c r="F71" s="7">
        <f>SUM(IF(('Tabela Jogos'!$E$69&lt;'Tabela Jogos'!$G$69),COUNT('Tabela Jogos'!$E$69)),IF(('Tabela Jogos'!$G$70&lt;'Tabela Jogos'!$E$70),COUNT('Tabela Jogos'!$G$70)),IF(('Tabela Jogos'!$G$72&lt;'Tabela Jogos'!$E$72),COUNT('Tabela Jogos'!$G$72)))</f>
        <v>2</v>
      </c>
      <c r="G71" s="7">
        <f>SUM((('Tabela Jogos'!E69+'Tabela Jogos'!G70)+'Tabela Jogos'!G72))</f>
        <v>2</v>
      </c>
      <c r="H71" s="7">
        <f>SUM((('Tabela Jogos'!G69+'Tabela Jogos'!E70)+'Tabela Jogos'!E72))</f>
        <v>6</v>
      </c>
      <c r="I71" s="7">
        <f>SUM((G71-H71))</f>
        <v>-4</v>
      </c>
      <c r="J71" s="6"/>
      <c r="K71" s="4" t="str">
        <f>IF((B71&gt;=B72),A71,A72)</f>
        <v>Noruega</v>
      </c>
      <c r="L71" s="9">
        <f>VLOOKUP(K71,$A$69:$I$72,2,FALSE)</f>
        <v>6</v>
      </c>
      <c r="M71" s="4"/>
      <c r="N71" s="4" t="str">
        <f>IF((L71&lt;=L69),K71,K69)</f>
        <v>Noruega</v>
      </c>
      <c r="O71" s="9">
        <f>VLOOKUP(N71,$A$69:$I$72,2,FALSE)</f>
        <v>6</v>
      </c>
      <c r="P71" s="4"/>
      <c r="Q71" s="4" t="str">
        <f>IF((O71&lt;=O70),N71,N70)</f>
        <v>Senegal</v>
      </c>
      <c r="R71" s="9">
        <f>VLOOKUP(Q71,$A$69:$I$72,2,FALSE)</f>
        <v>1</v>
      </c>
      <c r="S71" s="9">
        <f>VLOOKUP(Q71,$A$69:$I$72,9,FALSE)</f>
        <v>-2</v>
      </c>
      <c r="T71" s="4"/>
      <c r="U71" s="4" t="str">
        <f>IF(AND((R71=R72),(S72&gt;S71)),Q72,Q71)</f>
        <v>Senegal</v>
      </c>
      <c r="V71" s="9">
        <f>VLOOKUP(U71,$A$69:$I$72,2,FALSE)</f>
        <v>1</v>
      </c>
      <c r="W71" s="9">
        <f>VLOOKUP(U71,$A$69:$I$72,9,FALSE)</f>
        <v>-2</v>
      </c>
      <c r="X71" s="4" t="str">
        <f>IF(AND((V69=V71),(W71&gt;W69)),U69,U71)</f>
        <v>Senegal</v>
      </c>
      <c r="Y71" s="9">
        <f>VLOOKUP(X71,$A$69:$I$72,2,FALSE)</f>
        <v>1</v>
      </c>
      <c r="Z71" s="9">
        <f>VLOOKUP(X71,$A$69:$I$72,9,FALSE)</f>
        <v>-2</v>
      </c>
      <c r="AA71" s="4"/>
      <c r="AB71" s="4" t="str">
        <f>IF(AND((Y71=Y70),(Z71&gt;Z70)),X70,X71)</f>
        <v>Senegal</v>
      </c>
      <c r="AC71" s="9">
        <f>VLOOKUP(AB71,$A$69:$I$72,2,FALSE)</f>
        <v>1</v>
      </c>
      <c r="AD71" s="9">
        <f>VLOOKUP(AB71,$A$69:$I$72,9,FALSE)</f>
        <v>-2</v>
      </c>
      <c r="AE71" s="9">
        <f>VLOOKUP(AB71,$A$69:$I$72,7,FALSE)</f>
        <v>3</v>
      </c>
      <c r="AF71" s="4" t="str">
        <f>IF(AND((AC71=AC72),(AD71=AD72),(AE72&gt;AE71)),AB72,AB71)</f>
        <v>Senegal</v>
      </c>
      <c r="AG71" s="9">
        <f>VLOOKUP(AF71,$A$69:$I$72,2,FALSE)</f>
        <v>1</v>
      </c>
      <c r="AH71" s="9">
        <f>VLOOKUP(AF71,$A$69:$I$72,9,FALSE)</f>
        <v>-2</v>
      </c>
      <c r="AI71" s="9">
        <f>VLOOKUP(AF71,$A$69:$I$72,7,FALSE)</f>
        <v>3</v>
      </c>
      <c r="AJ71" s="4" t="str">
        <f>IF(AND((AG71=AG69),(AH71=AH69),(AI71&gt;AI69)),AF69,AF71)</f>
        <v>Senegal</v>
      </c>
      <c r="AK71" s="9">
        <f>VLOOKUP(AJ71,$A$69:$I$72,2,FALSE)</f>
        <v>1</v>
      </c>
      <c r="AL71" s="9">
        <f>VLOOKUP(AJ71,$A$69:$I$72,9,FALSE)</f>
        <v>-2</v>
      </c>
      <c r="AM71" s="9">
        <f>VLOOKUP(AJ71,$A$69:$I$72,7,FALSE)</f>
        <v>3</v>
      </c>
      <c r="AN71" s="4" t="str">
        <f>IF(AND((AK71=AK70),(AL71=AL70),(AM71&gt;AM70)),AJ70,AJ71)</f>
        <v>Senegal</v>
      </c>
      <c r="AO71" s="9">
        <f>VLOOKUP(AN71,$A$69:$I$72,2,FALSE)</f>
        <v>1</v>
      </c>
      <c r="AP71" s="9">
        <f>VLOOKUP(AN71,$A$69:$I$72,9,FALSE)</f>
        <v>-2</v>
      </c>
      <c r="AQ71" s="9">
        <f>VLOOKUP(AN71,$A$69:$I$72,7,FALSE)</f>
        <v>3</v>
      </c>
    </row>
    <row r="72" spans="1:43" x14ac:dyDescent="0.2">
      <c r="A72" s="1" t="s">
        <v>113</v>
      </c>
      <c r="B72" s="6">
        <f>SUM((D72*3))+E72</f>
        <v>6</v>
      </c>
      <c r="C72" s="7">
        <f>COUNT('Tabela Jogos'!G69,'Tabela Jogos'!E71,'Tabela Jogos'!E73)</f>
        <v>3</v>
      </c>
      <c r="D72" s="7">
        <f>SUM(IF(('Tabela Jogos'!$G$69&gt;'Tabela Jogos'!$E$69),COUNT('Tabela Jogos'!$G$69)),IF(('Tabela Jogos'!$E$71&gt;'Tabela Jogos'!$G$71),COUNT('Tabela Jogos'!$E$71)),IF(('Tabela Jogos'!$E$73&gt;'Tabela Jogos'!$G$73),COUNT('Tabela Jogos'!$E$73)))</f>
        <v>2</v>
      </c>
      <c r="E72" s="7">
        <f>SUM(IF(('Tabela Jogos'!$G$69='Tabela Jogos'!$E$69),COUNT('Tabela Jogos'!$G$69)),IF(('Tabela Jogos'!$E$71='Tabela Jogos'!$G$71),COUNT('Tabela Jogos'!$E$71)),IF(('Tabela Jogos'!$E$73='Tabela Jogos'!$G$73),COUNT('Tabela Jogos'!$E$73)))</f>
        <v>0</v>
      </c>
      <c r="F72" s="7">
        <f>SUM(IF(('Tabela Jogos'!$G$69&lt;'Tabela Jogos'!$E$69),COUNT('Tabela Jogos'!$G$69)),IF(('Tabela Jogos'!$E$71&lt;'Tabela Jogos'!$G$71),COUNT('Tabela Jogos'!$E$71)),IF(('Tabela Jogos'!$E$73&lt;'Tabela Jogos'!$G$73),COUNT('Tabela Jogos'!$E$73)))</f>
        <v>1</v>
      </c>
      <c r="G72" s="7">
        <f>SUM((('Tabela Jogos'!G69+'Tabela Jogos'!E71)+'Tabela Jogos'!E73))</f>
        <v>5</v>
      </c>
      <c r="H72" s="7">
        <f>SUM((('Tabela Jogos'!E69+'Tabela Jogos'!G71)+'Tabela Jogos'!G73))</f>
        <v>4</v>
      </c>
      <c r="I72" s="7">
        <f>SUM((G72-H72))</f>
        <v>1</v>
      </c>
      <c r="J72" s="6"/>
      <c r="K72" s="4" t="str">
        <f>IF((B72&lt;=B71),A72,A71)</f>
        <v>Iraque</v>
      </c>
      <c r="L72" s="9">
        <f>VLOOKUP(K72,$A$69:$I$72,2,FALSE)</f>
        <v>1</v>
      </c>
      <c r="M72" s="4"/>
      <c r="N72" s="4" t="str">
        <f>IF((L72&lt;=L70),K72,K70)</f>
        <v>Iraque</v>
      </c>
      <c r="O72" s="9">
        <f>VLOOKUP(N72,$A$69:$I$72,2,FALSE)</f>
        <v>1</v>
      </c>
      <c r="P72" s="4"/>
      <c r="Q72" s="4" t="str">
        <f>IF((O72&lt;=O69),N72,N69)</f>
        <v>Iraque</v>
      </c>
      <c r="R72" s="9">
        <f>VLOOKUP(Q72,$A$69:$I$72,2,FALSE)</f>
        <v>1</v>
      </c>
      <c r="S72" s="9">
        <f>VLOOKUP(Q72,$A$69:$I$72,9,FALSE)</f>
        <v>-4</v>
      </c>
      <c r="T72" s="4"/>
      <c r="U72" s="4" t="str">
        <f>IF(AND((R71=R72),(S72&gt;S71)),Q71,Q72)</f>
        <v>Iraque</v>
      </c>
      <c r="V72" s="9">
        <f>VLOOKUP(U72,$A$69:$I$72,2,FALSE)</f>
        <v>1</v>
      </c>
      <c r="W72" s="9">
        <f>VLOOKUP(U72,$A$69:$I$72,9,FALSE)</f>
        <v>-4</v>
      </c>
      <c r="X72" s="4" t="str">
        <f>IF(AND((V70=V72),(W72&gt;W70)),U70,U72)</f>
        <v>Iraque</v>
      </c>
      <c r="Y72" s="9">
        <f>VLOOKUP(X72,$A$69:$I$72,2,FALSE)</f>
        <v>1</v>
      </c>
      <c r="Z72" s="9">
        <f>VLOOKUP(X72,$A$69:$I$72,9,FALSE)</f>
        <v>-4</v>
      </c>
      <c r="AA72" s="4"/>
      <c r="AB72" s="4" t="str">
        <f>IF(AND((Y72=Y69),(Z72&gt;Z69)),X69,X72)</f>
        <v>Iraque</v>
      </c>
      <c r="AC72" s="9">
        <f>VLOOKUP(AB72,$A$69:$I$72,2,FALSE)</f>
        <v>1</v>
      </c>
      <c r="AD72" s="9">
        <f>VLOOKUP(AB72,$A$69:$I$72,9,FALSE)</f>
        <v>-4</v>
      </c>
      <c r="AE72" s="9">
        <f>VLOOKUP(AB72,$A$69:$I$72,7,FALSE)</f>
        <v>2</v>
      </c>
      <c r="AF72" s="4" t="str">
        <f>IF(AND((AC72=AC71),(AD72=AD71),(AE72&gt;AE71)),X71,X72)</f>
        <v>Iraque</v>
      </c>
      <c r="AG72" s="9">
        <f>VLOOKUP(AF72,$A$69:$I$72,2,FALSE)</f>
        <v>1</v>
      </c>
      <c r="AH72" s="9">
        <f>VLOOKUP(AF72,$A$69:$I$72,9,FALSE)</f>
        <v>-4</v>
      </c>
      <c r="AI72" s="9">
        <f>VLOOKUP(AF72,$A$69:$I$72,7,FALSE)</f>
        <v>2</v>
      </c>
      <c r="AJ72" s="4" t="str">
        <f>IF(AND((AG70=AG72),(AH70=AH72),(AI72&gt;AI70)),AF70,AF72)</f>
        <v>Iraque</v>
      </c>
      <c r="AK72" s="9">
        <f>VLOOKUP(AJ72,$A$69:$I$72,2,FALSE)</f>
        <v>1</v>
      </c>
      <c r="AL72" s="9">
        <f>VLOOKUP(AJ72,$A$69:$I$72,9,FALSE)</f>
        <v>-4</v>
      </c>
      <c r="AM72" s="9">
        <f>VLOOKUP(AJ72,$A$69:$I$72,7,FALSE)</f>
        <v>2</v>
      </c>
      <c r="AN72" s="4" t="str">
        <f>IF(AND((AK72=AK69),(AL72=AL69),(AM72&gt;AM69)),AJ69,AJ72)</f>
        <v>Iraque</v>
      </c>
      <c r="AO72" s="9">
        <f>VLOOKUP(AN72,$A$69:$I$72,2,FALSE)</f>
        <v>1</v>
      </c>
      <c r="AP72" s="9">
        <f>VLOOKUP(AN72,$A$69:$I$72,9,FALSE)</f>
        <v>-4</v>
      </c>
      <c r="AQ72" s="9">
        <f>VLOOKUP(AN72,$A$69:$I$72,7,FALSE)</f>
        <v>2</v>
      </c>
    </row>
    <row r="75" spans="1:43" x14ac:dyDescent="0.2">
      <c r="A75" s="1"/>
      <c r="B75" s="187" t="s">
        <v>121</v>
      </c>
      <c r="C75" s="187"/>
      <c r="D75" s="187"/>
      <c r="E75" s="187"/>
      <c r="F75" s="187"/>
      <c r="G75" s="187"/>
      <c r="H75" s="187"/>
      <c r="I75" s="187"/>
      <c r="J75" s="4"/>
      <c r="K75" s="4" t="s">
        <v>35</v>
      </c>
      <c r="L75" s="4"/>
      <c r="M75" s="4"/>
      <c r="N75" s="4" t="s">
        <v>37</v>
      </c>
      <c r="O75" s="4"/>
      <c r="P75" s="4"/>
      <c r="Q75" s="4" t="s">
        <v>36</v>
      </c>
      <c r="R75" s="4"/>
      <c r="S75" s="4"/>
      <c r="T75" s="4"/>
      <c r="U75" s="4" t="s">
        <v>36</v>
      </c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</row>
    <row r="76" spans="1:43" x14ac:dyDescent="0.2">
      <c r="A76" s="5" t="s">
        <v>34</v>
      </c>
      <c r="B76" s="6" t="s">
        <v>33</v>
      </c>
      <c r="C76" s="7" t="s">
        <v>20</v>
      </c>
      <c r="D76" s="7" t="s">
        <v>21</v>
      </c>
      <c r="E76" s="7" t="s">
        <v>23</v>
      </c>
      <c r="F76" s="7" t="s">
        <v>22</v>
      </c>
      <c r="G76" s="7" t="s">
        <v>24</v>
      </c>
      <c r="H76" s="7" t="s">
        <v>25</v>
      </c>
      <c r="I76" s="7" t="s">
        <v>26</v>
      </c>
      <c r="J76" s="8"/>
      <c r="K76" s="4"/>
      <c r="L76" s="4" t="s">
        <v>33</v>
      </c>
      <c r="M76" s="4"/>
      <c r="N76" s="4"/>
      <c r="O76" s="4" t="s">
        <v>38</v>
      </c>
      <c r="P76" s="4"/>
      <c r="Q76" s="4"/>
      <c r="R76" s="4" t="s">
        <v>33</v>
      </c>
      <c r="S76" s="4" t="s">
        <v>26</v>
      </c>
      <c r="T76" s="4"/>
      <c r="U76" s="4"/>
      <c r="V76" s="4" t="s">
        <v>33</v>
      </c>
      <c r="W76" s="4" t="s">
        <v>26</v>
      </c>
      <c r="X76" s="4"/>
      <c r="Y76" s="4" t="s">
        <v>33</v>
      </c>
      <c r="Z76" s="4" t="s">
        <v>26</v>
      </c>
      <c r="AA76" s="4"/>
      <c r="AB76" s="4"/>
      <c r="AC76" s="4" t="s">
        <v>33</v>
      </c>
      <c r="AD76" s="4" t="s">
        <v>26</v>
      </c>
      <c r="AE76" s="4" t="s">
        <v>24</v>
      </c>
      <c r="AF76" s="4"/>
      <c r="AG76" s="4" t="s">
        <v>33</v>
      </c>
      <c r="AH76" s="4" t="s">
        <v>26</v>
      </c>
      <c r="AI76" s="4" t="s">
        <v>24</v>
      </c>
      <c r="AJ76" s="4"/>
      <c r="AK76" s="4" t="s">
        <v>33</v>
      </c>
      <c r="AL76" s="4" t="s">
        <v>26</v>
      </c>
      <c r="AM76" s="4" t="s">
        <v>24</v>
      </c>
      <c r="AN76" s="4"/>
      <c r="AO76" s="4" t="s">
        <v>33</v>
      </c>
      <c r="AP76" s="4" t="s">
        <v>26</v>
      </c>
      <c r="AQ76" s="4" t="s">
        <v>24</v>
      </c>
    </row>
    <row r="77" spans="1:43" x14ac:dyDescent="0.2">
      <c r="A77" s="1" t="s">
        <v>6</v>
      </c>
      <c r="B77" s="6">
        <f>SUM((D77*3))+E77</f>
        <v>9</v>
      </c>
      <c r="C77" s="7">
        <f>COUNT('Tabela Jogos'!E76,'Tabela Jogos'!E78,'Tabela Jogos'!G80)</f>
        <v>3</v>
      </c>
      <c r="D77" s="7">
        <f>SUM(IF(('Tabela Jogos'!$E$76&gt;'Tabela Jogos'!$G$76),COUNT('Tabela Jogos'!$E$76)),IF(('Tabela Jogos'!$E$78&gt;'Tabela Jogos'!$G$78),COUNT('Tabela Jogos'!$E$78)),IF(('Tabela Jogos'!$G$80&gt;'Tabela Jogos'!$E$80),COUNT('Tabela Jogos'!$G$80)))</f>
        <v>3</v>
      </c>
      <c r="E77" s="7">
        <f>SUM(IF(('Tabela Jogos'!$E$76='Tabela Jogos'!$G$76),COUNT('Tabela Jogos'!$E$76)),IF(('Tabela Jogos'!$E$78='Tabela Jogos'!$G$78),COUNT('Tabela Jogos'!$E$78)),IF(('Tabela Jogos'!$G$80='Tabela Jogos'!$E$80),COUNT('Tabela Jogos'!$G$80)))</f>
        <v>0</v>
      </c>
      <c r="F77" s="7">
        <f>SUM(IF(('Tabela Jogos'!$E$76&lt;'Tabela Jogos'!$G$76),COUNT('Tabela Jogos'!$E$76)),IF(('Tabela Jogos'!$E$78&lt;'Tabela Jogos'!$G$78),COUNT('Tabela Jogos'!$E$78)),IF(('Tabela Jogos'!$G$80&lt;'Tabela Jogos'!$E$80),COUNT('Tabela Jogos'!$G$80)))</f>
        <v>0</v>
      </c>
      <c r="G77" s="7">
        <f>SUM((('Tabela Jogos'!E76+'Tabela Jogos'!E78)+'Tabela Jogos'!G80))</f>
        <v>5</v>
      </c>
      <c r="H77" s="7">
        <f>SUM((('Tabela Jogos'!G76+'Tabela Jogos'!G78)+'Tabela Jogos'!E80))</f>
        <v>0</v>
      </c>
      <c r="I77" s="7">
        <f>SUM((G77-H77))</f>
        <v>5</v>
      </c>
      <c r="J77" s="6"/>
      <c r="K77" s="4" t="str">
        <f>IF((B77&gt;=B78),A77,A78)</f>
        <v>Argentina</v>
      </c>
      <c r="L77" s="9">
        <f>VLOOKUP(K77,$A$77:$I$80,2,FALSE)</f>
        <v>9</v>
      </c>
      <c r="M77" s="4"/>
      <c r="N77" s="4" t="str">
        <f>IF((L77&gt;=L79),K77,K79)</f>
        <v>Argentina</v>
      </c>
      <c r="O77" s="9">
        <f>VLOOKUP(N77,$A$77:$I$80,2,FALSE)</f>
        <v>9</v>
      </c>
      <c r="P77" s="4"/>
      <c r="Q77" s="4" t="str">
        <f>IF((O77&gt;=O80),N77,N80)</f>
        <v>Argentina</v>
      </c>
      <c r="R77" s="9">
        <f>VLOOKUP(Q77,$A$77:$I$80,2,FALSE)</f>
        <v>9</v>
      </c>
      <c r="S77" s="9">
        <f>VLOOKUP(Q77,$A$77:$I$80,9,FALSE)</f>
        <v>5</v>
      </c>
      <c r="T77" s="4"/>
      <c r="U77" s="4" t="str">
        <f>IF(AND((R77=R78),(S78&gt;S77)),Q78,Q77)</f>
        <v>Argentina</v>
      </c>
      <c r="V77" s="9">
        <f>VLOOKUP(U77,$A$77:$I$80,2,FALSE)</f>
        <v>9</v>
      </c>
      <c r="W77" s="9">
        <f>VLOOKUP(U77,$A$77:$I$80,9,FALSE)</f>
        <v>5</v>
      </c>
      <c r="X77" s="4" t="str">
        <f>IF(AND((V77=V79),(W79&gt;W77)),U79,U77)</f>
        <v>Argentina</v>
      </c>
      <c r="Y77" s="9">
        <f>VLOOKUP(X77,$A$77:$I$80,2,FALSE)</f>
        <v>9</v>
      </c>
      <c r="Z77" s="9">
        <f>VLOOKUP(X77,$A$77:$I$80,9,FALSE)</f>
        <v>5</v>
      </c>
      <c r="AA77" s="4"/>
      <c r="AB77" s="4" t="str">
        <f>IF(AND((Y77=Y80),(Z80&gt;Z77)),X80,X77)</f>
        <v>Argentina</v>
      </c>
      <c r="AC77" s="9">
        <f>VLOOKUP(AB77,$A$77:$I$80,2,FALSE)</f>
        <v>9</v>
      </c>
      <c r="AD77" s="9">
        <f>VLOOKUP(AB77,$A$77:$I$80,9,FALSE)</f>
        <v>5</v>
      </c>
      <c r="AE77" s="9">
        <f>VLOOKUP(AB77,$A$77:$I$80,7,FALSE)</f>
        <v>5</v>
      </c>
      <c r="AF77" s="4" t="str">
        <f>IF(AND((AC77=AC78),(AD77=AD78),(AE78&gt;AE77)),AB78,AB77)</f>
        <v>Argentina</v>
      </c>
      <c r="AG77" s="9">
        <f>VLOOKUP(AF77,$A$77:$I$80,2,FALSE)</f>
        <v>9</v>
      </c>
      <c r="AH77" s="9">
        <f>VLOOKUP(AF77,$A$77:$I$80,9,FALSE)</f>
        <v>5</v>
      </c>
      <c r="AI77" s="9">
        <f>VLOOKUP(AF77,$A$77:$I$80,7,FALSE)</f>
        <v>5</v>
      </c>
      <c r="AJ77" s="4" t="str">
        <f>IF(AND((AG77=AG79),(AH77=AH79),(AI79&gt;AI77)),AF79,AF77)</f>
        <v>Argentina</v>
      </c>
      <c r="AK77" s="9">
        <f>VLOOKUP(AJ77,$A$77:$I$80,2,FALSE)</f>
        <v>9</v>
      </c>
      <c r="AL77" s="9">
        <f>VLOOKUP(AJ77,$A$77:$I$80,9,FALSE)</f>
        <v>5</v>
      </c>
      <c r="AM77" s="9">
        <f>VLOOKUP(AJ77,$A$77:$I$80,7,FALSE)</f>
        <v>5</v>
      </c>
      <c r="AN77" s="4" t="str">
        <f>IF(AND((AK77=AK80),(AL77=AL80),(AM80&gt;AM77)),AJ80,AJ77)</f>
        <v>Argentina</v>
      </c>
      <c r="AO77" s="9">
        <f>VLOOKUP(AN77,$A$77:$I$80,2,FALSE)</f>
        <v>9</v>
      </c>
      <c r="AP77" s="9">
        <f>VLOOKUP(AN77,$A$77:$I$80,9,FALSE)</f>
        <v>5</v>
      </c>
      <c r="AQ77" s="9">
        <f>VLOOKUP(AN77,$A$77:$I$80,7,FALSE)</f>
        <v>5</v>
      </c>
    </row>
    <row r="78" spans="1:43" x14ac:dyDescent="0.2">
      <c r="A78" s="1" t="s">
        <v>15</v>
      </c>
      <c r="B78" s="6">
        <f>SUM((D78*3))+E78</f>
        <v>3</v>
      </c>
      <c r="C78" s="7">
        <f>COUNT('Tabela Jogos'!G76,'Tabela Jogos'!G79,'Tabela Jogos'!E81)</f>
        <v>3</v>
      </c>
      <c r="D78" s="7">
        <f>SUM(IF(('Tabela Jogos'!$G$76&gt;'Tabela Jogos'!$E$76),COUNT('Tabela Jogos'!$G$76)),IF(('Tabela Jogos'!$G$79&gt;'Tabela Jogos'!$E$79),COUNT('Tabela Jogos'!$G$79)),IF(('Tabela Jogos'!$E$81&gt;'Tabela Jogos'!$G$81),COUNT('Tabela Jogos'!$E$81)))</f>
        <v>1</v>
      </c>
      <c r="E78" s="7">
        <f>SUM(IF(('Tabela Jogos'!$G$76='Tabela Jogos'!$E$76),COUNT('Tabela Jogos'!$G$76)),IF(('Tabela Jogos'!$G$79='Tabela Jogos'!$E$79),COUNT('Tabela Jogos'!$G$79)),IF(('Tabela Jogos'!$E$81='Tabela Jogos'!$G$81),COUNT('Tabela Jogos'!$E$81)))</f>
        <v>0</v>
      </c>
      <c r="F78" s="7">
        <f>SUM(IF(('Tabela Jogos'!$G$76&lt;'Tabela Jogos'!$E$76),COUNT('Tabela Jogos'!$G$76)),IF(('Tabela Jogos'!$G$79&lt;'Tabela Jogos'!$E$79),COUNT('Tabela Jogos'!$G$79)),IF(('Tabela Jogos'!$E$81&lt;'Tabela Jogos'!$G$81),COUNT('Tabela Jogos'!$E$81)))</f>
        <v>2</v>
      </c>
      <c r="G78" s="7">
        <f>SUM((('Tabela Jogos'!G76+'Tabela Jogos'!G79)+'Tabela Jogos'!E81))</f>
        <v>3</v>
      </c>
      <c r="H78" s="7">
        <f>SUM((('Tabela Jogos'!E76+'Tabela Jogos'!E79)+'Tabela Jogos'!G81))</f>
        <v>5</v>
      </c>
      <c r="I78" s="7">
        <f>SUM((G78-H78))</f>
        <v>-2</v>
      </c>
      <c r="J78" s="6"/>
      <c r="K78" s="4" t="str">
        <f>IF((B78&lt;=B77),A78,A77)</f>
        <v>Argélia</v>
      </c>
      <c r="L78" s="9">
        <f>VLOOKUP(K78,$A$77:$I$80,2,FALSE)</f>
        <v>3</v>
      </c>
      <c r="M78" s="4"/>
      <c r="N78" s="4" t="str">
        <f>IF((L78&gt;=L80),K78,K80)</f>
        <v>Argélia</v>
      </c>
      <c r="O78" s="9">
        <f>VLOOKUP(N78,$A$77:$I$80,2,FALSE)</f>
        <v>3</v>
      </c>
      <c r="P78" s="4"/>
      <c r="Q78" s="4" t="str">
        <f>IF((O78&gt;=O79),N78,N79)</f>
        <v>Áustria</v>
      </c>
      <c r="R78" s="9">
        <f>VLOOKUP(Q78,$A$77:$I$80,2,FALSE)</f>
        <v>6</v>
      </c>
      <c r="S78" s="9">
        <f>VLOOKUP(Q78,$A$77:$I$80,9,FALSE)</f>
        <v>2</v>
      </c>
      <c r="T78" s="4"/>
      <c r="U78" s="4" t="str">
        <f>IF(AND((R77=R78),(S78&gt;S77)),Q77,Q78)</f>
        <v>Áustria</v>
      </c>
      <c r="V78" s="9">
        <f>VLOOKUP(U78,$A$77:$I$80,2,FALSE)</f>
        <v>6</v>
      </c>
      <c r="W78" s="9">
        <f>VLOOKUP(U78,$A$77:$I$80,9,FALSE)</f>
        <v>2</v>
      </c>
      <c r="X78" s="4" t="str">
        <f>IF(AND((V78=V80),(W80&gt;W78)),U80,U78)</f>
        <v>Áustria</v>
      </c>
      <c r="Y78" s="9">
        <f>VLOOKUP(X78,$A$77:$I$80,2,FALSE)</f>
        <v>6</v>
      </c>
      <c r="Z78" s="9">
        <f>VLOOKUP(X78,$A$77:$I$80,9,FALSE)</f>
        <v>2</v>
      </c>
      <c r="AA78" s="4"/>
      <c r="AB78" s="4" t="str">
        <f>IF(AND((Y78=Y79),(Z79&gt;Z78)),X79,X78)</f>
        <v>Áustria</v>
      </c>
      <c r="AC78" s="9">
        <f>VLOOKUP(AB78,$A$77:$I$80,2,FALSE)</f>
        <v>6</v>
      </c>
      <c r="AD78" s="9">
        <f>VLOOKUP(AB78,$A$77:$I$80,9,FALSE)</f>
        <v>2</v>
      </c>
      <c r="AE78" s="9">
        <f>VLOOKUP(AB78,$A$77:$I$80,7,FALSE)</f>
        <v>4</v>
      </c>
      <c r="AF78" s="4" t="str">
        <f>IF(AND((AC78=AC77),(AD78=AD77),(AE78&gt;AE77)),AB77,AB78)</f>
        <v>Áustria</v>
      </c>
      <c r="AG78" s="9">
        <f>VLOOKUP(AF78,$A$77:$I$80,2,FALSE)</f>
        <v>6</v>
      </c>
      <c r="AH78" s="9">
        <f>VLOOKUP(AF78,$A$77:$I$80,9,FALSE)</f>
        <v>2</v>
      </c>
      <c r="AI78" s="9">
        <f>VLOOKUP(AF78,$A$77:$I$80,7,FALSE)</f>
        <v>4</v>
      </c>
      <c r="AJ78" s="4" t="str">
        <f>IF(AND((AG78=AG80),(AH78=AH80),(AI80&gt;AI78)),AF80,AF78)</f>
        <v>Áustria</v>
      </c>
      <c r="AK78" s="9">
        <f>VLOOKUP(AJ78,$A$77:$I$80,2,FALSE)</f>
        <v>6</v>
      </c>
      <c r="AL78" s="9">
        <f>VLOOKUP(AJ78,$A$77:$I$80,9,FALSE)</f>
        <v>2</v>
      </c>
      <c r="AM78" s="9">
        <f>VLOOKUP(AJ78,$A$77:$I$80,7,FALSE)</f>
        <v>4</v>
      </c>
      <c r="AN78" s="4" t="str">
        <f>IF(AND((AK78=AK79),(AL78=AL79),(AM79&gt;AM78)),AJ79,AJ78)</f>
        <v>Áustria</v>
      </c>
      <c r="AO78" s="9">
        <f>VLOOKUP(AN78,$A$77:$I$80,2,FALSE)</f>
        <v>6</v>
      </c>
      <c r="AP78" s="9">
        <f>VLOOKUP(AN78,$A$77:$I$80,9,FALSE)</f>
        <v>2</v>
      </c>
      <c r="AQ78" s="9">
        <f>VLOOKUP(AN78,$A$77:$I$80,7,FALSE)</f>
        <v>4</v>
      </c>
    </row>
    <row r="79" spans="1:43" x14ac:dyDescent="0.2">
      <c r="A79" s="1" t="s">
        <v>115</v>
      </c>
      <c r="B79" s="6">
        <f>SUM((D79*3))+E79</f>
        <v>6</v>
      </c>
      <c r="C79" s="7">
        <f>COUNT('Tabela Jogos'!E77,'Tabela Jogos'!G78,'Tabela Jogos'!G81)</f>
        <v>3</v>
      </c>
      <c r="D79" s="7">
        <f>SUM(IF(('Tabela Jogos'!$E$77&gt;'Tabela Jogos'!$G$77),COUNT('Tabela Jogos'!$E$77)),IF(('Tabela Jogos'!$G$78&gt;'Tabela Jogos'!$E$78),COUNT('Tabela Jogos'!$G$78)),IF(('Tabela Jogos'!$G$81&gt;'Tabela Jogos'!$E$81),COUNT('Tabela Jogos'!$G$81)))</f>
        <v>2</v>
      </c>
      <c r="E79" s="7">
        <f>SUM(IF(('Tabela Jogos'!$E$77='Tabela Jogos'!$G$77),COUNT('Tabela Jogos'!$E$77)),IF(('Tabela Jogos'!$G$78='Tabela Jogos'!$E$78),COUNT('Tabela Jogos'!$G$78)),IF(('Tabela Jogos'!$G$81='Tabela Jogos'!$E$81),COUNT('Tabela Jogos'!$G$81)))</f>
        <v>0</v>
      </c>
      <c r="F79" s="7">
        <f>SUM(IF(('Tabela Jogos'!$E$77&lt;'Tabela Jogos'!$G$77),COUNT('Tabela Jogos'!$E$77)),IF(('Tabela Jogos'!$G$78&lt;'Tabela Jogos'!$E$78),COUNT('Tabela Jogos'!$G$78)),IF(('Tabela Jogos'!$G$81&lt;'Tabela Jogos'!$E$81),COUNT('Tabela Jogos'!$G$81)))</f>
        <v>1</v>
      </c>
      <c r="G79" s="7">
        <f>SUM((('Tabela Jogos'!E77+'Tabela Jogos'!G78)+'Tabela Jogos'!G81))</f>
        <v>4</v>
      </c>
      <c r="H79" s="7">
        <f>SUM((('Tabela Jogos'!G77+'Tabela Jogos'!E78)+'Tabela Jogos'!E81))</f>
        <v>2</v>
      </c>
      <c r="I79" s="7">
        <f>SUM((G79-H79))</f>
        <v>2</v>
      </c>
      <c r="J79" s="6"/>
      <c r="K79" s="4" t="str">
        <f>IF((B79&gt;=B80),A79,A80)</f>
        <v>Áustria</v>
      </c>
      <c r="L79" s="9">
        <f>VLOOKUP(K79,$A$77:$I$80,2,FALSE)</f>
        <v>6</v>
      </c>
      <c r="M79" s="4"/>
      <c r="N79" s="4" t="str">
        <f>IF((L79&lt;=L77),K79,K77)</f>
        <v>Áustria</v>
      </c>
      <c r="O79" s="9">
        <f>VLOOKUP(N79,$A$77:$I$80,2,FALSE)</f>
        <v>6</v>
      </c>
      <c r="P79" s="4"/>
      <c r="Q79" s="4" t="str">
        <f>IF((O79&lt;=O78),N79,N78)</f>
        <v>Argélia</v>
      </c>
      <c r="R79" s="9">
        <f>VLOOKUP(Q79,$A$77:$I$80,2,FALSE)</f>
        <v>3</v>
      </c>
      <c r="S79" s="9">
        <f>VLOOKUP(Q79,$A$77:$I$80,9,FALSE)</f>
        <v>-2</v>
      </c>
      <c r="T79" s="4"/>
      <c r="U79" s="4" t="str">
        <f>IF(AND((R79=R80),(S80&gt;S79)),Q80,Q79)</f>
        <v>Argélia</v>
      </c>
      <c r="V79" s="9">
        <f>VLOOKUP(U79,$A$77:$I$80,2,FALSE)</f>
        <v>3</v>
      </c>
      <c r="W79" s="9">
        <f>VLOOKUP(U79,$A$77:$I$80,9,FALSE)</f>
        <v>-2</v>
      </c>
      <c r="X79" s="4" t="str">
        <f>IF(AND((V77=V79),(W79&gt;W77)),U77,U79)</f>
        <v>Argélia</v>
      </c>
      <c r="Y79" s="9">
        <f>VLOOKUP(X79,$A$77:$I$80,2,FALSE)</f>
        <v>3</v>
      </c>
      <c r="Z79" s="9">
        <f>VLOOKUP(X79,$A$77:$I$80,9,FALSE)</f>
        <v>-2</v>
      </c>
      <c r="AA79" s="4"/>
      <c r="AB79" s="4" t="str">
        <f>IF(AND((Y79=Y78),(Z79&gt;Z78)),X78,X79)</f>
        <v>Argélia</v>
      </c>
      <c r="AC79" s="9">
        <f>VLOOKUP(AB79,$A$77:$I$80,2,FALSE)</f>
        <v>3</v>
      </c>
      <c r="AD79" s="9">
        <f>VLOOKUP(AB79,$A$77:$I$80,9,FALSE)</f>
        <v>-2</v>
      </c>
      <c r="AE79" s="9">
        <f>VLOOKUP(AB79,$A$77:$I$80,7,FALSE)</f>
        <v>3</v>
      </c>
      <c r="AF79" s="4" t="str">
        <f>IF(AND((AC79=AC80),(AD79=AD80),(AE80&gt;AE79)),AB80,AB79)</f>
        <v>Argélia</v>
      </c>
      <c r="AG79" s="9">
        <f>VLOOKUP(AF79,$A$77:$I$80,2,FALSE)</f>
        <v>3</v>
      </c>
      <c r="AH79" s="9">
        <f>VLOOKUP(AF79,$A$77:$I$80,9,FALSE)</f>
        <v>-2</v>
      </c>
      <c r="AI79" s="9">
        <f>VLOOKUP(AF79,$A$77:$I$80,7,FALSE)</f>
        <v>3</v>
      </c>
      <c r="AJ79" s="4" t="str">
        <f>IF(AND((AG79=AG77),(AH79=AH77),(AI79&gt;AI77)),AF77,AF79)</f>
        <v>Argélia</v>
      </c>
      <c r="AK79" s="9">
        <f>VLOOKUP(AJ79,$A$77:$I$80,2,FALSE)</f>
        <v>3</v>
      </c>
      <c r="AL79" s="9">
        <f>VLOOKUP(AJ79,$A$77:$I$80,9,FALSE)</f>
        <v>-2</v>
      </c>
      <c r="AM79" s="9">
        <f>VLOOKUP(AJ79,$A$77:$I$80,7,FALSE)</f>
        <v>3</v>
      </c>
      <c r="AN79" s="4" t="str">
        <f>IF(AND((AK79=AK78),(AL79=AL78),(AM79&gt;AM78)),AJ78,AJ79)</f>
        <v>Argélia</v>
      </c>
      <c r="AO79" s="9">
        <f>VLOOKUP(AN79,$A$77:$I$80,2,FALSE)</f>
        <v>3</v>
      </c>
      <c r="AP79" s="9">
        <f>VLOOKUP(AN79,$A$77:$I$80,9,FALSE)</f>
        <v>-2</v>
      </c>
      <c r="AQ79" s="9">
        <f>VLOOKUP(AN79,$A$77:$I$80,7,FALSE)</f>
        <v>3</v>
      </c>
    </row>
    <row r="80" spans="1:43" x14ac:dyDescent="0.2">
      <c r="A80" s="1" t="s">
        <v>116</v>
      </c>
      <c r="B80" s="6">
        <f>SUM((D80*3))+E80</f>
        <v>0</v>
      </c>
      <c r="C80" s="7">
        <f>COUNT('Tabela Jogos'!G77,'Tabela Jogos'!E79,'Tabela Jogos'!E80)</f>
        <v>3</v>
      </c>
      <c r="D80" s="7">
        <f>SUM(IF(('Tabela Jogos'!$G$77&gt;'Tabela Jogos'!$E$77),COUNT('Tabela Jogos'!$G$77)),IF(('Tabela Jogos'!$E$79&gt;'Tabela Jogos'!$G$79),COUNT('Tabela Jogos'!$E$79)),IF(('Tabela Jogos'!$E$80&gt;'Tabela Jogos'!$G$80),COUNT('Tabela Jogos'!$E$80)))</f>
        <v>0</v>
      </c>
      <c r="E80" s="7">
        <f>SUM(IF(('Tabela Jogos'!$G$77='Tabela Jogos'!$E$77),COUNT('Tabela Jogos'!$G$77)),IF(('Tabela Jogos'!$E$79='Tabela Jogos'!$G$79),COUNT('Tabela Jogos'!$E$79)),IF(('Tabela Jogos'!$E$80='Tabela Jogos'!$G$80),COUNT('Tabela Jogos'!$E$80)))</f>
        <v>0</v>
      </c>
      <c r="F80" s="7">
        <f>SUM(IF(('Tabela Jogos'!$G$77&lt;'Tabela Jogos'!$E$77),COUNT('Tabela Jogos'!$G$77)),IF(('Tabela Jogos'!$E$79&lt;'Tabela Jogos'!$G$79),COUNT('Tabela Jogos'!$E$79)),IF(('Tabela Jogos'!$E$80&lt;'Tabela Jogos'!$G$80),COUNT('Tabela Jogos'!$E$80)))</f>
        <v>3</v>
      </c>
      <c r="G80" s="7">
        <f>SUM((('Tabela Jogos'!G77+'Tabela Jogos'!E79)+'Tabela Jogos'!E80))</f>
        <v>1</v>
      </c>
      <c r="H80" s="7">
        <f>SUM((('Tabela Jogos'!E77+'Tabela Jogos'!G79)+'Tabela Jogos'!G80))</f>
        <v>6</v>
      </c>
      <c r="I80" s="7">
        <f>SUM((G80-H80))</f>
        <v>-5</v>
      </c>
      <c r="J80" s="6"/>
      <c r="K80" s="4" t="str">
        <f>IF((B80&lt;=B79),A80,A79)</f>
        <v>Jordânia</v>
      </c>
      <c r="L80" s="9">
        <f>VLOOKUP(K80,$A$77:$I$80,2,FALSE)</f>
        <v>0</v>
      </c>
      <c r="M80" s="4"/>
      <c r="N80" s="4" t="str">
        <f>IF((L80&lt;=L78),K80,K78)</f>
        <v>Jordânia</v>
      </c>
      <c r="O80" s="9">
        <f>VLOOKUP(N80,$A$77:$I$80,2,FALSE)</f>
        <v>0</v>
      </c>
      <c r="P80" s="4"/>
      <c r="Q80" s="4" t="str">
        <f>IF((O80&lt;=O77),N80,N77)</f>
        <v>Jordânia</v>
      </c>
      <c r="R80" s="9">
        <f>VLOOKUP(Q80,$A$77:$I$80,2,FALSE)</f>
        <v>0</v>
      </c>
      <c r="S80" s="9">
        <f>VLOOKUP(Q80,$A$77:$I$80,9,FALSE)</f>
        <v>-5</v>
      </c>
      <c r="T80" s="4"/>
      <c r="U80" s="4" t="str">
        <f>IF(AND((R79=R80),(S80&gt;S79)),Q79,Q80)</f>
        <v>Jordânia</v>
      </c>
      <c r="V80" s="9">
        <f>VLOOKUP(U80,$A$77:$I$80,2,FALSE)</f>
        <v>0</v>
      </c>
      <c r="W80" s="9">
        <f>VLOOKUP(U80,$A$77:$I$80,9,FALSE)</f>
        <v>-5</v>
      </c>
      <c r="X80" s="4" t="str">
        <f>IF(AND((V78=V80),(W80&gt;W78)),U78,U80)</f>
        <v>Jordânia</v>
      </c>
      <c r="Y80" s="9">
        <f>VLOOKUP(X80,$A$77:$I$80,2,FALSE)</f>
        <v>0</v>
      </c>
      <c r="Z80" s="9">
        <f>VLOOKUP(X80,$A$77:$I$80,9,FALSE)</f>
        <v>-5</v>
      </c>
      <c r="AA80" s="4"/>
      <c r="AB80" s="4" t="str">
        <f>IF(AND((Y80=Y77),(Z80&gt;Z77)),X77,X80)</f>
        <v>Jordânia</v>
      </c>
      <c r="AC80" s="9">
        <f>VLOOKUP(AB80,$A$77:$I$80,2,FALSE)</f>
        <v>0</v>
      </c>
      <c r="AD80" s="9">
        <f>VLOOKUP(AB80,$A$77:$I$80,9,FALSE)</f>
        <v>-5</v>
      </c>
      <c r="AE80" s="9">
        <f>VLOOKUP(AB80,$A$77:$I$80,7,FALSE)</f>
        <v>1</v>
      </c>
      <c r="AF80" s="4" t="str">
        <f>IF(AND((AC80=AC79),(AD80=AD79),(AE80&gt;AE79)),X79,X80)</f>
        <v>Jordânia</v>
      </c>
      <c r="AG80" s="9">
        <f>VLOOKUP(AF80,$A$77:$I$80,2,FALSE)</f>
        <v>0</v>
      </c>
      <c r="AH80" s="9">
        <f>VLOOKUP(AF80,$A$77:$I$80,9,FALSE)</f>
        <v>-5</v>
      </c>
      <c r="AI80" s="9">
        <f>VLOOKUP(AF80,$A$77:$I$80,7,FALSE)</f>
        <v>1</v>
      </c>
      <c r="AJ80" s="4" t="str">
        <f>IF(AND((AG78=AG80),(AH78=AH80),(AI80&gt;AI78)),AF78,AF80)</f>
        <v>Jordânia</v>
      </c>
      <c r="AK80" s="9">
        <f>VLOOKUP(AJ80,$A$77:$I$80,2,FALSE)</f>
        <v>0</v>
      </c>
      <c r="AL80" s="9">
        <f>VLOOKUP(AJ80,$A$77:$I$80,9,FALSE)</f>
        <v>-5</v>
      </c>
      <c r="AM80" s="9">
        <f>VLOOKUP(AJ80,$A$77:$I$80,7,FALSE)</f>
        <v>1</v>
      </c>
      <c r="AN80" s="4" t="str">
        <f>IF(AND((AK80=AK77),(AL80=AL77),(AM80&gt;AM77)),AJ77,AJ80)</f>
        <v>Jordânia</v>
      </c>
      <c r="AO80" s="9">
        <f>VLOOKUP(AN80,$A$77:$I$80,2,FALSE)</f>
        <v>0</v>
      </c>
      <c r="AP80" s="9">
        <f>VLOOKUP(AN80,$A$77:$I$80,9,FALSE)</f>
        <v>-5</v>
      </c>
      <c r="AQ80" s="9">
        <f>VLOOKUP(AN80,$A$77:$I$80,7,FALSE)</f>
        <v>1</v>
      </c>
    </row>
    <row r="83" spans="1:43" x14ac:dyDescent="0.2">
      <c r="A83" s="1"/>
      <c r="B83" s="187" t="s">
        <v>122</v>
      </c>
      <c r="C83" s="187"/>
      <c r="D83" s="187"/>
      <c r="E83" s="187"/>
      <c r="F83" s="187"/>
      <c r="G83" s="187"/>
      <c r="H83" s="187"/>
      <c r="I83" s="187"/>
      <c r="J83" s="4"/>
      <c r="K83" s="4" t="s">
        <v>35</v>
      </c>
      <c r="L83" s="4"/>
      <c r="M83" s="4"/>
      <c r="N83" s="4" t="s">
        <v>37</v>
      </c>
      <c r="O83" s="4"/>
      <c r="P83" s="4"/>
      <c r="Q83" s="4" t="s">
        <v>36</v>
      </c>
      <c r="R83" s="4"/>
      <c r="S83" s="4"/>
      <c r="T83" s="4"/>
      <c r="U83" s="4" t="s">
        <v>36</v>
      </c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</row>
    <row r="84" spans="1:43" x14ac:dyDescent="0.2">
      <c r="A84" s="5" t="s">
        <v>34</v>
      </c>
      <c r="B84" s="6" t="s">
        <v>33</v>
      </c>
      <c r="C84" s="7" t="s">
        <v>20</v>
      </c>
      <c r="D84" s="7" t="s">
        <v>21</v>
      </c>
      <c r="E84" s="7" t="s">
        <v>23</v>
      </c>
      <c r="F84" s="7" t="s">
        <v>22</v>
      </c>
      <c r="G84" s="7" t="s">
        <v>24</v>
      </c>
      <c r="H84" s="7" t="s">
        <v>25</v>
      </c>
      <c r="I84" s="7" t="s">
        <v>26</v>
      </c>
      <c r="J84" s="8"/>
      <c r="K84" s="4"/>
      <c r="L84" s="4" t="s">
        <v>33</v>
      </c>
      <c r="M84" s="4"/>
      <c r="N84" s="4"/>
      <c r="O84" s="4" t="s">
        <v>38</v>
      </c>
      <c r="P84" s="4"/>
      <c r="Q84" s="4"/>
      <c r="R84" s="4" t="s">
        <v>33</v>
      </c>
      <c r="S84" s="4" t="s">
        <v>26</v>
      </c>
      <c r="T84" s="4"/>
      <c r="U84" s="4"/>
      <c r="V84" s="4" t="s">
        <v>33</v>
      </c>
      <c r="W84" s="4" t="s">
        <v>26</v>
      </c>
      <c r="X84" s="4"/>
      <c r="Y84" s="4" t="s">
        <v>33</v>
      </c>
      <c r="Z84" s="4" t="s">
        <v>26</v>
      </c>
      <c r="AA84" s="4"/>
      <c r="AB84" s="4"/>
      <c r="AC84" s="4" t="s">
        <v>33</v>
      </c>
      <c r="AD84" s="4" t="s">
        <v>26</v>
      </c>
      <c r="AE84" s="4" t="s">
        <v>24</v>
      </c>
      <c r="AF84" s="4"/>
      <c r="AG84" s="4" t="s">
        <v>33</v>
      </c>
      <c r="AH84" s="4" t="s">
        <v>26</v>
      </c>
      <c r="AI84" s="4" t="s">
        <v>24</v>
      </c>
      <c r="AJ84" s="4"/>
      <c r="AK84" s="4" t="s">
        <v>33</v>
      </c>
      <c r="AL84" s="4" t="s">
        <v>26</v>
      </c>
      <c r="AM84" s="4" t="s">
        <v>24</v>
      </c>
      <c r="AN84" s="4"/>
      <c r="AO84" s="4" t="s">
        <v>33</v>
      </c>
      <c r="AP84" s="4" t="s">
        <v>26</v>
      </c>
      <c r="AQ84" s="4" t="s">
        <v>24</v>
      </c>
    </row>
    <row r="85" spans="1:43" x14ac:dyDescent="0.2">
      <c r="A85" s="1" t="s">
        <v>61</v>
      </c>
      <c r="B85" s="6">
        <f>SUM((D85*3))+E85</f>
        <v>9</v>
      </c>
      <c r="C85" s="7">
        <f>COUNT('Tabela Jogos'!E84,'Tabela Jogos'!E86,'Tabela Jogos'!G89)</f>
        <v>3</v>
      </c>
      <c r="D85" s="7">
        <f>SUM(IF(('Tabela Jogos'!$E$84&gt;'Tabela Jogos'!$G$84),COUNT('Tabela Jogos'!$E$84)),IF(('Tabela Jogos'!$E$86&gt;'Tabela Jogos'!$G$86),COUNT('Tabela Jogos'!$E$86)),IF(('Tabela Jogos'!$G$89&gt;'Tabela Jogos'!$E$89),COUNT('Tabela Jogos'!$G$89)))</f>
        <v>3</v>
      </c>
      <c r="E85" s="7">
        <f>SUM(IF(('Tabela Jogos'!$E$84='Tabela Jogos'!$G$84),COUNT('Tabela Jogos'!$E$84)),IF(('Tabela Jogos'!$E$86='Tabela Jogos'!$G$86),COUNT('Tabela Jogos'!$E$86)),IF(('Tabela Jogos'!$G$89='Tabela Jogos'!$E$89),COUNT('Tabela Jogos'!$G$89)))</f>
        <v>0</v>
      </c>
      <c r="F85" s="7">
        <f>SUM(IF(('Tabela Jogos'!$E$84&lt;'Tabela Jogos'!$G$84),COUNT('Tabela Jogos'!$E$84)),IF(('Tabela Jogos'!$E$86&lt;'Tabela Jogos'!$G$86),COUNT('Tabela Jogos'!$E$86)),IF(('Tabela Jogos'!$G$89&lt;'Tabela Jogos'!$E$89),COUNT('Tabela Jogos'!$G$89)))</f>
        <v>0</v>
      </c>
      <c r="G85" s="7">
        <f>SUM((('Tabela Jogos'!E84+'Tabela Jogos'!E86)+'Tabela Jogos'!G89))</f>
        <v>6</v>
      </c>
      <c r="H85" s="7">
        <f>SUM((('Tabela Jogos'!G84+'Tabela Jogos'!G86)+'Tabela Jogos'!E89))</f>
        <v>1</v>
      </c>
      <c r="I85" s="7">
        <f>SUM((G85-H85))</f>
        <v>5</v>
      </c>
      <c r="J85" s="6"/>
      <c r="K85" s="4" t="str">
        <f>IF((B85&gt;=B86),A85,A86)</f>
        <v>Portugal</v>
      </c>
      <c r="L85" s="9">
        <f>VLOOKUP(K85,$A$85:$I$88,2,FALSE)</f>
        <v>9</v>
      </c>
      <c r="M85" s="4"/>
      <c r="N85" s="4" t="str">
        <f>IF((L85&gt;=L87),K85,K87)</f>
        <v>Portugal</v>
      </c>
      <c r="O85" s="9">
        <f>VLOOKUP(N85,$A$85:$I$88,2,FALSE)</f>
        <v>9</v>
      </c>
      <c r="P85" s="4"/>
      <c r="Q85" s="4" t="str">
        <f>IF((O85&gt;=O88),N85,N88)</f>
        <v>Portugal</v>
      </c>
      <c r="R85" s="9">
        <f>VLOOKUP(Q85,$A$85:$I$88,2,FALSE)</f>
        <v>9</v>
      </c>
      <c r="S85" s="9">
        <f>VLOOKUP(Q85,$A$85:$I$88,9,FALSE)</f>
        <v>5</v>
      </c>
      <c r="T85" s="4"/>
      <c r="U85" s="4" t="str">
        <f>IF(AND((R85=R86),(S86&gt;S85)),Q86,Q85)</f>
        <v>Portugal</v>
      </c>
      <c r="V85" s="9">
        <f>VLOOKUP(U85,$A$85:$I$88,2,FALSE)</f>
        <v>9</v>
      </c>
      <c r="W85" s="9">
        <f>VLOOKUP(U85,$A$85:$I$88,9,FALSE)</f>
        <v>5</v>
      </c>
      <c r="X85" s="4" t="str">
        <f>IF(AND((V85=V87),(W87&gt;W85)),U87,U85)</f>
        <v>Portugal</v>
      </c>
      <c r="Y85" s="9">
        <f>VLOOKUP(X85,$A$85:$I$88,2,FALSE)</f>
        <v>9</v>
      </c>
      <c r="Z85" s="9">
        <f>VLOOKUP(X85,$A$85:$I$88,9,FALSE)</f>
        <v>5</v>
      </c>
      <c r="AA85" s="4"/>
      <c r="AB85" s="4" t="str">
        <f>IF(AND((Y85=Y88),(Z88&gt;Z85)),X88,X85)</f>
        <v>Portugal</v>
      </c>
      <c r="AC85" s="9">
        <f>VLOOKUP(AB85,$A$85:$I$88,2,FALSE)</f>
        <v>9</v>
      </c>
      <c r="AD85" s="9">
        <f>VLOOKUP(AB85,$A$85:$I$88,9,FALSE)</f>
        <v>5</v>
      </c>
      <c r="AE85" s="9">
        <f>VLOOKUP(AB85,$A$85:$I$88,7,FALSE)</f>
        <v>6</v>
      </c>
      <c r="AF85" s="4" t="str">
        <f>IF(AND((AC85=AC86),(AD85=AD86),(AE86&gt;AE85)),AB86,AB85)</f>
        <v>Portugal</v>
      </c>
      <c r="AG85" s="9">
        <f>VLOOKUP(AF85,$A$85:$I$88,2,FALSE)</f>
        <v>9</v>
      </c>
      <c r="AH85" s="9">
        <f>VLOOKUP(AF85,$A$85:$I$88,9,FALSE)</f>
        <v>5</v>
      </c>
      <c r="AI85" s="9">
        <f>VLOOKUP(AF85,$A$85:$I$88,7,FALSE)</f>
        <v>6</v>
      </c>
      <c r="AJ85" s="4" t="str">
        <f>IF(AND((AG85=AG87),(AH85=AH87),(AI87&gt;AI85)),AF87,AF85)</f>
        <v>Portugal</v>
      </c>
      <c r="AK85" s="9">
        <f>VLOOKUP(AJ85,$A$85:$I$88,2,FALSE)</f>
        <v>9</v>
      </c>
      <c r="AL85" s="9">
        <f>VLOOKUP(AJ85,$A$85:$I$88,9,FALSE)</f>
        <v>5</v>
      </c>
      <c r="AM85" s="9">
        <f>VLOOKUP(AJ85,$A$85:$I$88,7,FALSE)</f>
        <v>6</v>
      </c>
      <c r="AN85" s="4" t="str">
        <f>IF(AND((AK85=AK88),(AL85=AL88),(AM88&gt;AM85)),AJ88,AJ85)</f>
        <v>Portugal</v>
      </c>
      <c r="AO85" s="9">
        <f>VLOOKUP(AN85,$A$85:$I$88,2,FALSE)</f>
        <v>9</v>
      </c>
      <c r="AP85" s="9">
        <f>VLOOKUP(AN85,$A$85:$I$88,9,FALSE)</f>
        <v>5</v>
      </c>
      <c r="AQ85" s="9">
        <f>VLOOKUP(AN85,$A$85:$I$88,7,FALSE)</f>
        <v>6</v>
      </c>
    </row>
    <row r="86" spans="1:43" x14ac:dyDescent="0.2">
      <c r="A86" s="1" t="s">
        <v>117</v>
      </c>
      <c r="B86" s="6">
        <f>SUM((D86*3))+E86</f>
        <v>0</v>
      </c>
      <c r="C86" s="7">
        <f>COUNT('Tabela Jogos'!G84,'Tabela Jogos'!G87,'Tabela Jogos'!E88)</f>
        <v>3</v>
      </c>
      <c r="D86" s="7">
        <f>SUM(IF(('Tabela Jogos'!$G$84&gt;'Tabela Jogos'!$E$84),COUNT('Tabela Jogos'!$G$84)),IF(('Tabela Jogos'!$G$87&gt;'Tabela Jogos'!$E$87),COUNT('Tabela Jogos'!$G$87)),IF(('Tabela Jogos'!$E$88&gt;'Tabela Jogos'!$G$88),COUNT('Tabela Jogos'!$E$88)))</f>
        <v>0</v>
      </c>
      <c r="E86" s="7">
        <f>SUM(IF(('Tabela Jogos'!$G$84='Tabela Jogos'!$E$84),COUNT('Tabela Jogos'!$G$84)),IF(('Tabela Jogos'!$G$87='Tabela Jogos'!$E$87),COUNT('Tabela Jogos'!$G$87)),IF(('Tabela Jogos'!$E$88='Tabela Jogos'!$G$88),COUNT('Tabela Jogos'!$E$88)))</f>
        <v>0</v>
      </c>
      <c r="F86" s="7">
        <f>SUM(IF(('Tabela Jogos'!$G$84&lt;'Tabela Jogos'!$E$84),COUNT('Tabela Jogos'!$G$84)),IF(('Tabela Jogos'!$G$87&lt;'Tabela Jogos'!$E$87),COUNT('Tabela Jogos'!$G$87)),IF(('Tabela Jogos'!$E$88&lt;'Tabela Jogos'!$G$88),COUNT('Tabela Jogos'!$E$88)))</f>
        <v>3</v>
      </c>
      <c r="G86" s="7">
        <f>SUM((('Tabela Jogos'!G84+'Tabela Jogos'!G87)+'Tabela Jogos'!E88))</f>
        <v>1</v>
      </c>
      <c r="H86" s="7">
        <f>SUM((('Tabela Jogos'!E84+'Tabela Jogos'!E87)+'Tabela Jogos'!G88))</f>
        <v>6</v>
      </c>
      <c r="I86" s="7">
        <f>SUM((G86-H86))</f>
        <v>-5</v>
      </c>
      <c r="J86" s="6"/>
      <c r="K86" s="4" t="str">
        <f>IF((B86&lt;=B85),A86,A85)</f>
        <v>RD Congo</v>
      </c>
      <c r="L86" s="9">
        <f>VLOOKUP(K86,$A$85:$I$88,2,FALSE)</f>
        <v>0</v>
      </c>
      <c r="M86" s="4"/>
      <c r="N86" s="4" t="str">
        <f>IF((L86&gt;=L88),K86,K88)</f>
        <v>Uzbequistão</v>
      </c>
      <c r="O86" s="9">
        <f>VLOOKUP(N86,$A$85:$I$88,2,FALSE)</f>
        <v>3</v>
      </c>
      <c r="P86" s="4"/>
      <c r="Q86" s="4" t="str">
        <f>IF((O86&gt;=O87),N86,N87)</f>
        <v>Colômbia</v>
      </c>
      <c r="R86" s="9">
        <f>VLOOKUP(Q86,$A$85:$I$88,2,FALSE)</f>
        <v>6</v>
      </c>
      <c r="S86" s="9">
        <f>VLOOKUP(Q86,$A$85:$I$88,9,FALSE)</f>
        <v>3</v>
      </c>
      <c r="T86" s="4"/>
      <c r="U86" s="4" t="str">
        <f>IF(AND((R85=R86),(S86&gt;S85)),Q85,Q86)</f>
        <v>Colômbia</v>
      </c>
      <c r="V86" s="9">
        <f>VLOOKUP(U86,$A$85:$I$88,2,FALSE)</f>
        <v>6</v>
      </c>
      <c r="W86" s="9">
        <f>VLOOKUP(U86,$A$85:$I$88,9,FALSE)</f>
        <v>3</v>
      </c>
      <c r="X86" s="4" t="str">
        <f>IF(AND((V86=V88),(W88&gt;W86)),U88,U86)</f>
        <v>Colômbia</v>
      </c>
      <c r="Y86" s="9">
        <f>VLOOKUP(X86,$A$85:$I$88,2,FALSE)</f>
        <v>6</v>
      </c>
      <c r="Z86" s="9">
        <f>VLOOKUP(X86,$A$85:$I$88,9,FALSE)</f>
        <v>3</v>
      </c>
      <c r="AA86" s="4"/>
      <c r="AB86" s="4" t="str">
        <f>IF(AND((Y86=Y87),(Z87&gt;Z86)),X87,X86)</f>
        <v>Colômbia</v>
      </c>
      <c r="AC86" s="9">
        <f>VLOOKUP(AB86,$A$85:$I$88,2,FALSE)</f>
        <v>6</v>
      </c>
      <c r="AD86" s="9">
        <f>VLOOKUP(AB86,$A$85:$I$88,9,FALSE)</f>
        <v>3</v>
      </c>
      <c r="AE86" s="9">
        <f>VLOOKUP(AB86,$A$85:$I$88,7,FALSE)</f>
        <v>5</v>
      </c>
      <c r="AF86" s="4" t="str">
        <f>IF(AND((AC86=AC85),(AD86=AD85),(AE86&gt;AE85)),AB85,AB86)</f>
        <v>Colômbia</v>
      </c>
      <c r="AG86" s="9">
        <f>VLOOKUP(AF86,$A$85:$I$88,2,FALSE)</f>
        <v>6</v>
      </c>
      <c r="AH86" s="9">
        <f>VLOOKUP(AF86,$A$85:$I$88,9,FALSE)</f>
        <v>3</v>
      </c>
      <c r="AI86" s="9">
        <f>VLOOKUP(AF86,$A$85:$I$88,7,FALSE)</f>
        <v>5</v>
      </c>
      <c r="AJ86" s="4" t="str">
        <f>IF(AND((AG86=AG88),(AH86=AH88),(AI88&gt;AI86)),AF88,AF86)</f>
        <v>Colômbia</v>
      </c>
      <c r="AK86" s="9">
        <f>VLOOKUP(AJ86,$A$85:$I$88,2,FALSE)</f>
        <v>6</v>
      </c>
      <c r="AL86" s="9">
        <f>VLOOKUP(AJ86,$A$85:$I$88,9,FALSE)</f>
        <v>3</v>
      </c>
      <c r="AM86" s="9">
        <f>VLOOKUP(AJ86,$A$85:$I$88,7,FALSE)</f>
        <v>5</v>
      </c>
      <c r="AN86" s="4" t="str">
        <f>IF(AND((AK86=AK87),(AL86=AL87),(AM87&gt;AM86)),AJ87,AJ86)</f>
        <v>Colômbia</v>
      </c>
      <c r="AO86" s="9">
        <f>VLOOKUP(AN86,$A$85:$I$88,2,FALSE)</f>
        <v>6</v>
      </c>
      <c r="AP86" s="9">
        <f>VLOOKUP(AN86,$A$85:$I$88,9,FALSE)</f>
        <v>3</v>
      </c>
      <c r="AQ86" s="9">
        <f>VLOOKUP(AN86,$A$85:$I$88,7,FALSE)</f>
        <v>5</v>
      </c>
    </row>
    <row r="87" spans="1:43" x14ac:dyDescent="0.2">
      <c r="A87" s="1" t="s">
        <v>118</v>
      </c>
      <c r="B87" s="6">
        <f>SUM((D87*3))+E87</f>
        <v>3</v>
      </c>
      <c r="C87" s="7">
        <f>COUNT('Tabela Jogos'!E85,'Tabela Jogos'!G86,'Tabela Jogos'!G88)</f>
        <v>3</v>
      </c>
      <c r="D87" s="7">
        <f>SUM(IF(('Tabela Jogos'!$E$85&gt;'Tabela Jogos'!$G$85),COUNT('Tabela Jogos'!$E$85)),IF(('Tabela Jogos'!$G$86&gt;'Tabela Jogos'!$E$86),COUNT('Tabela Jogos'!$G$86)),IF(('Tabela Jogos'!$G$88&gt;'Tabela Jogos'!$E$88),COUNT('Tabela Jogos'!$G$88)))</f>
        <v>1</v>
      </c>
      <c r="E87" s="7">
        <f>SUM(IF(('Tabela Jogos'!$E$85='Tabela Jogos'!$G$85),COUNT('Tabela Jogos'!$E$85)),IF(('Tabela Jogos'!$G$86='Tabela Jogos'!$E$86),COUNT('Tabela Jogos'!$G$86)),IF(('Tabela Jogos'!$G$88='Tabela Jogos'!$E$88),COUNT('Tabela Jogos'!$G$88)))</f>
        <v>0</v>
      </c>
      <c r="F87" s="7">
        <f>SUM(IF(('Tabela Jogos'!$E$85&lt;'Tabela Jogos'!$G$85),COUNT('Tabela Jogos'!$E$85)),IF(('Tabela Jogos'!$G$86&lt;'Tabela Jogos'!$E$86),COUNT('Tabela Jogos'!$G$86)),IF(('Tabela Jogos'!$G$88&lt;'Tabela Jogos'!$E$88),COUNT('Tabela Jogos'!$G$88)))</f>
        <v>2</v>
      </c>
      <c r="G87" s="7">
        <f>SUM((('Tabela Jogos'!E85+'Tabela Jogos'!G86)+'Tabela Jogos'!G88))</f>
        <v>2</v>
      </c>
      <c r="H87" s="7">
        <f>SUM((('Tabela Jogos'!G85+'Tabela Jogos'!E86)+'Tabela Jogos'!E88))</f>
        <v>5</v>
      </c>
      <c r="I87" s="7">
        <f>SUM((G87-H87))</f>
        <v>-3</v>
      </c>
      <c r="J87" s="6"/>
      <c r="K87" s="4" t="str">
        <f>IF((B87&gt;=B88),A87,A88)</f>
        <v>Colômbia</v>
      </c>
      <c r="L87" s="9">
        <f>VLOOKUP(K87,$A$85:$I$88,2,FALSE)</f>
        <v>6</v>
      </c>
      <c r="M87" s="4"/>
      <c r="N87" s="4" t="str">
        <f>IF((L87&lt;=L85),K87,K85)</f>
        <v>Colômbia</v>
      </c>
      <c r="O87" s="9">
        <f>VLOOKUP(N87,$A$85:$I$88,2,FALSE)</f>
        <v>6</v>
      </c>
      <c r="P87" s="4"/>
      <c r="Q87" s="4" t="str">
        <f>IF((O87&lt;=O86),N87,N86)</f>
        <v>Uzbequistão</v>
      </c>
      <c r="R87" s="9">
        <f>VLOOKUP(Q87,$A$85:$I$88,2,FALSE)</f>
        <v>3</v>
      </c>
      <c r="S87" s="9">
        <f>VLOOKUP(Q87,$A$85:$I$88,9,FALSE)</f>
        <v>-3</v>
      </c>
      <c r="T87" s="4"/>
      <c r="U87" s="4" t="str">
        <f>IF(AND((R87=R88),(S88&gt;S87)),Q88,Q87)</f>
        <v>Uzbequistão</v>
      </c>
      <c r="V87" s="9">
        <f>VLOOKUP(U87,$A$85:$I$88,2,FALSE)</f>
        <v>3</v>
      </c>
      <c r="W87" s="9">
        <f>VLOOKUP(U87,$A$85:$I$88,9,FALSE)</f>
        <v>-3</v>
      </c>
      <c r="X87" s="4" t="str">
        <f>IF(AND((V85=V87),(W87&gt;W85)),U85,U87)</f>
        <v>Uzbequistão</v>
      </c>
      <c r="Y87" s="9">
        <f>VLOOKUP(X87,$A$85:$I$88,2,FALSE)</f>
        <v>3</v>
      </c>
      <c r="Z87" s="9">
        <f>VLOOKUP(X87,$A$85:$I$88,9,FALSE)</f>
        <v>-3</v>
      </c>
      <c r="AA87" s="4"/>
      <c r="AB87" s="4" t="str">
        <f>IF(AND((Y87=Y86),(Z87&gt;Z86)),X86,X87)</f>
        <v>Uzbequistão</v>
      </c>
      <c r="AC87" s="9">
        <f>VLOOKUP(AB87,$A$85:$I$88,2,FALSE)</f>
        <v>3</v>
      </c>
      <c r="AD87" s="9">
        <f>VLOOKUP(AB87,$A$85:$I$88,9,FALSE)</f>
        <v>-3</v>
      </c>
      <c r="AE87" s="9">
        <f>VLOOKUP(AB87,$A$85:$I$88,7,FALSE)</f>
        <v>2</v>
      </c>
      <c r="AF87" s="4" t="str">
        <f>IF(AND((AC87=AC88),(AD87=AD88),(AE88&gt;AE87)),AB88,AB87)</f>
        <v>Uzbequistão</v>
      </c>
      <c r="AG87" s="9">
        <f>VLOOKUP(AF87,$A$85:$I$88,2,FALSE)</f>
        <v>3</v>
      </c>
      <c r="AH87" s="9">
        <f>VLOOKUP(AF87,$A$85:$I$88,9,FALSE)</f>
        <v>-3</v>
      </c>
      <c r="AI87" s="9">
        <f>VLOOKUP(AF87,$A$85:$I$88,7,FALSE)</f>
        <v>2</v>
      </c>
      <c r="AJ87" s="4" t="str">
        <f>IF(AND((AG87=AG85),(AH87=AH85),(AI87&gt;AI85)),AF85,AF87)</f>
        <v>Uzbequistão</v>
      </c>
      <c r="AK87" s="9">
        <f>VLOOKUP(AJ87,$A$85:$I$88,2,FALSE)</f>
        <v>3</v>
      </c>
      <c r="AL87" s="9">
        <f>VLOOKUP(AJ87,$A$85:$I$88,9,FALSE)</f>
        <v>-3</v>
      </c>
      <c r="AM87" s="9">
        <f>VLOOKUP(AJ87,$A$85:$I$88,7,FALSE)</f>
        <v>2</v>
      </c>
      <c r="AN87" s="4" t="str">
        <f>IF(AND((AK87=AK86),(AL87=AL86),(AM87&gt;AM86)),AJ86,AJ87)</f>
        <v>Uzbequistão</v>
      </c>
      <c r="AO87" s="9">
        <f>VLOOKUP(AN87,$A$85:$I$88,2,FALSE)</f>
        <v>3</v>
      </c>
      <c r="AP87" s="9">
        <f>VLOOKUP(AN87,$A$85:$I$88,9,FALSE)</f>
        <v>-3</v>
      </c>
      <c r="AQ87" s="9">
        <f>VLOOKUP(AN87,$A$85:$I$88,7,FALSE)</f>
        <v>2</v>
      </c>
    </row>
    <row r="88" spans="1:43" x14ac:dyDescent="0.2">
      <c r="A88" s="1" t="s">
        <v>79</v>
      </c>
      <c r="B88" s="6">
        <f>SUM((D88*3))+E88</f>
        <v>6</v>
      </c>
      <c r="C88" s="7">
        <f>COUNT('Tabela Jogos'!G85,'Tabela Jogos'!E87,'Tabela Jogos'!E89)</f>
        <v>3</v>
      </c>
      <c r="D88" s="7">
        <f>SUM(IF(('Tabela Jogos'!$G$85&gt;'Tabela Jogos'!$E$85),COUNT('Tabela Jogos'!$G$85)),IF(('Tabela Jogos'!$E$87&gt;'Tabela Jogos'!$G$87),COUNT('Tabela Jogos'!$E$87)),IF(('Tabela Jogos'!$E$89&gt;'Tabela Jogos'!$G$89),COUNT('Tabela Jogos'!$E$89)))</f>
        <v>2</v>
      </c>
      <c r="E88" s="7">
        <f>SUM(IF(('Tabela Jogos'!$G$85='Tabela Jogos'!$E$85),COUNT('Tabela Jogos'!$G$85)),IF(('Tabela Jogos'!$E$87='Tabela Jogos'!$G$87),COUNT('Tabela Jogos'!$E$87)),IF(('Tabela Jogos'!$E$89='Tabela Jogos'!$G$89),COUNT('Tabela Jogos'!$E$89)))</f>
        <v>0</v>
      </c>
      <c r="F88" s="7">
        <f>SUM(IF(('Tabela Jogos'!$G$85&lt;'Tabela Jogos'!$E$85),COUNT('Tabela Jogos'!$G$85)),IF(('Tabela Jogos'!$E$87&lt;'Tabela Jogos'!$G$87),COUNT('Tabela Jogos'!$E$87)),IF(('Tabela Jogos'!$E$89&lt;'Tabela Jogos'!$G$89),COUNT('Tabela Jogos'!$E$89)))</f>
        <v>1</v>
      </c>
      <c r="G88" s="7">
        <f>SUM((('Tabela Jogos'!G85+'Tabela Jogos'!E87)+'Tabela Jogos'!E89))</f>
        <v>5</v>
      </c>
      <c r="H88" s="7">
        <f>SUM((('Tabela Jogos'!E85+'Tabela Jogos'!G87)+'Tabela Jogos'!G89))</f>
        <v>2</v>
      </c>
      <c r="I88" s="7">
        <f>SUM((G88-H88))</f>
        <v>3</v>
      </c>
      <c r="J88" s="6"/>
      <c r="K88" s="4" t="str">
        <f>IF((B88&lt;=B87),A88,A87)</f>
        <v>Uzbequistão</v>
      </c>
      <c r="L88" s="9">
        <f>VLOOKUP(K88,$A$85:$I$88,2,FALSE)</f>
        <v>3</v>
      </c>
      <c r="M88" s="4"/>
      <c r="N88" s="4" t="str">
        <f>IF((L88&lt;=L86),K88,K86)</f>
        <v>RD Congo</v>
      </c>
      <c r="O88" s="9">
        <f>VLOOKUP(N88,$A$85:$I$88,2,FALSE)</f>
        <v>0</v>
      </c>
      <c r="P88" s="4"/>
      <c r="Q88" s="4" t="str">
        <f>IF((O88&lt;=O85),N88,N85)</f>
        <v>RD Congo</v>
      </c>
      <c r="R88" s="9">
        <f>VLOOKUP(Q88,$A$85:$I$88,2,FALSE)</f>
        <v>0</v>
      </c>
      <c r="S88" s="9">
        <f>VLOOKUP(Q88,$A$85:$I$88,9,FALSE)</f>
        <v>-5</v>
      </c>
      <c r="T88" s="4"/>
      <c r="U88" s="4" t="str">
        <f>IF(AND((R87=R88),(S88&gt;S87)),Q87,Q88)</f>
        <v>RD Congo</v>
      </c>
      <c r="V88" s="9">
        <f>VLOOKUP(U88,$A$85:$I$88,2,FALSE)</f>
        <v>0</v>
      </c>
      <c r="W88" s="9">
        <f>VLOOKUP(U88,$A$85:$I$88,9,FALSE)</f>
        <v>-5</v>
      </c>
      <c r="X88" s="4" t="str">
        <f>IF(AND((V86=V88),(W88&gt;W86)),U86,U88)</f>
        <v>RD Congo</v>
      </c>
      <c r="Y88" s="9">
        <f>VLOOKUP(X88,$A$85:$I$88,2,FALSE)</f>
        <v>0</v>
      </c>
      <c r="Z88" s="9">
        <f>VLOOKUP(X88,$A$85:$I$88,9,FALSE)</f>
        <v>-5</v>
      </c>
      <c r="AA88" s="4"/>
      <c r="AB88" s="4" t="str">
        <f>IF(AND((Y88=Y85),(Z88&gt;Z85)),X85,X88)</f>
        <v>RD Congo</v>
      </c>
      <c r="AC88" s="9">
        <f>VLOOKUP(AB88,$A$85:$I$88,2,FALSE)</f>
        <v>0</v>
      </c>
      <c r="AD88" s="9">
        <f>VLOOKUP(AB88,$A$85:$I$88,9,FALSE)</f>
        <v>-5</v>
      </c>
      <c r="AE88" s="9">
        <f>VLOOKUP(AB88,$A$85:$I$88,7,FALSE)</f>
        <v>1</v>
      </c>
      <c r="AF88" s="4" t="str">
        <f>IF(AND((AC88=AC87),(AD88=AD87),(AE88&gt;AE87)),X87,X88)</f>
        <v>RD Congo</v>
      </c>
      <c r="AG88" s="9">
        <f>VLOOKUP(AF88,$A$85:$I$88,2,FALSE)</f>
        <v>0</v>
      </c>
      <c r="AH88" s="9">
        <f>VLOOKUP(AF88,$A$85:$I$88,9,FALSE)</f>
        <v>-5</v>
      </c>
      <c r="AI88" s="9">
        <f>VLOOKUP(AF88,$A$85:$I$88,7,FALSE)</f>
        <v>1</v>
      </c>
      <c r="AJ88" s="4" t="str">
        <f>IF(AND((AG86=AG88),(AH86=AH88),(AI88&gt;AI86)),AF86,AF88)</f>
        <v>RD Congo</v>
      </c>
      <c r="AK88" s="9">
        <f>VLOOKUP(AJ88,$A$85:$I$88,2,FALSE)</f>
        <v>0</v>
      </c>
      <c r="AL88" s="9">
        <f>VLOOKUP(AJ88,$A$85:$I$88,9,FALSE)</f>
        <v>-5</v>
      </c>
      <c r="AM88" s="9">
        <f>VLOOKUP(AJ88,$A$85:$I$88,7,FALSE)</f>
        <v>1</v>
      </c>
      <c r="AN88" s="4" t="str">
        <f>IF(AND((AK88=AK85),(AL88=AL85),(AM88&gt;AM85)),AJ85,AJ88)</f>
        <v>RD Congo</v>
      </c>
      <c r="AO88" s="9">
        <f>VLOOKUP(AN88,$A$85:$I$88,2,FALSE)</f>
        <v>0</v>
      </c>
      <c r="AP88" s="9">
        <f>VLOOKUP(AN88,$A$85:$I$88,9,FALSE)</f>
        <v>-5</v>
      </c>
      <c r="AQ88" s="9">
        <f>VLOOKUP(AN88,$A$85:$I$88,7,FALSE)</f>
        <v>1</v>
      </c>
    </row>
    <row r="91" spans="1:43" x14ac:dyDescent="0.2">
      <c r="A91" s="1"/>
      <c r="B91" s="187" t="s">
        <v>123</v>
      </c>
      <c r="C91" s="187"/>
      <c r="D91" s="187"/>
      <c r="E91" s="187"/>
      <c r="F91" s="187"/>
      <c r="G91" s="187"/>
      <c r="H91" s="187"/>
      <c r="I91" s="187"/>
      <c r="J91" s="4"/>
      <c r="K91" s="4" t="s">
        <v>35</v>
      </c>
      <c r="L91" s="4"/>
      <c r="M91" s="4"/>
      <c r="N91" s="4" t="s">
        <v>37</v>
      </c>
      <c r="O91" s="4"/>
      <c r="P91" s="4"/>
      <c r="Q91" s="4" t="s">
        <v>36</v>
      </c>
      <c r="R91" s="4"/>
      <c r="S91" s="4"/>
      <c r="T91" s="4"/>
      <c r="U91" s="4" t="s">
        <v>36</v>
      </c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</row>
    <row r="92" spans="1:43" x14ac:dyDescent="0.2">
      <c r="A92" s="5" t="s">
        <v>34</v>
      </c>
      <c r="B92" s="6" t="s">
        <v>33</v>
      </c>
      <c r="C92" s="7" t="s">
        <v>20</v>
      </c>
      <c r="D92" s="7" t="s">
        <v>21</v>
      </c>
      <c r="E92" s="7" t="s">
        <v>23</v>
      </c>
      <c r="F92" s="7" t="s">
        <v>22</v>
      </c>
      <c r="G92" s="7" t="s">
        <v>24</v>
      </c>
      <c r="H92" s="7" t="s">
        <v>25</v>
      </c>
      <c r="I92" s="7" t="s">
        <v>26</v>
      </c>
      <c r="J92" s="8"/>
      <c r="K92" s="4"/>
      <c r="L92" s="4" t="s">
        <v>33</v>
      </c>
      <c r="M92" s="4"/>
      <c r="N92" s="4"/>
      <c r="O92" s="4" t="s">
        <v>38</v>
      </c>
      <c r="P92" s="4"/>
      <c r="Q92" s="4"/>
      <c r="R92" s="4" t="s">
        <v>33</v>
      </c>
      <c r="S92" s="4" t="s">
        <v>26</v>
      </c>
      <c r="T92" s="4"/>
      <c r="U92" s="4"/>
      <c r="V92" s="4" t="s">
        <v>33</v>
      </c>
      <c r="W92" s="4" t="s">
        <v>26</v>
      </c>
      <c r="X92" s="4"/>
      <c r="Y92" s="4" t="s">
        <v>33</v>
      </c>
      <c r="Z92" s="4" t="s">
        <v>26</v>
      </c>
      <c r="AA92" s="4"/>
      <c r="AB92" s="4"/>
      <c r="AC92" s="4" t="s">
        <v>33</v>
      </c>
      <c r="AD92" s="4" t="s">
        <v>26</v>
      </c>
      <c r="AE92" s="4" t="s">
        <v>24</v>
      </c>
      <c r="AF92" s="4"/>
      <c r="AG92" s="4" t="s">
        <v>33</v>
      </c>
      <c r="AH92" s="4" t="s">
        <v>26</v>
      </c>
      <c r="AI92" s="4" t="s">
        <v>24</v>
      </c>
      <c r="AJ92" s="4"/>
      <c r="AK92" s="4" t="s">
        <v>33</v>
      </c>
      <c r="AL92" s="4" t="s">
        <v>26</v>
      </c>
      <c r="AM92" s="4" t="s">
        <v>24</v>
      </c>
      <c r="AN92" s="4"/>
      <c r="AO92" s="4" t="s">
        <v>33</v>
      </c>
      <c r="AP92" s="4" t="s">
        <v>26</v>
      </c>
      <c r="AQ92" s="4" t="s">
        <v>24</v>
      </c>
    </row>
    <row r="93" spans="1:43" x14ac:dyDescent="0.2">
      <c r="A93" s="1" t="s">
        <v>12</v>
      </c>
      <c r="B93" s="6">
        <f>SUM((D93*3))+E93</f>
        <v>9</v>
      </c>
      <c r="C93" s="7">
        <f>COUNT('Tabela Jogos'!E92,'Tabela Jogos'!E94,'Tabela Jogos'!G97)</f>
        <v>3</v>
      </c>
      <c r="D93" s="7">
        <f>SUM(IF(('Tabela Jogos'!$E$92&gt;'Tabela Jogos'!$G$92),COUNT('Tabela Jogos'!$E$92)),IF(('Tabela Jogos'!$E$94&gt;'Tabela Jogos'!$G$94),COUNT('Tabela Jogos'!$E$94)),IF(('Tabela Jogos'!$G$97&gt;'Tabela Jogos'!$E$97),COUNT('Tabela Jogos'!$G$97)))</f>
        <v>3</v>
      </c>
      <c r="E93" s="7">
        <f>SUM(IF(('Tabela Jogos'!$E$92='Tabela Jogos'!$G$92),COUNT('Tabela Jogos'!$E$92)),IF(('Tabela Jogos'!$E$94='Tabela Jogos'!$G$94),COUNT('Tabela Jogos'!$E$94)),IF(('Tabela Jogos'!$G$97='Tabela Jogos'!$E$97),COUNT('Tabela Jogos'!$G$97)))</f>
        <v>0</v>
      </c>
      <c r="F93" s="7">
        <f>SUM(IF(('Tabela Jogos'!$E$92&lt;'Tabela Jogos'!$G$92),COUNT('Tabela Jogos'!$E$92)),IF(('Tabela Jogos'!$E$94&lt;'Tabela Jogos'!$G$94),COUNT('Tabela Jogos'!$E$94)),IF(('Tabela Jogos'!$G$97&lt;'Tabela Jogos'!$E$97),COUNT('Tabela Jogos'!$G$97)))</f>
        <v>0</v>
      </c>
      <c r="G93" s="7">
        <f>SUM((('Tabela Jogos'!E92+'Tabela Jogos'!E94)+'Tabela Jogos'!G97))</f>
        <v>6</v>
      </c>
      <c r="H93" s="7">
        <f>SUM((('Tabela Jogos'!G92+'Tabela Jogos'!G94)+'Tabela Jogos'!E97))</f>
        <v>2</v>
      </c>
      <c r="I93" s="7">
        <f>SUM((G93-H93))</f>
        <v>4</v>
      </c>
      <c r="J93" s="6"/>
      <c r="K93" s="4" t="str">
        <f>IF((B93&gt;=B94),A93,A94)</f>
        <v>Inglaterra</v>
      </c>
      <c r="L93" s="9">
        <f>VLOOKUP(K93,$A$93:$I$96,2,FALSE)</f>
        <v>9</v>
      </c>
      <c r="M93" s="4"/>
      <c r="N93" s="4" t="str">
        <f>IF((L93&gt;=L95),K93,K95)</f>
        <v>Inglaterra</v>
      </c>
      <c r="O93" s="9">
        <f>VLOOKUP(N93,$A$93:$I$96,2,FALSE)</f>
        <v>9</v>
      </c>
      <c r="P93" s="4"/>
      <c r="Q93" s="4" t="str">
        <f>IF((O93&gt;=O96),N93,N96)</f>
        <v>Inglaterra</v>
      </c>
      <c r="R93" s="9">
        <f>VLOOKUP(Q93,$A$93:$I$96,2,FALSE)</f>
        <v>9</v>
      </c>
      <c r="S93" s="9">
        <f>VLOOKUP(Q93,$A$93:$I$96,9,FALSE)</f>
        <v>4</v>
      </c>
      <c r="T93" s="4"/>
      <c r="U93" s="4" t="str">
        <f>IF(AND((R93=R94),(S94&gt;S93)),Q94,Q93)</f>
        <v>Inglaterra</v>
      </c>
      <c r="V93" s="9">
        <f>VLOOKUP(U93,$A$93:$I$96,2,FALSE)</f>
        <v>9</v>
      </c>
      <c r="W93" s="9">
        <f>VLOOKUP(U93,$A$93:$I$96,9,FALSE)</f>
        <v>4</v>
      </c>
      <c r="X93" s="4" t="str">
        <f>IF(AND((V93=V95),(W95&gt;W93)),U95,U93)</f>
        <v>Inglaterra</v>
      </c>
      <c r="Y93" s="9">
        <f>VLOOKUP(X93,$A$93:$I$96,2,FALSE)</f>
        <v>9</v>
      </c>
      <c r="Z93" s="9">
        <f>VLOOKUP(X93,$A$93:$I$96,9,FALSE)</f>
        <v>4</v>
      </c>
      <c r="AA93" s="4"/>
      <c r="AB93" s="4" t="str">
        <f>IF(AND((Y93=Y96),(Z96&gt;Z93)),X96,X93)</f>
        <v>Inglaterra</v>
      </c>
      <c r="AC93" s="9">
        <f>VLOOKUP(AB93,$A$93:$I$96,2,FALSE)</f>
        <v>9</v>
      </c>
      <c r="AD93" s="9">
        <f>VLOOKUP(AB93,$A$93:$I$96,9,FALSE)</f>
        <v>4</v>
      </c>
      <c r="AE93" s="9">
        <f>VLOOKUP(AB93,$A$93:$I$96,7,FALSE)</f>
        <v>6</v>
      </c>
      <c r="AF93" s="4" t="str">
        <f>IF(AND((AC93=AC94),(AD93=AD94),(AE94&gt;AE93)),AB94,AB93)</f>
        <v>Inglaterra</v>
      </c>
      <c r="AG93" s="9">
        <f>VLOOKUP(AF93,$A$93:$I$96,2,FALSE)</f>
        <v>9</v>
      </c>
      <c r="AH93" s="9">
        <f>VLOOKUP(AF93,$A$93:$I$96,9,FALSE)</f>
        <v>4</v>
      </c>
      <c r="AI93" s="9">
        <f>VLOOKUP(AF93,$A$93:$I$96,7,FALSE)</f>
        <v>6</v>
      </c>
      <c r="AJ93" s="4" t="str">
        <f>IF(AND((AG93=AG95),(AH93=AH95),(AI95&gt;AI93)),AF95,AF93)</f>
        <v>Inglaterra</v>
      </c>
      <c r="AK93" s="9">
        <f>VLOOKUP(AJ93,$A$93:$I$96,2,FALSE)</f>
        <v>9</v>
      </c>
      <c r="AL93" s="9">
        <f>VLOOKUP(AJ93,$A$93:$I$96,9,FALSE)</f>
        <v>4</v>
      </c>
      <c r="AM93" s="9">
        <f>VLOOKUP(AJ93,$A$93:$I$96,7,FALSE)</f>
        <v>6</v>
      </c>
      <c r="AN93" s="4" t="str">
        <f>IF(AND((AK93=AK96),(AL93=AL96),(AM96&gt;AM93)),AJ96,AJ93)</f>
        <v>Inglaterra</v>
      </c>
      <c r="AO93" s="9">
        <f>VLOOKUP(AN93,$A$93:$I$96,2,FALSE)</f>
        <v>9</v>
      </c>
      <c r="AP93" s="9">
        <f>VLOOKUP(AN93,$A$93:$I$96,9,FALSE)</f>
        <v>4</v>
      </c>
      <c r="AQ93" s="9">
        <f>VLOOKUP(AN93,$A$93:$I$96,7,FALSE)</f>
        <v>6</v>
      </c>
    </row>
    <row r="94" spans="1:43" x14ac:dyDescent="0.2">
      <c r="A94" s="1" t="s">
        <v>63</v>
      </c>
      <c r="B94" s="6">
        <f>SUM((D94*3))+E94</f>
        <v>4</v>
      </c>
      <c r="C94" s="7">
        <f>COUNT('Tabela Jogos'!G92,'Tabela Jogos'!G95,'Tabela Jogos'!E96)</f>
        <v>3</v>
      </c>
      <c r="D94" s="7">
        <f>SUM(IF(('Tabela Jogos'!$G$92&gt;'Tabela Jogos'!$E$92),COUNT('Tabela Jogos'!$G$92)),IF(('Tabela Jogos'!$G$95&gt;'Tabela Jogos'!$E$95),COUNT('Tabela Jogos'!$G$95)),IF(('Tabela Jogos'!$E$96&gt;'Tabela Jogos'!$G$96),COUNT('Tabela Jogos'!$E$96)))</f>
        <v>1</v>
      </c>
      <c r="E94" s="7">
        <f>SUM(IF(('Tabela Jogos'!$G$92='Tabela Jogos'!$E$92),COUNT('Tabela Jogos'!$G$92)),IF(('Tabela Jogos'!$G$95='Tabela Jogos'!$E$95),COUNT('Tabela Jogos'!$G$95)),IF(('Tabela Jogos'!$E$96='Tabela Jogos'!$G$96),COUNT('Tabela Jogos'!$E$96)))</f>
        <v>1</v>
      </c>
      <c r="F94" s="7">
        <f>SUM(IF(('Tabela Jogos'!$G$92&lt;'Tabela Jogos'!$E$92),COUNT('Tabela Jogos'!$G$92)),IF(('Tabela Jogos'!$G$95&lt;'Tabela Jogos'!$E$95),COUNT('Tabela Jogos'!$G$95)),IF(('Tabela Jogos'!$E$96&lt;'Tabela Jogos'!$G$96),COUNT('Tabela Jogos'!$E$96)))</f>
        <v>1</v>
      </c>
      <c r="G94" s="7">
        <f>SUM((('Tabela Jogos'!G92+'Tabela Jogos'!G95)+'Tabela Jogos'!E96))</f>
        <v>4</v>
      </c>
      <c r="H94" s="7">
        <f>SUM((('Tabela Jogos'!E92+'Tabela Jogos'!E95)+'Tabela Jogos'!G96))</f>
        <v>3</v>
      </c>
      <c r="I94" s="7">
        <f>SUM((G94-H94))</f>
        <v>1</v>
      </c>
      <c r="J94" s="6"/>
      <c r="K94" s="4" t="str">
        <f>IF((B94&lt;=B93),A94,A93)</f>
        <v>Croácia</v>
      </c>
      <c r="L94" s="9">
        <f>VLOOKUP(K94,$A$93:$I$96,2,FALSE)</f>
        <v>4</v>
      </c>
      <c r="M94" s="4"/>
      <c r="N94" s="4" t="str">
        <f>IF((L94&gt;=L96),K94,K96)</f>
        <v>Croácia</v>
      </c>
      <c r="O94" s="9">
        <f>VLOOKUP(N94,$A$93:$I$96,2,FALSE)</f>
        <v>4</v>
      </c>
      <c r="P94" s="4"/>
      <c r="Q94" s="4" t="str">
        <f>IF((O94&gt;=O95),N94,N95)</f>
        <v>Croácia</v>
      </c>
      <c r="R94" s="9">
        <f>VLOOKUP(Q94,$A$93:$I$96,2,FALSE)</f>
        <v>4</v>
      </c>
      <c r="S94" s="9">
        <f>VLOOKUP(Q94,$A$93:$I$96,9,FALSE)</f>
        <v>1</v>
      </c>
      <c r="T94" s="4"/>
      <c r="U94" s="4" t="str">
        <f>IF(AND((R93=R94),(S94&gt;S93)),Q93,Q94)</f>
        <v>Croácia</v>
      </c>
      <c r="V94" s="9">
        <f>VLOOKUP(U94,$A$93:$I$96,2,FALSE)</f>
        <v>4</v>
      </c>
      <c r="W94" s="9">
        <f>VLOOKUP(U94,$A$93:$I$96,9,FALSE)</f>
        <v>1</v>
      </c>
      <c r="X94" s="4" t="str">
        <f>IF(AND((V94=V96),(W96&gt;W94)),U96,U94)</f>
        <v>Croácia</v>
      </c>
      <c r="Y94" s="9">
        <f>VLOOKUP(X94,$A$93:$I$96,2,FALSE)</f>
        <v>4</v>
      </c>
      <c r="Z94" s="9">
        <f>VLOOKUP(X94,$A$93:$I$96,9,FALSE)</f>
        <v>1</v>
      </c>
      <c r="AA94" s="4"/>
      <c r="AB94" s="4" t="str">
        <f>IF(AND((Y94=Y95),(Z95&gt;Z94)),X95,X94)</f>
        <v>Croácia</v>
      </c>
      <c r="AC94" s="9">
        <f>VLOOKUP(AB94,$A$93:$I$96,2,FALSE)</f>
        <v>4</v>
      </c>
      <c r="AD94" s="9">
        <f>VLOOKUP(AB94,$A$93:$I$96,9,FALSE)</f>
        <v>1</v>
      </c>
      <c r="AE94" s="9">
        <f>VLOOKUP(AB94,$A$93:$I$96,7,FALSE)</f>
        <v>4</v>
      </c>
      <c r="AF94" s="4" t="str">
        <f>IF(AND((AC94=AC93),(AD94=AD93),(AE94&gt;AE93)),AB93,AB94)</f>
        <v>Croácia</v>
      </c>
      <c r="AG94" s="9">
        <f>VLOOKUP(AF94,$A$93:$I$96,2,FALSE)</f>
        <v>4</v>
      </c>
      <c r="AH94" s="9">
        <f>VLOOKUP(AF94,$A$93:$I$96,9,FALSE)</f>
        <v>1</v>
      </c>
      <c r="AI94" s="9">
        <f>VLOOKUP(AF94,$A$93:$I$96,7,FALSE)</f>
        <v>4</v>
      </c>
      <c r="AJ94" s="4" t="str">
        <f>IF(AND((AG94=AG96),(AH94=AH96),(AI96&gt;AI94)),AF96,AF94)</f>
        <v>Croácia</v>
      </c>
      <c r="AK94" s="9">
        <f>VLOOKUP(AJ94,$A$93:$I$96,2,FALSE)</f>
        <v>4</v>
      </c>
      <c r="AL94" s="9">
        <f>VLOOKUP(AJ94,$A$93:$I$96,9,FALSE)</f>
        <v>1</v>
      </c>
      <c r="AM94" s="9">
        <f>VLOOKUP(AJ94,$A$93:$I$96,7,FALSE)</f>
        <v>4</v>
      </c>
      <c r="AN94" s="4" t="str">
        <f>IF(AND((AK94=AK95),(AL94=AL95),(AM95&gt;AM94)),AJ95,AJ94)</f>
        <v>Croácia</v>
      </c>
      <c r="AO94" s="9">
        <f>VLOOKUP(AN94,$A$93:$I$96,2,FALSE)</f>
        <v>4</v>
      </c>
      <c r="AP94" s="9">
        <f>VLOOKUP(AN94,$A$93:$I$96,9,FALSE)</f>
        <v>1</v>
      </c>
      <c r="AQ94" s="9">
        <f>VLOOKUP(AN94,$A$93:$I$96,7,FALSE)</f>
        <v>4</v>
      </c>
    </row>
    <row r="95" spans="1:43" x14ac:dyDescent="0.2">
      <c r="A95" s="1" t="s">
        <v>62</v>
      </c>
      <c r="B95" s="6">
        <f>SUM((D95*3))+E95</f>
        <v>1</v>
      </c>
      <c r="C95" s="7">
        <f>COUNT('Tabela Jogos'!E93,'Tabela Jogos'!G94,'Tabela Jogos'!G96)</f>
        <v>3</v>
      </c>
      <c r="D95" s="7">
        <f>SUM(IF(('Tabela Jogos'!$E$93&gt;'Tabela Jogos'!$G$93),COUNT('Tabela Jogos'!$E$93)),IF(('Tabela Jogos'!$G$94&gt;'Tabela Jogos'!$E$94),COUNT('Tabela Jogos'!$G$94)),IF(('Tabela Jogos'!$G$96&gt;'Tabela Jogos'!$E$96),COUNT('Tabela Jogos'!$G$96)))</f>
        <v>0</v>
      </c>
      <c r="E95" s="7">
        <f>SUM(IF(('Tabela Jogos'!$E$93='Tabela Jogos'!$G$93),COUNT('Tabela Jogos'!$E$93)),IF(('Tabela Jogos'!$G$94='Tabela Jogos'!$E$94),COUNT('Tabela Jogos'!$G$94)),IF(('Tabela Jogos'!$G$96='Tabela Jogos'!$E$96),COUNT('Tabela Jogos'!$G$96)))</f>
        <v>1</v>
      </c>
      <c r="F95" s="7">
        <f>SUM(IF(('Tabela Jogos'!$E$93&lt;'Tabela Jogos'!$G$93),COUNT('Tabela Jogos'!$E$93)),IF(('Tabela Jogos'!$G$94&lt;'Tabela Jogos'!$E$94),COUNT('Tabela Jogos'!$G$94)),IF(('Tabela Jogos'!$G$96&lt;'Tabela Jogos'!$E$96),COUNT('Tabela Jogos'!$G$96)))</f>
        <v>2</v>
      </c>
      <c r="G95" s="7">
        <f>SUM((('Tabela Jogos'!E93+'Tabela Jogos'!G94)+'Tabela Jogos'!G96))</f>
        <v>3</v>
      </c>
      <c r="H95" s="7">
        <f>SUM((('Tabela Jogos'!G93+'Tabela Jogos'!E94)+'Tabela Jogos'!E96))</f>
        <v>5</v>
      </c>
      <c r="I95" s="7">
        <f>SUM((G95-H95))</f>
        <v>-2</v>
      </c>
      <c r="J95" s="6"/>
      <c r="K95" s="4" t="str">
        <f>IF((B95&gt;=B96),A95,A96)</f>
        <v>Panamá</v>
      </c>
      <c r="L95" s="9">
        <f>VLOOKUP(K95,$A$93:$I$96,2,FALSE)</f>
        <v>3</v>
      </c>
      <c r="M95" s="4"/>
      <c r="N95" s="4" t="str">
        <f>IF((L95&lt;=L93),K95,K93)</f>
        <v>Panamá</v>
      </c>
      <c r="O95" s="9">
        <f>VLOOKUP(N95,$A$93:$I$96,2,FALSE)</f>
        <v>3</v>
      </c>
      <c r="P95" s="4"/>
      <c r="Q95" s="4" t="str">
        <f>IF((O95&lt;=O94),N95,N94)</f>
        <v>Panamá</v>
      </c>
      <c r="R95" s="9">
        <f>VLOOKUP(Q95,$A$93:$I$96,2,FALSE)</f>
        <v>3</v>
      </c>
      <c r="S95" s="9">
        <f>VLOOKUP(Q95,$A$93:$I$96,9,FALSE)</f>
        <v>-3</v>
      </c>
      <c r="T95" s="4"/>
      <c r="U95" s="4" t="str">
        <f>IF(AND((R95=R96),(S96&gt;S95)),Q96,Q95)</f>
        <v>Panamá</v>
      </c>
      <c r="V95" s="9">
        <f>VLOOKUP(U95,$A$93:$I$96,2,FALSE)</f>
        <v>3</v>
      </c>
      <c r="W95" s="9">
        <f>VLOOKUP(U95,$A$93:$I$96,9,FALSE)</f>
        <v>-3</v>
      </c>
      <c r="X95" s="4" t="str">
        <f>IF(AND((V93=V95),(W95&gt;W93)),U93,U95)</f>
        <v>Panamá</v>
      </c>
      <c r="Y95" s="9">
        <f>VLOOKUP(X95,$A$93:$I$96,2,FALSE)</f>
        <v>3</v>
      </c>
      <c r="Z95" s="9">
        <f>VLOOKUP(X95,$A$93:$I$96,9,FALSE)</f>
        <v>-3</v>
      </c>
      <c r="AA95" s="4"/>
      <c r="AB95" s="4" t="str">
        <f>IF(AND((Y95=Y94),(Z95&gt;Z94)),X94,X95)</f>
        <v>Panamá</v>
      </c>
      <c r="AC95" s="9">
        <f>VLOOKUP(AB95,$A$93:$I$96,2,FALSE)</f>
        <v>3</v>
      </c>
      <c r="AD95" s="9">
        <f>VLOOKUP(AB95,$A$93:$I$96,9,FALSE)</f>
        <v>-3</v>
      </c>
      <c r="AE95" s="9">
        <f>VLOOKUP(AB95,$A$93:$I$96,7,FALSE)</f>
        <v>2</v>
      </c>
      <c r="AF95" s="4" t="str">
        <f>IF(AND((AC95=AC96),(AD95=AD96),(AE96&gt;AE95)),AB96,AB95)</f>
        <v>Panamá</v>
      </c>
      <c r="AG95" s="9">
        <f>VLOOKUP(AF95,$A$93:$I$96,2,FALSE)</f>
        <v>3</v>
      </c>
      <c r="AH95" s="9">
        <f>VLOOKUP(AF95,$A$93:$I$96,9,FALSE)</f>
        <v>-3</v>
      </c>
      <c r="AI95" s="9">
        <f>VLOOKUP(AF95,$A$93:$I$96,7,FALSE)</f>
        <v>2</v>
      </c>
      <c r="AJ95" s="4" t="str">
        <f>IF(AND((AG95=AG93),(AH95=AH93),(AI95&gt;AI93)),AF93,AF95)</f>
        <v>Panamá</v>
      </c>
      <c r="AK95" s="9">
        <f>VLOOKUP(AJ95,$A$93:$I$96,2,FALSE)</f>
        <v>3</v>
      </c>
      <c r="AL95" s="9">
        <f>VLOOKUP(AJ95,$A$93:$I$96,9,FALSE)</f>
        <v>-3</v>
      </c>
      <c r="AM95" s="9">
        <f>VLOOKUP(AJ95,$A$93:$I$96,7,FALSE)</f>
        <v>2</v>
      </c>
      <c r="AN95" s="4" t="str">
        <f>IF(AND((AK95=AK94),(AL95=AL94),(AM95&gt;AM94)),AJ94,AJ95)</f>
        <v>Panamá</v>
      </c>
      <c r="AO95" s="9">
        <f>VLOOKUP(AN95,$A$93:$I$96,2,FALSE)</f>
        <v>3</v>
      </c>
      <c r="AP95" s="9">
        <f>VLOOKUP(AN95,$A$93:$I$96,9,FALSE)</f>
        <v>-3</v>
      </c>
      <c r="AQ95" s="9">
        <f>VLOOKUP(AN95,$A$93:$I$96,7,FALSE)</f>
        <v>2</v>
      </c>
    </row>
    <row r="96" spans="1:43" x14ac:dyDescent="0.2">
      <c r="A96" s="1" t="s">
        <v>83</v>
      </c>
      <c r="B96" s="6">
        <f>SUM((D96*3))+E96</f>
        <v>3</v>
      </c>
      <c r="C96" s="7">
        <f>COUNT('Tabela Jogos'!G93,'Tabela Jogos'!E95,'Tabela Jogos'!E97)</f>
        <v>3</v>
      </c>
      <c r="D96" s="7">
        <f>SUM(IF(('Tabela Jogos'!$G$93&gt;'Tabela Jogos'!$E$93),COUNT('Tabela Jogos'!$G$93)),IF(('Tabela Jogos'!$E$95&gt;'Tabela Jogos'!$G$95),COUNT('Tabela Jogos'!$E$95)),IF(('Tabela Jogos'!$E$97&gt;'Tabela Jogos'!$G$97),COUNT('Tabela Jogos'!$E$97)))</f>
        <v>1</v>
      </c>
      <c r="E96" s="7">
        <f>SUM(IF(('Tabela Jogos'!$G$93='Tabela Jogos'!$E$93),COUNT('Tabela Jogos'!$G$93)),IF(('Tabela Jogos'!$E$95='Tabela Jogos'!$G$95),COUNT('Tabela Jogos'!$E$95)),IF(('Tabela Jogos'!$E$97='Tabela Jogos'!$G$97),COUNT('Tabela Jogos'!$E$97)))</f>
        <v>0</v>
      </c>
      <c r="F96" s="7">
        <f>SUM(IF(('Tabela Jogos'!$G$93&lt;'Tabela Jogos'!$E$93),COUNT('Tabela Jogos'!$G$93)),IF(('Tabela Jogos'!$E$95&lt;'Tabela Jogos'!$G$95),COUNT('Tabela Jogos'!$E$95)),IF(('Tabela Jogos'!$E$97&lt;'Tabela Jogos'!$G$97),COUNT('Tabela Jogos'!$E$97)))</f>
        <v>2</v>
      </c>
      <c r="G96" s="7">
        <f>SUM((('Tabela Jogos'!G93+'Tabela Jogos'!E95)+'Tabela Jogos'!E97))</f>
        <v>2</v>
      </c>
      <c r="H96" s="7">
        <f>SUM((('Tabela Jogos'!E93+'Tabela Jogos'!G95)+'Tabela Jogos'!G97))</f>
        <v>5</v>
      </c>
      <c r="I96" s="7">
        <f>SUM((G96-H96))</f>
        <v>-3</v>
      </c>
      <c r="J96" s="6"/>
      <c r="K96" s="4" t="str">
        <f>IF((B96&lt;=B95),A96,A95)</f>
        <v>Gana</v>
      </c>
      <c r="L96" s="9">
        <f>VLOOKUP(K96,$A$93:$I$96,2,FALSE)</f>
        <v>1</v>
      </c>
      <c r="M96" s="4"/>
      <c r="N96" s="4" t="str">
        <f>IF((L96&lt;=L94),K96,K94)</f>
        <v>Gana</v>
      </c>
      <c r="O96" s="9">
        <f>VLOOKUP(N96,$A$93:$I$96,2,FALSE)</f>
        <v>1</v>
      </c>
      <c r="P96" s="4"/>
      <c r="Q96" s="4" t="str">
        <f>IF((O96&lt;=O93),N96,N93)</f>
        <v>Gana</v>
      </c>
      <c r="R96" s="9">
        <f>VLOOKUP(Q96,$A$93:$I$96,2,FALSE)</f>
        <v>1</v>
      </c>
      <c r="S96" s="9">
        <f>VLOOKUP(Q96,$A$93:$I$96,9,FALSE)</f>
        <v>-2</v>
      </c>
      <c r="T96" s="4"/>
      <c r="U96" s="4" t="str">
        <f>IF(AND((R95=R96),(S96&gt;S95)),Q95,Q96)</f>
        <v>Gana</v>
      </c>
      <c r="V96" s="9">
        <f>VLOOKUP(U96,$A$93:$I$96,2,FALSE)</f>
        <v>1</v>
      </c>
      <c r="W96" s="9">
        <f>VLOOKUP(U96,$A$93:$I$96,9,FALSE)</f>
        <v>-2</v>
      </c>
      <c r="X96" s="4" t="str">
        <f>IF(AND((V94=V96),(W96&gt;W94)),U94,U96)</f>
        <v>Gana</v>
      </c>
      <c r="Y96" s="9">
        <f>VLOOKUP(X96,$A$93:$I$96,2,FALSE)</f>
        <v>1</v>
      </c>
      <c r="Z96" s="9">
        <f>VLOOKUP(X96,$A$93:$I$96,9,FALSE)</f>
        <v>-2</v>
      </c>
      <c r="AA96" s="4"/>
      <c r="AB96" s="4" t="str">
        <f>IF(AND((Y96=Y93),(Z96&gt;Z93)),X93,X96)</f>
        <v>Gana</v>
      </c>
      <c r="AC96" s="9">
        <f>VLOOKUP(AB96,$A$93:$I$96,2,FALSE)</f>
        <v>1</v>
      </c>
      <c r="AD96" s="9">
        <f>VLOOKUP(AB96,$A$93:$I$96,9,FALSE)</f>
        <v>-2</v>
      </c>
      <c r="AE96" s="9">
        <f>VLOOKUP(AB96,$A$93:$I$96,7,FALSE)</f>
        <v>3</v>
      </c>
      <c r="AF96" s="4" t="str">
        <f>IF(AND((AC96=AC95),(AD96=AD95),(AE96&gt;AE95)),X95,X96)</f>
        <v>Gana</v>
      </c>
      <c r="AG96" s="9">
        <f>VLOOKUP(AF96,$A$93:$I$96,2,FALSE)</f>
        <v>1</v>
      </c>
      <c r="AH96" s="9">
        <f>VLOOKUP(AF96,$A$93:$I$96,9,FALSE)</f>
        <v>-2</v>
      </c>
      <c r="AI96" s="9">
        <f>VLOOKUP(AF96,$A$93:$I$96,7,FALSE)</f>
        <v>3</v>
      </c>
      <c r="AJ96" s="4" t="str">
        <f>IF(AND((AG94=AG96),(AH94=AH96),(AI96&gt;AI94)),AF94,AF96)</f>
        <v>Gana</v>
      </c>
      <c r="AK96" s="9">
        <f>VLOOKUP(AJ96,$A$93:$I$96,2,FALSE)</f>
        <v>1</v>
      </c>
      <c r="AL96" s="9">
        <f>VLOOKUP(AJ96,$A$93:$I$96,9,FALSE)</f>
        <v>-2</v>
      </c>
      <c r="AM96" s="9">
        <f>VLOOKUP(AJ96,$A$93:$I$96,7,FALSE)</f>
        <v>3</v>
      </c>
      <c r="AN96" s="4" t="str">
        <f>IF(AND((AK96=AK93),(AL96=AL93),(AM96&gt;AM93)),AJ93,AJ96)</f>
        <v>Gana</v>
      </c>
      <c r="AO96" s="9">
        <f>VLOOKUP(AN96,$A$93:$I$96,2,FALSE)</f>
        <v>1</v>
      </c>
      <c r="AP96" s="9">
        <f>VLOOKUP(AN96,$A$93:$I$96,9,FALSE)</f>
        <v>-2</v>
      </c>
      <c r="AQ96" s="9">
        <f>VLOOKUP(AN96,$A$93:$I$96,7,FALSE)</f>
        <v>3</v>
      </c>
    </row>
    <row r="99" spans="1:14" x14ac:dyDescent="0.2">
      <c r="A99" s="84" t="s">
        <v>34</v>
      </c>
      <c r="B99" s="6" t="s">
        <v>33</v>
      </c>
      <c r="C99" s="7" t="s">
        <v>20</v>
      </c>
      <c r="D99" s="7" t="s">
        <v>21</v>
      </c>
      <c r="E99" s="7" t="s">
        <v>23</v>
      </c>
      <c r="F99" s="7" t="s">
        <v>22</v>
      </c>
      <c r="G99" s="7" t="s">
        <v>24</v>
      </c>
      <c r="H99" s="7" t="s">
        <v>25</v>
      </c>
      <c r="I99" s="7" t="s">
        <v>26</v>
      </c>
    </row>
    <row r="100" spans="1:14" x14ac:dyDescent="0.25">
      <c r="A100" s="83" t="str">
        <f>'Tabela Jogos'!L8</f>
        <v>República Tcheca</v>
      </c>
      <c r="B100" s="85">
        <f>'Tabela Jogos'!M8</f>
        <v>3</v>
      </c>
      <c r="C100" s="85">
        <f>'Tabela Jogos'!N8</f>
        <v>3</v>
      </c>
      <c r="D100" s="85">
        <f>'Tabela Jogos'!O8</f>
        <v>1</v>
      </c>
      <c r="E100" s="85">
        <f>'Tabela Jogos'!P8</f>
        <v>0</v>
      </c>
      <c r="F100" s="85">
        <f>'Tabela Jogos'!Q8</f>
        <v>2</v>
      </c>
      <c r="G100" s="85">
        <f>'Tabela Jogos'!R8</f>
        <v>4</v>
      </c>
      <c r="H100" s="85">
        <f>'Tabela Jogos'!S8</f>
        <v>4</v>
      </c>
      <c r="I100" s="85">
        <f>'Tabela Jogos'!T8</f>
        <v>0</v>
      </c>
      <c r="J100" s="85" t="s">
        <v>39</v>
      </c>
    </row>
    <row r="101" spans="1:14" x14ac:dyDescent="0.25">
      <c r="A101" s="83" t="str">
        <f>'Tabela Jogos'!L16</f>
        <v>Bósnia</v>
      </c>
      <c r="B101" s="85">
        <f>'Tabela Jogos'!M16</f>
        <v>4</v>
      </c>
      <c r="C101" s="85">
        <f>'Tabela Jogos'!N16</f>
        <v>3</v>
      </c>
      <c r="D101" s="85">
        <f>'Tabela Jogos'!O16</f>
        <v>1</v>
      </c>
      <c r="E101" s="85">
        <f>'Tabela Jogos'!P16</f>
        <v>1</v>
      </c>
      <c r="F101" s="85">
        <f>'Tabela Jogos'!Q16</f>
        <v>1</v>
      </c>
      <c r="G101" s="85">
        <f>'Tabela Jogos'!R16</f>
        <v>3</v>
      </c>
      <c r="H101" s="85">
        <f>'Tabela Jogos'!S16</f>
        <v>2</v>
      </c>
      <c r="I101" s="85">
        <f>'Tabela Jogos'!T16</f>
        <v>1</v>
      </c>
      <c r="J101" s="85" t="s">
        <v>40</v>
      </c>
    </row>
    <row r="102" spans="1:14" x14ac:dyDescent="0.25">
      <c r="A102" s="83" t="str">
        <f>'Tabela Jogos'!L24</f>
        <v>Escócia</v>
      </c>
      <c r="B102" s="85">
        <f>'Tabela Jogos'!M24</f>
        <v>3</v>
      </c>
      <c r="C102" s="85">
        <f>'Tabela Jogos'!N24</f>
        <v>3</v>
      </c>
      <c r="D102" s="85">
        <f>'Tabela Jogos'!O24</f>
        <v>1</v>
      </c>
      <c r="E102" s="85">
        <f>'Tabela Jogos'!P24</f>
        <v>0</v>
      </c>
      <c r="F102" s="85">
        <f>'Tabela Jogos'!Q24</f>
        <v>2</v>
      </c>
      <c r="G102" s="85">
        <f>'Tabela Jogos'!R24</f>
        <v>3</v>
      </c>
      <c r="H102" s="85">
        <f>'Tabela Jogos'!S24</f>
        <v>4</v>
      </c>
      <c r="I102" s="85">
        <f>'Tabela Jogos'!T24</f>
        <v>-1</v>
      </c>
      <c r="J102" s="85" t="s">
        <v>41</v>
      </c>
    </row>
    <row r="103" spans="1:14" x14ac:dyDescent="0.25">
      <c r="A103" s="83" t="str">
        <f>'Tabela Jogos'!L32</f>
        <v>Paraguai</v>
      </c>
      <c r="B103" s="85">
        <f>'Tabela Jogos'!M32</f>
        <v>4</v>
      </c>
      <c r="C103" s="85">
        <f>'Tabela Jogos'!N32</f>
        <v>3</v>
      </c>
      <c r="D103" s="85">
        <f>'Tabela Jogos'!O32</f>
        <v>1</v>
      </c>
      <c r="E103" s="85">
        <f>'Tabela Jogos'!P32</f>
        <v>1</v>
      </c>
      <c r="F103" s="85">
        <f>'Tabela Jogos'!Q32</f>
        <v>1</v>
      </c>
      <c r="G103" s="85">
        <f>'Tabela Jogos'!R32</f>
        <v>4</v>
      </c>
      <c r="H103" s="85">
        <f>'Tabela Jogos'!S32</f>
        <v>4</v>
      </c>
      <c r="I103" s="85">
        <f>'Tabela Jogos'!T32</f>
        <v>0</v>
      </c>
      <c r="J103" s="85" t="s">
        <v>22</v>
      </c>
      <c r="M103" s="98"/>
    </row>
    <row r="104" spans="1:14" x14ac:dyDescent="0.25">
      <c r="A104" s="83" t="str">
        <f>'Tabela Jogos'!L40</f>
        <v>Costa do Marfim</v>
      </c>
      <c r="B104" s="85">
        <f>'Tabela Jogos'!M40</f>
        <v>4</v>
      </c>
      <c r="C104" s="85">
        <f>'Tabela Jogos'!N40</f>
        <v>3</v>
      </c>
      <c r="D104" s="85">
        <f>'Tabela Jogos'!O40</f>
        <v>1</v>
      </c>
      <c r="E104" s="85">
        <f>'Tabela Jogos'!P40</f>
        <v>1</v>
      </c>
      <c r="F104" s="85">
        <f>'Tabela Jogos'!Q40</f>
        <v>1</v>
      </c>
      <c r="G104" s="85">
        <f>'Tabela Jogos'!R40</f>
        <v>6</v>
      </c>
      <c r="H104" s="85">
        <f>'Tabela Jogos'!S40</f>
        <v>4</v>
      </c>
      <c r="I104" s="85">
        <f>'Tabela Jogos'!T40</f>
        <v>2</v>
      </c>
      <c r="J104" s="85" t="s">
        <v>23</v>
      </c>
      <c r="M104" s="98"/>
    </row>
    <row r="105" spans="1:14" x14ac:dyDescent="0.25">
      <c r="A105" s="83" t="str">
        <f>'Tabela Jogos'!L48</f>
        <v>Suécia</v>
      </c>
      <c r="B105" s="85">
        <f>'Tabela Jogos'!M48</f>
        <v>4</v>
      </c>
      <c r="C105" s="85">
        <f>'Tabela Jogos'!N48</f>
        <v>3</v>
      </c>
      <c r="D105" s="85">
        <f>'Tabela Jogos'!O48</f>
        <v>1</v>
      </c>
      <c r="E105" s="85">
        <f>'Tabela Jogos'!P48</f>
        <v>1</v>
      </c>
      <c r="F105" s="85">
        <f>'Tabela Jogos'!Q48</f>
        <v>1</v>
      </c>
      <c r="G105" s="85">
        <f>'Tabela Jogos'!R48</f>
        <v>4</v>
      </c>
      <c r="H105" s="85">
        <f>'Tabela Jogos'!S48</f>
        <v>4</v>
      </c>
      <c r="I105" s="85">
        <f>'Tabela Jogos'!T48</f>
        <v>0</v>
      </c>
      <c r="J105" s="85" t="s">
        <v>132</v>
      </c>
    </row>
    <row r="106" spans="1:14" x14ac:dyDescent="0.25">
      <c r="A106" s="83" t="str">
        <f>'Tabela Jogos'!L56</f>
        <v>Irã</v>
      </c>
      <c r="B106" s="85">
        <f>'Tabela Jogos'!M56</f>
        <v>3</v>
      </c>
      <c r="C106" s="85">
        <f>'Tabela Jogos'!N56</f>
        <v>3</v>
      </c>
      <c r="D106" s="85">
        <f>'Tabela Jogos'!O56</f>
        <v>1</v>
      </c>
      <c r="E106" s="85">
        <f>'Tabela Jogos'!P56</f>
        <v>0</v>
      </c>
      <c r="F106" s="85">
        <f>'Tabela Jogos'!Q56</f>
        <v>2</v>
      </c>
      <c r="G106" s="85">
        <f>'Tabela Jogos'!R56</f>
        <v>3</v>
      </c>
      <c r="H106" s="85">
        <f>'Tabela Jogos'!S56</f>
        <v>5</v>
      </c>
      <c r="I106" s="85">
        <f>'Tabela Jogos'!T56</f>
        <v>-2</v>
      </c>
      <c r="J106" s="85" t="s">
        <v>133</v>
      </c>
    </row>
    <row r="107" spans="1:14" x14ac:dyDescent="0.25">
      <c r="A107" s="83" t="str">
        <f>'Tabela Jogos'!L64</f>
        <v>Arábia Saudita</v>
      </c>
      <c r="B107" s="85">
        <f>'Tabela Jogos'!M64</f>
        <v>1</v>
      </c>
      <c r="C107" s="85">
        <f>'Tabela Jogos'!N64</f>
        <v>3</v>
      </c>
      <c r="D107" s="85">
        <f>'Tabela Jogos'!O64</f>
        <v>0</v>
      </c>
      <c r="E107" s="85">
        <f>'Tabela Jogos'!P64</f>
        <v>1</v>
      </c>
      <c r="F107" s="85">
        <f>'Tabela Jogos'!Q64</f>
        <v>2</v>
      </c>
      <c r="G107" s="85">
        <f>'Tabela Jogos'!R64</f>
        <v>2</v>
      </c>
      <c r="H107" s="85">
        <f>'Tabela Jogos'!S64</f>
        <v>6</v>
      </c>
      <c r="I107" s="85">
        <f>'Tabela Jogos'!T64</f>
        <v>-4</v>
      </c>
      <c r="J107" s="85" t="s">
        <v>134</v>
      </c>
    </row>
    <row r="108" spans="1:14" x14ac:dyDescent="0.25">
      <c r="A108" s="83" t="str">
        <f>'Tabela Jogos'!L72</f>
        <v>Senegal</v>
      </c>
      <c r="B108" s="85">
        <f>'Tabela Jogos'!M72</f>
        <v>1</v>
      </c>
      <c r="C108" s="85">
        <f>'Tabela Jogos'!N72</f>
        <v>3</v>
      </c>
      <c r="D108" s="85">
        <f>'Tabela Jogos'!O72</f>
        <v>0</v>
      </c>
      <c r="E108" s="85">
        <f>'Tabela Jogos'!P72</f>
        <v>1</v>
      </c>
      <c r="F108" s="85">
        <f>'Tabela Jogos'!Q72</f>
        <v>2</v>
      </c>
      <c r="G108" s="85">
        <f>'Tabela Jogos'!R72</f>
        <v>3</v>
      </c>
      <c r="H108" s="85">
        <f>'Tabela Jogos'!S72</f>
        <v>5</v>
      </c>
      <c r="I108" s="85">
        <f>'Tabela Jogos'!T72</f>
        <v>-2</v>
      </c>
      <c r="J108" s="85" t="s">
        <v>135</v>
      </c>
    </row>
    <row r="109" spans="1:14" x14ac:dyDescent="0.25">
      <c r="A109" s="83" t="str">
        <f>'Tabela Jogos'!L80</f>
        <v>Argélia</v>
      </c>
      <c r="B109" s="85">
        <f>'Tabela Jogos'!M80</f>
        <v>3</v>
      </c>
      <c r="C109" s="85">
        <f>'Tabela Jogos'!N80</f>
        <v>3</v>
      </c>
      <c r="D109" s="85">
        <f>'Tabela Jogos'!O80</f>
        <v>1</v>
      </c>
      <c r="E109" s="85">
        <f>'Tabela Jogos'!P80</f>
        <v>0</v>
      </c>
      <c r="F109" s="85">
        <f>'Tabela Jogos'!Q80</f>
        <v>2</v>
      </c>
      <c r="G109" s="85">
        <f>'Tabela Jogos'!R80</f>
        <v>3</v>
      </c>
      <c r="H109" s="85">
        <f>'Tabela Jogos'!S80</f>
        <v>5</v>
      </c>
      <c r="I109" s="85">
        <f>'Tabela Jogos'!T80</f>
        <v>-2</v>
      </c>
      <c r="J109" s="85" t="s">
        <v>20</v>
      </c>
    </row>
    <row r="110" spans="1:14" x14ac:dyDescent="0.25">
      <c r="A110" s="83" t="str">
        <f>'Tabela Jogos'!L88</f>
        <v>Uzbequistão</v>
      </c>
      <c r="B110" s="85">
        <f>'Tabela Jogos'!M88</f>
        <v>3</v>
      </c>
      <c r="C110" s="85">
        <f>'Tabela Jogos'!N88</f>
        <v>3</v>
      </c>
      <c r="D110" s="85">
        <f>'Tabela Jogos'!O88</f>
        <v>1</v>
      </c>
      <c r="E110" s="85">
        <f>'Tabela Jogos'!P88</f>
        <v>0</v>
      </c>
      <c r="F110" s="85">
        <f>'Tabela Jogos'!Q88</f>
        <v>2</v>
      </c>
      <c r="G110" s="85">
        <f>'Tabela Jogos'!R88</f>
        <v>2</v>
      </c>
      <c r="H110" s="85">
        <f>'Tabela Jogos'!S88</f>
        <v>5</v>
      </c>
      <c r="I110" s="85">
        <f>'Tabela Jogos'!T88</f>
        <v>-3</v>
      </c>
      <c r="J110" s="85" t="s">
        <v>136</v>
      </c>
      <c r="N110"/>
    </row>
    <row r="111" spans="1:14" x14ac:dyDescent="0.25">
      <c r="A111" s="83" t="str">
        <f>'Tabela Jogos'!L96</f>
        <v>Panamá</v>
      </c>
      <c r="B111" s="85">
        <f>'Tabela Jogos'!M96</f>
        <v>3</v>
      </c>
      <c r="C111" s="85">
        <f>'Tabela Jogos'!N96</f>
        <v>3</v>
      </c>
      <c r="D111" s="85">
        <f>'Tabela Jogos'!O96</f>
        <v>1</v>
      </c>
      <c r="E111" s="85">
        <f>'Tabela Jogos'!P96</f>
        <v>0</v>
      </c>
      <c r="F111" s="85">
        <f>'Tabela Jogos'!Q96</f>
        <v>2</v>
      </c>
      <c r="G111" s="85">
        <f>'Tabela Jogos'!R96</f>
        <v>2</v>
      </c>
      <c r="H111" s="85">
        <f>'Tabela Jogos'!S96</f>
        <v>5</v>
      </c>
      <c r="I111" s="85">
        <f>'Tabela Jogos'!T96</f>
        <v>-3</v>
      </c>
      <c r="J111" s="85" t="s">
        <v>137</v>
      </c>
    </row>
    <row r="113" spans="1:14" x14ac:dyDescent="0.2">
      <c r="A113" s="84" t="s">
        <v>34</v>
      </c>
      <c r="B113" s="6" t="s">
        <v>33</v>
      </c>
      <c r="C113" s="7" t="s">
        <v>20</v>
      </c>
      <c r="D113" s="7" t="s">
        <v>21</v>
      </c>
      <c r="E113" s="7" t="s">
        <v>23</v>
      </c>
      <c r="F113" s="7" t="s">
        <v>22</v>
      </c>
      <c r="G113" s="7" t="s">
        <v>24</v>
      </c>
      <c r="H113" s="7" t="s">
        <v>25</v>
      </c>
      <c r="I113" s="7" t="s">
        <v>26</v>
      </c>
    </row>
    <row r="114" spans="1:14" x14ac:dyDescent="0.25">
      <c r="A114" s="106" t="str">
        <f t="array" ref="A114:J125">_xlfn.SORTBY(A100:J111,B100:B111,-1,I100:I111,-1,G100:G111,-1,H100:H111,1)</f>
        <v>Costa do Marfim</v>
      </c>
      <c r="B114" s="85">
        <v>4</v>
      </c>
      <c r="C114" s="85">
        <v>3</v>
      </c>
      <c r="D114" s="85">
        <v>1</v>
      </c>
      <c r="E114" s="85">
        <v>1</v>
      </c>
      <c r="F114" s="85">
        <v>1</v>
      </c>
      <c r="G114" s="85">
        <v>6</v>
      </c>
      <c r="H114" s="85">
        <v>4</v>
      </c>
      <c r="I114" s="85">
        <v>2</v>
      </c>
      <c r="J114" s="85" t="str">
        <v>E</v>
      </c>
      <c r="K114" s="59"/>
      <c r="N114" s="59" t="str">
        <f>IF(COUNTIF(Jogos!J114:J121,"A")&gt;0,"A","")&amp;
IF(COUNTIF(Jogos!J114:J121,"B")&gt;0,"B","")&amp;
IF(COUNTIF(Jogos!J114:J121,"C")&gt;0,"C","")&amp;
IF(COUNTIF(Jogos!J114:J121,"D")&gt;0,"D","")&amp;
IF(COUNTIF(Jogos!J114:J121,"E")&gt;0,"E","")&amp;
IF(COUNTIF(Jogos!J114:J121,"F")&gt;0,"F","")&amp;
IF(COUNTIF(Jogos!J114:J121,"G")&gt;0,"G","")&amp;
IF(COUNTIF(Jogos!J114:J121,"H")&gt;0,"H","")&amp;
IF(COUNTIF(Jogos!J114:J121,"I")&gt;0,"I","")&amp;
IF(COUNTIF(Jogos!J114:J121,"J")&gt;0,"J","")&amp;
IF(COUNTIF(Jogos!J114:J121,"K")&gt;0,"K","")&amp;
IF(COUNTIF(Jogos!J114:J121,"L")&gt;0,"L","")</f>
        <v>ABCDEFGJ</v>
      </c>
    </row>
    <row r="115" spans="1:14" x14ac:dyDescent="0.25">
      <c r="A115" s="85" t="str">
        <v>Bósnia</v>
      </c>
      <c r="B115" s="85">
        <v>4</v>
      </c>
      <c r="C115" s="85">
        <v>3</v>
      </c>
      <c r="D115" s="85">
        <v>1</v>
      </c>
      <c r="E115" s="85">
        <v>1</v>
      </c>
      <c r="F115" s="85">
        <v>1</v>
      </c>
      <c r="G115" s="85">
        <v>3</v>
      </c>
      <c r="H115" s="85">
        <v>2</v>
      </c>
      <c r="I115" s="85">
        <v>1</v>
      </c>
      <c r="J115" s="85" t="str">
        <v>B</v>
      </c>
    </row>
    <row r="116" spans="1:14" x14ac:dyDescent="0.25">
      <c r="A116" s="85" t="str">
        <v>Paraguai</v>
      </c>
      <c r="B116" s="85">
        <v>4</v>
      </c>
      <c r="C116" s="85">
        <v>3</v>
      </c>
      <c r="D116" s="85">
        <v>1</v>
      </c>
      <c r="E116" s="85">
        <v>1</v>
      </c>
      <c r="F116" s="85">
        <v>1</v>
      </c>
      <c r="G116" s="85">
        <v>4</v>
      </c>
      <c r="H116" s="85">
        <v>4</v>
      </c>
      <c r="I116" s="85">
        <v>0</v>
      </c>
      <c r="J116" s="85" t="str">
        <v>D</v>
      </c>
      <c r="N116"/>
    </row>
    <row r="117" spans="1:14" x14ac:dyDescent="0.25">
      <c r="A117" s="85" t="str">
        <v>Suécia</v>
      </c>
      <c r="B117" s="85">
        <v>4</v>
      </c>
      <c r="C117" s="85">
        <v>3</v>
      </c>
      <c r="D117" s="85">
        <v>1</v>
      </c>
      <c r="E117" s="85">
        <v>1</v>
      </c>
      <c r="F117" s="85">
        <v>1</v>
      </c>
      <c r="G117" s="85">
        <v>4</v>
      </c>
      <c r="H117" s="85">
        <v>4</v>
      </c>
      <c r="I117" s="85">
        <v>0</v>
      </c>
      <c r="J117" s="85" t="str">
        <v>F</v>
      </c>
    </row>
    <row r="118" spans="1:14" x14ac:dyDescent="0.25">
      <c r="A118" s="85" t="str">
        <v>República Tcheca</v>
      </c>
      <c r="B118" s="85">
        <v>3</v>
      </c>
      <c r="C118" s="85">
        <v>3</v>
      </c>
      <c r="D118" s="85">
        <v>1</v>
      </c>
      <c r="E118" s="85">
        <v>0</v>
      </c>
      <c r="F118" s="85">
        <v>2</v>
      </c>
      <c r="G118" s="85">
        <v>4</v>
      </c>
      <c r="H118" s="85">
        <v>4</v>
      </c>
      <c r="I118" s="85">
        <v>0</v>
      </c>
      <c r="J118" s="85" t="str">
        <v>A</v>
      </c>
    </row>
    <row r="119" spans="1:14" x14ac:dyDescent="0.25">
      <c r="A119" s="85" t="str">
        <v>Escócia</v>
      </c>
      <c r="B119" s="85">
        <v>3</v>
      </c>
      <c r="C119" s="85">
        <v>3</v>
      </c>
      <c r="D119" s="85">
        <v>1</v>
      </c>
      <c r="E119" s="85">
        <v>0</v>
      </c>
      <c r="F119" s="85">
        <v>2</v>
      </c>
      <c r="G119" s="85">
        <v>3</v>
      </c>
      <c r="H119" s="85">
        <v>4</v>
      </c>
      <c r="I119" s="85">
        <v>-1</v>
      </c>
      <c r="J119" s="85" t="str">
        <v>C</v>
      </c>
    </row>
    <row r="120" spans="1:14" x14ac:dyDescent="0.25">
      <c r="A120" s="85" t="str">
        <v>Irã</v>
      </c>
      <c r="B120" s="85">
        <v>3</v>
      </c>
      <c r="C120" s="85">
        <v>3</v>
      </c>
      <c r="D120" s="85">
        <v>1</v>
      </c>
      <c r="E120" s="85">
        <v>0</v>
      </c>
      <c r="F120" s="85">
        <v>2</v>
      </c>
      <c r="G120" s="85">
        <v>3</v>
      </c>
      <c r="H120" s="85">
        <v>5</v>
      </c>
      <c r="I120" s="85">
        <v>-2</v>
      </c>
      <c r="J120" s="85" t="str">
        <v>G</v>
      </c>
    </row>
    <row r="121" spans="1:14" x14ac:dyDescent="0.25">
      <c r="A121" s="85" t="str">
        <v>Argélia</v>
      </c>
      <c r="B121" s="85">
        <v>3</v>
      </c>
      <c r="C121" s="85">
        <v>3</v>
      </c>
      <c r="D121" s="85">
        <v>1</v>
      </c>
      <c r="E121" s="85">
        <v>0</v>
      </c>
      <c r="F121" s="85">
        <v>2</v>
      </c>
      <c r="G121" s="85">
        <v>3</v>
      </c>
      <c r="H121" s="85">
        <v>5</v>
      </c>
      <c r="I121" s="85">
        <v>-2</v>
      </c>
      <c r="J121" s="85" t="str">
        <v>J</v>
      </c>
    </row>
    <row r="122" spans="1:14" x14ac:dyDescent="0.25">
      <c r="A122" s="85" t="str">
        <v>Uzbequistão</v>
      </c>
      <c r="B122" s="85">
        <v>3</v>
      </c>
      <c r="C122" s="85">
        <v>3</v>
      </c>
      <c r="D122" s="85">
        <v>1</v>
      </c>
      <c r="E122" s="85">
        <v>0</v>
      </c>
      <c r="F122" s="85">
        <v>2</v>
      </c>
      <c r="G122" s="85">
        <v>2</v>
      </c>
      <c r="H122" s="85">
        <v>5</v>
      </c>
      <c r="I122" s="85">
        <v>-3</v>
      </c>
      <c r="J122" s="85" t="str">
        <v>K</v>
      </c>
    </row>
    <row r="123" spans="1:14" x14ac:dyDescent="0.25">
      <c r="A123" s="85" t="str">
        <v>Panamá</v>
      </c>
      <c r="B123" s="85">
        <v>3</v>
      </c>
      <c r="C123" s="85">
        <v>3</v>
      </c>
      <c r="D123" s="85">
        <v>1</v>
      </c>
      <c r="E123" s="85">
        <v>0</v>
      </c>
      <c r="F123" s="85">
        <v>2</v>
      </c>
      <c r="G123" s="85">
        <v>2</v>
      </c>
      <c r="H123" s="85">
        <v>5</v>
      </c>
      <c r="I123" s="85">
        <v>-3</v>
      </c>
      <c r="J123" s="85" t="str">
        <v>L</v>
      </c>
    </row>
    <row r="124" spans="1:14" x14ac:dyDescent="0.25">
      <c r="A124" s="85" t="str">
        <v>Senegal</v>
      </c>
      <c r="B124" s="85">
        <v>1</v>
      </c>
      <c r="C124" s="85">
        <v>3</v>
      </c>
      <c r="D124" s="85">
        <v>0</v>
      </c>
      <c r="E124" s="85">
        <v>1</v>
      </c>
      <c r="F124" s="85">
        <v>2</v>
      </c>
      <c r="G124" s="85">
        <v>3</v>
      </c>
      <c r="H124" s="85">
        <v>5</v>
      </c>
      <c r="I124" s="85">
        <v>-2</v>
      </c>
      <c r="J124" s="85" t="str">
        <v>I</v>
      </c>
    </row>
    <row r="125" spans="1:14" x14ac:dyDescent="0.25">
      <c r="A125" s="85" t="str">
        <v>Arábia Saudita</v>
      </c>
      <c r="B125" s="85">
        <v>1</v>
      </c>
      <c r="C125" s="85">
        <v>3</v>
      </c>
      <c r="D125" s="85">
        <v>0</v>
      </c>
      <c r="E125" s="85">
        <v>1</v>
      </c>
      <c r="F125" s="85">
        <v>2</v>
      </c>
      <c r="G125" s="85">
        <v>2</v>
      </c>
      <c r="H125" s="85">
        <v>6</v>
      </c>
      <c r="I125" s="85">
        <v>-4</v>
      </c>
      <c r="J125" s="85" t="str">
        <v>H</v>
      </c>
    </row>
  </sheetData>
  <mergeCells count="12">
    <mergeCell ref="B67:I67"/>
    <mergeCell ref="B75:I75"/>
    <mergeCell ref="B83:I83"/>
    <mergeCell ref="B91:I91"/>
    <mergeCell ref="B51:I51"/>
    <mergeCell ref="B59:I59"/>
    <mergeCell ref="B43:I43"/>
    <mergeCell ref="B3:I3"/>
    <mergeCell ref="B11:I11"/>
    <mergeCell ref="B19:I19"/>
    <mergeCell ref="B27:I27"/>
    <mergeCell ref="B35:I35"/>
  </mergeCells>
  <pageMargins left="0.75" right="0.75" top="1" bottom="1" header="0.5" footer="0.5"/>
  <headerFooter alignWithMargins="0"/>
  <ignoredErrors>
    <ignoredError sqref="K7 K54 K62 K70 K78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8DCA4-A2C7-4FEB-974B-C0BE9E9B921D}">
  <dimension ref="A1:V993"/>
  <sheetViews>
    <sheetView topLeftCell="A599" workbookViewId="0">
      <selection activeCell="C498" sqref="C498:J992"/>
    </sheetView>
  </sheetViews>
  <sheetFormatPr defaultRowHeight="13.2" x14ac:dyDescent="0.25"/>
  <cols>
    <col min="1" max="1" width="6.21875" bestFit="1" customWidth="1"/>
    <col min="2" max="2" width="41.88671875" bestFit="1" customWidth="1"/>
    <col min="3" max="11" width="43.88671875" bestFit="1" customWidth="1"/>
    <col min="12" max="13" width="45" bestFit="1" customWidth="1"/>
    <col min="14" max="14" width="10.88671875" bestFit="1" customWidth="1"/>
    <col min="15" max="15" width="7.44140625" bestFit="1" customWidth="1"/>
    <col min="16" max="17" width="7.5546875" bestFit="1" customWidth="1"/>
    <col min="18" max="18" width="7.44140625" bestFit="1" customWidth="1"/>
    <col min="19" max="19" width="7.6640625" bestFit="1" customWidth="1"/>
    <col min="20" max="20" width="6.6640625" bestFit="1" customWidth="1"/>
    <col min="21" max="21" width="7.5546875" bestFit="1" customWidth="1"/>
    <col min="22" max="22" width="7.33203125" bestFit="1" customWidth="1"/>
  </cols>
  <sheetData>
    <row r="1" spans="1:22" x14ac:dyDescent="0.25">
      <c r="A1" t="s">
        <v>149</v>
      </c>
      <c r="B1" t="s">
        <v>150</v>
      </c>
      <c r="C1" t="s">
        <v>151</v>
      </c>
      <c r="D1" t="s">
        <v>152</v>
      </c>
      <c r="E1" t="s">
        <v>153</v>
      </c>
      <c r="F1" t="s">
        <v>154</v>
      </c>
      <c r="G1" t="s">
        <v>155</v>
      </c>
      <c r="H1" t="s">
        <v>156</v>
      </c>
      <c r="I1" t="s">
        <v>157</v>
      </c>
      <c r="J1" t="s">
        <v>158</v>
      </c>
      <c r="K1" t="s">
        <v>159</v>
      </c>
      <c r="L1" t="s">
        <v>160</v>
      </c>
      <c r="M1" t="s">
        <v>161</v>
      </c>
      <c r="N1" t="s">
        <v>162</v>
      </c>
      <c r="O1" t="s">
        <v>163</v>
      </c>
      <c r="P1" t="s">
        <v>164</v>
      </c>
      <c r="Q1" t="s">
        <v>165</v>
      </c>
      <c r="R1" t="s">
        <v>166</v>
      </c>
      <c r="S1" t="s">
        <v>167</v>
      </c>
      <c r="T1" t="s">
        <v>168</v>
      </c>
      <c r="U1" t="s">
        <v>169</v>
      </c>
      <c r="V1" t="s">
        <v>170</v>
      </c>
    </row>
    <row r="2" spans="1:22" x14ac:dyDescent="0.25">
      <c r="A2">
        <v>1</v>
      </c>
      <c r="B2" t="s">
        <v>87</v>
      </c>
      <c r="C2" t="s">
        <v>87</v>
      </c>
      <c r="D2" t="s">
        <v>87</v>
      </c>
      <c r="E2" t="s">
        <v>87</v>
      </c>
      <c r="F2" t="s">
        <v>23</v>
      </c>
      <c r="G2" t="s">
        <v>132</v>
      </c>
      <c r="H2" t="s">
        <v>133</v>
      </c>
      <c r="I2" t="s">
        <v>134</v>
      </c>
      <c r="J2" t="s">
        <v>135</v>
      </c>
      <c r="K2" t="s">
        <v>20</v>
      </c>
      <c r="L2" t="s">
        <v>136</v>
      </c>
      <c r="M2" t="s">
        <v>137</v>
      </c>
      <c r="N2" t="s">
        <v>87</v>
      </c>
      <c r="O2" t="s">
        <v>171</v>
      </c>
      <c r="P2" t="s">
        <v>172</v>
      </c>
      <c r="Q2" t="s">
        <v>173</v>
      </c>
      <c r="R2" t="s">
        <v>174</v>
      </c>
      <c r="S2" t="s">
        <v>175</v>
      </c>
      <c r="T2" t="s">
        <v>176</v>
      </c>
      <c r="U2" t="s">
        <v>177</v>
      </c>
      <c r="V2" t="s">
        <v>178</v>
      </c>
    </row>
    <row r="3" spans="1:22" x14ac:dyDescent="0.25">
      <c r="A3">
        <v>2</v>
      </c>
      <c r="B3" t="s">
        <v>87</v>
      </c>
      <c r="C3" t="s">
        <v>87</v>
      </c>
      <c r="D3" t="s">
        <v>87</v>
      </c>
      <c r="E3" t="s">
        <v>22</v>
      </c>
      <c r="F3" t="s">
        <v>87</v>
      </c>
      <c r="G3" t="s">
        <v>132</v>
      </c>
      <c r="H3" t="s">
        <v>133</v>
      </c>
      <c r="I3" t="s">
        <v>134</v>
      </c>
      <c r="J3" t="s">
        <v>135</v>
      </c>
      <c r="K3" t="s">
        <v>20</v>
      </c>
      <c r="L3" t="s">
        <v>136</v>
      </c>
      <c r="M3" t="s">
        <v>137</v>
      </c>
      <c r="O3" t="s">
        <v>175</v>
      </c>
      <c r="P3" t="s">
        <v>176</v>
      </c>
      <c r="Q3" t="s">
        <v>173</v>
      </c>
      <c r="R3" t="s">
        <v>179</v>
      </c>
      <c r="S3" t="s">
        <v>172</v>
      </c>
      <c r="T3" t="s">
        <v>174</v>
      </c>
      <c r="U3" t="s">
        <v>177</v>
      </c>
      <c r="V3" t="s">
        <v>178</v>
      </c>
    </row>
    <row r="4" spans="1:22" x14ac:dyDescent="0.25">
      <c r="A4">
        <v>3</v>
      </c>
      <c r="B4" t="s">
        <v>87</v>
      </c>
      <c r="C4" t="s">
        <v>87</v>
      </c>
      <c r="D4" t="s">
        <v>87</v>
      </c>
      <c r="E4" t="s">
        <v>22</v>
      </c>
      <c r="F4" t="s">
        <v>23</v>
      </c>
      <c r="G4" t="s">
        <v>87</v>
      </c>
      <c r="H4" t="s">
        <v>133</v>
      </c>
      <c r="I4" t="s">
        <v>134</v>
      </c>
      <c r="J4" t="s">
        <v>135</v>
      </c>
      <c r="K4" t="s">
        <v>20</v>
      </c>
      <c r="L4" t="s">
        <v>136</v>
      </c>
      <c r="M4" t="s">
        <v>137</v>
      </c>
      <c r="O4" t="s">
        <v>171</v>
      </c>
      <c r="P4" t="s">
        <v>172</v>
      </c>
      <c r="Q4" t="s">
        <v>173</v>
      </c>
      <c r="R4" t="s">
        <v>179</v>
      </c>
      <c r="S4" t="s">
        <v>175</v>
      </c>
      <c r="T4" t="s">
        <v>176</v>
      </c>
      <c r="U4" t="s">
        <v>177</v>
      </c>
      <c r="V4" t="s">
        <v>178</v>
      </c>
    </row>
    <row r="5" spans="1:22" x14ac:dyDescent="0.25">
      <c r="A5">
        <v>4</v>
      </c>
      <c r="B5" t="s">
        <v>87</v>
      </c>
      <c r="C5" t="s">
        <v>87</v>
      </c>
      <c r="D5" t="s">
        <v>87</v>
      </c>
      <c r="E5" t="s">
        <v>22</v>
      </c>
      <c r="F5" t="s">
        <v>23</v>
      </c>
      <c r="G5" t="s">
        <v>132</v>
      </c>
      <c r="H5" t="s">
        <v>87</v>
      </c>
      <c r="I5" t="s">
        <v>134</v>
      </c>
      <c r="J5" t="s">
        <v>135</v>
      </c>
      <c r="K5" t="s">
        <v>20</v>
      </c>
      <c r="L5" t="s">
        <v>136</v>
      </c>
      <c r="M5" t="s">
        <v>137</v>
      </c>
      <c r="O5" t="s">
        <v>171</v>
      </c>
      <c r="P5" t="s">
        <v>172</v>
      </c>
      <c r="Q5" t="s">
        <v>173</v>
      </c>
      <c r="R5" t="s">
        <v>179</v>
      </c>
      <c r="S5" t="s">
        <v>175</v>
      </c>
      <c r="T5" t="s">
        <v>174</v>
      </c>
      <c r="U5" t="s">
        <v>177</v>
      </c>
      <c r="V5" t="s">
        <v>178</v>
      </c>
    </row>
    <row r="6" spans="1:22" x14ac:dyDescent="0.25">
      <c r="A6">
        <v>5</v>
      </c>
      <c r="B6" t="s">
        <v>87</v>
      </c>
      <c r="C6" t="s">
        <v>87</v>
      </c>
      <c r="D6" t="s">
        <v>87</v>
      </c>
      <c r="E6" t="s">
        <v>22</v>
      </c>
      <c r="F6" t="s">
        <v>23</v>
      </c>
      <c r="G6" t="s">
        <v>132</v>
      </c>
      <c r="H6" t="s">
        <v>133</v>
      </c>
      <c r="I6" t="s">
        <v>87</v>
      </c>
      <c r="J6" t="s">
        <v>135</v>
      </c>
      <c r="K6" t="s">
        <v>20</v>
      </c>
      <c r="L6" t="s">
        <v>136</v>
      </c>
      <c r="M6" t="s">
        <v>137</v>
      </c>
      <c r="O6" t="s">
        <v>171</v>
      </c>
      <c r="P6" t="s">
        <v>176</v>
      </c>
      <c r="Q6" t="s">
        <v>173</v>
      </c>
      <c r="R6" t="s">
        <v>179</v>
      </c>
      <c r="S6" t="s">
        <v>172</v>
      </c>
      <c r="T6" t="s">
        <v>174</v>
      </c>
      <c r="U6" t="s">
        <v>177</v>
      </c>
      <c r="V6" t="s">
        <v>178</v>
      </c>
    </row>
    <row r="7" spans="1:22" x14ac:dyDescent="0.25">
      <c r="A7">
        <v>6</v>
      </c>
      <c r="B7" t="s">
        <v>87</v>
      </c>
      <c r="C7" t="s">
        <v>87</v>
      </c>
      <c r="D7" t="s">
        <v>87</v>
      </c>
      <c r="E7" t="s">
        <v>22</v>
      </c>
      <c r="F7" t="s">
        <v>23</v>
      </c>
      <c r="G7" t="s">
        <v>132</v>
      </c>
      <c r="H7" t="s">
        <v>133</v>
      </c>
      <c r="I7" t="s">
        <v>134</v>
      </c>
      <c r="J7" t="s">
        <v>87</v>
      </c>
      <c r="K7" t="s">
        <v>20</v>
      </c>
      <c r="L7" t="s">
        <v>136</v>
      </c>
      <c r="M7" t="s">
        <v>137</v>
      </c>
      <c r="O7" t="s">
        <v>171</v>
      </c>
      <c r="P7" t="s">
        <v>176</v>
      </c>
      <c r="Q7" t="s">
        <v>172</v>
      </c>
      <c r="R7" t="s">
        <v>179</v>
      </c>
      <c r="S7" t="s">
        <v>175</v>
      </c>
      <c r="T7" t="s">
        <v>174</v>
      </c>
      <c r="U7" t="s">
        <v>177</v>
      </c>
      <c r="V7" t="s">
        <v>178</v>
      </c>
    </row>
    <row r="8" spans="1:22" x14ac:dyDescent="0.25">
      <c r="A8">
        <v>7</v>
      </c>
      <c r="B8" t="s">
        <v>87</v>
      </c>
      <c r="C8" t="s">
        <v>87</v>
      </c>
      <c r="D8" t="s">
        <v>87</v>
      </c>
      <c r="E8" t="s">
        <v>22</v>
      </c>
      <c r="F8" t="s">
        <v>23</v>
      </c>
      <c r="G8" t="s">
        <v>132</v>
      </c>
      <c r="H8" t="s">
        <v>133</v>
      </c>
      <c r="I8" t="s">
        <v>134</v>
      </c>
      <c r="J8" t="s">
        <v>135</v>
      </c>
      <c r="K8" t="s">
        <v>87</v>
      </c>
      <c r="L8" t="s">
        <v>136</v>
      </c>
      <c r="M8" t="s">
        <v>137</v>
      </c>
      <c r="O8" t="s">
        <v>171</v>
      </c>
      <c r="P8" t="s">
        <v>176</v>
      </c>
      <c r="Q8" t="s">
        <v>173</v>
      </c>
      <c r="R8" t="s">
        <v>179</v>
      </c>
      <c r="S8" t="s">
        <v>175</v>
      </c>
      <c r="T8" t="s">
        <v>174</v>
      </c>
      <c r="U8" t="s">
        <v>177</v>
      </c>
      <c r="V8" t="s">
        <v>178</v>
      </c>
    </row>
    <row r="9" spans="1:22" x14ac:dyDescent="0.25">
      <c r="A9">
        <v>8</v>
      </c>
      <c r="B9" t="s">
        <v>87</v>
      </c>
      <c r="C9" t="s">
        <v>87</v>
      </c>
      <c r="D9" t="s">
        <v>87</v>
      </c>
      <c r="E9" t="s">
        <v>22</v>
      </c>
      <c r="F9" t="s">
        <v>23</v>
      </c>
      <c r="G9" t="s">
        <v>132</v>
      </c>
      <c r="H9" t="s">
        <v>133</v>
      </c>
      <c r="I9" t="s">
        <v>134</v>
      </c>
      <c r="J9" t="s">
        <v>135</v>
      </c>
      <c r="K9" t="s">
        <v>20</v>
      </c>
      <c r="L9" t="s">
        <v>87</v>
      </c>
      <c r="M9" t="s">
        <v>137</v>
      </c>
      <c r="O9" t="s">
        <v>171</v>
      </c>
      <c r="P9" t="s">
        <v>176</v>
      </c>
      <c r="Q9" t="s">
        <v>172</v>
      </c>
      <c r="R9" t="s">
        <v>179</v>
      </c>
      <c r="S9" t="s">
        <v>175</v>
      </c>
      <c r="T9" t="s">
        <v>174</v>
      </c>
      <c r="U9" t="s">
        <v>177</v>
      </c>
      <c r="V9" t="s">
        <v>173</v>
      </c>
    </row>
    <row r="10" spans="1:22" x14ac:dyDescent="0.25">
      <c r="A10">
        <v>9</v>
      </c>
      <c r="B10" t="s">
        <v>87</v>
      </c>
      <c r="C10" t="s">
        <v>87</v>
      </c>
      <c r="D10" t="s">
        <v>87</v>
      </c>
      <c r="E10" t="s">
        <v>22</v>
      </c>
      <c r="F10" t="s">
        <v>23</v>
      </c>
      <c r="G10" t="s">
        <v>132</v>
      </c>
      <c r="H10" t="s">
        <v>133</v>
      </c>
      <c r="I10" t="s">
        <v>134</v>
      </c>
      <c r="J10" t="s">
        <v>135</v>
      </c>
      <c r="K10" t="s">
        <v>20</v>
      </c>
      <c r="L10" t="s">
        <v>136</v>
      </c>
      <c r="M10" t="s">
        <v>87</v>
      </c>
      <c r="O10" t="s">
        <v>171</v>
      </c>
      <c r="P10" t="s">
        <v>176</v>
      </c>
      <c r="Q10" t="s">
        <v>172</v>
      </c>
      <c r="R10" t="s">
        <v>179</v>
      </c>
      <c r="S10" t="s">
        <v>175</v>
      </c>
      <c r="T10" t="s">
        <v>174</v>
      </c>
      <c r="U10" t="s">
        <v>173</v>
      </c>
      <c r="V10" t="s">
        <v>178</v>
      </c>
    </row>
    <row r="11" spans="1:22" x14ac:dyDescent="0.25">
      <c r="A11">
        <v>10</v>
      </c>
      <c r="B11" t="s">
        <v>87</v>
      </c>
      <c r="C11" t="s">
        <v>87</v>
      </c>
      <c r="D11" t="s">
        <v>41</v>
      </c>
      <c r="E11" t="s">
        <v>87</v>
      </c>
      <c r="F11" t="s">
        <v>87</v>
      </c>
      <c r="G11" t="s">
        <v>132</v>
      </c>
      <c r="H11" t="s">
        <v>133</v>
      </c>
      <c r="I11" t="s">
        <v>134</v>
      </c>
      <c r="J11" t="s">
        <v>135</v>
      </c>
      <c r="K11" t="s">
        <v>20</v>
      </c>
      <c r="L11" t="s">
        <v>136</v>
      </c>
      <c r="M11" t="s">
        <v>137</v>
      </c>
      <c r="O11" t="s">
        <v>175</v>
      </c>
      <c r="P11" t="s">
        <v>176</v>
      </c>
      <c r="Q11" t="s">
        <v>173</v>
      </c>
      <c r="R11" t="s">
        <v>180</v>
      </c>
      <c r="S11" t="s">
        <v>172</v>
      </c>
      <c r="T11" t="s">
        <v>174</v>
      </c>
      <c r="U11" t="s">
        <v>177</v>
      </c>
      <c r="V11" t="s">
        <v>178</v>
      </c>
    </row>
    <row r="12" spans="1:22" x14ac:dyDescent="0.25">
      <c r="A12">
        <v>11</v>
      </c>
      <c r="B12" t="s">
        <v>87</v>
      </c>
      <c r="C12" t="s">
        <v>87</v>
      </c>
      <c r="D12" t="s">
        <v>41</v>
      </c>
      <c r="E12" t="s">
        <v>87</v>
      </c>
      <c r="F12" t="s">
        <v>23</v>
      </c>
      <c r="G12" t="s">
        <v>87</v>
      </c>
      <c r="H12" t="s">
        <v>133</v>
      </c>
      <c r="I12" t="s">
        <v>134</v>
      </c>
      <c r="J12" t="s">
        <v>135</v>
      </c>
      <c r="K12" t="s">
        <v>20</v>
      </c>
      <c r="L12" t="s">
        <v>136</v>
      </c>
      <c r="M12" t="s">
        <v>137</v>
      </c>
      <c r="O12" t="s">
        <v>171</v>
      </c>
      <c r="P12" t="s">
        <v>172</v>
      </c>
      <c r="Q12" t="s">
        <v>173</v>
      </c>
      <c r="R12" t="s">
        <v>180</v>
      </c>
      <c r="S12" t="s">
        <v>175</v>
      </c>
      <c r="T12" t="s">
        <v>176</v>
      </c>
      <c r="U12" t="s">
        <v>177</v>
      </c>
      <c r="V12" t="s">
        <v>178</v>
      </c>
    </row>
    <row r="13" spans="1:22" x14ac:dyDescent="0.25">
      <c r="A13">
        <v>12</v>
      </c>
      <c r="B13" t="s">
        <v>87</v>
      </c>
      <c r="C13" t="s">
        <v>87</v>
      </c>
      <c r="D13" t="s">
        <v>41</v>
      </c>
      <c r="E13" t="s">
        <v>87</v>
      </c>
      <c r="F13" t="s">
        <v>23</v>
      </c>
      <c r="G13" t="s">
        <v>132</v>
      </c>
      <c r="H13" t="s">
        <v>87</v>
      </c>
      <c r="I13" t="s">
        <v>134</v>
      </c>
      <c r="J13" t="s">
        <v>135</v>
      </c>
      <c r="K13" t="s">
        <v>20</v>
      </c>
      <c r="L13" t="s">
        <v>136</v>
      </c>
      <c r="M13" t="s">
        <v>137</v>
      </c>
      <c r="O13" t="s">
        <v>171</v>
      </c>
      <c r="P13" t="s">
        <v>172</v>
      </c>
      <c r="Q13" t="s">
        <v>173</v>
      </c>
      <c r="R13" t="s">
        <v>180</v>
      </c>
      <c r="S13" t="s">
        <v>175</v>
      </c>
      <c r="T13" t="s">
        <v>174</v>
      </c>
      <c r="U13" t="s">
        <v>177</v>
      </c>
      <c r="V13" t="s">
        <v>178</v>
      </c>
    </row>
    <row r="14" spans="1:22" x14ac:dyDescent="0.25">
      <c r="A14">
        <v>13</v>
      </c>
      <c r="B14" t="s">
        <v>87</v>
      </c>
      <c r="C14" t="s">
        <v>87</v>
      </c>
      <c r="D14" t="s">
        <v>41</v>
      </c>
      <c r="E14" t="s">
        <v>87</v>
      </c>
      <c r="F14" t="s">
        <v>23</v>
      </c>
      <c r="G14" t="s">
        <v>132</v>
      </c>
      <c r="H14" t="s">
        <v>133</v>
      </c>
      <c r="I14" t="s">
        <v>87</v>
      </c>
      <c r="J14" t="s">
        <v>135</v>
      </c>
      <c r="K14" t="s">
        <v>20</v>
      </c>
      <c r="L14" t="s">
        <v>136</v>
      </c>
      <c r="M14" t="s">
        <v>137</v>
      </c>
      <c r="O14" t="s">
        <v>171</v>
      </c>
      <c r="P14" t="s">
        <v>176</v>
      </c>
      <c r="Q14" t="s">
        <v>173</v>
      </c>
      <c r="R14" t="s">
        <v>180</v>
      </c>
      <c r="S14" t="s">
        <v>172</v>
      </c>
      <c r="T14" t="s">
        <v>174</v>
      </c>
      <c r="U14" t="s">
        <v>177</v>
      </c>
      <c r="V14" t="s">
        <v>178</v>
      </c>
    </row>
    <row r="15" spans="1:22" x14ac:dyDescent="0.25">
      <c r="A15">
        <v>14</v>
      </c>
      <c r="B15" t="s">
        <v>87</v>
      </c>
      <c r="C15" t="s">
        <v>87</v>
      </c>
      <c r="D15" t="s">
        <v>41</v>
      </c>
      <c r="E15" t="s">
        <v>87</v>
      </c>
      <c r="F15" t="s">
        <v>23</v>
      </c>
      <c r="G15" t="s">
        <v>132</v>
      </c>
      <c r="H15" t="s">
        <v>133</v>
      </c>
      <c r="I15" t="s">
        <v>134</v>
      </c>
      <c r="J15" t="s">
        <v>87</v>
      </c>
      <c r="K15" t="s">
        <v>20</v>
      </c>
      <c r="L15" t="s">
        <v>136</v>
      </c>
      <c r="M15" t="s">
        <v>137</v>
      </c>
      <c r="O15" t="s">
        <v>171</v>
      </c>
      <c r="P15" t="s">
        <v>176</v>
      </c>
      <c r="Q15" t="s">
        <v>172</v>
      </c>
      <c r="R15" t="s">
        <v>180</v>
      </c>
      <c r="S15" t="s">
        <v>175</v>
      </c>
      <c r="T15" t="s">
        <v>174</v>
      </c>
      <c r="U15" t="s">
        <v>177</v>
      </c>
      <c r="V15" t="s">
        <v>178</v>
      </c>
    </row>
    <row r="16" spans="1:22" x14ac:dyDescent="0.25">
      <c r="A16">
        <v>15</v>
      </c>
      <c r="B16" t="s">
        <v>87</v>
      </c>
      <c r="C16" t="s">
        <v>87</v>
      </c>
      <c r="D16" t="s">
        <v>41</v>
      </c>
      <c r="E16" t="s">
        <v>87</v>
      </c>
      <c r="F16" t="s">
        <v>23</v>
      </c>
      <c r="G16" t="s">
        <v>132</v>
      </c>
      <c r="H16" t="s">
        <v>133</v>
      </c>
      <c r="I16" t="s">
        <v>134</v>
      </c>
      <c r="J16" t="s">
        <v>135</v>
      </c>
      <c r="K16" t="s">
        <v>87</v>
      </c>
      <c r="L16" t="s">
        <v>136</v>
      </c>
      <c r="M16" t="s">
        <v>137</v>
      </c>
      <c r="O16" t="s">
        <v>171</v>
      </c>
      <c r="P16" t="s">
        <v>176</v>
      </c>
      <c r="Q16" t="s">
        <v>173</v>
      </c>
      <c r="R16" t="s">
        <v>180</v>
      </c>
      <c r="S16" t="s">
        <v>175</v>
      </c>
      <c r="T16" t="s">
        <v>174</v>
      </c>
      <c r="U16" t="s">
        <v>177</v>
      </c>
      <c r="V16" t="s">
        <v>178</v>
      </c>
    </row>
    <row r="17" spans="1:22" x14ac:dyDescent="0.25">
      <c r="A17">
        <v>16</v>
      </c>
      <c r="B17" t="s">
        <v>87</v>
      </c>
      <c r="C17" t="s">
        <v>87</v>
      </c>
      <c r="D17" t="s">
        <v>41</v>
      </c>
      <c r="E17" t="s">
        <v>87</v>
      </c>
      <c r="F17" t="s">
        <v>23</v>
      </c>
      <c r="G17" t="s">
        <v>132</v>
      </c>
      <c r="H17" t="s">
        <v>133</v>
      </c>
      <c r="I17" t="s">
        <v>134</v>
      </c>
      <c r="J17" t="s">
        <v>135</v>
      </c>
      <c r="K17" t="s">
        <v>20</v>
      </c>
      <c r="L17" t="s">
        <v>87</v>
      </c>
      <c r="M17" t="s">
        <v>137</v>
      </c>
      <c r="O17" t="s">
        <v>171</v>
      </c>
      <c r="P17" t="s">
        <v>176</v>
      </c>
      <c r="Q17" t="s">
        <v>172</v>
      </c>
      <c r="R17" t="s">
        <v>180</v>
      </c>
      <c r="S17" t="s">
        <v>175</v>
      </c>
      <c r="T17" t="s">
        <v>174</v>
      </c>
      <c r="U17" t="s">
        <v>177</v>
      </c>
      <c r="V17" t="s">
        <v>173</v>
      </c>
    </row>
    <row r="18" spans="1:22" x14ac:dyDescent="0.25">
      <c r="A18">
        <v>17</v>
      </c>
      <c r="B18" t="s">
        <v>87</v>
      </c>
      <c r="C18" t="s">
        <v>87</v>
      </c>
      <c r="D18" t="s">
        <v>41</v>
      </c>
      <c r="E18" t="s">
        <v>87</v>
      </c>
      <c r="F18" t="s">
        <v>23</v>
      </c>
      <c r="G18" t="s">
        <v>132</v>
      </c>
      <c r="H18" t="s">
        <v>133</v>
      </c>
      <c r="I18" t="s">
        <v>134</v>
      </c>
      <c r="J18" t="s">
        <v>135</v>
      </c>
      <c r="K18" t="s">
        <v>20</v>
      </c>
      <c r="L18" t="s">
        <v>136</v>
      </c>
      <c r="M18" t="s">
        <v>87</v>
      </c>
      <c r="O18" t="s">
        <v>171</v>
      </c>
      <c r="P18" t="s">
        <v>176</v>
      </c>
      <c r="Q18" t="s">
        <v>172</v>
      </c>
      <c r="R18" t="s">
        <v>180</v>
      </c>
      <c r="S18" t="s">
        <v>175</v>
      </c>
      <c r="T18" t="s">
        <v>174</v>
      </c>
      <c r="U18" t="s">
        <v>173</v>
      </c>
      <c r="V18" t="s">
        <v>178</v>
      </c>
    </row>
    <row r="19" spans="1:22" x14ac:dyDescent="0.25">
      <c r="A19">
        <v>18</v>
      </c>
      <c r="B19" t="s">
        <v>87</v>
      </c>
      <c r="C19" t="s">
        <v>87</v>
      </c>
      <c r="D19" t="s">
        <v>41</v>
      </c>
      <c r="E19" t="s">
        <v>22</v>
      </c>
      <c r="F19" t="s">
        <v>87</v>
      </c>
      <c r="G19" t="s">
        <v>87</v>
      </c>
      <c r="H19" t="s">
        <v>133</v>
      </c>
      <c r="I19" t="s">
        <v>134</v>
      </c>
      <c r="J19" t="s">
        <v>135</v>
      </c>
      <c r="K19" t="s">
        <v>20</v>
      </c>
      <c r="L19" t="s">
        <v>136</v>
      </c>
      <c r="M19" t="s">
        <v>137</v>
      </c>
      <c r="O19" t="s">
        <v>175</v>
      </c>
      <c r="P19" t="s">
        <v>176</v>
      </c>
      <c r="Q19" t="s">
        <v>173</v>
      </c>
      <c r="R19" t="s">
        <v>180</v>
      </c>
      <c r="S19" t="s">
        <v>172</v>
      </c>
      <c r="T19" t="s">
        <v>179</v>
      </c>
      <c r="U19" t="s">
        <v>177</v>
      </c>
      <c r="V19" t="s">
        <v>178</v>
      </c>
    </row>
    <row r="20" spans="1:22" x14ac:dyDescent="0.25">
      <c r="A20">
        <v>19</v>
      </c>
      <c r="B20" t="s">
        <v>87</v>
      </c>
      <c r="C20" t="s">
        <v>87</v>
      </c>
      <c r="D20" t="s">
        <v>41</v>
      </c>
      <c r="E20" t="s">
        <v>22</v>
      </c>
      <c r="F20" t="s">
        <v>87</v>
      </c>
      <c r="G20" t="s">
        <v>132</v>
      </c>
      <c r="H20" t="s">
        <v>87</v>
      </c>
      <c r="I20" t="s">
        <v>134</v>
      </c>
      <c r="J20" t="s">
        <v>135</v>
      </c>
      <c r="K20" t="s">
        <v>20</v>
      </c>
      <c r="L20" t="s">
        <v>136</v>
      </c>
      <c r="M20" t="s">
        <v>137</v>
      </c>
      <c r="O20" t="s">
        <v>180</v>
      </c>
      <c r="P20" t="s">
        <v>172</v>
      </c>
      <c r="Q20" t="s">
        <v>173</v>
      </c>
      <c r="R20" t="s">
        <v>179</v>
      </c>
      <c r="S20" t="s">
        <v>175</v>
      </c>
      <c r="T20" t="s">
        <v>174</v>
      </c>
      <c r="U20" t="s">
        <v>177</v>
      </c>
      <c r="V20" t="s">
        <v>178</v>
      </c>
    </row>
    <row r="21" spans="1:22" x14ac:dyDescent="0.25">
      <c r="A21">
        <v>20</v>
      </c>
      <c r="B21" t="s">
        <v>87</v>
      </c>
      <c r="C21" t="s">
        <v>87</v>
      </c>
      <c r="D21" t="s">
        <v>41</v>
      </c>
      <c r="E21" t="s">
        <v>22</v>
      </c>
      <c r="F21" t="s">
        <v>87</v>
      </c>
      <c r="G21" t="s">
        <v>132</v>
      </c>
      <c r="H21" t="s">
        <v>133</v>
      </c>
      <c r="I21" t="s">
        <v>87</v>
      </c>
      <c r="J21" t="s">
        <v>135</v>
      </c>
      <c r="K21" t="s">
        <v>20</v>
      </c>
      <c r="L21" t="s">
        <v>136</v>
      </c>
      <c r="M21" t="s">
        <v>137</v>
      </c>
      <c r="O21" t="s">
        <v>180</v>
      </c>
      <c r="P21" t="s">
        <v>176</v>
      </c>
      <c r="Q21" t="s">
        <v>173</v>
      </c>
      <c r="R21" t="s">
        <v>179</v>
      </c>
      <c r="S21" t="s">
        <v>172</v>
      </c>
      <c r="T21" t="s">
        <v>174</v>
      </c>
      <c r="U21" t="s">
        <v>177</v>
      </c>
      <c r="V21" t="s">
        <v>178</v>
      </c>
    </row>
    <row r="22" spans="1:22" x14ac:dyDescent="0.25">
      <c r="A22">
        <v>21</v>
      </c>
      <c r="B22" t="s">
        <v>87</v>
      </c>
      <c r="C22" t="s">
        <v>87</v>
      </c>
      <c r="D22" t="s">
        <v>41</v>
      </c>
      <c r="E22" t="s">
        <v>22</v>
      </c>
      <c r="F22" t="s">
        <v>87</v>
      </c>
      <c r="G22" t="s">
        <v>132</v>
      </c>
      <c r="H22" t="s">
        <v>133</v>
      </c>
      <c r="I22" t="s">
        <v>134</v>
      </c>
      <c r="J22" t="s">
        <v>87</v>
      </c>
      <c r="K22" t="s">
        <v>20</v>
      </c>
      <c r="L22" t="s">
        <v>136</v>
      </c>
      <c r="M22" t="s">
        <v>137</v>
      </c>
      <c r="O22" t="s">
        <v>180</v>
      </c>
      <c r="P22" t="s">
        <v>176</v>
      </c>
      <c r="Q22" t="s">
        <v>172</v>
      </c>
      <c r="R22" t="s">
        <v>179</v>
      </c>
      <c r="S22" t="s">
        <v>175</v>
      </c>
      <c r="T22" t="s">
        <v>174</v>
      </c>
      <c r="U22" t="s">
        <v>177</v>
      </c>
      <c r="V22" t="s">
        <v>178</v>
      </c>
    </row>
    <row r="23" spans="1:22" x14ac:dyDescent="0.25">
      <c r="A23">
        <v>22</v>
      </c>
      <c r="B23" t="s">
        <v>87</v>
      </c>
      <c r="C23" t="s">
        <v>87</v>
      </c>
      <c r="D23" t="s">
        <v>41</v>
      </c>
      <c r="E23" t="s">
        <v>22</v>
      </c>
      <c r="F23" t="s">
        <v>87</v>
      </c>
      <c r="G23" t="s">
        <v>132</v>
      </c>
      <c r="H23" t="s">
        <v>133</v>
      </c>
      <c r="I23" t="s">
        <v>134</v>
      </c>
      <c r="J23" t="s">
        <v>135</v>
      </c>
      <c r="K23" t="s">
        <v>87</v>
      </c>
      <c r="L23" t="s">
        <v>136</v>
      </c>
      <c r="M23" t="s">
        <v>137</v>
      </c>
      <c r="O23" t="s">
        <v>180</v>
      </c>
      <c r="P23" t="s">
        <v>176</v>
      </c>
      <c r="Q23" t="s">
        <v>173</v>
      </c>
      <c r="R23" t="s">
        <v>179</v>
      </c>
      <c r="S23" t="s">
        <v>175</v>
      </c>
      <c r="T23" t="s">
        <v>174</v>
      </c>
      <c r="U23" t="s">
        <v>177</v>
      </c>
      <c r="V23" t="s">
        <v>178</v>
      </c>
    </row>
    <row r="24" spans="1:22" x14ac:dyDescent="0.25">
      <c r="A24">
        <v>23</v>
      </c>
      <c r="B24" t="s">
        <v>87</v>
      </c>
      <c r="C24" t="s">
        <v>87</v>
      </c>
      <c r="D24" t="s">
        <v>41</v>
      </c>
      <c r="E24" t="s">
        <v>22</v>
      </c>
      <c r="F24" t="s">
        <v>87</v>
      </c>
      <c r="G24" t="s">
        <v>132</v>
      </c>
      <c r="H24" t="s">
        <v>133</v>
      </c>
      <c r="I24" t="s">
        <v>134</v>
      </c>
      <c r="J24" t="s">
        <v>135</v>
      </c>
      <c r="K24" t="s">
        <v>20</v>
      </c>
      <c r="L24" t="s">
        <v>87</v>
      </c>
      <c r="M24" t="s">
        <v>137</v>
      </c>
      <c r="O24" t="s">
        <v>180</v>
      </c>
      <c r="P24" t="s">
        <v>176</v>
      </c>
      <c r="Q24" t="s">
        <v>172</v>
      </c>
      <c r="R24" t="s">
        <v>179</v>
      </c>
      <c r="S24" t="s">
        <v>175</v>
      </c>
      <c r="T24" t="s">
        <v>174</v>
      </c>
      <c r="U24" t="s">
        <v>177</v>
      </c>
      <c r="V24" t="s">
        <v>173</v>
      </c>
    </row>
    <row r="25" spans="1:22" x14ac:dyDescent="0.25">
      <c r="A25">
        <v>24</v>
      </c>
      <c r="B25" t="s">
        <v>87</v>
      </c>
      <c r="C25" t="s">
        <v>87</v>
      </c>
      <c r="D25" t="s">
        <v>41</v>
      </c>
      <c r="E25" t="s">
        <v>22</v>
      </c>
      <c r="F25" t="s">
        <v>87</v>
      </c>
      <c r="G25" t="s">
        <v>132</v>
      </c>
      <c r="H25" t="s">
        <v>133</v>
      </c>
      <c r="I25" t="s">
        <v>134</v>
      </c>
      <c r="J25" t="s">
        <v>135</v>
      </c>
      <c r="K25" t="s">
        <v>20</v>
      </c>
      <c r="L25" t="s">
        <v>136</v>
      </c>
      <c r="M25" t="s">
        <v>87</v>
      </c>
      <c r="O25" t="s">
        <v>180</v>
      </c>
      <c r="P25" t="s">
        <v>176</v>
      </c>
      <c r="Q25" t="s">
        <v>172</v>
      </c>
      <c r="R25" t="s">
        <v>179</v>
      </c>
      <c r="S25" t="s">
        <v>175</v>
      </c>
      <c r="T25" t="s">
        <v>174</v>
      </c>
      <c r="U25" t="s">
        <v>173</v>
      </c>
      <c r="V25" t="s">
        <v>178</v>
      </c>
    </row>
    <row r="26" spans="1:22" x14ac:dyDescent="0.25">
      <c r="A26">
        <v>25</v>
      </c>
      <c r="B26" t="s">
        <v>87</v>
      </c>
      <c r="C26" t="s">
        <v>87</v>
      </c>
      <c r="D26" t="s">
        <v>41</v>
      </c>
      <c r="E26" t="s">
        <v>22</v>
      </c>
      <c r="F26" t="s">
        <v>23</v>
      </c>
      <c r="G26" t="s">
        <v>87</v>
      </c>
      <c r="H26" t="s">
        <v>87</v>
      </c>
      <c r="I26" t="s">
        <v>134</v>
      </c>
      <c r="J26" t="s">
        <v>135</v>
      </c>
      <c r="K26" t="s">
        <v>20</v>
      </c>
      <c r="L26" t="s">
        <v>136</v>
      </c>
      <c r="M26" t="s">
        <v>137</v>
      </c>
      <c r="O26" t="s">
        <v>171</v>
      </c>
      <c r="P26" t="s">
        <v>172</v>
      </c>
      <c r="Q26" t="s">
        <v>173</v>
      </c>
      <c r="R26" t="s">
        <v>180</v>
      </c>
      <c r="S26" t="s">
        <v>175</v>
      </c>
      <c r="T26" t="s">
        <v>179</v>
      </c>
      <c r="U26" t="s">
        <v>177</v>
      </c>
      <c r="V26" t="s">
        <v>178</v>
      </c>
    </row>
    <row r="27" spans="1:22" x14ac:dyDescent="0.25">
      <c r="A27">
        <v>26</v>
      </c>
      <c r="B27" t="s">
        <v>87</v>
      </c>
      <c r="C27" t="s">
        <v>87</v>
      </c>
      <c r="D27" t="s">
        <v>41</v>
      </c>
      <c r="E27" t="s">
        <v>22</v>
      </c>
      <c r="F27" t="s">
        <v>23</v>
      </c>
      <c r="G27" t="s">
        <v>87</v>
      </c>
      <c r="H27" t="s">
        <v>133</v>
      </c>
      <c r="I27" t="s">
        <v>87</v>
      </c>
      <c r="J27" t="s">
        <v>135</v>
      </c>
      <c r="K27" t="s">
        <v>20</v>
      </c>
      <c r="L27" t="s">
        <v>136</v>
      </c>
      <c r="M27" t="s">
        <v>137</v>
      </c>
      <c r="O27" t="s">
        <v>171</v>
      </c>
      <c r="P27" t="s">
        <v>176</v>
      </c>
      <c r="Q27" t="s">
        <v>173</v>
      </c>
      <c r="R27" t="s">
        <v>180</v>
      </c>
      <c r="S27" t="s">
        <v>172</v>
      </c>
      <c r="T27" t="s">
        <v>179</v>
      </c>
      <c r="U27" t="s">
        <v>177</v>
      </c>
      <c r="V27" t="s">
        <v>178</v>
      </c>
    </row>
    <row r="28" spans="1:22" x14ac:dyDescent="0.25">
      <c r="A28">
        <v>27</v>
      </c>
      <c r="B28" t="s">
        <v>87</v>
      </c>
      <c r="C28" t="s">
        <v>87</v>
      </c>
      <c r="D28" t="s">
        <v>41</v>
      </c>
      <c r="E28" t="s">
        <v>22</v>
      </c>
      <c r="F28" t="s">
        <v>23</v>
      </c>
      <c r="G28" t="s">
        <v>87</v>
      </c>
      <c r="H28" t="s">
        <v>133</v>
      </c>
      <c r="I28" t="s">
        <v>134</v>
      </c>
      <c r="J28" t="s">
        <v>87</v>
      </c>
      <c r="K28" t="s">
        <v>20</v>
      </c>
      <c r="L28" t="s">
        <v>136</v>
      </c>
      <c r="M28" t="s">
        <v>137</v>
      </c>
      <c r="O28" t="s">
        <v>171</v>
      </c>
      <c r="P28" t="s">
        <v>176</v>
      </c>
      <c r="Q28" t="s">
        <v>172</v>
      </c>
      <c r="R28" t="s">
        <v>180</v>
      </c>
      <c r="S28" t="s">
        <v>175</v>
      </c>
      <c r="T28" t="s">
        <v>179</v>
      </c>
      <c r="U28" t="s">
        <v>177</v>
      </c>
      <c r="V28" t="s">
        <v>178</v>
      </c>
    </row>
    <row r="29" spans="1:22" x14ac:dyDescent="0.25">
      <c r="A29">
        <v>28</v>
      </c>
      <c r="B29" t="s">
        <v>87</v>
      </c>
      <c r="C29" t="s">
        <v>87</v>
      </c>
      <c r="D29" t="s">
        <v>41</v>
      </c>
      <c r="E29" t="s">
        <v>22</v>
      </c>
      <c r="F29" t="s">
        <v>23</v>
      </c>
      <c r="G29" t="s">
        <v>87</v>
      </c>
      <c r="H29" t="s">
        <v>133</v>
      </c>
      <c r="I29" t="s">
        <v>134</v>
      </c>
      <c r="J29" t="s">
        <v>135</v>
      </c>
      <c r="K29" t="s">
        <v>87</v>
      </c>
      <c r="L29" t="s">
        <v>136</v>
      </c>
      <c r="M29" t="s">
        <v>137</v>
      </c>
      <c r="O29" t="s">
        <v>171</v>
      </c>
      <c r="P29" t="s">
        <v>176</v>
      </c>
      <c r="Q29" t="s">
        <v>173</v>
      </c>
      <c r="R29" t="s">
        <v>180</v>
      </c>
      <c r="S29" t="s">
        <v>175</v>
      </c>
      <c r="T29" t="s">
        <v>179</v>
      </c>
      <c r="U29" t="s">
        <v>177</v>
      </c>
      <c r="V29" t="s">
        <v>178</v>
      </c>
    </row>
    <row r="30" spans="1:22" x14ac:dyDescent="0.25">
      <c r="A30">
        <v>29</v>
      </c>
      <c r="B30" t="s">
        <v>87</v>
      </c>
      <c r="C30" t="s">
        <v>87</v>
      </c>
      <c r="D30" t="s">
        <v>41</v>
      </c>
      <c r="E30" t="s">
        <v>22</v>
      </c>
      <c r="F30" t="s">
        <v>23</v>
      </c>
      <c r="G30" t="s">
        <v>87</v>
      </c>
      <c r="H30" t="s">
        <v>133</v>
      </c>
      <c r="I30" t="s">
        <v>134</v>
      </c>
      <c r="J30" t="s">
        <v>135</v>
      </c>
      <c r="K30" t="s">
        <v>20</v>
      </c>
      <c r="L30" t="s">
        <v>87</v>
      </c>
      <c r="M30" t="s">
        <v>137</v>
      </c>
      <c r="O30" t="s">
        <v>171</v>
      </c>
      <c r="P30" t="s">
        <v>176</v>
      </c>
      <c r="Q30" t="s">
        <v>172</v>
      </c>
      <c r="R30" t="s">
        <v>180</v>
      </c>
      <c r="S30" t="s">
        <v>175</v>
      </c>
      <c r="T30" t="s">
        <v>179</v>
      </c>
      <c r="U30" t="s">
        <v>177</v>
      </c>
      <c r="V30" t="s">
        <v>173</v>
      </c>
    </row>
    <row r="31" spans="1:22" x14ac:dyDescent="0.25">
      <c r="A31">
        <v>30</v>
      </c>
      <c r="B31" t="s">
        <v>87</v>
      </c>
      <c r="C31" t="s">
        <v>87</v>
      </c>
      <c r="D31" t="s">
        <v>41</v>
      </c>
      <c r="E31" t="s">
        <v>22</v>
      </c>
      <c r="F31" t="s">
        <v>23</v>
      </c>
      <c r="G31" t="s">
        <v>87</v>
      </c>
      <c r="H31" t="s">
        <v>133</v>
      </c>
      <c r="I31" t="s">
        <v>134</v>
      </c>
      <c r="J31" t="s">
        <v>135</v>
      </c>
      <c r="K31" t="s">
        <v>20</v>
      </c>
      <c r="L31" t="s">
        <v>136</v>
      </c>
      <c r="M31" t="s">
        <v>87</v>
      </c>
      <c r="O31" t="s">
        <v>171</v>
      </c>
      <c r="P31" t="s">
        <v>176</v>
      </c>
      <c r="Q31" t="s">
        <v>172</v>
      </c>
      <c r="R31" t="s">
        <v>180</v>
      </c>
      <c r="S31" t="s">
        <v>175</v>
      </c>
      <c r="T31" t="s">
        <v>179</v>
      </c>
      <c r="U31" t="s">
        <v>173</v>
      </c>
      <c r="V31" t="s">
        <v>178</v>
      </c>
    </row>
    <row r="32" spans="1:22" x14ac:dyDescent="0.25">
      <c r="A32">
        <v>31</v>
      </c>
      <c r="B32" t="s">
        <v>87</v>
      </c>
      <c r="C32" t="s">
        <v>87</v>
      </c>
      <c r="D32" t="s">
        <v>41</v>
      </c>
      <c r="E32" t="s">
        <v>22</v>
      </c>
      <c r="F32" t="s">
        <v>23</v>
      </c>
      <c r="G32" t="s">
        <v>132</v>
      </c>
      <c r="H32" t="s">
        <v>87</v>
      </c>
      <c r="I32" t="s">
        <v>87</v>
      </c>
      <c r="J32" t="s">
        <v>135</v>
      </c>
      <c r="K32" t="s">
        <v>20</v>
      </c>
      <c r="L32" t="s">
        <v>136</v>
      </c>
      <c r="M32" t="s">
        <v>137</v>
      </c>
      <c r="O32" t="s">
        <v>180</v>
      </c>
      <c r="P32" t="s">
        <v>172</v>
      </c>
      <c r="Q32" t="s">
        <v>171</v>
      </c>
      <c r="R32" t="s">
        <v>179</v>
      </c>
      <c r="S32" t="s">
        <v>173</v>
      </c>
      <c r="T32" t="s">
        <v>174</v>
      </c>
      <c r="U32" t="s">
        <v>177</v>
      </c>
      <c r="V32" t="s">
        <v>178</v>
      </c>
    </row>
    <row r="33" spans="1:22" x14ac:dyDescent="0.25">
      <c r="A33">
        <v>32</v>
      </c>
      <c r="B33" t="s">
        <v>87</v>
      </c>
      <c r="C33" t="s">
        <v>87</v>
      </c>
      <c r="D33" t="s">
        <v>41</v>
      </c>
      <c r="E33" t="s">
        <v>22</v>
      </c>
      <c r="F33" t="s">
        <v>23</v>
      </c>
      <c r="G33" t="s">
        <v>132</v>
      </c>
      <c r="H33" t="s">
        <v>87</v>
      </c>
      <c r="I33" t="s">
        <v>134</v>
      </c>
      <c r="J33" t="s">
        <v>87</v>
      </c>
      <c r="K33" t="s">
        <v>20</v>
      </c>
      <c r="L33" t="s">
        <v>136</v>
      </c>
      <c r="M33" t="s">
        <v>137</v>
      </c>
      <c r="O33" t="s">
        <v>180</v>
      </c>
      <c r="P33" t="s">
        <v>172</v>
      </c>
      <c r="Q33" t="s">
        <v>171</v>
      </c>
      <c r="R33" t="s">
        <v>179</v>
      </c>
      <c r="S33" t="s">
        <v>175</v>
      </c>
      <c r="T33" t="s">
        <v>174</v>
      </c>
      <c r="U33" t="s">
        <v>177</v>
      </c>
      <c r="V33" t="s">
        <v>178</v>
      </c>
    </row>
    <row r="34" spans="1:22" x14ac:dyDescent="0.25">
      <c r="A34">
        <v>33</v>
      </c>
      <c r="B34" t="s">
        <v>87</v>
      </c>
      <c r="C34" t="s">
        <v>87</v>
      </c>
      <c r="D34" t="s">
        <v>41</v>
      </c>
      <c r="E34" t="s">
        <v>22</v>
      </c>
      <c r="F34" t="s">
        <v>23</v>
      </c>
      <c r="G34" t="s">
        <v>132</v>
      </c>
      <c r="H34" t="s">
        <v>87</v>
      </c>
      <c r="I34" t="s">
        <v>134</v>
      </c>
      <c r="J34" t="s">
        <v>135</v>
      </c>
      <c r="K34" t="s">
        <v>87</v>
      </c>
      <c r="L34" t="s">
        <v>136</v>
      </c>
      <c r="M34" t="s">
        <v>137</v>
      </c>
      <c r="O34" t="s">
        <v>180</v>
      </c>
      <c r="P34" t="s">
        <v>171</v>
      </c>
      <c r="Q34" t="s">
        <v>173</v>
      </c>
      <c r="R34" t="s">
        <v>179</v>
      </c>
      <c r="S34" t="s">
        <v>175</v>
      </c>
      <c r="T34" t="s">
        <v>174</v>
      </c>
      <c r="U34" t="s">
        <v>177</v>
      </c>
      <c r="V34" t="s">
        <v>178</v>
      </c>
    </row>
    <row r="35" spans="1:22" x14ac:dyDescent="0.25">
      <c r="A35">
        <v>34</v>
      </c>
      <c r="B35" t="s">
        <v>87</v>
      </c>
      <c r="C35" t="s">
        <v>87</v>
      </c>
      <c r="D35" t="s">
        <v>41</v>
      </c>
      <c r="E35" t="s">
        <v>22</v>
      </c>
      <c r="F35" t="s">
        <v>23</v>
      </c>
      <c r="G35" t="s">
        <v>132</v>
      </c>
      <c r="H35" t="s">
        <v>87</v>
      </c>
      <c r="I35" t="s">
        <v>134</v>
      </c>
      <c r="J35" t="s">
        <v>135</v>
      </c>
      <c r="K35" t="s">
        <v>20</v>
      </c>
      <c r="L35" t="s">
        <v>87</v>
      </c>
      <c r="M35" t="s">
        <v>137</v>
      </c>
      <c r="O35" t="s">
        <v>180</v>
      </c>
      <c r="P35" t="s">
        <v>172</v>
      </c>
      <c r="Q35" t="s">
        <v>171</v>
      </c>
      <c r="R35" t="s">
        <v>179</v>
      </c>
      <c r="S35" t="s">
        <v>175</v>
      </c>
      <c r="T35" t="s">
        <v>174</v>
      </c>
      <c r="U35" t="s">
        <v>177</v>
      </c>
      <c r="V35" t="s">
        <v>173</v>
      </c>
    </row>
    <row r="36" spans="1:22" x14ac:dyDescent="0.25">
      <c r="A36">
        <v>35</v>
      </c>
      <c r="B36" t="s">
        <v>87</v>
      </c>
      <c r="C36" t="s">
        <v>87</v>
      </c>
      <c r="D36" t="s">
        <v>41</v>
      </c>
      <c r="E36" t="s">
        <v>22</v>
      </c>
      <c r="F36" t="s">
        <v>23</v>
      </c>
      <c r="G36" t="s">
        <v>132</v>
      </c>
      <c r="H36" t="s">
        <v>87</v>
      </c>
      <c r="I36" t="s">
        <v>134</v>
      </c>
      <c r="J36" t="s">
        <v>135</v>
      </c>
      <c r="K36" t="s">
        <v>20</v>
      </c>
      <c r="L36" t="s">
        <v>136</v>
      </c>
      <c r="M36" t="s">
        <v>87</v>
      </c>
      <c r="O36" t="s">
        <v>180</v>
      </c>
      <c r="P36" t="s">
        <v>172</v>
      </c>
      <c r="Q36" t="s">
        <v>171</v>
      </c>
      <c r="R36" t="s">
        <v>179</v>
      </c>
      <c r="S36" t="s">
        <v>175</v>
      </c>
      <c r="T36" t="s">
        <v>174</v>
      </c>
      <c r="U36" t="s">
        <v>173</v>
      </c>
      <c r="V36" t="s">
        <v>178</v>
      </c>
    </row>
    <row r="37" spans="1:22" x14ac:dyDescent="0.25">
      <c r="A37">
        <v>36</v>
      </c>
      <c r="B37" t="s">
        <v>87</v>
      </c>
      <c r="C37" t="s">
        <v>87</v>
      </c>
      <c r="D37" t="s">
        <v>41</v>
      </c>
      <c r="E37" t="s">
        <v>22</v>
      </c>
      <c r="F37" t="s">
        <v>23</v>
      </c>
      <c r="G37" t="s">
        <v>132</v>
      </c>
      <c r="H37" t="s">
        <v>133</v>
      </c>
      <c r="I37" t="s">
        <v>87</v>
      </c>
      <c r="J37" t="s">
        <v>87</v>
      </c>
      <c r="K37" t="s">
        <v>20</v>
      </c>
      <c r="L37" t="s">
        <v>136</v>
      </c>
      <c r="M37" t="s">
        <v>137</v>
      </c>
      <c r="O37" t="s">
        <v>180</v>
      </c>
      <c r="P37" t="s">
        <v>176</v>
      </c>
      <c r="Q37" t="s">
        <v>171</v>
      </c>
      <c r="R37" t="s">
        <v>179</v>
      </c>
      <c r="S37" t="s">
        <v>172</v>
      </c>
      <c r="T37" t="s">
        <v>174</v>
      </c>
      <c r="U37" t="s">
        <v>177</v>
      </c>
      <c r="V37" t="s">
        <v>178</v>
      </c>
    </row>
    <row r="38" spans="1:22" x14ac:dyDescent="0.25">
      <c r="A38">
        <v>37</v>
      </c>
      <c r="B38" t="s">
        <v>87</v>
      </c>
      <c r="C38" t="s">
        <v>87</v>
      </c>
      <c r="D38" t="s">
        <v>41</v>
      </c>
      <c r="E38" t="s">
        <v>22</v>
      </c>
      <c r="F38" t="s">
        <v>23</v>
      </c>
      <c r="G38" t="s">
        <v>132</v>
      </c>
      <c r="H38" t="s">
        <v>133</v>
      </c>
      <c r="I38" t="s">
        <v>87</v>
      </c>
      <c r="J38" t="s">
        <v>135</v>
      </c>
      <c r="K38" t="s">
        <v>87</v>
      </c>
      <c r="L38" t="s">
        <v>136</v>
      </c>
      <c r="M38" t="s">
        <v>137</v>
      </c>
      <c r="O38" t="s">
        <v>180</v>
      </c>
      <c r="P38" t="s">
        <v>176</v>
      </c>
      <c r="Q38" t="s">
        <v>171</v>
      </c>
      <c r="R38" t="s">
        <v>179</v>
      </c>
      <c r="S38" t="s">
        <v>173</v>
      </c>
      <c r="T38" t="s">
        <v>174</v>
      </c>
      <c r="U38" t="s">
        <v>177</v>
      </c>
      <c r="V38" t="s">
        <v>178</v>
      </c>
    </row>
    <row r="39" spans="1:22" x14ac:dyDescent="0.25">
      <c r="A39">
        <v>38</v>
      </c>
      <c r="B39" t="s">
        <v>87</v>
      </c>
      <c r="C39" t="s">
        <v>87</v>
      </c>
      <c r="D39" t="s">
        <v>41</v>
      </c>
      <c r="E39" t="s">
        <v>22</v>
      </c>
      <c r="F39" t="s">
        <v>23</v>
      </c>
      <c r="G39" t="s">
        <v>132</v>
      </c>
      <c r="H39" t="s">
        <v>133</v>
      </c>
      <c r="I39" t="s">
        <v>87</v>
      </c>
      <c r="J39" t="s">
        <v>135</v>
      </c>
      <c r="K39" t="s">
        <v>20</v>
      </c>
      <c r="L39" t="s">
        <v>87</v>
      </c>
      <c r="M39" t="s">
        <v>137</v>
      </c>
      <c r="O39" t="s">
        <v>180</v>
      </c>
      <c r="P39" t="s">
        <v>176</v>
      </c>
      <c r="Q39" t="s">
        <v>171</v>
      </c>
      <c r="R39" t="s">
        <v>179</v>
      </c>
      <c r="S39" t="s">
        <v>172</v>
      </c>
      <c r="T39" t="s">
        <v>174</v>
      </c>
      <c r="U39" t="s">
        <v>177</v>
      </c>
      <c r="V39" t="s">
        <v>173</v>
      </c>
    </row>
    <row r="40" spans="1:22" x14ac:dyDescent="0.25">
      <c r="A40">
        <v>39</v>
      </c>
      <c r="B40" t="s">
        <v>87</v>
      </c>
      <c r="C40" t="s">
        <v>87</v>
      </c>
      <c r="D40" t="s">
        <v>41</v>
      </c>
      <c r="E40" t="s">
        <v>22</v>
      </c>
      <c r="F40" t="s">
        <v>23</v>
      </c>
      <c r="G40" t="s">
        <v>132</v>
      </c>
      <c r="H40" t="s">
        <v>133</v>
      </c>
      <c r="I40" t="s">
        <v>87</v>
      </c>
      <c r="J40" t="s">
        <v>135</v>
      </c>
      <c r="K40" t="s">
        <v>20</v>
      </c>
      <c r="L40" t="s">
        <v>136</v>
      </c>
      <c r="M40" t="s">
        <v>87</v>
      </c>
      <c r="O40" t="s">
        <v>180</v>
      </c>
      <c r="P40" t="s">
        <v>176</v>
      </c>
      <c r="Q40" t="s">
        <v>171</v>
      </c>
      <c r="R40" t="s">
        <v>179</v>
      </c>
      <c r="S40" t="s">
        <v>172</v>
      </c>
      <c r="T40" t="s">
        <v>174</v>
      </c>
      <c r="U40" t="s">
        <v>173</v>
      </c>
      <c r="V40" t="s">
        <v>178</v>
      </c>
    </row>
    <row r="41" spans="1:22" x14ac:dyDescent="0.25">
      <c r="A41">
        <v>40</v>
      </c>
      <c r="B41" t="s">
        <v>87</v>
      </c>
      <c r="C41" t="s">
        <v>87</v>
      </c>
      <c r="D41" t="s">
        <v>41</v>
      </c>
      <c r="E41" t="s">
        <v>22</v>
      </c>
      <c r="F41" t="s">
        <v>23</v>
      </c>
      <c r="G41" t="s">
        <v>132</v>
      </c>
      <c r="H41" t="s">
        <v>133</v>
      </c>
      <c r="I41" t="s">
        <v>134</v>
      </c>
      <c r="J41" t="s">
        <v>87</v>
      </c>
      <c r="K41" t="s">
        <v>87</v>
      </c>
      <c r="L41" t="s">
        <v>136</v>
      </c>
      <c r="M41" t="s">
        <v>137</v>
      </c>
      <c r="O41" t="s">
        <v>180</v>
      </c>
      <c r="P41" t="s">
        <v>176</v>
      </c>
      <c r="Q41" t="s">
        <v>171</v>
      </c>
      <c r="R41" t="s">
        <v>179</v>
      </c>
      <c r="S41" t="s">
        <v>175</v>
      </c>
      <c r="T41" t="s">
        <v>174</v>
      </c>
      <c r="U41" t="s">
        <v>177</v>
      </c>
      <c r="V41" t="s">
        <v>178</v>
      </c>
    </row>
    <row r="42" spans="1:22" x14ac:dyDescent="0.25">
      <c r="A42">
        <v>41</v>
      </c>
      <c r="B42" t="s">
        <v>87</v>
      </c>
      <c r="C42" t="s">
        <v>87</v>
      </c>
      <c r="D42" t="s">
        <v>41</v>
      </c>
      <c r="E42" t="s">
        <v>22</v>
      </c>
      <c r="F42" t="s">
        <v>23</v>
      </c>
      <c r="G42" t="s">
        <v>132</v>
      </c>
      <c r="H42" t="s">
        <v>133</v>
      </c>
      <c r="I42" t="s">
        <v>134</v>
      </c>
      <c r="J42" t="s">
        <v>87</v>
      </c>
      <c r="K42" t="s">
        <v>20</v>
      </c>
      <c r="L42" t="s">
        <v>87</v>
      </c>
      <c r="M42" t="s">
        <v>137</v>
      </c>
      <c r="O42" t="s">
        <v>180</v>
      </c>
      <c r="P42" t="s">
        <v>176</v>
      </c>
      <c r="Q42" t="s">
        <v>172</v>
      </c>
      <c r="R42" t="s">
        <v>179</v>
      </c>
      <c r="S42" t="s">
        <v>175</v>
      </c>
      <c r="T42" t="s">
        <v>174</v>
      </c>
      <c r="U42" t="s">
        <v>177</v>
      </c>
      <c r="V42" t="s">
        <v>171</v>
      </c>
    </row>
    <row r="43" spans="1:22" x14ac:dyDescent="0.25">
      <c r="A43">
        <v>42</v>
      </c>
      <c r="B43" t="s">
        <v>87</v>
      </c>
      <c r="C43" t="s">
        <v>87</v>
      </c>
      <c r="D43" t="s">
        <v>41</v>
      </c>
      <c r="E43" t="s">
        <v>22</v>
      </c>
      <c r="F43" t="s">
        <v>23</v>
      </c>
      <c r="G43" t="s">
        <v>132</v>
      </c>
      <c r="H43" t="s">
        <v>133</v>
      </c>
      <c r="I43" t="s">
        <v>134</v>
      </c>
      <c r="J43" t="s">
        <v>87</v>
      </c>
      <c r="K43" t="s">
        <v>20</v>
      </c>
      <c r="L43" t="s">
        <v>136</v>
      </c>
      <c r="M43" t="s">
        <v>87</v>
      </c>
      <c r="O43" t="s">
        <v>180</v>
      </c>
      <c r="P43" t="s">
        <v>176</v>
      </c>
      <c r="Q43" t="s">
        <v>172</v>
      </c>
      <c r="R43" t="s">
        <v>179</v>
      </c>
      <c r="S43" t="s">
        <v>175</v>
      </c>
      <c r="T43" t="s">
        <v>174</v>
      </c>
      <c r="U43" t="s">
        <v>171</v>
      </c>
      <c r="V43" t="s">
        <v>178</v>
      </c>
    </row>
    <row r="44" spans="1:22" x14ac:dyDescent="0.25">
      <c r="A44">
        <v>43</v>
      </c>
      <c r="B44" t="s">
        <v>87</v>
      </c>
      <c r="C44" t="s">
        <v>87</v>
      </c>
      <c r="D44" t="s">
        <v>41</v>
      </c>
      <c r="E44" t="s">
        <v>22</v>
      </c>
      <c r="F44" t="s">
        <v>23</v>
      </c>
      <c r="G44" t="s">
        <v>132</v>
      </c>
      <c r="H44" t="s">
        <v>133</v>
      </c>
      <c r="I44" t="s">
        <v>134</v>
      </c>
      <c r="J44" t="s">
        <v>135</v>
      </c>
      <c r="K44" t="s">
        <v>87</v>
      </c>
      <c r="L44" t="s">
        <v>87</v>
      </c>
      <c r="M44" t="s">
        <v>137</v>
      </c>
      <c r="O44" t="s">
        <v>180</v>
      </c>
      <c r="P44" t="s">
        <v>176</v>
      </c>
      <c r="Q44" t="s">
        <v>171</v>
      </c>
      <c r="R44" t="s">
        <v>179</v>
      </c>
      <c r="S44" t="s">
        <v>175</v>
      </c>
      <c r="T44" t="s">
        <v>174</v>
      </c>
      <c r="U44" t="s">
        <v>177</v>
      </c>
      <c r="V44" t="s">
        <v>173</v>
      </c>
    </row>
    <row r="45" spans="1:22" x14ac:dyDescent="0.25">
      <c r="A45">
        <v>44</v>
      </c>
      <c r="B45" t="s">
        <v>87</v>
      </c>
      <c r="C45" t="s">
        <v>87</v>
      </c>
      <c r="D45" t="s">
        <v>41</v>
      </c>
      <c r="E45" t="s">
        <v>22</v>
      </c>
      <c r="F45" t="s">
        <v>23</v>
      </c>
      <c r="G45" t="s">
        <v>132</v>
      </c>
      <c r="H45" t="s">
        <v>133</v>
      </c>
      <c r="I45" t="s">
        <v>134</v>
      </c>
      <c r="J45" t="s">
        <v>135</v>
      </c>
      <c r="K45" t="s">
        <v>87</v>
      </c>
      <c r="L45" t="s">
        <v>136</v>
      </c>
      <c r="M45" t="s">
        <v>87</v>
      </c>
      <c r="O45" t="s">
        <v>180</v>
      </c>
      <c r="P45" t="s">
        <v>176</v>
      </c>
      <c r="Q45" t="s">
        <v>171</v>
      </c>
      <c r="R45" t="s">
        <v>179</v>
      </c>
      <c r="S45" t="s">
        <v>175</v>
      </c>
      <c r="T45" t="s">
        <v>174</v>
      </c>
      <c r="U45" t="s">
        <v>173</v>
      </c>
      <c r="V45" t="s">
        <v>178</v>
      </c>
    </row>
    <row r="46" spans="1:22" x14ac:dyDescent="0.25">
      <c r="A46">
        <v>45</v>
      </c>
      <c r="B46" t="s">
        <v>87</v>
      </c>
      <c r="C46" t="s">
        <v>87</v>
      </c>
      <c r="D46" t="s">
        <v>41</v>
      </c>
      <c r="E46" t="s">
        <v>22</v>
      </c>
      <c r="F46" t="s">
        <v>23</v>
      </c>
      <c r="G46" t="s">
        <v>132</v>
      </c>
      <c r="H46" t="s">
        <v>133</v>
      </c>
      <c r="I46" t="s">
        <v>134</v>
      </c>
      <c r="J46" t="s">
        <v>135</v>
      </c>
      <c r="K46" t="s">
        <v>20</v>
      </c>
      <c r="L46" t="s">
        <v>87</v>
      </c>
      <c r="M46" t="s">
        <v>87</v>
      </c>
      <c r="O46" t="s">
        <v>180</v>
      </c>
      <c r="P46" t="s">
        <v>176</v>
      </c>
      <c r="Q46" t="s">
        <v>172</v>
      </c>
      <c r="R46" t="s">
        <v>179</v>
      </c>
      <c r="S46" t="s">
        <v>175</v>
      </c>
      <c r="T46" t="s">
        <v>174</v>
      </c>
      <c r="U46" t="s">
        <v>171</v>
      </c>
      <c r="V46" t="s">
        <v>173</v>
      </c>
    </row>
    <row r="47" spans="1:22" x14ac:dyDescent="0.25">
      <c r="A47">
        <v>46</v>
      </c>
      <c r="B47" t="s">
        <v>87</v>
      </c>
      <c r="C47" t="s">
        <v>40</v>
      </c>
      <c r="D47" t="s">
        <v>87</v>
      </c>
      <c r="E47" t="s">
        <v>87</v>
      </c>
      <c r="F47" t="s">
        <v>87</v>
      </c>
      <c r="G47" t="s">
        <v>132</v>
      </c>
      <c r="H47" t="s">
        <v>133</v>
      </c>
      <c r="I47" t="s">
        <v>134</v>
      </c>
      <c r="J47" t="s">
        <v>135</v>
      </c>
      <c r="K47" t="s">
        <v>20</v>
      </c>
      <c r="L47" t="s">
        <v>136</v>
      </c>
      <c r="M47" t="s">
        <v>137</v>
      </c>
      <c r="O47" t="s">
        <v>175</v>
      </c>
      <c r="P47" t="s">
        <v>172</v>
      </c>
      <c r="Q47" t="s">
        <v>181</v>
      </c>
      <c r="R47" t="s">
        <v>174</v>
      </c>
      <c r="S47" t="s">
        <v>173</v>
      </c>
      <c r="T47" t="s">
        <v>176</v>
      </c>
      <c r="U47" t="s">
        <v>177</v>
      </c>
      <c r="V47" t="s">
        <v>178</v>
      </c>
    </row>
    <row r="48" spans="1:22" x14ac:dyDescent="0.25">
      <c r="A48">
        <v>47</v>
      </c>
      <c r="B48" t="s">
        <v>87</v>
      </c>
      <c r="C48" t="s">
        <v>40</v>
      </c>
      <c r="D48" t="s">
        <v>87</v>
      </c>
      <c r="E48" t="s">
        <v>87</v>
      </c>
      <c r="F48" t="s">
        <v>23</v>
      </c>
      <c r="G48" t="s">
        <v>87</v>
      </c>
      <c r="H48" t="s">
        <v>133</v>
      </c>
      <c r="I48" t="s">
        <v>134</v>
      </c>
      <c r="J48" t="s">
        <v>135</v>
      </c>
      <c r="K48" t="s">
        <v>20</v>
      </c>
      <c r="L48" t="s">
        <v>136</v>
      </c>
      <c r="M48" t="s">
        <v>137</v>
      </c>
      <c r="O48" t="s">
        <v>171</v>
      </c>
      <c r="P48" t="s">
        <v>172</v>
      </c>
      <c r="Q48" t="s">
        <v>173</v>
      </c>
      <c r="R48" t="s">
        <v>181</v>
      </c>
      <c r="S48" t="s">
        <v>175</v>
      </c>
      <c r="T48" t="s">
        <v>176</v>
      </c>
      <c r="U48" t="s">
        <v>177</v>
      </c>
      <c r="V48" t="s">
        <v>178</v>
      </c>
    </row>
    <row r="49" spans="1:22" x14ac:dyDescent="0.25">
      <c r="A49">
        <v>48</v>
      </c>
      <c r="B49" t="s">
        <v>87</v>
      </c>
      <c r="C49" t="s">
        <v>40</v>
      </c>
      <c r="D49" t="s">
        <v>87</v>
      </c>
      <c r="E49" t="s">
        <v>87</v>
      </c>
      <c r="F49" t="s">
        <v>23</v>
      </c>
      <c r="G49" t="s">
        <v>132</v>
      </c>
      <c r="H49" t="s">
        <v>87</v>
      </c>
      <c r="I49" t="s">
        <v>134</v>
      </c>
      <c r="J49" t="s">
        <v>135</v>
      </c>
      <c r="K49" t="s">
        <v>20</v>
      </c>
      <c r="L49" t="s">
        <v>136</v>
      </c>
      <c r="M49" t="s">
        <v>137</v>
      </c>
      <c r="O49" t="s">
        <v>171</v>
      </c>
      <c r="P49" t="s">
        <v>172</v>
      </c>
      <c r="Q49" t="s">
        <v>181</v>
      </c>
      <c r="R49" t="s">
        <v>174</v>
      </c>
      <c r="S49" t="s">
        <v>173</v>
      </c>
      <c r="T49" t="s">
        <v>175</v>
      </c>
      <c r="U49" t="s">
        <v>177</v>
      </c>
      <c r="V49" t="s">
        <v>178</v>
      </c>
    </row>
    <row r="50" spans="1:22" x14ac:dyDescent="0.25">
      <c r="A50">
        <v>49</v>
      </c>
      <c r="B50" t="s">
        <v>87</v>
      </c>
      <c r="C50" t="s">
        <v>40</v>
      </c>
      <c r="D50" t="s">
        <v>87</v>
      </c>
      <c r="E50" t="s">
        <v>87</v>
      </c>
      <c r="F50" t="s">
        <v>23</v>
      </c>
      <c r="G50" t="s">
        <v>132</v>
      </c>
      <c r="H50" t="s">
        <v>133</v>
      </c>
      <c r="I50" t="s">
        <v>87</v>
      </c>
      <c r="J50" t="s">
        <v>135</v>
      </c>
      <c r="K50" t="s">
        <v>20</v>
      </c>
      <c r="L50" t="s">
        <v>136</v>
      </c>
      <c r="M50" t="s">
        <v>137</v>
      </c>
      <c r="O50" t="s">
        <v>171</v>
      </c>
      <c r="P50" t="s">
        <v>172</v>
      </c>
      <c r="Q50" t="s">
        <v>181</v>
      </c>
      <c r="R50" t="s">
        <v>174</v>
      </c>
      <c r="S50" t="s">
        <v>173</v>
      </c>
      <c r="T50" t="s">
        <v>176</v>
      </c>
      <c r="U50" t="s">
        <v>177</v>
      </c>
      <c r="V50" t="s">
        <v>178</v>
      </c>
    </row>
    <row r="51" spans="1:22" x14ac:dyDescent="0.25">
      <c r="A51">
        <v>50</v>
      </c>
      <c r="B51" t="s">
        <v>87</v>
      </c>
      <c r="C51" t="s">
        <v>40</v>
      </c>
      <c r="D51" t="s">
        <v>87</v>
      </c>
      <c r="E51" t="s">
        <v>87</v>
      </c>
      <c r="F51" t="s">
        <v>23</v>
      </c>
      <c r="G51" t="s">
        <v>132</v>
      </c>
      <c r="H51" t="s">
        <v>133</v>
      </c>
      <c r="I51" t="s">
        <v>134</v>
      </c>
      <c r="J51" t="s">
        <v>87</v>
      </c>
      <c r="K51" t="s">
        <v>20</v>
      </c>
      <c r="L51" t="s">
        <v>136</v>
      </c>
      <c r="M51" t="s">
        <v>137</v>
      </c>
      <c r="O51" t="s">
        <v>171</v>
      </c>
      <c r="P51" t="s">
        <v>172</v>
      </c>
      <c r="Q51" t="s">
        <v>181</v>
      </c>
      <c r="R51" t="s">
        <v>174</v>
      </c>
      <c r="S51" t="s">
        <v>175</v>
      </c>
      <c r="T51" t="s">
        <v>176</v>
      </c>
      <c r="U51" t="s">
        <v>177</v>
      </c>
      <c r="V51" t="s">
        <v>178</v>
      </c>
    </row>
    <row r="52" spans="1:22" x14ac:dyDescent="0.25">
      <c r="A52">
        <v>51</v>
      </c>
      <c r="B52" t="s">
        <v>87</v>
      </c>
      <c r="C52" t="s">
        <v>40</v>
      </c>
      <c r="D52" t="s">
        <v>87</v>
      </c>
      <c r="E52" t="s">
        <v>87</v>
      </c>
      <c r="F52" t="s">
        <v>23</v>
      </c>
      <c r="G52" t="s">
        <v>132</v>
      </c>
      <c r="H52" t="s">
        <v>133</v>
      </c>
      <c r="I52" t="s">
        <v>134</v>
      </c>
      <c r="J52" t="s">
        <v>135</v>
      </c>
      <c r="K52" t="s">
        <v>87</v>
      </c>
      <c r="L52" t="s">
        <v>136</v>
      </c>
      <c r="M52" t="s">
        <v>137</v>
      </c>
      <c r="O52" t="s">
        <v>171</v>
      </c>
      <c r="P52" t="s">
        <v>176</v>
      </c>
      <c r="Q52" t="s">
        <v>181</v>
      </c>
      <c r="R52" t="s">
        <v>174</v>
      </c>
      <c r="S52" t="s">
        <v>173</v>
      </c>
      <c r="T52" t="s">
        <v>175</v>
      </c>
      <c r="U52" t="s">
        <v>177</v>
      </c>
      <c r="V52" t="s">
        <v>178</v>
      </c>
    </row>
    <row r="53" spans="1:22" x14ac:dyDescent="0.25">
      <c r="A53">
        <v>52</v>
      </c>
      <c r="B53" t="s">
        <v>87</v>
      </c>
      <c r="C53" t="s">
        <v>40</v>
      </c>
      <c r="D53" t="s">
        <v>87</v>
      </c>
      <c r="E53" t="s">
        <v>87</v>
      </c>
      <c r="F53" t="s">
        <v>23</v>
      </c>
      <c r="G53" t="s">
        <v>132</v>
      </c>
      <c r="H53" t="s">
        <v>133</v>
      </c>
      <c r="I53" t="s">
        <v>134</v>
      </c>
      <c r="J53" t="s">
        <v>135</v>
      </c>
      <c r="K53" t="s">
        <v>20</v>
      </c>
      <c r="L53" t="s">
        <v>87</v>
      </c>
      <c r="M53" t="s">
        <v>137</v>
      </c>
      <c r="O53" t="s">
        <v>171</v>
      </c>
      <c r="P53" t="s">
        <v>172</v>
      </c>
      <c r="Q53" t="s">
        <v>181</v>
      </c>
      <c r="R53" t="s">
        <v>174</v>
      </c>
      <c r="S53" t="s">
        <v>175</v>
      </c>
      <c r="T53" t="s">
        <v>176</v>
      </c>
      <c r="U53" t="s">
        <v>177</v>
      </c>
      <c r="V53" t="s">
        <v>173</v>
      </c>
    </row>
    <row r="54" spans="1:22" x14ac:dyDescent="0.25">
      <c r="A54">
        <v>53</v>
      </c>
      <c r="B54" t="s">
        <v>87</v>
      </c>
      <c r="C54" t="s">
        <v>40</v>
      </c>
      <c r="D54" t="s">
        <v>87</v>
      </c>
      <c r="E54" t="s">
        <v>87</v>
      </c>
      <c r="F54" t="s">
        <v>23</v>
      </c>
      <c r="G54" t="s">
        <v>132</v>
      </c>
      <c r="H54" t="s">
        <v>133</v>
      </c>
      <c r="I54" t="s">
        <v>134</v>
      </c>
      <c r="J54" t="s">
        <v>135</v>
      </c>
      <c r="K54" t="s">
        <v>20</v>
      </c>
      <c r="L54" t="s">
        <v>136</v>
      </c>
      <c r="M54" t="s">
        <v>87</v>
      </c>
      <c r="O54" t="s">
        <v>171</v>
      </c>
      <c r="P54" t="s">
        <v>172</v>
      </c>
      <c r="Q54" t="s">
        <v>181</v>
      </c>
      <c r="R54" t="s">
        <v>174</v>
      </c>
      <c r="S54" t="s">
        <v>175</v>
      </c>
      <c r="T54" t="s">
        <v>176</v>
      </c>
      <c r="U54" t="s">
        <v>173</v>
      </c>
      <c r="V54" t="s">
        <v>178</v>
      </c>
    </row>
    <row r="55" spans="1:22" x14ac:dyDescent="0.25">
      <c r="A55">
        <v>54</v>
      </c>
      <c r="B55" t="s">
        <v>87</v>
      </c>
      <c r="C55" t="s">
        <v>40</v>
      </c>
      <c r="D55" t="s">
        <v>87</v>
      </c>
      <c r="E55" t="s">
        <v>22</v>
      </c>
      <c r="F55" t="s">
        <v>87</v>
      </c>
      <c r="G55" t="s">
        <v>87</v>
      </c>
      <c r="H55" t="s">
        <v>133</v>
      </c>
      <c r="I55" t="s">
        <v>134</v>
      </c>
      <c r="J55" t="s">
        <v>135</v>
      </c>
      <c r="K55" t="s">
        <v>20</v>
      </c>
      <c r="L55" t="s">
        <v>136</v>
      </c>
      <c r="M55" t="s">
        <v>137</v>
      </c>
      <c r="O55" t="s">
        <v>175</v>
      </c>
      <c r="P55" t="s">
        <v>172</v>
      </c>
      <c r="Q55" t="s">
        <v>181</v>
      </c>
      <c r="R55" t="s">
        <v>179</v>
      </c>
      <c r="S55" t="s">
        <v>173</v>
      </c>
      <c r="T55" t="s">
        <v>176</v>
      </c>
      <c r="U55" t="s">
        <v>177</v>
      </c>
      <c r="V55" t="s">
        <v>178</v>
      </c>
    </row>
    <row r="56" spans="1:22" x14ac:dyDescent="0.25">
      <c r="A56">
        <v>55</v>
      </c>
      <c r="B56" t="s">
        <v>87</v>
      </c>
      <c r="C56" t="s">
        <v>40</v>
      </c>
      <c r="D56" t="s">
        <v>87</v>
      </c>
      <c r="E56" t="s">
        <v>22</v>
      </c>
      <c r="F56" t="s">
        <v>87</v>
      </c>
      <c r="G56" t="s">
        <v>132</v>
      </c>
      <c r="H56" t="s">
        <v>87</v>
      </c>
      <c r="I56" t="s">
        <v>134</v>
      </c>
      <c r="J56" t="s">
        <v>135</v>
      </c>
      <c r="K56" t="s">
        <v>20</v>
      </c>
      <c r="L56" t="s">
        <v>136</v>
      </c>
      <c r="M56" t="s">
        <v>137</v>
      </c>
      <c r="O56" t="s">
        <v>175</v>
      </c>
      <c r="P56" t="s">
        <v>172</v>
      </c>
      <c r="Q56" t="s">
        <v>181</v>
      </c>
      <c r="R56" t="s">
        <v>179</v>
      </c>
      <c r="S56" t="s">
        <v>173</v>
      </c>
      <c r="T56" t="s">
        <v>174</v>
      </c>
      <c r="U56" t="s">
        <v>177</v>
      </c>
      <c r="V56" t="s">
        <v>178</v>
      </c>
    </row>
    <row r="57" spans="1:22" x14ac:dyDescent="0.25">
      <c r="A57">
        <v>56</v>
      </c>
      <c r="B57" t="s">
        <v>87</v>
      </c>
      <c r="C57" t="s">
        <v>40</v>
      </c>
      <c r="D57" t="s">
        <v>87</v>
      </c>
      <c r="E57" t="s">
        <v>22</v>
      </c>
      <c r="F57" t="s">
        <v>87</v>
      </c>
      <c r="G57" t="s">
        <v>132</v>
      </c>
      <c r="H57" t="s">
        <v>133</v>
      </c>
      <c r="I57" t="s">
        <v>87</v>
      </c>
      <c r="J57" t="s">
        <v>135</v>
      </c>
      <c r="K57" t="s">
        <v>20</v>
      </c>
      <c r="L57" t="s">
        <v>136</v>
      </c>
      <c r="M57" t="s">
        <v>137</v>
      </c>
      <c r="O57" t="s">
        <v>173</v>
      </c>
      <c r="P57" t="s">
        <v>176</v>
      </c>
      <c r="Q57" t="s">
        <v>181</v>
      </c>
      <c r="R57" t="s">
        <v>179</v>
      </c>
      <c r="S57" t="s">
        <v>172</v>
      </c>
      <c r="T57" t="s">
        <v>174</v>
      </c>
      <c r="U57" t="s">
        <v>177</v>
      </c>
      <c r="V57" t="s">
        <v>178</v>
      </c>
    </row>
    <row r="58" spans="1:22" x14ac:dyDescent="0.25">
      <c r="A58">
        <v>57</v>
      </c>
      <c r="B58" t="s">
        <v>87</v>
      </c>
      <c r="C58" t="s">
        <v>40</v>
      </c>
      <c r="D58" t="s">
        <v>87</v>
      </c>
      <c r="E58" t="s">
        <v>22</v>
      </c>
      <c r="F58" t="s">
        <v>87</v>
      </c>
      <c r="G58" t="s">
        <v>132</v>
      </c>
      <c r="H58" t="s">
        <v>133</v>
      </c>
      <c r="I58" t="s">
        <v>134</v>
      </c>
      <c r="J58" t="s">
        <v>87</v>
      </c>
      <c r="K58" t="s">
        <v>20</v>
      </c>
      <c r="L58" t="s">
        <v>136</v>
      </c>
      <c r="M58" t="s">
        <v>137</v>
      </c>
      <c r="O58" t="s">
        <v>175</v>
      </c>
      <c r="P58" t="s">
        <v>176</v>
      </c>
      <c r="Q58" t="s">
        <v>181</v>
      </c>
      <c r="R58" t="s">
        <v>179</v>
      </c>
      <c r="S58" t="s">
        <v>172</v>
      </c>
      <c r="T58" t="s">
        <v>174</v>
      </c>
      <c r="U58" t="s">
        <v>177</v>
      </c>
      <c r="V58" t="s">
        <v>178</v>
      </c>
    </row>
    <row r="59" spans="1:22" x14ac:dyDescent="0.25">
      <c r="A59">
        <v>58</v>
      </c>
      <c r="B59" t="s">
        <v>87</v>
      </c>
      <c r="C59" t="s">
        <v>40</v>
      </c>
      <c r="D59" t="s">
        <v>87</v>
      </c>
      <c r="E59" t="s">
        <v>22</v>
      </c>
      <c r="F59" t="s">
        <v>87</v>
      </c>
      <c r="G59" t="s">
        <v>132</v>
      </c>
      <c r="H59" t="s">
        <v>133</v>
      </c>
      <c r="I59" t="s">
        <v>134</v>
      </c>
      <c r="J59" t="s">
        <v>135</v>
      </c>
      <c r="K59" t="s">
        <v>87</v>
      </c>
      <c r="L59" t="s">
        <v>136</v>
      </c>
      <c r="M59" t="s">
        <v>137</v>
      </c>
      <c r="O59" t="s">
        <v>175</v>
      </c>
      <c r="P59" t="s">
        <v>176</v>
      </c>
      <c r="Q59" t="s">
        <v>181</v>
      </c>
      <c r="R59" t="s">
        <v>179</v>
      </c>
      <c r="S59" t="s">
        <v>173</v>
      </c>
      <c r="T59" t="s">
        <v>174</v>
      </c>
      <c r="U59" t="s">
        <v>177</v>
      </c>
      <c r="V59" t="s">
        <v>178</v>
      </c>
    </row>
    <row r="60" spans="1:22" x14ac:dyDescent="0.25">
      <c r="A60">
        <v>59</v>
      </c>
      <c r="B60" t="s">
        <v>87</v>
      </c>
      <c r="C60" t="s">
        <v>40</v>
      </c>
      <c r="D60" t="s">
        <v>87</v>
      </c>
      <c r="E60" t="s">
        <v>22</v>
      </c>
      <c r="F60" t="s">
        <v>87</v>
      </c>
      <c r="G60" t="s">
        <v>132</v>
      </c>
      <c r="H60" t="s">
        <v>133</v>
      </c>
      <c r="I60" t="s">
        <v>134</v>
      </c>
      <c r="J60" t="s">
        <v>135</v>
      </c>
      <c r="K60" t="s">
        <v>20</v>
      </c>
      <c r="L60" t="s">
        <v>87</v>
      </c>
      <c r="M60" t="s">
        <v>137</v>
      </c>
      <c r="O60" t="s">
        <v>175</v>
      </c>
      <c r="P60" t="s">
        <v>176</v>
      </c>
      <c r="Q60" t="s">
        <v>181</v>
      </c>
      <c r="R60" t="s">
        <v>179</v>
      </c>
      <c r="S60" t="s">
        <v>172</v>
      </c>
      <c r="T60" t="s">
        <v>174</v>
      </c>
      <c r="U60" t="s">
        <v>177</v>
      </c>
      <c r="V60" t="s">
        <v>173</v>
      </c>
    </row>
    <row r="61" spans="1:22" x14ac:dyDescent="0.25">
      <c r="A61">
        <v>60</v>
      </c>
      <c r="B61" t="s">
        <v>87</v>
      </c>
      <c r="C61" t="s">
        <v>40</v>
      </c>
      <c r="D61" t="s">
        <v>87</v>
      </c>
      <c r="E61" t="s">
        <v>22</v>
      </c>
      <c r="F61" t="s">
        <v>87</v>
      </c>
      <c r="G61" t="s">
        <v>132</v>
      </c>
      <c r="H61" t="s">
        <v>133</v>
      </c>
      <c r="I61" t="s">
        <v>134</v>
      </c>
      <c r="J61" t="s">
        <v>135</v>
      </c>
      <c r="K61" t="s">
        <v>20</v>
      </c>
      <c r="L61" t="s">
        <v>136</v>
      </c>
      <c r="M61" t="s">
        <v>87</v>
      </c>
      <c r="O61" t="s">
        <v>175</v>
      </c>
      <c r="P61" t="s">
        <v>176</v>
      </c>
      <c r="Q61" t="s">
        <v>181</v>
      </c>
      <c r="R61" t="s">
        <v>179</v>
      </c>
      <c r="S61" t="s">
        <v>172</v>
      </c>
      <c r="T61" t="s">
        <v>174</v>
      </c>
      <c r="U61" t="s">
        <v>173</v>
      </c>
      <c r="V61" t="s">
        <v>178</v>
      </c>
    </row>
    <row r="62" spans="1:22" x14ac:dyDescent="0.25">
      <c r="A62">
        <v>61</v>
      </c>
      <c r="B62" t="s">
        <v>87</v>
      </c>
      <c r="C62" t="s">
        <v>40</v>
      </c>
      <c r="D62" t="s">
        <v>87</v>
      </c>
      <c r="E62" t="s">
        <v>22</v>
      </c>
      <c r="F62" t="s">
        <v>23</v>
      </c>
      <c r="G62" t="s">
        <v>87</v>
      </c>
      <c r="H62" t="s">
        <v>87</v>
      </c>
      <c r="I62" t="s">
        <v>134</v>
      </c>
      <c r="J62" t="s">
        <v>135</v>
      </c>
      <c r="K62" t="s">
        <v>20</v>
      </c>
      <c r="L62" t="s">
        <v>136</v>
      </c>
      <c r="M62" t="s">
        <v>137</v>
      </c>
      <c r="O62" t="s">
        <v>171</v>
      </c>
      <c r="P62" t="s">
        <v>172</v>
      </c>
      <c r="Q62" t="s">
        <v>181</v>
      </c>
      <c r="R62" t="s">
        <v>179</v>
      </c>
      <c r="S62" t="s">
        <v>173</v>
      </c>
      <c r="T62" t="s">
        <v>175</v>
      </c>
      <c r="U62" t="s">
        <v>177</v>
      </c>
      <c r="V62" t="s">
        <v>178</v>
      </c>
    </row>
    <row r="63" spans="1:22" x14ac:dyDescent="0.25">
      <c r="A63">
        <v>62</v>
      </c>
      <c r="B63" t="s">
        <v>87</v>
      </c>
      <c r="C63" t="s">
        <v>40</v>
      </c>
      <c r="D63" t="s">
        <v>87</v>
      </c>
      <c r="E63" t="s">
        <v>22</v>
      </c>
      <c r="F63" t="s">
        <v>23</v>
      </c>
      <c r="G63" t="s">
        <v>87</v>
      </c>
      <c r="H63" t="s">
        <v>133</v>
      </c>
      <c r="I63" t="s">
        <v>87</v>
      </c>
      <c r="J63" t="s">
        <v>135</v>
      </c>
      <c r="K63" t="s">
        <v>20</v>
      </c>
      <c r="L63" t="s">
        <v>136</v>
      </c>
      <c r="M63" t="s">
        <v>137</v>
      </c>
      <c r="O63" t="s">
        <v>171</v>
      </c>
      <c r="P63" t="s">
        <v>172</v>
      </c>
      <c r="Q63" t="s">
        <v>181</v>
      </c>
      <c r="R63" t="s">
        <v>179</v>
      </c>
      <c r="S63" t="s">
        <v>173</v>
      </c>
      <c r="T63" t="s">
        <v>176</v>
      </c>
      <c r="U63" t="s">
        <v>177</v>
      </c>
      <c r="V63" t="s">
        <v>178</v>
      </c>
    </row>
    <row r="64" spans="1:22" x14ac:dyDescent="0.25">
      <c r="A64">
        <v>63</v>
      </c>
      <c r="B64" t="s">
        <v>87</v>
      </c>
      <c r="C64" t="s">
        <v>40</v>
      </c>
      <c r="D64" t="s">
        <v>87</v>
      </c>
      <c r="E64" t="s">
        <v>22</v>
      </c>
      <c r="F64" t="s">
        <v>23</v>
      </c>
      <c r="G64" t="s">
        <v>87</v>
      </c>
      <c r="H64" t="s">
        <v>133</v>
      </c>
      <c r="I64" t="s">
        <v>134</v>
      </c>
      <c r="J64" t="s">
        <v>87</v>
      </c>
      <c r="K64" t="s">
        <v>20</v>
      </c>
      <c r="L64" t="s">
        <v>136</v>
      </c>
      <c r="M64" t="s">
        <v>137</v>
      </c>
      <c r="O64" t="s">
        <v>171</v>
      </c>
      <c r="P64" t="s">
        <v>172</v>
      </c>
      <c r="Q64" t="s">
        <v>181</v>
      </c>
      <c r="R64" t="s">
        <v>179</v>
      </c>
      <c r="S64" t="s">
        <v>175</v>
      </c>
      <c r="T64" t="s">
        <v>176</v>
      </c>
      <c r="U64" t="s">
        <v>177</v>
      </c>
      <c r="V64" t="s">
        <v>178</v>
      </c>
    </row>
    <row r="65" spans="1:22" x14ac:dyDescent="0.25">
      <c r="A65">
        <v>64</v>
      </c>
      <c r="B65" t="s">
        <v>87</v>
      </c>
      <c r="C65" t="s">
        <v>40</v>
      </c>
      <c r="D65" t="s">
        <v>87</v>
      </c>
      <c r="E65" t="s">
        <v>22</v>
      </c>
      <c r="F65" t="s">
        <v>23</v>
      </c>
      <c r="G65" t="s">
        <v>87</v>
      </c>
      <c r="H65" t="s">
        <v>133</v>
      </c>
      <c r="I65" t="s">
        <v>134</v>
      </c>
      <c r="J65" t="s">
        <v>135</v>
      </c>
      <c r="K65" t="s">
        <v>87</v>
      </c>
      <c r="L65" t="s">
        <v>136</v>
      </c>
      <c r="M65" t="s">
        <v>137</v>
      </c>
      <c r="O65" t="s">
        <v>171</v>
      </c>
      <c r="P65" t="s">
        <v>176</v>
      </c>
      <c r="Q65" t="s">
        <v>181</v>
      </c>
      <c r="R65" t="s">
        <v>179</v>
      </c>
      <c r="S65" t="s">
        <v>173</v>
      </c>
      <c r="T65" t="s">
        <v>175</v>
      </c>
      <c r="U65" t="s">
        <v>177</v>
      </c>
      <c r="V65" t="s">
        <v>178</v>
      </c>
    </row>
    <row r="66" spans="1:22" x14ac:dyDescent="0.25">
      <c r="A66">
        <v>65</v>
      </c>
      <c r="B66" t="s">
        <v>87</v>
      </c>
      <c r="C66" t="s">
        <v>40</v>
      </c>
      <c r="D66" t="s">
        <v>87</v>
      </c>
      <c r="E66" t="s">
        <v>22</v>
      </c>
      <c r="F66" t="s">
        <v>23</v>
      </c>
      <c r="G66" t="s">
        <v>87</v>
      </c>
      <c r="H66" t="s">
        <v>133</v>
      </c>
      <c r="I66" t="s">
        <v>134</v>
      </c>
      <c r="J66" t="s">
        <v>135</v>
      </c>
      <c r="K66" t="s">
        <v>20</v>
      </c>
      <c r="L66" t="s">
        <v>87</v>
      </c>
      <c r="M66" t="s">
        <v>137</v>
      </c>
      <c r="O66" t="s">
        <v>171</v>
      </c>
      <c r="P66" t="s">
        <v>172</v>
      </c>
      <c r="Q66" t="s">
        <v>181</v>
      </c>
      <c r="R66" t="s">
        <v>179</v>
      </c>
      <c r="S66" t="s">
        <v>175</v>
      </c>
      <c r="T66" t="s">
        <v>176</v>
      </c>
      <c r="U66" t="s">
        <v>177</v>
      </c>
      <c r="V66" t="s">
        <v>173</v>
      </c>
    </row>
    <row r="67" spans="1:22" x14ac:dyDescent="0.25">
      <c r="A67">
        <v>66</v>
      </c>
      <c r="B67" t="s">
        <v>87</v>
      </c>
      <c r="C67" t="s">
        <v>40</v>
      </c>
      <c r="D67" t="s">
        <v>87</v>
      </c>
      <c r="E67" t="s">
        <v>22</v>
      </c>
      <c r="F67" t="s">
        <v>23</v>
      </c>
      <c r="G67" t="s">
        <v>87</v>
      </c>
      <c r="H67" t="s">
        <v>133</v>
      </c>
      <c r="I67" t="s">
        <v>134</v>
      </c>
      <c r="J67" t="s">
        <v>135</v>
      </c>
      <c r="K67" t="s">
        <v>20</v>
      </c>
      <c r="L67" t="s">
        <v>136</v>
      </c>
      <c r="M67" t="s">
        <v>87</v>
      </c>
      <c r="O67" t="s">
        <v>171</v>
      </c>
      <c r="P67" t="s">
        <v>172</v>
      </c>
      <c r="Q67" t="s">
        <v>181</v>
      </c>
      <c r="R67" t="s">
        <v>179</v>
      </c>
      <c r="S67" t="s">
        <v>175</v>
      </c>
      <c r="T67" t="s">
        <v>176</v>
      </c>
      <c r="U67" t="s">
        <v>173</v>
      </c>
      <c r="V67" t="s">
        <v>178</v>
      </c>
    </row>
    <row r="68" spans="1:22" x14ac:dyDescent="0.25">
      <c r="A68">
        <v>67</v>
      </c>
      <c r="B68" t="s">
        <v>87</v>
      </c>
      <c r="C68" t="s">
        <v>40</v>
      </c>
      <c r="D68" t="s">
        <v>87</v>
      </c>
      <c r="E68" t="s">
        <v>22</v>
      </c>
      <c r="F68" t="s">
        <v>23</v>
      </c>
      <c r="G68" t="s">
        <v>132</v>
      </c>
      <c r="H68" t="s">
        <v>87</v>
      </c>
      <c r="I68" t="s">
        <v>87</v>
      </c>
      <c r="J68" t="s">
        <v>135</v>
      </c>
      <c r="K68" t="s">
        <v>20</v>
      </c>
      <c r="L68" t="s">
        <v>136</v>
      </c>
      <c r="M68" t="s">
        <v>137</v>
      </c>
      <c r="O68" t="s">
        <v>171</v>
      </c>
      <c r="P68" t="s">
        <v>172</v>
      </c>
      <c r="Q68" t="s">
        <v>181</v>
      </c>
      <c r="R68" t="s">
        <v>179</v>
      </c>
      <c r="S68" t="s">
        <v>173</v>
      </c>
      <c r="T68" t="s">
        <v>174</v>
      </c>
      <c r="U68" t="s">
        <v>177</v>
      </c>
      <c r="V68" t="s">
        <v>178</v>
      </c>
    </row>
    <row r="69" spans="1:22" x14ac:dyDescent="0.25">
      <c r="A69">
        <v>68</v>
      </c>
      <c r="B69" t="s">
        <v>87</v>
      </c>
      <c r="C69" t="s">
        <v>40</v>
      </c>
      <c r="D69" t="s">
        <v>87</v>
      </c>
      <c r="E69" t="s">
        <v>22</v>
      </c>
      <c r="F69" t="s">
        <v>23</v>
      </c>
      <c r="G69" t="s">
        <v>132</v>
      </c>
      <c r="H69" t="s">
        <v>87</v>
      </c>
      <c r="I69" t="s">
        <v>134</v>
      </c>
      <c r="J69" t="s">
        <v>87</v>
      </c>
      <c r="K69" t="s">
        <v>20</v>
      </c>
      <c r="L69" t="s">
        <v>136</v>
      </c>
      <c r="M69" t="s">
        <v>137</v>
      </c>
      <c r="O69" t="s">
        <v>171</v>
      </c>
      <c r="P69" t="s">
        <v>172</v>
      </c>
      <c r="Q69" t="s">
        <v>181</v>
      </c>
      <c r="R69" t="s">
        <v>179</v>
      </c>
      <c r="S69" t="s">
        <v>175</v>
      </c>
      <c r="T69" t="s">
        <v>174</v>
      </c>
      <c r="U69" t="s">
        <v>177</v>
      </c>
      <c r="V69" t="s">
        <v>178</v>
      </c>
    </row>
    <row r="70" spans="1:22" x14ac:dyDescent="0.25">
      <c r="A70">
        <v>69</v>
      </c>
      <c r="B70" t="s">
        <v>87</v>
      </c>
      <c r="C70" t="s">
        <v>40</v>
      </c>
      <c r="D70" t="s">
        <v>87</v>
      </c>
      <c r="E70" t="s">
        <v>22</v>
      </c>
      <c r="F70" t="s">
        <v>23</v>
      </c>
      <c r="G70" t="s">
        <v>132</v>
      </c>
      <c r="H70" t="s">
        <v>87</v>
      </c>
      <c r="I70" t="s">
        <v>134</v>
      </c>
      <c r="J70" t="s">
        <v>135</v>
      </c>
      <c r="K70" t="s">
        <v>87</v>
      </c>
      <c r="L70" t="s">
        <v>136</v>
      </c>
      <c r="M70" t="s">
        <v>137</v>
      </c>
      <c r="O70" t="s">
        <v>171</v>
      </c>
      <c r="P70" t="s">
        <v>173</v>
      </c>
      <c r="Q70" t="s">
        <v>181</v>
      </c>
      <c r="R70" t="s">
        <v>179</v>
      </c>
      <c r="S70" t="s">
        <v>175</v>
      </c>
      <c r="T70" t="s">
        <v>174</v>
      </c>
      <c r="U70" t="s">
        <v>177</v>
      </c>
      <c r="V70" t="s">
        <v>178</v>
      </c>
    </row>
    <row r="71" spans="1:22" x14ac:dyDescent="0.25">
      <c r="A71">
        <v>70</v>
      </c>
      <c r="B71" t="s">
        <v>87</v>
      </c>
      <c r="C71" t="s">
        <v>40</v>
      </c>
      <c r="D71" t="s">
        <v>87</v>
      </c>
      <c r="E71" t="s">
        <v>22</v>
      </c>
      <c r="F71" t="s">
        <v>23</v>
      </c>
      <c r="G71" t="s">
        <v>132</v>
      </c>
      <c r="H71" t="s">
        <v>87</v>
      </c>
      <c r="I71" t="s">
        <v>134</v>
      </c>
      <c r="J71" t="s">
        <v>135</v>
      </c>
      <c r="K71" t="s">
        <v>20</v>
      </c>
      <c r="L71" t="s">
        <v>87</v>
      </c>
      <c r="M71" t="s">
        <v>137</v>
      </c>
      <c r="O71" t="s">
        <v>171</v>
      </c>
      <c r="P71" t="s">
        <v>172</v>
      </c>
      <c r="Q71" t="s">
        <v>181</v>
      </c>
      <c r="R71" t="s">
        <v>179</v>
      </c>
      <c r="S71" t="s">
        <v>175</v>
      </c>
      <c r="T71" t="s">
        <v>174</v>
      </c>
      <c r="U71" t="s">
        <v>177</v>
      </c>
      <c r="V71" t="s">
        <v>173</v>
      </c>
    </row>
    <row r="72" spans="1:22" x14ac:dyDescent="0.25">
      <c r="A72">
        <v>71</v>
      </c>
      <c r="B72" t="s">
        <v>87</v>
      </c>
      <c r="C72" t="s">
        <v>40</v>
      </c>
      <c r="D72" t="s">
        <v>87</v>
      </c>
      <c r="E72" t="s">
        <v>22</v>
      </c>
      <c r="F72" t="s">
        <v>23</v>
      </c>
      <c r="G72" t="s">
        <v>132</v>
      </c>
      <c r="H72" t="s">
        <v>87</v>
      </c>
      <c r="I72" t="s">
        <v>134</v>
      </c>
      <c r="J72" t="s">
        <v>135</v>
      </c>
      <c r="K72" t="s">
        <v>20</v>
      </c>
      <c r="L72" t="s">
        <v>136</v>
      </c>
      <c r="M72" t="s">
        <v>87</v>
      </c>
      <c r="O72" t="s">
        <v>171</v>
      </c>
      <c r="P72" t="s">
        <v>172</v>
      </c>
      <c r="Q72" t="s">
        <v>181</v>
      </c>
      <c r="R72" t="s">
        <v>179</v>
      </c>
      <c r="S72" t="s">
        <v>175</v>
      </c>
      <c r="T72" t="s">
        <v>174</v>
      </c>
      <c r="U72" t="s">
        <v>173</v>
      </c>
      <c r="V72" t="s">
        <v>178</v>
      </c>
    </row>
    <row r="73" spans="1:22" x14ac:dyDescent="0.25">
      <c r="A73">
        <v>72</v>
      </c>
      <c r="B73" t="s">
        <v>87</v>
      </c>
      <c r="C73" t="s">
        <v>40</v>
      </c>
      <c r="D73" t="s">
        <v>87</v>
      </c>
      <c r="E73" t="s">
        <v>22</v>
      </c>
      <c r="F73" t="s">
        <v>23</v>
      </c>
      <c r="G73" t="s">
        <v>132</v>
      </c>
      <c r="H73" t="s">
        <v>133</v>
      </c>
      <c r="I73" t="s">
        <v>87</v>
      </c>
      <c r="J73" t="s">
        <v>87</v>
      </c>
      <c r="K73" t="s">
        <v>20</v>
      </c>
      <c r="L73" t="s">
        <v>136</v>
      </c>
      <c r="M73" t="s">
        <v>137</v>
      </c>
      <c r="O73" t="s">
        <v>171</v>
      </c>
      <c r="P73" t="s">
        <v>176</v>
      </c>
      <c r="Q73" t="s">
        <v>181</v>
      </c>
      <c r="R73" t="s">
        <v>179</v>
      </c>
      <c r="S73" t="s">
        <v>172</v>
      </c>
      <c r="T73" t="s">
        <v>174</v>
      </c>
      <c r="U73" t="s">
        <v>177</v>
      </c>
      <c r="V73" t="s">
        <v>178</v>
      </c>
    </row>
    <row r="74" spans="1:22" x14ac:dyDescent="0.25">
      <c r="A74">
        <v>73</v>
      </c>
      <c r="B74" t="s">
        <v>87</v>
      </c>
      <c r="C74" t="s">
        <v>40</v>
      </c>
      <c r="D74" t="s">
        <v>87</v>
      </c>
      <c r="E74" t="s">
        <v>22</v>
      </c>
      <c r="F74" t="s">
        <v>23</v>
      </c>
      <c r="G74" t="s">
        <v>132</v>
      </c>
      <c r="H74" t="s">
        <v>133</v>
      </c>
      <c r="I74" t="s">
        <v>87</v>
      </c>
      <c r="J74" t="s">
        <v>135</v>
      </c>
      <c r="K74" t="s">
        <v>87</v>
      </c>
      <c r="L74" t="s">
        <v>136</v>
      </c>
      <c r="M74" t="s">
        <v>137</v>
      </c>
      <c r="O74" t="s">
        <v>171</v>
      </c>
      <c r="P74" t="s">
        <v>176</v>
      </c>
      <c r="Q74" t="s">
        <v>181</v>
      </c>
      <c r="R74" t="s">
        <v>179</v>
      </c>
      <c r="S74" t="s">
        <v>173</v>
      </c>
      <c r="T74" t="s">
        <v>174</v>
      </c>
      <c r="U74" t="s">
        <v>177</v>
      </c>
      <c r="V74" t="s">
        <v>178</v>
      </c>
    </row>
    <row r="75" spans="1:22" x14ac:dyDescent="0.25">
      <c r="A75">
        <v>74</v>
      </c>
      <c r="B75" t="s">
        <v>87</v>
      </c>
      <c r="C75" t="s">
        <v>40</v>
      </c>
      <c r="D75" t="s">
        <v>87</v>
      </c>
      <c r="E75" t="s">
        <v>22</v>
      </c>
      <c r="F75" t="s">
        <v>23</v>
      </c>
      <c r="G75" t="s">
        <v>132</v>
      </c>
      <c r="H75" t="s">
        <v>133</v>
      </c>
      <c r="I75" t="s">
        <v>87</v>
      </c>
      <c r="J75" t="s">
        <v>135</v>
      </c>
      <c r="K75" t="s">
        <v>20</v>
      </c>
      <c r="L75" t="s">
        <v>87</v>
      </c>
      <c r="M75" t="s">
        <v>137</v>
      </c>
      <c r="O75" t="s">
        <v>171</v>
      </c>
      <c r="P75" t="s">
        <v>176</v>
      </c>
      <c r="Q75" t="s">
        <v>181</v>
      </c>
      <c r="R75" t="s">
        <v>179</v>
      </c>
      <c r="S75" t="s">
        <v>172</v>
      </c>
      <c r="T75" t="s">
        <v>174</v>
      </c>
      <c r="U75" t="s">
        <v>177</v>
      </c>
      <c r="V75" t="s">
        <v>173</v>
      </c>
    </row>
    <row r="76" spans="1:22" x14ac:dyDescent="0.25">
      <c r="A76">
        <v>75</v>
      </c>
      <c r="B76" t="s">
        <v>87</v>
      </c>
      <c r="C76" t="s">
        <v>40</v>
      </c>
      <c r="D76" t="s">
        <v>87</v>
      </c>
      <c r="E76" t="s">
        <v>22</v>
      </c>
      <c r="F76" t="s">
        <v>23</v>
      </c>
      <c r="G76" t="s">
        <v>132</v>
      </c>
      <c r="H76" t="s">
        <v>133</v>
      </c>
      <c r="I76" t="s">
        <v>87</v>
      </c>
      <c r="J76" t="s">
        <v>135</v>
      </c>
      <c r="K76" t="s">
        <v>20</v>
      </c>
      <c r="L76" t="s">
        <v>136</v>
      </c>
      <c r="M76" t="s">
        <v>87</v>
      </c>
      <c r="O76" t="s">
        <v>171</v>
      </c>
      <c r="P76" t="s">
        <v>176</v>
      </c>
      <c r="Q76" t="s">
        <v>181</v>
      </c>
      <c r="R76" t="s">
        <v>179</v>
      </c>
      <c r="S76" t="s">
        <v>172</v>
      </c>
      <c r="T76" t="s">
        <v>174</v>
      </c>
      <c r="U76" t="s">
        <v>173</v>
      </c>
      <c r="V76" t="s">
        <v>178</v>
      </c>
    </row>
    <row r="77" spans="1:22" x14ac:dyDescent="0.25">
      <c r="A77">
        <v>76</v>
      </c>
      <c r="B77" t="s">
        <v>87</v>
      </c>
      <c r="C77" t="s">
        <v>40</v>
      </c>
      <c r="D77" t="s">
        <v>87</v>
      </c>
      <c r="E77" t="s">
        <v>22</v>
      </c>
      <c r="F77" t="s">
        <v>23</v>
      </c>
      <c r="G77" t="s">
        <v>132</v>
      </c>
      <c r="H77" t="s">
        <v>133</v>
      </c>
      <c r="I77" t="s">
        <v>134</v>
      </c>
      <c r="J77" t="s">
        <v>87</v>
      </c>
      <c r="K77" t="s">
        <v>87</v>
      </c>
      <c r="L77" t="s">
        <v>136</v>
      </c>
      <c r="M77" t="s">
        <v>137</v>
      </c>
      <c r="O77" t="s">
        <v>171</v>
      </c>
      <c r="P77" t="s">
        <v>176</v>
      </c>
      <c r="Q77" t="s">
        <v>181</v>
      </c>
      <c r="R77" t="s">
        <v>179</v>
      </c>
      <c r="S77" t="s">
        <v>175</v>
      </c>
      <c r="T77" t="s">
        <v>174</v>
      </c>
      <c r="U77" t="s">
        <v>177</v>
      </c>
      <c r="V77" t="s">
        <v>178</v>
      </c>
    </row>
    <row r="78" spans="1:22" x14ac:dyDescent="0.25">
      <c r="A78">
        <v>77</v>
      </c>
      <c r="B78" t="s">
        <v>87</v>
      </c>
      <c r="C78" t="s">
        <v>40</v>
      </c>
      <c r="D78" t="s">
        <v>87</v>
      </c>
      <c r="E78" t="s">
        <v>22</v>
      </c>
      <c r="F78" t="s">
        <v>23</v>
      </c>
      <c r="G78" t="s">
        <v>132</v>
      </c>
      <c r="H78" t="s">
        <v>133</v>
      </c>
      <c r="I78" t="s">
        <v>134</v>
      </c>
      <c r="J78" t="s">
        <v>87</v>
      </c>
      <c r="K78" t="s">
        <v>20</v>
      </c>
      <c r="L78" t="s">
        <v>87</v>
      </c>
      <c r="M78" t="s">
        <v>137</v>
      </c>
      <c r="O78" t="s">
        <v>175</v>
      </c>
      <c r="P78" t="s">
        <v>176</v>
      </c>
      <c r="Q78" t="s">
        <v>181</v>
      </c>
      <c r="R78" t="s">
        <v>179</v>
      </c>
      <c r="S78" t="s">
        <v>172</v>
      </c>
      <c r="T78" t="s">
        <v>174</v>
      </c>
      <c r="U78" t="s">
        <v>177</v>
      </c>
      <c r="V78" t="s">
        <v>171</v>
      </c>
    </row>
    <row r="79" spans="1:22" x14ac:dyDescent="0.25">
      <c r="A79">
        <v>78</v>
      </c>
      <c r="B79" t="s">
        <v>87</v>
      </c>
      <c r="C79" t="s">
        <v>40</v>
      </c>
      <c r="D79" t="s">
        <v>87</v>
      </c>
      <c r="E79" t="s">
        <v>22</v>
      </c>
      <c r="F79" t="s">
        <v>23</v>
      </c>
      <c r="G79" t="s">
        <v>132</v>
      </c>
      <c r="H79" t="s">
        <v>133</v>
      </c>
      <c r="I79" t="s">
        <v>134</v>
      </c>
      <c r="J79" t="s">
        <v>87</v>
      </c>
      <c r="K79" t="s">
        <v>20</v>
      </c>
      <c r="L79" t="s">
        <v>136</v>
      </c>
      <c r="M79" t="s">
        <v>87</v>
      </c>
      <c r="O79" t="s">
        <v>175</v>
      </c>
      <c r="P79" t="s">
        <v>176</v>
      </c>
      <c r="Q79" t="s">
        <v>181</v>
      </c>
      <c r="R79" t="s">
        <v>179</v>
      </c>
      <c r="S79" t="s">
        <v>172</v>
      </c>
      <c r="T79" t="s">
        <v>174</v>
      </c>
      <c r="U79" t="s">
        <v>171</v>
      </c>
      <c r="V79" t="s">
        <v>178</v>
      </c>
    </row>
    <row r="80" spans="1:22" x14ac:dyDescent="0.25">
      <c r="A80">
        <v>79</v>
      </c>
      <c r="B80" t="s">
        <v>87</v>
      </c>
      <c r="C80" t="s">
        <v>40</v>
      </c>
      <c r="D80" t="s">
        <v>87</v>
      </c>
      <c r="E80" t="s">
        <v>22</v>
      </c>
      <c r="F80" t="s">
        <v>23</v>
      </c>
      <c r="G80" t="s">
        <v>132</v>
      </c>
      <c r="H80" t="s">
        <v>133</v>
      </c>
      <c r="I80" t="s">
        <v>134</v>
      </c>
      <c r="J80" t="s">
        <v>135</v>
      </c>
      <c r="K80" t="s">
        <v>87</v>
      </c>
      <c r="L80" t="s">
        <v>87</v>
      </c>
      <c r="M80" t="s">
        <v>137</v>
      </c>
      <c r="O80" t="s">
        <v>171</v>
      </c>
      <c r="P80" t="s">
        <v>176</v>
      </c>
      <c r="Q80" t="s">
        <v>181</v>
      </c>
      <c r="R80" t="s">
        <v>179</v>
      </c>
      <c r="S80" t="s">
        <v>175</v>
      </c>
      <c r="T80" t="s">
        <v>174</v>
      </c>
      <c r="U80" t="s">
        <v>177</v>
      </c>
      <c r="V80" t="s">
        <v>173</v>
      </c>
    </row>
    <row r="81" spans="1:22" x14ac:dyDescent="0.25">
      <c r="A81">
        <v>80</v>
      </c>
      <c r="B81" t="s">
        <v>87</v>
      </c>
      <c r="C81" t="s">
        <v>40</v>
      </c>
      <c r="D81" t="s">
        <v>87</v>
      </c>
      <c r="E81" t="s">
        <v>22</v>
      </c>
      <c r="F81" t="s">
        <v>23</v>
      </c>
      <c r="G81" t="s">
        <v>132</v>
      </c>
      <c r="H81" t="s">
        <v>133</v>
      </c>
      <c r="I81" t="s">
        <v>134</v>
      </c>
      <c r="J81" t="s">
        <v>135</v>
      </c>
      <c r="K81" t="s">
        <v>87</v>
      </c>
      <c r="L81" t="s">
        <v>136</v>
      </c>
      <c r="M81" t="s">
        <v>87</v>
      </c>
      <c r="O81" t="s">
        <v>171</v>
      </c>
      <c r="P81" t="s">
        <v>176</v>
      </c>
      <c r="Q81" t="s">
        <v>181</v>
      </c>
      <c r="R81" t="s">
        <v>179</v>
      </c>
      <c r="S81" t="s">
        <v>175</v>
      </c>
      <c r="T81" t="s">
        <v>174</v>
      </c>
      <c r="U81" t="s">
        <v>173</v>
      </c>
      <c r="V81" t="s">
        <v>178</v>
      </c>
    </row>
    <row r="82" spans="1:22" x14ac:dyDescent="0.25">
      <c r="A82">
        <v>81</v>
      </c>
      <c r="B82" t="s">
        <v>87</v>
      </c>
      <c r="C82" t="s">
        <v>40</v>
      </c>
      <c r="D82" t="s">
        <v>87</v>
      </c>
      <c r="E82" t="s">
        <v>22</v>
      </c>
      <c r="F82" t="s">
        <v>23</v>
      </c>
      <c r="G82" t="s">
        <v>132</v>
      </c>
      <c r="H82" t="s">
        <v>133</v>
      </c>
      <c r="I82" t="s">
        <v>134</v>
      </c>
      <c r="J82" t="s">
        <v>135</v>
      </c>
      <c r="K82" t="s">
        <v>20</v>
      </c>
      <c r="L82" t="s">
        <v>87</v>
      </c>
      <c r="M82" t="s">
        <v>87</v>
      </c>
      <c r="O82" t="s">
        <v>175</v>
      </c>
      <c r="P82" t="s">
        <v>176</v>
      </c>
      <c r="Q82" t="s">
        <v>181</v>
      </c>
      <c r="R82" t="s">
        <v>179</v>
      </c>
      <c r="S82" t="s">
        <v>172</v>
      </c>
      <c r="T82" t="s">
        <v>174</v>
      </c>
      <c r="U82" t="s">
        <v>171</v>
      </c>
      <c r="V82" t="s">
        <v>173</v>
      </c>
    </row>
    <row r="83" spans="1:22" x14ac:dyDescent="0.25">
      <c r="A83">
        <v>82</v>
      </c>
      <c r="B83" t="s">
        <v>87</v>
      </c>
      <c r="C83" t="s">
        <v>40</v>
      </c>
      <c r="D83" t="s">
        <v>41</v>
      </c>
      <c r="E83" t="s">
        <v>87</v>
      </c>
      <c r="F83" t="s">
        <v>87</v>
      </c>
      <c r="G83" t="s">
        <v>87</v>
      </c>
      <c r="H83" t="s">
        <v>133</v>
      </c>
      <c r="I83" t="s">
        <v>134</v>
      </c>
      <c r="J83" t="s">
        <v>135</v>
      </c>
      <c r="K83" t="s">
        <v>20</v>
      </c>
      <c r="L83" t="s">
        <v>136</v>
      </c>
      <c r="M83" t="s">
        <v>137</v>
      </c>
      <c r="O83" t="s">
        <v>175</v>
      </c>
      <c r="P83" t="s">
        <v>172</v>
      </c>
      <c r="Q83" t="s">
        <v>181</v>
      </c>
      <c r="R83" t="s">
        <v>180</v>
      </c>
      <c r="S83" t="s">
        <v>173</v>
      </c>
      <c r="T83" t="s">
        <v>176</v>
      </c>
      <c r="U83" t="s">
        <v>177</v>
      </c>
      <c r="V83" t="s">
        <v>178</v>
      </c>
    </row>
    <row r="84" spans="1:22" x14ac:dyDescent="0.25">
      <c r="A84">
        <v>83</v>
      </c>
      <c r="B84" t="s">
        <v>87</v>
      </c>
      <c r="C84" t="s">
        <v>40</v>
      </c>
      <c r="D84" t="s">
        <v>41</v>
      </c>
      <c r="E84" t="s">
        <v>87</v>
      </c>
      <c r="F84" t="s">
        <v>87</v>
      </c>
      <c r="G84" t="s">
        <v>132</v>
      </c>
      <c r="H84" t="s">
        <v>87</v>
      </c>
      <c r="I84" t="s">
        <v>134</v>
      </c>
      <c r="J84" t="s">
        <v>135</v>
      </c>
      <c r="K84" t="s">
        <v>20</v>
      </c>
      <c r="L84" t="s">
        <v>136</v>
      </c>
      <c r="M84" t="s">
        <v>137</v>
      </c>
      <c r="O84" t="s">
        <v>175</v>
      </c>
      <c r="P84" t="s">
        <v>172</v>
      </c>
      <c r="Q84" t="s">
        <v>181</v>
      </c>
      <c r="R84" t="s">
        <v>180</v>
      </c>
      <c r="S84" t="s">
        <v>173</v>
      </c>
      <c r="T84" t="s">
        <v>174</v>
      </c>
      <c r="U84" t="s">
        <v>177</v>
      </c>
      <c r="V84" t="s">
        <v>178</v>
      </c>
    </row>
    <row r="85" spans="1:22" x14ac:dyDescent="0.25">
      <c r="A85">
        <v>84</v>
      </c>
      <c r="B85" t="s">
        <v>87</v>
      </c>
      <c r="C85" t="s">
        <v>40</v>
      </c>
      <c r="D85" t="s">
        <v>41</v>
      </c>
      <c r="E85" t="s">
        <v>87</v>
      </c>
      <c r="F85" t="s">
        <v>87</v>
      </c>
      <c r="G85" t="s">
        <v>132</v>
      </c>
      <c r="H85" t="s">
        <v>133</v>
      </c>
      <c r="I85" t="s">
        <v>87</v>
      </c>
      <c r="J85" t="s">
        <v>135</v>
      </c>
      <c r="K85" t="s">
        <v>20</v>
      </c>
      <c r="L85" t="s">
        <v>136</v>
      </c>
      <c r="M85" t="s">
        <v>137</v>
      </c>
      <c r="O85" t="s">
        <v>173</v>
      </c>
      <c r="P85" t="s">
        <v>176</v>
      </c>
      <c r="Q85" t="s">
        <v>181</v>
      </c>
      <c r="R85" t="s">
        <v>180</v>
      </c>
      <c r="S85" t="s">
        <v>172</v>
      </c>
      <c r="T85" t="s">
        <v>174</v>
      </c>
      <c r="U85" t="s">
        <v>177</v>
      </c>
      <c r="V85" t="s">
        <v>178</v>
      </c>
    </row>
    <row r="86" spans="1:22" x14ac:dyDescent="0.25">
      <c r="A86">
        <v>85</v>
      </c>
      <c r="B86" t="s">
        <v>87</v>
      </c>
      <c r="C86" t="s">
        <v>40</v>
      </c>
      <c r="D86" t="s">
        <v>41</v>
      </c>
      <c r="E86" t="s">
        <v>87</v>
      </c>
      <c r="F86" t="s">
        <v>87</v>
      </c>
      <c r="G86" t="s">
        <v>132</v>
      </c>
      <c r="H86" t="s">
        <v>133</v>
      </c>
      <c r="I86" t="s">
        <v>134</v>
      </c>
      <c r="J86" t="s">
        <v>87</v>
      </c>
      <c r="K86" t="s">
        <v>20</v>
      </c>
      <c r="L86" t="s">
        <v>136</v>
      </c>
      <c r="M86" t="s">
        <v>137</v>
      </c>
      <c r="O86" t="s">
        <v>175</v>
      </c>
      <c r="P86" t="s">
        <v>176</v>
      </c>
      <c r="Q86" t="s">
        <v>181</v>
      </c>
      <c r="R86" t="s">
        <v>180</v>
      </c>
      <c r="S86" t="s">
        <v>172</v>
      </c>
      <c r="T86" t="s">
        <v>174</v>
      </c>
      <c r="U86" t="s">
        <v>177</v>
      </c>
      <c r="V86" t="s">
        <v>178</v>
      </c>
    </row>
    <row r="87" spans="1:22" x14ac:dyDescent="0.25">
      <c r="A87">
        <v>86</v>
      </c>
      <c r="B87" t="s">
        <v>87</v>
      </c>
      <c r="C87" t="s">
        <v>40</v>
      </c>
      <c r="D87" t="s">
        <v>41</v>
      </c>
      <c r="E87" t="s">
        <v>87</v>
      </c>
      <c r="F87" t="s">
        <v>87</v>
      </c>
      <c r="G87" t="s">
        <v>132</v>
      </c>
      <c r="H87" t="s">
        <v>133</v>
      </c>
      <c r="I87" t="s">
        <v>134</v>
      </c>
      <c r="J87" t="s">
        <v>135</v>
      </c>
      <c r="K87" t="s">
        <v>87</v>
      </c>
      <c r="L87" t="s">
        <v>136</v>
      </c>
      <c r="M87" t="s">
        <v>137</v>
      </c>
      <c r="O87" t="s">
        <v>175</v>
      </c>
      <c r="P87" t="s">
        <v>176</v>
      </c>
      <c r="Q87" t="s">
        <v>181</v>
      </c>
      <c r="R87" t="s">
        <v>180</v>
      </c>
      <c r="S87" t="s">
        <v>173</v>
      </c>
      <c r="T87" t="s">
        <v>174</v>
      </c>
      <c r="U87" t="s">
        <v>177</v>
      </c>
      <c r="V87" t="s">
        <v>178</v>
      </c>
    </row>
    <row r="88" spans="1:22" x14ac:dyDescent="0.25">
      <c r="A88">
        <v>87</v>
      </c>
      <c r="B88" t="s">
        <v>87</v>
      </c>
      <c r="C88" t="s">
        <v>40</v>
      </c>
      <c r="D88" t="s">
        <v>41</v>
      </c>
      <c r="E88" t="s">
        <v>87</v>
      </c>
      <c r="F88" t="s">
        <v>87</v>
      </c>
      <c r="G88" t="s">
        <v>132</v>
      </c>
      <c r="H88" t="s">
        <v>133</v>
      </c>
      <c r="I88" t="s">
        <v>134</v>
      </c>
      <c r="J88" t="s">
        <v>135</v>
      </c>
      <c r="K88" t="s">
        <v>20</v>
      </c>
      <c r="L88" t="s">
        <v>87</v>
      </c>
      <c r="M88" t="s">
        <v>137</v>
      </c>
      <c r="O88" t="s">
        <v>175</v>
      </c>
      <c r="P88" t="s">
        <v>176</v>
      </c>
      <c r="Q88" t="s">
        <v>181</v>
      </c>
      <c r="R88" t="s">
        <v>180</v>
      </c>
      <c r="S88" t="s">
        <v>172</v>
      </c>
      <c r="T88" t="s">
        <v>174</v>
      </c>
      <c r="U88" t="s">
        <v>177</v>
      </c>
      <c r="V88" t="s">
        <v>173</v>
      </c>
    </row>
    <row r="89" spans="1:22" x14ac:dyDescent="0.25">
      <c r="A89">
        <v>88</v>
      </c>
      <c r="B89" t="s">
        <v>87</v>
      </c>
      <c r="C89" t="s">
        <v>40</v>
      </c>
      <c r="D89" t="s">
        <v>41</v>
      </c>
      <c r="E89" t="s">
        <v>87</v>
      </c>
      <c r="F89" t="s">
        <v>87</v>
      </c>
      <c r="G89" t="s">
        <v>132</v>
      </c>
      <c r="H89" t="s">
        <v>133</v>
      </c>
      <c r="I89" t="s">
        <v>134</v>
      </c>
      <c r="J89" t="s">
        <v>135</v>
      </c>
      <c r="K89" t="s">
        <v>20</v>
      </c>
      <c r="L89" t="s">
        <v>136</v>
      </c>
      <c r="M89" t="s">
        <v>87</v>
      </c>
      <c r="O89" t="s">
        <v>175</v>
      </c>
      <c r="P89" t="s">
        <v>176</v>
      </c>
      <c r="Q89" t="s">
        <v>181</v>
      </c>
      <c r="R89" t="s">
        <v>180</v>
      </c>
      <c r="S89" t="s">
        <v>172</v>
      </c>
      <c r="T89" t="s">
        <v>174</v>
      </c>
      <c r="U89" t="s">
        <v>173</v>
      </c>
      <c r="V89" t="s">
        <v>178</v>
      </c>
    </row>
    <row r="90" spans="1:22" x14ac:dyDescent="0.25">
      <c r="A90">
        <v>89</v>
      </c>
      <c r="B90" t="s">
        <v>87</v>
      </c>
      <c r="C90" t="s">
        <v>40</v>
      </c>
      <c r="D90" t="s">
        <v>41</v>
      </c>
      <c r="E90" t="s">
        <v>87</v>
      </c>
      <c r="F90" t="s">
        <v>23</v>
      </c>
      <c r="G90" t="s">
        <v>87</v>
      </c>
      <c r="H90" t="s">
        <v>87</v>
      </c>
      <c r="I90" t="s">
        <v>134</v>
      </c>
      <c r="J90" t="s">
        <v>135</v>
      </c>
      <c r="K90" t="s">
        <v>20</v>
      </c>
      <c r="L90" t="s">
        <v>136</v>
      </c>
      <c r="M90" t="s">
        <v>137</v>
      </c>
      <c r="O90" t="s">
        <v>171</v>
      </c>
      <c r="P90" t="s">
        <v>172</v>
      </c>
      <c r="Q90" t="s">
        <v>181</v>
      </c>
      <c r="R90" t="s">
        <v>180</v>
      </c>
      <c r="S90" t="s">
        <v>173</v>
      </c>
      <c r="T90" t="s">
        <v>175</v>
      </c>
      <c r="U90" t="s">
        <v>177</v>
      </c>
      <c r="V90" t="s">
        <v>178</v>
      </c>
    </row>
    <row r="91" spans="1:22" x14ac:dyDescent="0.25">
      <c r="A91">
        <v>90</v>
      </c>
      <c r="B91" t="s">
        <v>87</v>
      </c>
      <c r="C91" t="s">
        <v>40</v>
      </c>
      <c r="D91" t="s">
        <v>41</v>
      </c>
      <c r="E91" t="s">
        <v>87</v>
      </c>
      <c r="F91" t="s">
        <v>23</v>
      </c>
      <c r="G91" t="s">
        <v>87</v>
      </c>
      <c r="H91" t="s">
        <v>133</v>
      </c>
      <c r="I91" t="s">
        <v>87</v>
      </c>
      <c r="J91" t="s">
        <v>135</v>
      </c>
      <c r="K91" t="s">
        <v>20</v>
      </c>
      <c r="L91" t="s">
        <v>136</v>
      </c>
      <c r="M91" t="s">
        <v>137</v>
      </c>
      <c r="O91" t="s">
        <v>171</v>
      </c>
      <c r="P91" t="s">
        <v>172</v>
      </c>
      <c r="Q91" t="s">
        <v>181</v>
      </c>
      <c r="R91" t="s">
        <v>180</v>
      </c>
      <c r="S91" t="s">
        <v>173</v>
      </c>
      <c r="T91" t="s">
        <v>176</v>
      </c>
      <c r="U91" t="s">
        <v>177</v>
      </c>
      <c r="V91" t="s">
        <v>178</v>
      </c>
    </row>
    <row r="92" spans="1:22" x14ac:dyDescent="0.25">
      <c r="A92">
        <v>91</v>
      </c>
      <c r="B92" t="s">
        <v>87</v>
      </c>
      <c r="C92" t="s">
        <v>40</v>
      </c>
      <c r="D92" t="s">
        <v>41</v>
      </c>
      <c r="E92" t="s">
        <v>87</v>
      </c>
      <c r="F92" t="s">
        <v>23</v>
      </c>
      <c r="G92" t="s">
        <v>87</v>
      </c>
      <c r="H92" t="s">
        <v>133</v>
      </c>
      <c r="I92" t="s">
        <v>134</v>
      </c>
      <c r="J92" t="s">
        <v>87</v>
      </c>
      <c r="K92" t="s">
        <v>20</v>
      </c>
      <c r="L92" t="s">
        <v>136</v>
      </c>
      <c r="M92" t="s">
        <v>137</v>
      </c>
      <c r="O92" t="s">
        <v>171</v>
      </c>
      <c r="P92" t="s">
        <v>172</v>
      </c>
      <c r="Q92" t="s">
        <v>181</v>
      </c>
      <c r="R92" t="s">
        <v>180</v>
      </c>
      <c r="S92" t="s">
        <v>175</v>
      </c>
      <c r="T92" t="s">
        <v>176</v>
      </c>
      <c r="U92" t="s">
        <v>177</v>
      </c>
      <c r="V92" t="s">
        <v>178</v>
      </c>
    </row>
    <row r="93" spans="1:22" x14ac:dyDescent="0.25">
      <c r="A93">
        <v>92</v>
      </c>
      <c r="B93" t="s">
        <v>87</v>
      </c>
      <c r="C93" t="s">
        <v>40</v>
      </c>
      <c r="D93" t="s">
        <v>41</v>
      </c>
      <c r="E93" t="s">
        <v>87</v>
      </c>
      <c r="F93" t="s">
        <v>23</v>
      </c>
      <c r="G93" t="s">
        <v>87</v>
      </c>
      <c r="H93" t="s">
        <v>133</v>
      </c>
      <c r="I93" t="s">
        <v>134</v>
      </c>
      <c r="J93" t="s">
        <v>135</v>
      </c>
      <c r="K93" t="s">
        <v>87</v>
      </c>
      <c r="L93" t="s">
        <v>136</v>
      </c>
      <c r="M93" t="s">
        <v>137</v>
      </c>
      <c r="O93" t="s">
        <v>171</v>
      </c>
      <c r="P93" t="s">
        <v>176</v>
      </c>
      <c r="Q93" t="s">
        <v>181</v>
      </c>
      <c r="R93" t="s">
        <v>180</v>
      </c>
      <c r="S93" t="s">
        <v>173</v>
      </c>
      <c r="T93" t="s">
        <v>175</v>
      </c>
      <c r="U93" t="s">
        <v>177</v>
      </c>
      <c r="V93" t="s">
        <v>178</v>
      </c>
    </row>
    <row r="94" spans="1:22" x14ac:dyDescent="0.25">
      <c r="A94">
        <v>93</v>
      </c>
      <c r="B94" t="s">
        <v>87</v>
      </c>
      <c r="C94" t="s">
        <v>40</v>
      </c>
      <c r="D94" t="s">
        <v>41</v>
      </c>
      <c r="E94" t="s">
        <v>87</v>
      </c>
      <c r="F94" t="s">
        <v>23</v>
      </c>
      <c r="G94" t="s">
        <v>87</v>
      </c>
      <c r="H94" t="s">
        <v>133</v>
      </c>
      <c r="I94" t="s">
        <v>134</v>
      </c>
      <c r="J94" t="s">
        <v>135</v>
      </c>
      <c r="K94" t="s">
        <v>20</v>
      </c>
      <c r="L94" t="s">
        <v>87</v>
      </c>
      <c r="M94" t="s">
        <v>137</v>
      </c>
      <c r="O94" t="s">
        <v>171</v>
      </c>
      <c r="P94" t="s">
        <v>172</v>
      </c>
      <c r="Q94" t="s">
        <v>181</v>
      </c>
      <c r="R94" t="s">
        <v>180</v>
      </c>
      <c r="S94" t="s">
        <v>175</v>
      </c>
      <c r="T94" t="s">
        <v>176</v>
      </c>
      <c r="U94" t="s">
        <v>177</v>
      </c>
      <c r="V94" t="s">
        <v>173</v>
      </c>
    </row>
    <row r="95" spans="1:22" x14ac:dyDescent="0.25">
      <c r="A95">
        <v>94</v>
      </c>
      <c r="B95" t="s">
        <v>87</v>
      </c>
      <c r="C95" t="s">
        <v>40</v>
      </c>
      <c r="D95" t="s">
        <v>41</v>
      </c>
      <c r="E95" t="s">
        <v>87</v>
      </c>
      <c r="F95" t="s">
        <v>23</v>
      </c>
      <c r="G95" t="s">
        <v>87</v>
      </c>
      <c r="H95" t="s">
        <v>133</v>
      </c>
      <c r="I95" t="s">
        <v>134</v>
      </c>
      <c r="J95" t="s">
        <v>135</v>
      </c>
      <c r="K95" t="s">
        <v>20</v>
      </c>
      <c r="L95" t="s">
        <v>136</v>
      </c>
      <c r="M95" t="s">
        <v>87</v>
      </c>
      <c r="O95" t="s">
        <v>171</v>
      </c>
      <c r="P95" t="s">
        <v>172</v>
      </c>
      <c r="Q95" t="s">
        <v>181</v>
      </c>
      <c r="R95" t="s">
        <v>180</v>
      </c>
      <c r="S95" t="s">
        <v>175</v>
      </c>
      <c r="T95" t="s">
        <v>176</v>
      </c>
      <c r="U95" t="s">
        <v>173</v>
      </c>
      <c r="V95" t="s">
        <v>178</v>
      </c>
    </row>
    <row r="96" spans="1:22" x14ac:dyDescent="0.25">
      <c r="A96">
        <v>95</v>
      </c>
      <c r="B96" t="s">
        <v>87</v>
      </c>
      <c r="C96" t="s">
        <v>40</v>
      </c>
      <c r="D96" t="s">
        <v>41</v>
      </c>
      <c r="E96" t="s">
        <v>87</v>
      </c>
      <c r="F96" t="s">
        <v>23</v>
      </c>
      <c r="G96" t="s">
        <v>132</v>
      </c>
      <c r="H96" t="s">
        <v>87</v>
      </c>
      <c r="I96" t="s">
        <v>87</v>
      </c>
      <c r="J96" t="s">
        <v>135</v>
      </c>
      <c r="K96" t="s">
        <v>20</v>
      </c>
      <c r="L96" t="s">
        <v>136</v>
      </c>
      <c r="M96" t="s">
        <v>137</v>
      </c>
      <c r="O96" t="s">
        <v>171</v>
      </c>
      <c r="P96" t="s">
        <v>172</v>
      </c>
      <c r="Q96" t="s">
        <v>181</v>
      </c>
      <c r="R96" t="s">
        <v>180</v>
      </c>
      <c r="S96" t="s">
        <v>173</v>
      </c>
      <c r="T96" t="s">
        <v>174</v>
      </c>
      <c r="U96" t="s">
        <v>177</v>
      </c>
      <c r="V96" t="s">
        <v>178</v>
      </c>
    </row>
    <row r="97" spans="1:22" x14ac:dyDescent="0.25">
      <c r="A97">
        <v>96</v>
      </c>
      <c r="B97" t="s">
        <v>87</v>
      </c>
      <c r="C97" t="s">
        <v>40</v>
      </c>
      <c r="D97" t="s">
        <v>41</v>
      </c>
      <c r="E97" t="s">
        <v>87</v>
      </c>
      <c r="F97" t="s">
        <v>23</v>
      </c>
      <c r="G97" t="s">
        <v>132</v>
      </c>
      <c r="H97" t="s">
        <v>87</v>
      </c>
      <c r="I97" t="s">
        <v>134</v>
      </c>
      <c r="J97" t="s">
        <v>87</v>
      </c>
      <c r="K97" t="s">
        <v>20</v>
      </c>
      <c r="L97" t="s">
        <v>136</v>
      </c>
      <c r="M97" t="s">
        <v>137</v>
      </c>
      <c r="O97" t="s">
        <v>171</v>
      </c>
      <c r="P97" t="s">
        <v>172</v>
      </c>
      <c r="Q97" t="s">
        <v>181</v>
      </c>
      <c r="R97" t="s">
        <v>180</v>
      </c>
      <c r="S97" t="s">
        <v>175</v>
      </c>
      <c r="T97" t="s">
        <v>174</v>
      </c>
      <c r="U97" t="s">
        <v>177</v>
      </c>
      <c r="V97" t="s">
        <v>178</v>
      </c>
    </row>
    <row r="98" spans="1:22" x14ac:dyDescent="0.25">
      <c r="A98">
        <v>97</v>
      </c>
      <c r="B98" t="s">
        <v>87</v>
      </c>
      <c r="C98" t="s">
        <v>40</v>
      </c>
      <c r="D98" t="s">
        <v>41</v>
      </c>
      <c r="E98" t="s">
        <v>87</v>
      </c>
      <c r="F98" t="s">
        <v>23</v>
      </c>
      <c r="G98" t="s">
        <v>132</v>
      </c>
      <c r="H98" t="s">
        <v>87</v>
      </c>
      <c r="I98" t="s">
        <v>134</v>
      </c>
      <c r="J98" t="s">
        <v>135</v>
      </c>
      <c r="K98" t="s">
        <v>87</v>
      </c>
      <c r="L98" t="s">
        <v>136</v>
      </c>
      <c r="M98" t="s">
        <v>137</v>
      </c>
      <c r="O98" t="s">
        <v>171</v>
      </c>
      <c r="P98" t="s">
        <v>173</v>
      </c>
      <c r="Q98" t="s">
        <v>181</v>
      </c>
      <c r="R98" t="s">
        <v>180</v>
      </c>
      <c r="S98" t="s">
        <v>175</v>
      </c>
      <c r="T98" t="s">
        <v>174</v>
      </c>
      <c r="U98" t="s">
        <v>177</v>
      </c>
      <c r="V98" t="s">
        <v>178</v>
      </c>
    </row>
    <row r="99" spans="1:22" x14ac:dyDescent="0.25">
      <c r="A99">
        <v>98</v>
      </c>
      <c r="B99" t="s">
        <v>87</v>
      </c>
      <c r="C99" t="s">
        <v>40</v>
      </c>
      <c r="D99" t="s">
        <v>41</v>
      </c>
      <c r="E99" t="s">
        <v>87</v>
      </c>
      <c r="F99" t="s">
        <v>23</v>
      </c>
      <c r="G99" t="s">
        <v>132</v>
      </c>
      <c r="H99" t="s">
        <v>87</v>
      </c>
      <c r="I99" t="s">
        <v>134</v>
      </c>
      <c r="J99" t="s">
        <v>135</v>
      </c>
      <c r="K99" t="s">
        <v>20</v>
      </c>
      <c r="L99" t="s">
        <v>87</v>
      </c>
      <c r="M99" t="s">
        <v>137</v>
      </c>
      <c r="O99" t="s">
        <v>171</v>
      </c>
      <c r="P99" t="s">
        <v>172</v>
      </c>
      <c r="Q99" t="s">
        <v>181</v>
      </c>
      <c r="R99" t="s">
        <v>180</v>
      </c>
      <c r="S99" t="s">
        <v>175</v>
      </c>
      <c r="T99" t="s">
        <v>174</v>
      </c>
      <c r="U99" t="s">
        <v>177</v>
      </c>
      <c r="V99" t="s">
        <v>173</v>
      </c>
    </row>
    <row r="100" spans="1:22" x14ac:dyDescent="0.25">
      <c r="A100">
        <v>99</v>
      </c>
      <c r="B100" t="s">
        <v>87</v>
      </c>
      <c r="C100" t="s">
        <v>40</v>
      </c>
      <c r="D100" t="s">
        <v>41</v>
      </c>
      <c r="E100" t="s">
        <v>87</v>
      </c>
      <c r="F100" t="s">
        <v>23</v>
      </c>
      <c r="G100" t="s">
        <v>132</v>
      </c>
      <c r="H100" t="s">
        <v>87</v>
      </c>
      <c r="I100" t="s">
        <v>134</v>
      </c>
      <c r="J100" t="s">
        <v>135</v>
      </c>
      <c r="K100" t="s">
        <v>20</v>
      </c>
      <c r="L100" t="s">
        <v>136</v>
      </c>
      <c r="M100" t="s">
        <v>87</v>
      </c>
      <c r="O100" t="s">
        <v>171</v>
      </c>
      <c r="P100" t="s">
        <v>172</v>
      </c>
      <c r="Q100" t="s">
        <v>181</v>
      </c>
      <c r="R100" t="s">
        <v>180</v>
      </c>
      <c r="S100" t="s">
        <v>175</v>
      </c>
      <c r="T100" t="s">
        <v>174</v>
      </c>
      <c r="U100" t="s">
        <v>173</v>
      </c>
      <c r="V100" t="s">
        <v>178</v>
      </c>
    </row>
    <row r="101" spans="1:22" x14ac:dyDescent="0.25">
      <c r="A101">
        <v>100</v>
      </c>
      <c r="B101" t="s">
        <v>87</v>
      </c>
      <c r="C101" t="s">
        <v>40</v>
      </c>
      <c r="D101" t="s">
        <v>41</v>
      </c>
      <c r="E101" t="s">
        <v>87</v>
      </c>
      <c r="F101" t="s">
        <v>23</v>
      </c>
      <c r="G101" t="s">
        <v>132</v>
      </c>
      <c r="H101" t="s">
        <v>133</v>
      </c>
      <c r="I101" t="s">
        <v>87</v>
      </c>
      <c r="J101" t="s">
        <v>87</v>
      </c>
      <c r="K101" t="s">
        <v>20</v>
      </c>
      <c r="L101" t="s">
        <v>136</v>
      </c>
      <c r="M101" t="s">
        <v>137</v>
      </c>
      <c r="O101" t="s">
        <v>171</v>
      </c>
      <c r="P101" t="s">
        <v>176</v>
      </c>
      <c r="Q101" t="s">
        <v>181</v>
      </c>
      <c r="R101" t="s">
        <v>180</v>
      </c>
      <c r="S101" t="s">
        <v>172</v>
      </c>
      <c r="T101" t="s">
        <v>174</v>
      </c>
      <c r="U101" t="s">
        <v>177</v>
      </c>
      <c r="V101" t="s">
        <v>178</v>
      </c>
    </row>
    <row r="102" spans="1:22" x14ac:dyDescent="0.25">
      <c r="A102">
        <v>101</v>
      </c>
      <c r="B102" t="s">
        <v>87</v>
      </c>
      <c r="C102" t="s">
        <v>40</v>
      </c>
      <c r="D102" t="s">
        <v>41</v>
      </c>
      <c r="E102" t="s">
        <v>87</v>
      </c>
      <c r="F102" t="s">
        <v>23</v>
      </c>
      <c r="G102" t="s">
        <v>132</v>
      </c>
      <c r="H102" t="s">
        <v>133</v>
      </c>
      <c r="I102" t="s">
        <v>87</v>
      </c>
      <c r="J102" t="s">
        <v>135</v>
      </c>
      <c r="K102" t="s">
        <v>87</v>
      </c>
      <c r="L102" t="s">
        <v>136</v>
      </c>
      <c r="M102" t="s">
        <v>137</v>
      </c>
      <c r="O102" t="s">
        <v>171</v>
      </c>
      <c r="P102" t="s">
        <v>176</v>
      </c>
      <c r="Q102" t="s">
        <v>181</v>
      </c>
      <c r="R102" t="s">
        <v>180</v>
      </c>
      <c r="S102" t="s">
        <v>173</v>
      </c>
      <c r="T102" t="s">
        <v>174</v>
      </c>
      <c r="U102" t="s">
        <v>177</v>
      </c>
      <c r="V102" t="s">
        <v>178</v>
      </c>
    </row>
    <row r="103" spans="1:22" x14ac:dyDescent="0.25">
      <c r="A103">
        <v>102</v>
      </c>
      <c r="B103" t="s">
        <v>87</v>
      </c>
      <c r="C103" t="s">
        <v>40</v>
      </c>
      <c r="D103" t="s">
        <v>41</v>
      </c>
      <c r="E103" t="s">
        <v>87</v>
      </c>
      <c r="F103" t="s">
        <v>23</v>
      </c>
      <c r="G103" t="s">
        <v>132</v>
      </c>
      <c r="H103" t="s">
        <v>133</v>
      </c>
      <c r="I103" t="s">
        <v>87</v>
      </c>
      <c r="J103" t="s">
        <v>135</v>
      </c>
      <c r="K103" t="s">
        <v>20</v>
      </c>
      <c r="L103" t="s">
        <v>87</v>
      </c>
      <c r="M103" t="s">
        <v>137</v>
      </c>
      <c r="O103" t="s">
        <v>171</v>
      </c>
      <c r="P103" t="s">
        <v>176</v>
      </c>
      <c r="Q103" t="s">
        <v>181</v>
      </c>
      <c r="R103" t="s">
        <v>180</v>
      </c>
      <c r="S103" t="s">
        <v>172</v>
      </c>
      <c r="T103" t="s">
        <v>174</v>
      </c>
      <c r="U103" t="s">
        <v>177</v>
      </c>
      <c r="V103" t="s">
        <v>173</v>
      </c>
    </row>
    <row r="104" spans="1:22" x14ac:dyDescent="0.25">
      <c r="A104">
        <v>103</v>
      </c>
      <c r="B104" t="s">
        <v>87</v>
      </c>
      <c r="C104" t="s">
        <v>40</v>
      </c>
      <c r="D104" t="s">
        <v>41</v>
      </c>
      <c r="E104" t="s">
        <v>87</v>
      </c>
      <c r="F104" t="s">
        <v>23</v>
      </c>
      <c r="G104" t="s">
        <v>132</v>
      </c>
      <c r="H104" t="s">
        <v>133</v>
      </c>
      <c r="I104" t="s">
        <v>87</v>
      </c>
      <c r="J104" t="s">
        <v>135</v>
      </c>
      <c r="K104" t="s">
        <v>20</v>
      </c>
      <c r="L104" t="s">
        <v>136</v>
      </c>
      <c r="M104" t="s">
        <v>87</v>
      </c>
      <c r="O104" t="s">
        <v>171</v>
      </c>
      <c r="P104" t="s">
        <v>176</v>
      </c>
      <c r="Q104" t="s">
        <v>181</v>
      </c>
      <c r="R104" t="s">
        <v>180</v>
      </c>
      <c r="S104" t="s">
        <v>172</v>
      </c>
      <c r="T104" t="s">
        <v>174</v>
      </c>
      <c r="U104" t="s">
        <v>173</v>
      </c>
      <c r="V104" t="s">
        <v>178</v>
      </c>
    </row>
    <row r="105" spans="1:22" x14ac:dyDescent="0.25">
      <c r="A105">
        <v>104</v>
      </c>
      <c r="B105" t="s">
        <v>87</v>
      </c>
      <c r="C105" t="s">
        <v>40</v>
      </c>
      <c r="D105" t="s">
        <v>41</v>
      </c>
      <c r="E105" t="s">
        <v>87</v>
      </c>
      <c r="F105" t="s">
        <v>23</v>
      </c>
      <c r="G105" t="s">
        <v>132</v>
      </c>
      <c r="H105" t="s">
        <v>133</v>
      </c>
      <c r="I105" t="s">
        <v>134</v>
      </c>
      <c r="J105" t="s">
        <v>87</v>
      </c>
      <c r="K105" t="s">
        <v>87</v>
      </c>
      <c r="L105" t="s">
        <v>136</v>
      </c>
      <c r="M105" t="s">
        <v>137</v>
      </c>
      <c r="O105" t="s">
        <v>171</v>
      </c>
      <c r="P105" t="s">
        <v>176</v>
      </c>
      <c r="Q105" t="s">
        <v>181</v>
      </c>
      <c r="R105" t="s">
        <v>180</v>
      </c>
      <c r="S105" t="s">
        <v>175</v>
      </c>
      <c r="T105" t="s">
        <v>174</v>
      </c>
      <c r="U105" t="s">
        <v>177</v>
      </c>
      <c r="V105" t="s">
        <v>178</v>
      </c>
    </row>
    <row r="106" spans="1:22" x14ac:dyDescent="0.25">
      <c r="A106">
        <v>105</v>
      </c>
      <c r="B106" t="s">
        <v>87</v>
      </c>
      <c r="C106" t="s">
        <v>40</v>
      </c>
      <c r="D106" t="s">
        <v>41</v>
      </c>
      <c r="E106" t="s">
        <v>87</v>
      </c>
      <c r="F106" t="s">
        <v>23</v>
      </c>
      <c r="G106" t="s">
        <v>132</v>
      </c>
      <c r="H106" t="s">
        <v>133</v>
      </c>
      <c r="I106" t="s">
        <v>134</v>
      </c>
      <c r="J106" t="s">
        <v>87</v>
      </c>
      <c r="K106" t="s">
        <v>20</v>
      </c>
      <c r="L106" t="s">
        <v>87</v>
      </c>
      <c r="M106" t="s">
        <v>137</v>
      </c>
      <c r="O106" t="s">
        <v>175</v>
      </c>
      <c r="P106" t="s">
        <v>176</v>
      </c>
      <c r="Q106" t="s">
        <v>181</v>
      </c>
      <c r="R106" t="s">
        <v>180</v>
      </c>
      <c r="S106" t="s">
        <v>172</v>
      </c>
      <c r="T106" t="s">
        <v>174</v>
      </c>
      <c r="U106" t="s">
        <v>177</v>
      </c>
      <c r="V106" t="s">
        <v>171</v>
      </c>
    </row>
    <row r="107" spans="1:22" x14ac:dyDescent="0.25">
      <c r="A107">
        <v>106</v>
      </c>
      <c r="B107" t="s">
        <v>87</v>
      </c>
      <c r="C107" t="s">
        <v>40</v>
      </c>
      <c r="D107" t="s">
        <v>41</v>
      </c>
      <c r="E107" t="s">
        <v>87</v>
      </c>
      <c r="F107" t="s">
        <v>23</v>
      </c>
      <c r="G107" t="s">
        <v>132</v>
      </c>
      <c r="H107" t="s">
        <v>133</v>
      </c>
      <c r="I107" t="s">
        <v>134</v>
      </c>
      <c r="J107" t="s">
        <v>87</v>
      </c>
      <c r="K107" t="s">
        <v>20</v>
      </c>
      <c r="L107" t="s">
        <v>136</v>
      </c>
      <c r="M107" t="s">
        <v>87</v>
      </c>
      <c r="O107" t="s">
        <v>175</v>
      </c>
      <c r="P107" t="s">
        <v>176</v>
      </c>
      <c r="Q107" t="s">
        <v>181</v>
      </c>
      <c r="R107" t="s">
        <v>180</v>
      </c>
      <c r="S107" t="s">
        <v>172</v>
      </c>
      <c r="T107" t="s">
        <v>174</v>
      </c>
      <c r="U107" t="s">
        <v>171</v>
      </c>
      <c r="V107" t="s">
        <v>178</v>
      </c>
    </row>
    <row r="108" spans="1:22" x14ac:dyDescent="0.25">
      <c r="A108">
        <v>107</v>
      </c>
      <c r="B108" t="s">
        <v>87</v>
      </c>
      <c r="C108" t="s">
        <v>40</v>
      </c>
      <c r="D108" t="s">
        <v>41</v>
      </c>
      <c r="E108" t="s">
        <v>87</v>
      </c>
      <c r="F108" t="s">
        <v>23</v>
      </c>
      <c r="G108" t="s">
        <v>132</v>
      </c>
      <c r="H108" t="s">
        <v>133</v>
      </c>
      <c r="I108" t="s">
        <v>134</v>
      </c>
      <c r="J108" t="s">
        <v>135</v>
      </c>
      <c r="K108" t="s">
        <v>87</v>
      </c>
      <c r="L108" t="s">
        <v>87</v>
      </c>
      <c r="M108" t="s">
        <v>137</v>
      </c>
      <c r="O108" t="s">
        <v>171</v>
      </c>
      <c r="P108" t="s">
        <v>176</v>
      </c>
      <c r="Q108" t="s">
        <v>181</v>
      </c>
      <c r="R108" t="s">
        <v>180</v>
      </c>
      <c r="S108" t="s">
        <v>175</v>
      </c>
      <c r="T108" t="s">
        <v>174</v>
      </c>
      <c r="U108" t="s">
        <v>177</v>
      </c>
      <c r="V108" t="s">
        <v>173</v>
      </c>
    </row>
    <row r="109" spans="1:22" x14ac:dyDescent="0.25">
      <c r="A109">
        <v>108</v>
      </c>
      <c r="B109" t="s">
        <v>87</v>
      </c>
      <c r="C109" t="s">
        <v>40</v>
      </c>
      <c r="D109" t="s">
        <v>41</v>
      </c>
      <c r="E109" t="s">
        <v>87</v>
      </c>
      <c r="F109" t="s">
        <v>23</v>
      </c>
      <c r="G109" t="s">
        <v>132</v>
      </c>
      <c r="H109" t="s">
        <v>133</v>
      </c>
      <c r="I109" t="s">
        <v>134</v>
      </c>
      <c r="J109" t="s">
        <v>135</v>
      </c>
      <c r="K109" t="s">
        <v>87</v>
      </c>
      <c r="L109" t="s">
        <v>136</v>
      </c>
      <c r="M109" t="s">
        <v>87</v>
      </c>
      <c r="O109" t="s">
        <v>171</v>
      </c>
      <c r="P109" t="s">
        <v>176</v>
      </c>
      <c r="Q109" t="s">
        <v>181</v>
      </c>
      <c r="R109" t="s">
        <v>180</v>
      </c>
      <c r="S109" t="s">
        <v>175</v>
      </c>
      <c r="T109" t="s">
        <v>174</v>
      </c>
      <c r="U109" t="s">
        <v>173</v>
      </c>
      <c r="V109" t="s">
        <v>178</v>
      </c>
    </row>
    <row r="110" spans="1:22" x14ac:dyDescent="0.25">
      <c r="A110">
        <v>109</v>
      </c>
      <c r="B110" t="s">
        <v>87</v>
      </c>
      <c r="C110" t="s">
        <v>40</v>
      </c>
      <c r="D110" t="s">
        <v>41</v>
      </c>
      <c r="E110" t="s">
        <v>87</v>
      </c>
      <c r="F110" t="s">
        <v>23</v>
      </c>
      <c r="G110" t="s">
        <v>132</v>
      </c>
      <c r="H110" t="s">
        <v>133</v>
      </c>
      <c r="I110" t="s">
        <v>134</v>
      </c>
      <c r="J110" t="s">
        <v>135</v>
      </c>
      <c r="K110" t="s">
        <v>20</v>
      </c>
      <c r="L110" t="s">
        <v>87</v>
      </c>
      <c r="M110" t="s">
        <v>87</v>
      </c>
      <c r="O110" t="s">
        <v>175</v>
      </c>
      <c r="P110" t="s">
        <v>176</v>
      </c>
      <c r="Q110" t="s">
        <v>181</v>
      </c>
      <c r="R110" t="s">
        <v>180</v>
      </c>
      <c r="S110" t="s">
        <v>172</v>
      </c>
      <c r="T110" t="s">
        <v>174</v>
      </c>
      <c r="U110" t="s">
        <v>171</v>
      </c>
      <c r="V110" t="s">
        <v>173</v>
      </c>
    </row>
    <row r="111" spans="1:22" x14ac:dyDescent="0.25">
      <c r="A111">
        <v>110</v>
      </c>
      <c r="B111" t="s">
        <v>87</v>
      </c>
      <c r="C111" t="s">
        <v>40</v>
      </c>
      <c r="D111" t="s">
        <v>41</v>
      </c>
      <c r="E111" t="s">
        <v>22</v>
      </c>
      <c r="F111" t="s">
        <v>87</v>
      </c>
      <c r="G111" t="s">
        <v>87</v>
      </c>
      <c r="H111" t="s">
        <v>87</v>
      </c>
      <c r="I111" t="s">
        <v>134</v>
      </c>
      <c r="J111" t="s">
        <v>135</v>
      </c>
      <c r="K111" t="s">
        <v>20</v>
      </c>
      <c r="L111" t="s">
        <v>136</v>
      </c>
      <c r="M111" t="s">
        <v>137</v>
      </c>
      <c r="O111" t="s">
        <v>175</v>
      </c>
      <c r="P111" t="s">
        <v>172</v>
      </c>
      <c r="Q111" t="s">
        <v>181</v>
      </c>
      <c r="R111" t="s">
        <v>180</v>
      </c>
      <c r="S111" t="s">
        <v>173</v>
      </c>
      <c r="T111" t="s">
        <v>179</v>
      </c>
      <c r="U111" t="s">
        <v>177</v>
      </c>
      <c r="V111" t="s">
        <v>178</v>
      </c>
    </row>
    <row r="112" spans="1:22" x14ac:dyDescent="0.25">
      <c r="A112">
        <v>111</v>
      </c>
      <c r="B112" t="s">
        <v>87</v>
      </c>
      <c r="C112" t="s">
        <v>40</v>
      </c>
      <c r="D112" t="s">
        <v>41</v>
      </c>
      <c r="E112" t="s">
        <v>22</v>
      </c>
      <c r="F112" t="s">
        <v>87</v>
      </c>
      <c r="G112" t="s">
        <v>87</v>
      </c>
      <c r="H112" t="s">
        <v>133</v>
      </c>
      <c r="I112" t="s">
        <v>87</v>
      </c>
      <c r="J112" t="s">
        <v>135</v>
      </c>
      <c r="K112" t="s">
        <v>20</v>
      </c>
      <c r="L112" t="s">
        <v>136</v>
      </c>
      <c r="M112" t="s">
        <v>137</v>
      </c>
      <c r="O112" t="s">
        <v>173</v>
      </c>
      <c r="P112" t="s">
        <v>176</v>
      </c>
      <c r="Q112" t="s">
        <v>181</v>
      </c>
      <c r="R112" t="s">
        <v>180</v>
      </c>
      <c r="S112" t="s">
        <v>172</v>
      </c>
      <c r="T112" t="s">
        <v>179</v>
      </c>
      <c r="U112" t="s">
        <v>177</v>
      </c>
      <c r="V112" t="s">
        <v>178</v>
      </c>
    </row>
    <row r="113" spans="1:22" x14ac:dyDescent="0.25">
      <c r="A113">
        <v>112</v>
      </c>
      <c r="B113" t="s">
        <v>87</v>
      </c>
      <c r="C113" t="s">
        <v>40</v>
      </c>
      <c r="D113" t="s">
        <v>41</v>
      </c>
      <c r="E113" t="s">
        <v>22</v>
      </c>
      <c r="F113" t="s">
        <v>87</v>
      </c>
      <c r="G113" t="s">
        <v>87</v>
      </c>
      <c r="H113" t="s">
        <v>133</v>
      </c>
      <c r="I113" t="s">
        <v>134</v>
      </c>
      <c r="J113" t="s">
        <v>87</v>
      </c>
      <c r="K113" t="s">
        <v>20</v>
      </c>
      <c r="L113" t="s">
        <v>136</v>
      </c>
      <c r="M113" t="s">
        <v>137</v>
      </c>
      <c r="O113" t="s">
        <v>175</v>
      </c>
      <c r="P113" t="s">
        <v>176</v>
      </c>
      <c r="Q113" t="s">
        <v>181</v>
      </c>
      <c r="R113" t="s">
        <v>180</v>
      </c>
      <c r="S113" t="s">
        <v>172</v>
      </c>
      <c r="T113" t="s">
        <v>179</v>
      </c>
      <c r="U113" t="s">
        <v>177</v>
      </c>
      <c r="V113" t="s">
        <v>178</v>
      </c>
    </row>
    <row r="114" spans="1:22" x14ac:dyDescent="0.25">
      <c r="A114">
        <v>113</v>
      </c>
      <c r="B114" t="s">
        <v>87</v>
      </c>
      <c r="C114" t="s">
        <v>40</v>
      </c>
      <c r="D114" t="s">
        <v>41</v>
      </c>
      <c r="E114" t="s">
        <v>22</v>
      </c>
      <c r="F114" t="s">
        <v>87</v>
      </c>
      <c r="G114" t="s">
        <v>87</v>
      </c>
      <c r="H114" t="s">
        <v>133</v>
      </c>
      <c r="I114" t="s">
        <v>134</v>
      </c>
      <c r="J114" t="s">
        <v>135</v>
      </c>
      <c r="K114" t="s">
        <v>87</v>
      </c>
      <c r="L114" t="s">
        <v>136</v>
      </c>
      <c r="M114" t="s">
        <v>137</v>
      </c>
      <c r="O114" t="s">
        <v>175</v>
      </c>
      <c r="P114" t="s">
        <v>176</v>
      </c>
      <c r="Q114" t="s">
        <v>181</v>
      </c>
      <c r="R114" t="s">
        <v>180</v>
      </c>
      <c r="S114" t="s">
        <v>173</v>
      </c>
      <c r="T114" t="s">
        <v>179</v>
      </c>
      <c r="U114" t="s">
        <v>177</v>
      </c>
      <c r="V114" t="s">
        <v>178</v>
      </c>
    </row>
    <row r="115" spans="1:22" x14ac:dyDescent="0.25">
      <c r="A115">
        <v>114</v>
      </c>
      <c r="B115" t="s">
        <v>87</v>
      </c>
      <c r="C115" t="s">
        <v>40</v>
      </c>
      <c r="D115" t="s">
        <v>41</v>
      </c>
      <c r="E115" t="s">
        <v>22</v>
      </c>
      <c r="F115" t="s">
        <v>87</v>
      </c>
      <c r="G115" t="s">
        <v>87</v>
      </c>
      <c r="H115" t="s">
        <v>133</v>
      </c>
      <c r="I115" t="s">
        <v>134</v>
      </c>
      <c r="J115" t="s">
        <v>135</v>
      </c>
      <c r="K115" t="s">
        <v>20</v>
      </c>
      <c r="L115" t="s">
        <v>87</v>
      </c>
      <c r="M115" t="s">
        <v>137</v>
      </c>
      <c r="O115" t="s">
        <v>175</v>
      </c>
      <c r="P115" t="s">
        <v>176</v>
      </c>
      <c r="Q115" t="s">
        <v>181</v>
      </c>
      <c r="R115" t="s">
        <v>180</v>
      </c>
      <c r="S115" t="s">
        <v>172</v>
      </c>
      <c r="T115" t="s">
        <v>179</v>
      </c>
      <c r="U115" t="s">
        <v>177</v>
      </c>
      <c r="V115" t="s">
        <v>173</v>
      </c>
    </row>
    <row r="116" spans="1:22" x14ac:dyDescent="0.25">
      <c r="A116">
        <v>115</v>
      </c>
      <c r="B116" t="s">
        <v>87</v>
      </c>
      <c r="C116" t="s">
        <v>40</v>
      </c>
      <c r="D116" t="s">
        <v>41</v>
      </c>
      <c r="E116" t="s">
        <v>22</v>
      </c>
      <c r="F116" t="s">
        <v>87</v>
      </c>
      <c r="G116" t="s">
        <v>87</v>
      </c>
      <c r="H116" t="s">
        <v>133</v>
      </c>
      <c r="I116" t="s">
        <v>134</v>
      </c>
      <c r="J116" t="s">
        <v>135</v>
      </c>
      <c r="K116" t="s">
        <v>20</v>
      </c>
      <c r="L116" t="s">
        <v>136</v>
      </c>
      <c r="M116" t="s">
        <v>87</v>
      </c>
      <c r="O116" t="s">
        <v>175</v>
      </c>
      <c r="P116" t="s">
        <v>176</v>
      </c>
      <c r="Q116" t="s">
        <v>181</v>
      </c>
      <c r="R116" t="s">
        <v>180</v>
      </c>
      <c r="S116" t="s">
        <v>172</v>
      </c>
      <c r="T116" t="s">
        <v>179</v>
      </c>
      <c r="U116" t="s">
        <v>173</v>
      </c>
      <c r="V116" t="s">
        <v>178</v>
      </c>
    </row>
    <row r="117" spans="1:22" x14ac:dyDescent="0.25">
      <c r="A117">
        <v>116</v>
      </c>
      <c r="B117" t="s">
        <v>87</v>
      </c>
      <c r="C117" t="s">
        <v>40</v>
      </c>
      <c r="D117" t="s">
        <v>41</v>
      </c>
      <c r="E117" t="s">
        <v>22</v>
      </c>
      <c r="F117" t="s">
        <v>87</v>
      </c>
      <c r="G117" t="s">
        <v>132</v>
      </c>
      <c r="H117" t="s">
        <v>87</v>
      </c>
      <c r="I117" t="s">
        <v>87</v>
      </c>
      <c r="J117" t="s">
        <v>135</v>
      </c>
      <c r="K117" t="s">
        <v>20</v>
      </c>
      <c r="L117" t="s">
        <v>136</v>
      </c>
      <c r="M117" t="s">
        <v>137</v>
      </c>
      <c r="O117" t="s">
        <v>180</v>
      </c>
      <c r="P117" t="s">
        <v>172</v>
      </c>
      <c r="Q117" t="s">
        <v>181</v>
      </c>
      <c r="R117" t="s">
        <v>179</v>
      </c>
      <c r="S117" t="s">
        <v>173</v>
      </c>
      <c r="T117" t="s">
        <v>174</v>
      </c>
      <c r="U117" t="s">
        <v>177</v>
      </c>
      <c r="V117" t="s">
        <v>178</v>
      </c>
    </row>
    <row r="118" spans="1:22" x14ac:dyDescent="0.25">
      <c r="A118">
        <v>117</v>
      </c>
      <c r="B118" t="s">
        <v>87</v>
      </c>
      <c r="C118" t="s">
        <v>40</v>
      </c>
      <c r="D118" t="s">
        <v>41</v>
      </c>
      <c r="E118" t="s">
        <v>22</v>
      </c>
      <c r="F118" t="s">
        <v>87</v>
      </c>
      <c r="G118" t="s">
        <v>132</v>
      </c>
      <c r="H118" t="s">
        <v>87</v>
      </c>
      <c r="I118" t="s">
        <v>134</v>
      </c>
      <c r="J118" t="s">
        <v>87</v>
      </c>
      <c r="K118" t="s">
        <v>20</v>
      </c>
      <c r="L118" t="s">
        <v>136</v>
      </c>
      <c r="M118" t="s">
        <v>137</v>
      </c>
      <c r="O118" t="s">
        <v>180</v>
      </c>
      <c r="P118" t="s">
        <v>172</v>
      </c>
      <c r="Q118" t="s">
        <v>181</v>
      </c>
      <c r="R118" t="s">
        <v>179</v>
      </c>
      <c r="S118" t="s">
        <v>175</v>
      </c>
      <c r="T118" t="s">
        <v>174</v>
      </c>
      <c r="U118" t="s">
        <v>177</v>
      </c>
      <c r="V118" t="s">
        <v>178</v>
      </c>
    </row>
    <row r="119" spans="1:22" x14ac:dyDescent="0.25">
      <c r="A119">
        <v>118</v>
      </c>
      <c r="B119" t="s">
        <v>87</v>
      </c>
      <c r="C119" t="s">
        <v>40</v>
      </c>
      <c r="D119" t="s">
        <v>41</v>
      </c>
      <c r="E119" t="s">
        <v>22</v>
      </c>
      <c r="F119" t="s">
        <v>87</v>
      </c>
      <c r="G119" t="s">
        <v>132</v>
      </c>
      <c r="H119" t="s">
        <v>87</v>
      </c>
      <c r="I119" t="s">
        <v>134</v>
      </c>
      <c r="J119" t="s">
        <v>135</v>
      </c>
      <c r="K119" t="s">
        <v>87</v>
      </c>
      <c r="L119" t="s">
        <v>136</v>
      </c>
      <c r="M119" t="s">
        <v>137</v>
      </c>
      <c r="O119" t="s">
        <v>180</v>
      </c>
      <c r="P119" t="s">
        <v>173</v>
      </c>
      <c r="Q119" t="s">
        <v>181</v>
      </c>
      <c r="R119" t="s">
        <v>179</v>
      </c>
      <c r="S119" t="s">
        <v>175</v>
      </c>
      <c r="T119" t="s">
        <v>174</v>
      </c>
      <c r="U119" t="s">
        <v>177</v>
      </c>
      <c r="V119" t="s">
        <v>178</v>
      </c>
    </row>
    <row r="120" spans="1:22" x14ac:dyDescent="0.25">
      <c r="A120">
        <v>119</v>
      </c>
      <c r="B120" t="s">
        <v>87</v>
      </c>
      <c r="C120" t="s">
        <v>40</v>
      </c>
      <c r="D120" t="s">
        <v>41</v>
      </c>
      <c r="E120" t="s">
        <v>22</v>
      </c>
      <c r="F120" t="s">
        <v>87</v>
      </c>
      <c r="G120" t="s">
        <v>132</v>
      </c>
      <c r="H120" t="s">
        <v>87</v>
      </c>
      <c r="I120" t="s">
        <v>134</v>
      </c>
      <c r="J120" t="s">
        <v>135</v>
      </c>
      <c r="K120" t="s">
        <v>20</v>
      </c>
      <c r="L120" t="s">
        <v>87</v>
      </c>
      <c r="M120" t="s">
        <v>137</v>
      </c>
      <c r="O120" t="s">
        <v>180</v>
      </c>
      <c r="P120" t="s">
        <v>172</v>
      </c>
      <c r="Q120" t="s">
        <v>181</v>
      </c>
      <c r="R120" t="s">
        <v>179</v>
      </c>
      <c r="S120" t="s">
        <v>175</v>
      </c>
      <c r="T120" t="s">
        <v>174</v>
      </c>
      <c r="U120" t="s">
        <v>177</v>
      </c>
      <c r="V120" t="s">
        <v>173</v>
      </c>
    </row>
    <row r="121" spans="1:22" x14ac:dyDescent="0.25">
      <c r="A121">
        <v>120</v>
      </c>
      <c r="B121" t="s">
        <v>87</v>
      </c>
      <c r="C121" t="s">
        <v>40</v>
      </c>
      <c r="D121" t="s">
        <v>41</v>
      </c>
      <c r="E121" t="s">
        <v>22</v>
      </c>
      <c r="F121" t="s">
        <v>87</v>
      </c>
      <c r="G121" t="s">
        <v>132</v>
      </c>
      <c r="H121" t="s">
        <v>87</v>
      </c>
      <c r="I121" t="s">
        <v>134</v>
      </c>
      <c r="J121" t="s">
        <v>135</v>
      </c>
      <c r="K121" t="s">
        <v>20</v>
      </c>
      <c r="L121" t="s">
        <v>136</v>
      </c>
      <c r="M121" t="s">
        <v>87</v>
      </c>
      <c r="O121" t="s">
        <v>180</v>
      </c>
      <c r="P121" t="s">
        <v>172</v>
      </c>
      <c r="Q121" t="s">
        <v>181</v>
      </c>
      <c r="R121" t="s">
        <v>179</v>
      </c>
      <c r="S121" t="s">
        <v>175</v>
      </c>
      <c r="T121" t="s">
        <v>174</v>
      </c>
      <c r="U121" t="s">
        <v>173</v>
      </c>
      <c r="V121" t="s">
        <v>178</v>
      </c>
    </row>
    <row r="122" spans="1:22" x14ac:dyDescent="0.25">
      <c r="A122">
        <v>121</v>
      </c>
      <c r="B122" t="s">
        <v>87</v>
      </c>
      <c r="C122" t="s">
        <v>40</v>
      </c>
      <c r="D122" t="s">
        <v>41</v>
      </c>
      <c r="E122" t="s">
        <v>22</v>
      </c>
      <c r="F122" t="s">
        <v>87</v>
      </c>
      <c r="G122" t="s">
        <v>132</v>
      </c>
      <c r="H122" t="s">
        <v>133</v>
      </c>
      <c r="I122" t="s">
        <v>87</v>
      </c>
      <c r="J122" t="s">
        <v>87</v>
      </c>
      <c r="K122" t="s">
        <v>20</v>
      </c>
      <c r="L122" t="s">
        <v>136</v>
      </c>
      <c r="M122" t="s">
        <v>137</v>
      </c>
      <c r="O122" t="s">
        <v>180</v>
      </c>
      <c r="P122" t="s">
        <v>176</v>
      </c>
      <c r="Q122" t="s">
        <v>181</v>
      </c>
      <c r="R122" t="s">
        <v>179</v>
      </c>
      <c r="S122" t="s">
        <v>172</v>
      </c>
      <c r="T122" t="s">
        <v>174</v>
      </c>
      <c r="U122" t="s">
        <v>177</v>
      </c>
      <c r="V122" t="s">
        <v>178</v>
      </c>
    </row>
    <row r="123" spans="1:22" x14ac:dyDescent="0.25">
      <c r="A123">
        <v>122</v>
      </c>
      <c r="B123" t="s">
        <v>87</v>
      </c>
      <c r="C123" t="s">
        <v>40</v>
      </c>
      <c r="D123" t="s">
        <v>41</v>
      </c>
      <c r="E123" t="s">
        <v>22</v>
      </c>
      <c r="F123" t="s">
        <v>87</v>
      </c>
      <c r="G123" t="s">
        <v>132</v>
      </c>
      <c r="H123" t="s">
        <v>133</v>
      </c>
      <c r="I123" t="s">
        <v>87</v>
      </c>
      <c r="J123" t="s">
        <v>135</v>
      </c>
      <c r="K123" t="s">
        <v>87</v>
      </c>
      <c r="L123" t="s">
        <v>136</v>
      </c>
      <c r="M123" t="s">
        <v>137</v>
      </c>
      <c r="O123" t="s">
        <v>180</v>
      </c>
      <c r="P123" t="s">
        <v>176</v>
      </c>
      <c r="Q123" t="s">
        <v>181</v>
      </c>
      <c r="R123" t="s">
        <v>179</v>
      </c>
      <c r="S123" t="s">
        <v>173</v>
      </c>
      <c r="T123" t="s">
        <v>174</v>
      </c>
      <c r="U123" t="s">
        <v>177</v>
      </c>
      <c r="V123" t="s">
        <v>178</v>
      </c>
    </row>
    <row r="124" spans="1:22" x14ac:dyDescent="0.25">
      <c r="A124">
        <v>123</v>
      </c>
      <c r="B124" t="s">
        <v>87</v>
      </c>
      <c r="C124" t="s">
        <v>40</v>
      </c>
      <c r="D124" t="s">
        <v>41</v>
      </c>
      <c r="E124" t="s">
        <v>22</v>
      </c>
      <c r="F124" t="s">
        <v>87</v>
      </c>
      <c r="G124" t="s">
        <v>132</v>
      </c>
      <c r="H124" t="s">
        <v>133</v>
      </c>
      <c r="I124" t="s">
        <v>87</v>
      </c>
      <c r="J124" t="s">
        <v>135</v>
      </c>
      <c r="K124" t="s">
        <v>20</v>
      </c>
      <c r="L124" t="s">
        <v>87</v>
      </c>
      <c r="M124" t="s">
        <v>137</v>
      </c>
      <c r="O124" t="s">
        <v>180</v>
      </c>
      <c r="P124" t="s">
        <v>176</v>
      </c>
      <c r="Q124" t="s">
        <v>181</v>
      </c>
      <c r="R124" t="s">
        <v>179</v>
      </c>
      <c r="S124" t="s">
        <v>172</v>
      </c>
      <c r="T124" t="s">
        <v>174</v>
      </c>
      <c r="U124" t="s">
        <v>177</v>
      </c>
      <c r="V124" t="s">
        <v>173</v>
      </c>
    </row>
    <row r="125" spans="1:22" x14ac:dyDescent="0.25">
      <c r="A125">
        <v>124</v>
      </c>
      <c r="B125" t="s">
        <v>87</v>
      </c>
      <c r="C125" t="s">
        <v>40</v>
      </c>
      <c r="D125" t="s">
        <v>41</v>
      </c>
      <c r="E125" t="s">
        <v>22</v>
      </c>
      <c r="F125" t="s">
        <v>87</v>
      </c>
      <c r="G125" t="s">
        <v>132</v>
      </c>
      <c r="H125" t="s">
        <v>133</v>
      </c>
      <c r="I125" t="s">
        <v>87</v>
      </c>
      <c r="J125" t="s">
        <v>135</v>
      </c>
      <c r="K125" t="s">
        <v>20</v>
      </c>
      <c r="L125" t="s">
        <v>136</v>
      </c>
      <c r="M125" t="s">
        <v>87</v>
      </c>
      <c r="O125" t="s">
        <v>180</v>
      </c>
      <c r="P125" t="s">
        <v>176</v>
      </c>
      <c r="Q125" t="s">
        <v>181</v>
      </c>
      <c r="R125" t="s">
        <v>179</v>
      </c>
      <c r="S125" t="s">
        <v>172</v>
      </c>
      <c r="T125" t="s">
        <v>174</v>
      </c>
      <c r="U125" t="s">
        <v>173</v>
      </c>
      <c r="V125" t="s">
        <v>178</v>
      </c>
    </row>
    <row r="126" spans="1:22" x14ac:dyDescent="0.25">
      <c r="A126">
        <v>125</v>
      </c>
      <c r="B126" t="s">
        <v>87</v>
      </c>
      <c r="C126" t="s">
        <v>40</v>
      </c>
      <c r="D126" t="s">
        <v>41</v>
      </c>
      <c r="E126" t="s">
        <v>22</v>
      </c>
      <c r="F126" t="s">
        <v>87</v>
      </c>
      <c r="G126" t="s">
        <v>132</v>
      </c>
      <c r="H126" t="s">
        <v>133</v>
      </c>
      <c r="I126" t="s">
        <v>134</v>
      </c>
      <c r="J126" t="s">
        <v>87</v>
      </c>
      <c r="K126" t="s">
        <v>87</v>
      </c>
      <c r="L126" t="s">
        <v>136</v>
      </c>
      <c r="M126" t="s">
        <v>137</v>
      </c>
      <c r="O126" t="s">
        <v>180</v>
      </c>
      <c r="P126" t="s">
        <v>176</v>
      </c>
      <c r="Q126" t="s">
        <v>181</v>
      </c>
      <c r="R126" t="s">
        <v>179</v>
      </c>
      <c r="S126" t="s">
        <v>175</v>
      </c>
      <c r="T126" t="s">
        <v>174</v>
      </c>
      <c r="U126" t="s">
        <v>177</v>
      </c>
      <c r="V126" t="s">
        <v>178</v>
      </c>
    </row>
    <row r="127" spans="1:22" x14ac:dyDescent="0.25">
      <c r="A127">
        <v>126</v>
      </c>
      <c r="B127" t="s">
        <v>87</v>
      </c>
      <c r="C127" t="s">
        <v>40</v>
      </c>
      <c r="D127" t="s">
        <v>41</v>
      </c>
      <c r="E127" t="s">
        <v>22</v>
      </c>
      <c r="F127" t="s">
        <v>87</v>
      </c>
      <c r="G127" t="s">
        <v>132</v>
      </c>
      <c r="H127" t="s">
        <v>133</v>
      </c>
      <c r="I127" t="s">
        <v>134</v>
      </c>
      <c r="J127" t="s">
        <v>87</v>
      </c>
      <c r="K127" t="s">
        <v>20</v>
      </c>
      <c r="L127" t="s">
        <v>87</v>
      </c>
      <c r="M127" t="s">
        <v>137</v>
      </c>
      <c r="O127" t="s">
        <v>180</v>
      </c>
      <c r="P127" t="s">
        <v>176</v>
      </c>
      <c r="Q127" t="s">
        <v>181</v>
      </c>
      <c r="R127" t="s">
        <v>179</v>
      </c>
      <c r="S127" t="s">
        <v>175</v>
      </c>
      <c r="T127" t="s">
        <v>174</v>
      </c>
      <c r="U127" t="s">
        <v>177</v>
      </c>
      <c r="V127" t="s">
        <v>172</v>
      </c>
    </row>
    <row r="128" spans="1:22" x14ac:dyDescent="0.25">
      <c r="A128">
        <v>127</v>
      </c>
      <c r="B128" t="s">
        <v>87</v>
      </c>
      <c r="C128" t="s">
        <v>40</v>
      </c>
      <c r="D128" t="s">
        <v>41</v>
      </c>
      <c r="E128" t="s">
        <v>22</v>
      </c>
      <c r="F128" t="s">
        <v>87</v>
      </c>
      <c r="G128" t="s">
        <v>132</v>
      </c>
      <c r="H128" t="s">
        <v>133</v>
      </c>
      <c r="I128" t="s">
        <v>134</v>
      </c>
      <c r="J128" t="s">
        <v>87</v>
      </c>
      <c r="K128" t="s">
        <v>20</v>
      </c>
      <c r="L128" t="s">
        <v>136</v>
      </c>
      <c r="M128" t="s">
        <v>87</v>
      </c>
      <c r="O128" t="s">
        <v>175</v>
      </c>
      <c r="P128" t="s">
        <v>176</v>
      </c>
      <c r="Q128" t="s">
        <v>181</v>
      </c>
      <c r="R128" t="s">
        <v>180</v>
      </c>
      <c r="S128" t="s">
        <v>172</v>
      </c>
      <c r="T128" t="s">
        <v>174</v>
      </c>
      <c r="U128" t="s">
        <v>179</v>
      </c>
      <c r="V128" t="s">
        <v>178</v>
      </c>
    </row>
    <row r="129" spans="1:22" x14ac:dyDescent="0.25">
      <c r="A129">
        <v>128</v>
      </c>
      <c r="B129" t="s">
        <v>87</v>
      </c>
      <c r="C129" t="s">
        <v>40</v>
      </c>
      <c r="D129" t="s">
        <v>41</v>
      </c>
      <c r="E129" t="s">
        <v>22</v>
      </c>
      <c r="F129" t="s">
        <v>87</v>
      </c>
      <c r="G129" t="s">
        <v>132</v>
      </c>
      <c r="H129" t="s">
        <v>133</v>
      </c>
      <c r="I129" t="s">
        <v>134</v>
      </c>
      <c r="J129" t="s">
        <v>135</v>
      </c>
      <c r="K129" t="s">
        <v>87</v>
      </c>
      <c r="L129" t="s">
        <v>87</v>
      </c>
      <c r="M129" t="s">
        <v>137</v>
      </c>
      <c r="O129" t="s">
        <v>180</v>
      </c>
      <c r="P129" t="s">
        <v>176</v>
      </c>
      <c r="Q129" t="s">
        <v>181</v>
      </c>
      <c r="R129" t="s">
        <v>179</v>
      </c>
      <c r="S129" t="s">
        <v>175</v>
      </c>
      <c r="T129" t="s">
        <v>174</v>
      </c>
      <c r="U129" t="s">
        <v>177</v>
      </c>
      <c r="V129" t="s">
        <v>173</v>
      </c>
    </row>
    <row r="130" spans="1:22" x14ac:dyDescent="0.25">
      <c r="A130">
        <v>129</v>
      </c>
      <c r="B130" t="s">
        <v>87</v>
      </c>
      <c r="C130" t="s">
        <v>40</v>
      </c>
      <c r="D130" t="s">
        <v>41</v>
      </c>
      <c r="E130" t="s">
        <v>22</v>
      </c>
      <c r="F130" t="s">
        <v>87</v>
      </c>
      <c r="G130" t="s">
        <v>132</v>
      </c>
      <c r="H130" t="s">
        <v>133</v>
      </c>
      <c r="I130" t="s">
        <v>134</v>
      </c>
      <c r="J130" t="s">
        <v>135</v>
      </c>
      <c r="K130" t="s">
        <v>87</v>
      </c>
      <c r="L130" t="s">
        <v>136</v>
      </c>
      <c r="M130" t="s">
        <v>87</v>
      </c>
      <c r="O130" t="s">
        <v>180</v>
      </c>
      <c r="P130" t="s">
        <v>176</v>
      </c>
      <c r="Q130" t="s">
        <v>181</v>
      </c>
      <c r="R130" t="s">
        <v>179</v>
      </c>
      <c r="S130" t="s">
        <v>175</v>
      </c>
      <c r="T130" t="s">
        <v>174</v>
      </c>
      <c r="U130" t="s">
        <v>173</v>
      </c>
      <c r="V130" t="s">
        <v>178</v>
      </c>
    </row>
    <row r="131" spans="1:22" x14ac:dyDescent="0.25">
      <c r="A131">
        <v>130</v>
      </c>
      <c r="B131" t="s">
        <v>87</v>
      </c>
      <c r="C131" t="s">
        <v>40</v>
      </c>
      <c r="D131" t="s">
        <v>41</v>
      </c>
      <c r="E131" t="s">
        <v>22</v>
      </c>
      <c r="F131" t="s">
        <v>87</v>
      </c>
      <c r="G131" t="s">
        <v>132</v>
      </c>
      <c r="H131" t="s">
        <v>133</v>
      </c>
      <c r="I131" t="s">
        <v>134</v>
      </c>
      <c r="J131" t="s">
        <v>135</v>
      </c>
      <c r="K131" t="s">
        <v>20</v>
      </c>
      <c r="L131" t="s">
        <v>87</v>
      </c>
      <c r="M131" t="s">
        <v>87</v>
      </c>
      <c r="O131" t="s">
        <v>175</v>
      </c>
      <c r="P131" t="s">
        <v>176</v>
      </c>
      <c r="Q131" t="s">
        <v>181</v>
      </c>
      <c r="R131" t="s">
        <v>180</v>
      </c>
      <c r="S131" t="s">
        <v>172</v>
      </c>
      <c r="T131" t="s">
        <v>174</v>
      </c>
      <c r="U131" t="s">
        <v>179</v>
      </c>
      <c r="V131" t="s">
        <v>173</v>
      </c>
    </row>
    <row r="132" spans="1:22" x14ac:dyDescent="0.25">
      <c r="A132">
        <v>131</v>
      </c>
      <c r="B132" t="s">
        <v>87</v>
      </c>
      <c r="C132" t="s">
        <v>40</v>
      </c>
      <c r="D132" t="s">
        <v>41</v>
      </c>
      <c r="E132" t="s">
        <v>22</v>
      </c>
      <c r="F132" t="s">
        <v>23</v>
      </c>
      <c r="G132" t="s">
        <v>87</v>
      </c>
      <c r="H132" t="s">
        <v>87</v>
      </c>
      <c r="I132" t="s">
        <v>87</v>
      </c>
      <c r="J132" t="s">
        <v>135</v>
      </c>
      <c r="K132" t="s">
        <v>20</v>
      </c>
      <c r="L132" t="s">
        <v>136</v>
      </c>
      <c r="M132" t="s">
        <v>137</v>
      </c>
      <c r="O132" t="s">
        <v>171</v>
      </c>
      <c r="P132" t="s">
        <v>172</v>
      </c>
      <c r="Q132" t="s">
        <v>181</v>
      </c>
      <c r="R132" t="s">
        <v>180</v>
      </c>
      <c r="S132" t="s">
        <v>173</v>
      </c>
      <c r="T132" t="s">
        <v>179</v>
      </c>
      <c r="U132" t="s">
        <v>177</v>
      </c>
      <c r="V132" t="s">
        <v>178</v>
      </c>
    </row>
    <row r="133" spans="1:22" x14ac:dyDescent="0.25">
      <c r="A133">
        <v>132</v>
      </c>
      <c r="B133" t="s">
        <v>87</v>
      </c>
      <c r="C133" t="s">
        <v>40</v>
      </c>
      <c r="D133" t="s">
        <v>41</v>
      </c>
      <c r="E133" t="s">
        <v>22</v>
      </c>
      <c r="F133" t="s">
        <v>23</v>
      </c>
      <c r="G133" t="s">
        <v>87</v>
      </c>
      <c r="H133" t="s">
        <v>87</v>
      </c>
      <c r="I133" t="s">
        <v>134</v>
      </c>
      <c r="J133" t="s">
        <v>87</v>
      </c>
      <c r="K133" t="s">
        <v>20</v>
      </c>
      <c r="L133" t="s">
        <v>136</v>
      </c>
      <c r="M133" t="s">
        <v>137</v>
      </c>
      <c r="O133" t="s">
        <v>171</v>
      </c>
      <c r="P133" t="s">
        <v>172</v>
      </c>
      <c r="Q133" t="s">
        <v>181</v>
      </c>
      <c r="R133" t="s">
        <v>180</v>
      </c>
      <c r="S133" t="s">
        <v>175</v>
      </c>
      <c r="T133" t="s">
        <v>179</v>
      </c>
      <c r="U133" t="s">
        <v>177</v>
      </c>
      <c r="V133" t="s">
        <v>178</v>
      </c>
    </row>
    <row r="134" spans="1:22" x14ac:dyDescent="0.25">
      <c r="A134">
        <v>133</v>
      </c>
      <c r="B134" t="s">
        <v>87</v>
      </c>
      <c r="C134" t="s">
        <v>40</v>
      </c>
      <c r="D134" t="s">
        <v>41</v>
      </c>
      <c r="E134" t="s">
        <v>22</v>
      </c>
      <c r="F134" t="s">
        <v>23</v>
      </c>
      <c r="G134" t="s">
        <v>87</v>
      </c>
      <c r="H134" t="s">
        <v>87</v>
      </c>
      <c r="I134" t="s">
        <v>134</v>
      </c>
      <c r="J134" t="s">
        <v>135</v>
      </c>
      <c r="K134" t="s">
        <v>87</v>
      </c>
      <c r="L134" t="s">
        <v>136</v>
      </c>
      <c r="M134" t="s">
        <v>137</v>
      </c>
      <c r="O134" t="s">
        <v>171</v>
      </c>
      <c r="P134" t="s">
        <v>173</v>
      </c>
      <c r="Q134" t="s">
        <v>181</v>
      </c>
      <c r="R134" t="s">
        <v>180</v>
      </c>
      <c r="S134" t="s">
        <v>175</v>
      </c>
      <c r="T134" t="s">
        <v>179</v>
      </c>
      <c r="U134" t="s">
        <v>177</v>
      </c>
      <c r="V134" t="s">
        <v>178</v>
      </c>
    </row>
    <row r="135" spans="1:22" x14ac:dyDescent="0.25">
      <c r="A135">
        <v>134</v>
      </c>
      <c r="B135" t="s">
        <v>87</v>
      </c>
      <c r="C135" t="s">
        <v>40</v>
      </c>
      <c r="D135" t="s">
        <v>41</v>
      </c>
      <c r="E135" t="s">
        <v>22</v>
      </c>
      <c r="F135" t="s">
        <v>23</v>
      </c>
      <c r="G135" t="s">
        <v>87</v>
      </c>
      <c r="H135" t="s">
        <v>87</v>
      </c>
      <c r="I135" t="s">
        <v>134</v>
      </c>
      <c r="J135" t="s">
        <v>135</v>
      </c>
      <c r="K135" t="s">
        <v>20</v>
      </c>
      <c r="L135" t="s">
        <v>87</v>
      </c>
      <c r="M135" t="s">
        <v>137</v>
      </c>
      <c r="O135" t="s">
        <v>171</v>
      </c>
      <c r="P135" t="s">
        <v>172</v>
      </c>
      <c r="Q135" t="s">
        <v>181</v>
      </c>
      <c r="R135" t="s">
        <v>180</v>
      </c>
      <c r="S135" t="s">
        <v>175</v>
      </c>
      <c r="T135" t="s">
        <v>179</v>
      </c>
      <c r="U135" t="s">
        <v>177</v>
      </c>
      <c r="V135" t="s">
        <v>173</v>
      </c>
    </row>
    <row r="136" spans="1:22" x14ac:dyDescent="0.25">
      <c r="A136">
        <v>135</v>
      </c>
      <c r="B136" t="s">
        <v>87</v>
      </c>
      <c r="C136" t="s">
        <v>40</v>
      </c>
      <c r="D136" t="s">
        <v>41</v>
      </c>
      <c r="E136" t="s">
        <v>22</v>
      </c>
      <c r="F136" t="s">
        <v>23</v>
      </c>
      <c r="G136" t="s">
        <v>87</v>
      </c>
      <c r="H136" t="s">
        <v>87</v>
      </c>
      <c r="I136" t="s">
        <v>134</v>
      </c>
      <c r="J136" t="s">
        <v>135</v>
      </c>
      <c r="K136" t="s">
        <v>20</v>
      </c>
      <c r="L136" t="s">
        <v>136</v>
      </c>
      <c r="M136" t="s">
        <v>87</v>
      </c>
      <c r="O136" t="s">
        <v>171</v>
      </c>
      <c r="P136" t="s">
        <v>172</v>
      </c>
      <c r="Q136" t="s">
        <v>181</v>
      </c>
      <c r="R136" t="s">
        <v>180</v>
      </c>
      <c r="S136" t="s">
        <v>175</v>
      </c>
      <c r="T136" t="s">
        <v>179</v>
      </c>
      <c r="U136" t="s">
        <v>173</v>
      </c>
      <c r="V136" t="s">
        <v>178</v>
      </c>
    </row>
    <row r="137" spans="1:22" x14ac:dyDescent="0.25">
      <c r="A137">
        <v>136</v>
      </c>
      <c r="B137" t="s">
        <v>87</v>
      </c>
      <c r="C137" t="s">
        <v>40</v>
      </c>
      <c r="D137" t="s">
        <v>41</v>
      </c>
      <c r="E137" t="s">
        <v>22</v>
      </c>
      <c r="F137" t="s">
        <v>23</v>
      </c>
      <c r="G137" t="s">
        <v>87</v>
      </c>
      <c r="H137" t="s">
        <v>133</v>
      </c>
      <c r="I137" t="s">
        <v>87</v>
      </c>
      <c r="J137" t="s">
        <v>87</v>
      </c>
      <c r="K137" t="s">
        <v>20</v>
      </c>
      <c r="L137" t="s">
        <v>136</v>
      </c>
      <c r="M137" t="s">
        <v>137</v>
      </c>
      <c r="O137" t="s">
        <v>171</v>
      </c>
      <c r="P137" t="s">
        <v>176</v>
      </c>
      <c r="Q137" t="s">
        <v>181</v>
      </c>
      <c r="R137" t="s">
        <v>180</v>
      </c>
      <c r="S137" t="s">
        <v>172</v>
      </c>
      <c r="T137" t="s">
        <v>179</v>
      </c>
      <c r="U137" t="s">
        <v>177</v>
      </c>
      <c r="V137" t="s">
        <v>178</v>
      </c>
    </row>
    <row r="138" spans="1:22" x14ac:dyDescent="0.25">
      <c r="A138">
        <v>137</v>
      </c>
      <c r="B138" t="s">
        <v>87</v>
      </c>
      <c r="C138" t="s">
        <v>40</v>
      </c>
      <c r="D138" t="s">
        <v>41</v>
      </c>
      <c r="E138" t="s">
        <v>22</v>
      </c>
      <c r="F138" t="s">
        <v>23</v>
      </c>
      <c r="G138" t="s">
        <v>87</v>
      </c>
      <c r="H138" t="s">
        <v>133</v>
      </c>
      <c r="I138" t="s">
        <v>87</v>
      </c>
      <c r="J138" t="s">
        <v>135</v>
      </c>
      <c r="K138" t="s">
        <v>87</v>
      </c>
      <c r="L138" t="s">
        <v>136</v>
      </c>
      <c r="M138" t="s">
        <v>137</v>
      </c>
      <c r="O138" t="s">
        <v>171</v>
      </c>
      <c r="P138" t="s">
        <v>176</v>
      </c>
      <c r="Q138" t="s">
        <v>181</v>
      </c>
      <c r="R138" t="s">
        <v>180</v>
      </c>
      <c r="S138" t="s">
        <v>173</v>
      </c>
      <c r="T138" t="s">
        <v>179</v>
      </c>
      <c r="U138" t="s">
        <v>177</v>
      </c>
      <c r="V138" t="s">
        <v>178</v>
      </c>
    </row>
    <row r="139" spans="1:22" x14ac:dyDescent="0.25">
      <c r="A139">
        <v>138</v>
      </c>
      <c r="B139" t="s">
        <v>87</v>
      </c>
      <c r="C139" t="s">
        <v>40</v>
      </c>
      <c r="D139" t="s">
        <v>41</v>
      </c>
      <c r="E139" t="s">
        <v>22</v>
      </c>
      <c r="F139" t="s">
        <v>23</v>
      </c>
      <c r="G139" t="s">
        <v>87</v>
      </c>
      <c r="H139" t="s">
        <v>133</v>
      </c>
      <c r="I139" t="s">
        <v>87</v>
      </c>
      <c r="J139" t="s">
        <v>135</v>
      </c>
      <c r="K139" t="s">
        <v>20</v>
      </c>
      <c r="L139" t="s">
        <v>87</v>
      </c>
      <c r="M139" t="s">
        <v>137</v>
      </c>
      <c r="O139" t="s">
        <v>171</v>
      </c>
      <c r="P139" t="s">
        <v>176</v>
      </c>
      <c r="Q139" t="s">
        <v>181</v>
      </c>
      <c r="R139" t="s">
        <v>180</v>
      </c>
      <c r="S139" t="s">
        <v>172</v>
      </c>
      <c r="T139" t="s">
        <v>179</v>
      </c>
      <c r="U139" t="s">
        <v>177</v>
      </c>
      <c r="V139" t="s">
        <v>173</v>
      </c>
    </row>
    <row r="140" spans="1:22" x14ac:dyDescent="0.25">
      <c r="A140">
        <v>139</v>
      </c>
      <c r="B140" t="s">
        <v>87</v>
      </c>
      <c r="C140" t="s">
        <v>40</v>
      </c>
      <c r="D140" t="s">
        <v>41</v>
      </c>
      <c r="E140" t="s">
        <v>22</v>
      </c>
      <c r="F140" t="s">
        <v>23</v>
      </c>
      <c r="G140" t="s">
        <v>87</v>
      </c>
      <c r="H140" t="s">
        <v>133</v>
      </c>
      <c r="I140" t="s">
        <v>87</v>
      </c>
      <c r="J140" t="s">
        <v>135</v>
      </c>
      <c r="K140" t="s">
        <v>20</v>
      </c>
      <c r="L140" t="s">
        <v>136</v>
      </c>
      <c r="M140" t="s">
        <v>87</v>
      </c>
      <c r="O140" t="s">
        <v>171</v>
      </c>
      <c r="P140" t="s">
        <v>176</v>
      </c>
      <c r="Q140" t="s">
        <v>181</v>
      </c>
      <c r="R140" t="s">
        <v>180</v>
      </c>
      <c r="S140" t="s">
        <v>172</v>
      </c>
      <c r="T140" t="s">
        <v>179</v>
      </c>
      <c r="U140" t="s">
        <v>173</v>
      </c>
      <c r="V140" t="s">
        <v>178</v>
      </c>
    </row>
    <row r="141" spans="1:22" x14ac:dyDescent="0.25">
      <c r="A141">
        <v>140</v>
      </c>
      <c r="B141" t="s">
        <v>87</v>
      </c>
      <c r="C141" t="s">
        <v>40</v>
      </c>
      <c r="D141" t="s">
        <v>41</v>
      </c>
      <c r="E141" t="s">
        <v>22</v>
      </c>
      <c r="F141" t="s">
        <v>23</v>
      </c>
      <c r="G141" t="s">
        <v>87</v>
      </c>
      <c r="H141" t="s">
        <v>133</v>
      </c>
      <c r="I141" t="s">
        <v>134</v>
      </c>
      <c r="J141" t="s">
        <v>87</v>
      </c>
      <c r="K141" t="s">
        <v>87</v>
      </c>
      <c r="L141" t="s">
        <v>136</v>
      </c>
      <c r="M141" t="s">
        <v>137</v>
      </c>
      <c r="O141" t="s">
        <v>171</v>
      </c>
      <c r="P141" t="s">
        <v>176</v>
      </c>
      <c r="Q141" t="s">
        <v>181</v>
      </c>
      <c r="R141" t="s">
        <v>180</v>
      </c>
      <c r="S141" t="s">
        <v>175</v>
      </c>
      <c r="T141" t="s">
        <v>179</v>
      </c>
      <c r="U141" t="s">
        <v>177</v>
      </c>
      <c r="V141" t="s">
        <v>178</v>
      </c>
    </row>
    <row r="142" spans="1:22" x14ac:dyDescent="0.25">
      <c r="A142">
        <v>141</v>
      </c>
      <c r="B142" t="s">
        <v>87</v>
      </c>
      <c r="C142" t="s">
        <v>40</v>
      </c>
      <c r="D142" t="s">
        <v>41</v>
      </c>
      <c r="E142" t="s">
        <v>22</v>
      </c>
      <c r="F142" t="s">
        <v>23</v>
      </c>
      <c r="G142" t="s">
        <v>87</v>
      </c>
      <c r="H142" t="s">
        <v>133</v>
      </c>
      <c r="I142" t="s">
        <v>134</v>
      </c>
      <c r="J142" t="s">
        <v>87</v>
      </c>
      <c r="K142" t="s">
        <v>20</v>
      </c>
      <c r="L142" t="s">
        <v>87</v>
      </c>
      <c r="M142" t="s">
        <v>137</v>
      </c>
      <c r="O142" t="s">
        <v>175</v>
      </c>
      <c r="P142" t="s">
        <v>176</v>
      </c>
      <c r="Q142" t="s">
        <v>181</v>
      </c>
      <c r="R142" t="s">
        <v>180</v>
      </c>
      <c r="S142" t="s">
        <v>172</v>
      </c>
      <c r="T142" t="s">
        <v>179</v>
      </c>
      <c r="U142" t="s">
        <v>177</v>
      </c>
      <c r="V142" t="s">
        <v>171</v>
      </c>
    </row>
    <row r="143" spans="1:22" x14ac:dyDescent="0.25">
      <c r="A143">
        <v>142</v>
      </c>
      <c r="B143" t="s">
        <v>87</v>
      </c>
      <c r="C143" t="s">
        <v>40</v>
      </c>
      <c r="D143" t="s">
        <v>41</v>
      </c>
      <c r="E143" t="s">
        <v>22</v>
      </c>
      <c r="F143" t="s">
        <v>23</v>
      </c>
      <c r="G143" t="s">
        <v>87</v>
      </c>
      <c r="H143" t="s">
        <v>133</v>
      </c>
      <c r="I143" t="s">
        <v>134</v>
      </c>
      <c r="J143" t="s">
        <v>87</v>
      </c>
      <c r="K143" t="s">
        <v>20</v>
      </c>
      <c r="L143" t="s">
        <v>136</v>
      </c>
      <c r="M143" t="s">
        <v>87</v>
      </c>
      <c r="O143" t="s">
        <v>175</v>
      </c>
      <c r="P143" t="s">
        <v>176</v>
      </c>
      <c r="Q143" t="s">
        <v>181</v>
      </c>
      <c r="R143" t="s">
        <v>180</v>
      </c>
      <c r="S143" t="s">
        <v>172</v>
      </c>
      <c r="T143" t="s">
        <v>179</v>
      </c>
      <c r="U143" t="s">
        <v>171</v>
      </c>
      <c r="V143" t="s">
        <v>178</v>
      </c>
    </row>
    <row r="144" spans="1:22" x14ac:dyDescent="0.25">
      <c r="A144">
        <v>143</v>
      </c>
      <c r="B144" t="s">
        <v>87</v>
      </c>
      <c r="C144" t="s">
        <v>40</v>
      </c>
      <c r="D144" t="s">
        <v>41</v>
      </c>
      <c r="E144" t="s">
        <v>22</v>
      </c>
      <c r="F144" t="s">
        <v>23</v>
      </c>
      <c r="G144" t="s">
        <v>87</v>
      </c>
      <c r="H144" t="s">
        <v>133</v>
      </c>
      <c r="I144" t="s">
        <v>134</v>
      </c>
      <c r="J144" t="s">
        <v>135</v>
      </c>
      <c r="K144" t="s">
        <v>87</v>
      </c>
      <c r="L144" t="s">
        <v>87</v>
      </c>
      <c r="M144" t="s">
        <v>137</v>
      </c>
      <c r="O144" t="s">
        <v>171</v>
      </c>
      <c r="P144" t="s">
        <v>176</v>
      </c>
      <c r="Q144" t="s">
        <v>181</v>
      </c>
      <c r="R144" t="s">
        <v>180</v>
      </c>
      <c r="S144" t="s">
        <v>175</v>
      </c>
      <c r="T144" t="s">
        <v>179</v>
      </c>
      <c r="U144" t="s">
        <v>177</v>
      </c>
      <c r="V144" t="s">
        <v>173</v>
      </c>
    </row>
    <row r="145" spans="1:22" x14ac:dyDescent="0.25">
      <c r="A145">
        <v>144</v>
      </c>
      <c r="B145" t="s">
        <v>87</v>
      </c>
      <c r="C145" t="s">
        <v>40</v>
      </c>
      <c r="D145" t="s">
        <v>41</v>
      </c>
      <c r="E145" t="s">
        <v>22</v>
      </c>
      <c r="F145" t="s">
        <v>23</v>
      </c>
      <c r="G145" t="s">
        <v>87</v>
      </c>
      <c r="H145" t="s">
        <v>133</v>
      </c>
      <c r="I145" t="s">
        <v>134</v>
      </c>
      <c r="J145" t="s">
        <v>135</v>
      </c>
      <c r="K145" t="s">
        <v>87</v>
      </c>
      <c r="L145" t="s">
        <v>136</v>
      </c>
      <c r="M145" t="s">
        <v>87</v>
      </c>
      <c r="O145" t="s">
        <v>171</v>
      </c>
      <c r="P145" t="s">
        <v>176</v>
      </c>
      <c r="Q145" t="s">
        <v>181</v>
      </c>
      <c r="R145" t="s">
        <v>180</v>
      </c>
      <c r="S145" t="s">
        <v>175</v>
      </c>
      <c r="T145" t="s">
        <v>179</v>
      </c>
      <c r="U145" t="s">
        <v>173</v>
      </c>
      <c r="V145" t="s">
        <v>178</v>
      </c>
    </row>
    <row r="146" spans="1:22" x14ac:dyDescent="0.25">
      <c r="A146">
        <v>145</v>
      </c>
      <c r="B146" t="s">
        <v>87</v>
      </c>
      <c r="C146" t="s">
        <v>40</v>
      </c>
      <c r="D146" t="s">
        <v>41</v>
      </c>
      <c r="E146" t="s">
        <v>22</v>
      </c>
      <c r="F146" t="s">
        <v>23</v>
      </c>
      <c r="G146" t="s">
        <v>87</v>
      </c>
      <c r="H146" t="s">
        <v>133</v>
      </c>
      <c r="I146" t="s">
        <v>134</v>
      </c>
      <c r="J146" t="s">
        <v>135</v>
      </c>
      <c r="K146" t="s">
        <v>20</v>
      </c>
      <c r="L146" t="s">
        <v>87</v>
      </c>
      <c r="M146" t="s">
        <v>87</v>
      </c>
      <c r="O146" t="s">
        <v>175</v>
      </c>
      <c r="P146" t="s">
        <v>176</v>
      </c>
      <c r="Q146" t="s">
        <v>181</v>
      </c>
      <c r="R146" t="s">
        <v>180</v>
      </c>
      <c r="S146" t="s">
        <v>172</v>
      </c>
      <c r="T146" t="s">
        <v>179</v>
      </c>
      <c r="U146" t="s">
        <v>171</v>
      </c>
      <c r="V146" t="s">
        <v>173</v>
      </c>
    </row>
    <row r="147" spans="1:22" x14ac:dyDescent="0.25">
      <c r="A147">
        <v>146</v>
      </c>
      <c r="B147" t="s">
        <v>87</v>
      </c>
      <c r="C147" t="s">
        <v>40</v>
      </c>
      <c r="D147" t="s">
        <v>41</v>
      </c>
      <c r="E147" t="s">
        <v>22</v>
      </c>
      <c r="F147" t="s">
        <v>23</v>
      </c>
      <c r="G147" t="s">
        <v>132</v>
      </c>
      <c r="H147" t="s">
        <v>87</v>
      </c>
      <c r="I147" t="s">
        <v>87</v>
      </c>
      <c r="J147" t="s">
        <v>87</v>
      </c>
      <c r="K147" t="s">
        <v>20</v>
      </c>
      <c r="L147" t="s">
        <v>136</v>
      </c>
      <c r="M147" t="s">
        <v>137</v>
      </c>
      <c r="O147" t="s">
        <v>180</v>
      </c>
      <c r="P147" t="s">
        <v>172</v>
      </c>
      <c r="Q147" t="s">
        <v>181</v>
      </c>
      <c r="R147" t="s">
        <v>179</v>
      </c>
      <c r="S147" t="s">
        <v>171</v>
      </c>
      <c r="T147" t="s">
        <v>174</v>
      </c>
      <c r="U147" t="s">
        <v>177</v>
      </c>
      <c r="V147" t="s">
        <v>178</v>
      </c>
    </row>
    <row r="148" spans="1:22" x14ac:dyDescent="0.25">
      <c r="A148">
        <v>147</v>
      </c>
      <c r="B148" t="s">
        <v>87</v>
      </c>
      <c r="C148" t="s">
        <v>40</v>
      </c>
      <c r="D148" t="s">
        <v>41</v>
      </c>
      <c r="E148" t="s">
        <v>22</v>
      </c>
      <c r="F148" t="s">
        <v>23</v>
      </c>
      <c r="G148" t="s">
        <v>132</v>
      </c>
      <c r="H148" t="s">
        <v>87</v>
      </c>
      <c r="I148" t="s">
        <v>87</v>
      </c>
      <c r="J148" t="s">
        <v>135</v>
      </c>
      <c r="K148" t="s">
        <v>87</v>
      </c>
      <c r="L148" t="s">
        <v>136</v>
      </c>
      <c r="M148" t="s">
        <v>137</v>
      </c>
      <c r="O148" t="s">
        <v>180</v>
      </c>
      <c r="P148" t="s">
        <v>171</v>
      </c>
      <c r="Q148" t="s">
        <v>181</v>
      </c>
      <c r="R148" t="s">
        <v>179</v>
      </c>
      <c r="S148" t="s">
        <v>173</v>
      </c>
      <c r="T148" t="s">
        <v>174</v>
      </c>
      <c r="U148" t="s">
        <v>177</v>
      </c>
      <c r="V148" t="s">
        <v>178</v>
      </c>
    </row>
    <row r="149" spans="1:22" x14ac:dyDescent="0.25">
      <c r="A149">
        <v>148</v>
      </c>
      <c r="B149" t="s">
        <v>87</v>
      </c>
      <c r="C149" t="s">
        <v>40</v>
      </c>
      <c r="D149" t="s">
        <v>41</v>
      </c>
      <c r="E149" t="s">
        <v>22</v>
      </c>
      <c r="F149" t="s">
        <v>23</v>
      </c>
      <c r="G149" t="s">
        <v>132</v>
      </c>
      <c r="H149" t="s">
        <v>87</v>
      </c>
      <c r="I149" t="s">
        <v>87</v>
      </c>
      <c r="J149" t="s">
        <v>135</v>
      </c>
      <c r="K149" t="s">
        <v>20</v>
      </c>
      <c r="L149" t="s">
        <v>87</v>
      </c>
      <c r="M149" t="s">
        <v>137</v>
      </c>
      <c r="O149" t="s">
        <v>180</v>
      </c>
      <c r="P149" t="s">
        <v>172</v>
      </c>
      <c r="Q149" t="s">
        <v>181</v>
      </c>
      <c r="R149" t="s">
        <v>179</v>
      </c>
      <c r="S149" t="s">
        <v>171</v>
      </c>
      <c r="T149" t="s">
        <v>174</v>
      </c>
      <c r="U149" t="s">
        <v>177</v>
      </c>
      <c r="V149" t="s">
        <v>173</v>
      </c>
    </row>
    <row r="150" spans="1:22" x14ac:dyDescent="0.25">
      <c r="A150">
        <v>149</v>
      </c>
      <c r="B150" t="s">
        <v>87</v>
      </c>
      <c r="C150" t="s">
        <v>40</v>
      </c>
      <c r="D150" t="s">
        <v>41</v>
      </c>
      <c r="E150" t="s">
        <v>22</v>
      </c>
      <c r="F150" t="s">
        <v>23</v>
      </c>
      <c r="G150" t="s">
        <v>132</v>
      </c>
      <c r="H150" t="s">
        <v>87</v>
      </c>
      <c r="I150" t="s">
        <v>87</v>
      </c>
      <c r="J150" t="s">
        <v>135</v>
      </c>
      <c r="K150" t="s">
        <v>20</v>
      </c>
      <c r="L150" t="s">
        <v>136</v>
      </c>
      <c r="M150" t="s">
        <v>87</v>
      </c>
      <c r="O150" t="s">
        <v>180</v>
      </c>
      <c r="P150" t="s">
        <v>172</v>
      </c>
      <c r="Q150" t="s">
        <v>181</v>
      </c>
      <c r="R150" t="s">
        <v>179</v>
      </c>
      <c r="S150" t="s">
        <v>171</v>
      </c>
      <c r="T150" t="s">
        <v>174</v>
      </c>
      <c r="U150" t="s">
        <v>173</v>
      </c>
      <c r="V150" t="s">
        <v>178</v>
      </c>
    </row>
    <row r="151" spans="1:22" x14ac:dyDescent="0.25">
      <c r="A151">
        <v>150</v>
      </c>
      <c r="B151" t="s">
        <v>87</v>
      </c>
      <c r="C151" t="s">
        <v>40</v>
      </c>
      <c r="D151" t="s">
        <v>41</v>
      </c>
      <c r="E151" t="s">
        <v>22</v>
      </c>
      <c r="F151" t="s">
        <v>23</v>
      </c>
      <c r="G151" t="s">
        <v>132</v>
      </c>
      <c r="H151" t="s">
        <v>87</v>
      </c>
      <c r="I151" t="s">
        <v>134</v>
      </c>
      <c r="J151" t="s">
        <v>87</v>
      </c>
      <c r="K151" t="s">
        <v>87</v>
      </c>
      <c r="L151" t="s">
        <v>136</v>
      </c>
      <c r="M151" t="s">
        <v>137</v>
      </c>
      <c r="O151" t="s">
        <v>180</v>
      </c>
      <c r="P151" t="s">
        <v>171</v>
      </c>
      <c r="Q151" t="s">
        <v>181</v>
      </c>
      <c r="R151" t="s">
        <v>179</v>
      </c>
      <c r="S151" t="s">
        <v>175</v>
      </c>
      <c r="T151" t="s">
        <v>174</v>
      </c>
      <c r="U151" t="s">
        <v>177</v>
      </c>
      <c r="V151" t="s">
        <v>178</v>
      </c>
    </row>
    <row r="152" spans="1:22" x14ac:dyDescent="0.25">
      <c r="A152">
        <v>151</v>
      </c>
      <c r="B152" t="s">
        <v>87</v>
      </c>
      <c r="C152" t="s">
        <v>40</v>
      </c>
      <c r="D152" t="s">
        <v>41</v>
      </c>
      <c r="E152" t="s">
        <v>22</v>
      </c>
      <c r="F152" t="s">
        <v>23</v>
      </c>
      <c r="G152" t="s">
        <v>132</v>
      </c>
      <c r="H152" t="s">
        <v>87</v>
      </c>
      <c r="I152" t="s">
        <v>134</v>
      </c>
      <c r="J152" t="s">
        <v>87</v>
      </c>
      <c r="K152" t="s">
        <v>20</v>
      </c>
      <c r="L152" t="s">
        <v>87</v>
      </c>
      <c r="M152" t="s">
        <v>137</v>
      </c>
      <c r="O152" t="s">
        <v>180</v>
      </c>
      <c r="P152" t="s">
        <v>172</v>
      </c>
      <c r="Q152" t="s">
        <v>181</v>
      </c>
      <c r="R152" t="s">
        <v>179</v>
      </c>
      <c r="S152" t="s">
        <v>175</v>
      </c>
      <c r="T152" t="s">
        <v>174</v>
      </c>
      <c r="U152" t="s">
        <v>177</v>
      </c>
      <c r="V152" t="s">
        <v>171</v>
      </c>
    </row>
    <row r="153" spans="1:22" x14ac:dyDescent="0.25">
      <c r="A153">
        <v>152</v>
      </c>
      <c r="B153" t="s">
        <v>87</v>
      </c>
      <c r="C153" t="s">
        <v>40</v>
      </c>
      <c r="D153" t="s">
        <v>41</v>
      </c>
      <c r="E153" t="s">
        <v>22</v>
      </c>
      <c r="F153" t="s">
        <v>23</v>
      </c>
      <c r="G153" t="s">
        <v>132</v>
      </c>
      <c r="H153" t="s">
        <v>87</v>
      </c>
      <c r="I153" t="s">
        <v>134</v>
      </c>
      <c r="J153" t="s">
        <v>87</v>
      </c>
      <c r="K153" t="s">
        <v>20</v>
      </c>
      <c r="L153" t="s">
        <v>136</v>
      </c>
      <c r="M153" t="s">
        <v>87</v>
      </c>
      <c r="O153" t="s">
        <v>180</v>
      </c>
      <c r="P153" t="s">
        <v>172</v>
      </c>
      <c r="Q153" t="s">
        <v>181</v>
      </c>
      <c r="R153" t="s">
        <v>179</v>
      </c>
      <c r="S153" t="s">
        <v>175</v>
      </c>
      <c r="T153" t="s">
        <v>174</v>
      </c>
      <c r="U153" t="s">
        <v>171</v>
      </c>
      <c r="V153" t="s">
        <v>178</v>
      </c>
    </row>
    <row r="154" spans="1:22" x14ac:dyDescent="0.25">
      <c r="A154">
        <v>153</v>
      </c>
      <c r="B154" t="s">
        <v>87</v>
      </c>
      <c r="C154" t="s">
        <v>40</v>
      </c>
      <c r="D154" t="s">
        <v>41</v>
      </c>
      <c r="E154" t="s">
        <v>22</v>
      </c>
      <c r="F154" t="s">
        <v>23</v>
      </c>
      <c r="G154" t="s">
        <v>132</v>
      </c>
      <c r="H154" t="s">
        <v>87</v>
      </c>
      <c r="I154" t="s">
        <v>134</v>
      </c>
      <c r="J154" t="s">
        <v>135</v>
      </c>
      <c r="K154" t="s">
        <v>87</v>
      </c>
      <c r="L154" t="s">
        <v>87</v>
      </c>
      <c r="M154" t="s">
        <v>137</v>
      </c>
      <c r="O154" t="s">
        <v>180</v>
      </c>
      <c r="P154" t="s">
        <v>171</v>
      </c>
      <c r="Q154" t="s">
        <v>181</v>
      </c>
      <c r="R154" t="s">
        <v>179</v>
      </c>
      <c r="S154" t="s">
        <v>175</v>
      </c>
      <c r="T154" t="s">
        <v>174</v>
      </c>
      <c r="U154" t="s">
        <v>177</v>
      </c>
      <c r="V154" t="s">
        <v>173</v>
      </c>
    </row>
    <row r="155" spans="1:22" x14ac:dyDescent="0.25">
      <c r="A155">
        <v>154</v>
      </c>
      <c r="B155" t="s">
        <v>87</v>
      </c>
      <c r="C155" t="s">
        <v>40</v>
      </c>
      <c r="D155" t="s">
        <v>41</v>
      </c>
      <c r="E155" t="s">
        <v>22</v>
      </c>
      <c r="F155" t="s">
        <v>23</v>
      </c>
      <c r="G155" t="s">
        <v>132</v>
      </c>
      <c r="H155" t="s">
        <v>87</v>
      </c>
      <c r="I155" t="s">
        <v>134</v>
      </c>
      <c r="J155" t="s">
        <v>135</v>
      </c>
      <c r="K155" t="s">
        <v>87</v>
      </c>
      <c r="L155" t="s">
        <v>136</v>
      </c>
      <c r="M155" t="s">
        <v>87</v>
      </c>
      <c r="O155" t="s">
        <v>180</v>
      </c>
      <c r="P155" t="s">
        <v>171</v>
      </c>
      <c r="Q155" t="s">
        <v>181</v>
      </c>
      <c r="R155" t="s">
        <v>179</v>
      </c>
      <c r="S155" t="s">
        <v>175</v>
      </c>
      <c r="T155" t="s">
        <v>174</v>
      </c>
      <c r="U155" t="s">
        <v>173</v>
      </c>
      <c r="V155" t="s">
        <v>178</v>
      </c>
    </row>
    <row r="156" spans="1:22" x14ac:dyDescent="0.25">
      <c r="A156">
        <v>155</v>
      </c>
      <c r="B156" t="s">
        <v>87</v>
      </c>
      <c r="C156" t="s">
        <v>40</v>
      </c>
      <c r="D156" t="s">
        <v>41</v>
      </c>
      <c r="E156" t="s">
        <v>22</v>
      </c>
      <c r="F156" t="s">
        <v>23</v>
      </c>
      <c r="G156" t="s">
        <v>132</v>
      </c>
      <c r="H156" t="s">
        <v>87</v>
      </c>
      <c r="I156" t="s">
        <v>134</v>
      </c>
      <c r="J156" t="s">
        <v>135</v>
      </c>
      <c r="K156" t="s">
        <v>20</v>
      </c>
      <c r="L156" t="s">
        <v>87</v>
      </c>
      <c r="M156" t="s">
        <v>87</v>
      </c>
      <c r="O156" t="s">
        <v>180</v>
      </c>
      <c r="P156" t="s">
        <v>172</v>
      </c>
      <c r="Q156" t="s">
        <v>181</v>
      </c>
      <c r="R156" t="s">
        <v>179</v>
      </c>
      <c r="S156" t="s">
        <v>175</v>
      </c>
      <c r="T156" t="s">
        <v>174</v>
      </c>
      <c r="U156" t="s">
        <v>171</v>
      </c>
      <c r="V156" t="s">
        <v>173</v>
      </c>
    </row>
    <row r="157" spans="1:22" x14ac:dyDescent="0.25">
      <c r="A157">
        <v>156</v>
      </c>
      <c r="B157" t="s">
        <v>87</v>
      </c>
      <c r="C157" t="s">
        <v>40</v>
      </c>
      <c r="D157" t="s">
        <v>41</v>
      </c>
      <c r="E157" t="s">
        <v>22</v>
      </c>
      <c r="F157" t="s">
        <v>23</v>
      </c>
      <c r="G157" t="s">
        <v>132</v>
      </c>
      <c r="H157" t="s">
        <v>133</v>
      </c>
      <c r="I157" t="s">
        <v>87</v>
      </c>
      <c r="J157" t="s">
        <v>87</v>
      </c>
      <c r="K157" t="s">
        <v>87</v>
      </c>
      <c r="L157" t="s">
        <v>136</v>
      </c>
      <c r="M157" t="s">
        <v>137</v>
      </c>
      <c r="O157" t="s">
        <v>180</v>
      </c>
      <c r="P157" t="s">
        <v>176</v>
      </c>
      <c r="Q157" t="s">
        <v>181</v>
      </c>
      <c r="R157" t="s">
        <v>179</v>
      </c>
      <c r="S157" t="s">
        <v>171</v>
      </c>
      <c r="T157" t="s">
        <v>174</v>
      </c>
      <c r="U157" t="s">
        <v>177</v>
      </c>
      <c r="V157" t="s">
        <v>178</v>
      </c>
    </row>
    <row r="158" spans="1:22" x14ac:dyDescent="0.25">
      <c r="A158">
        <v>157</v>
      </c>
      <c r="B158" t="s">
        <v>87</v>
      </c>
      <c r="C158" t="s">
        <v>40</v>
      </c>
      <c r="D158" t="s">
        <v>41</v>
      </c>
      <c r="E158" t="s">
        <v>22</v>
      </c>
      <c r="F158" t="s">
        <v>23</v>
      </c>
      <c r="G158" t="s">
        <v>132</v>
      </c>
      <c r="H158" t="s">
        <v>133</v>
      </c>
      <c r="I158" t="s">
        <v>87</v>
      </c>
      <c r="J158" t="s">
        <v>87</v>
      </c>
      <c r="K158" t="s">
        <v>20</v>
      </c>
      <c r="L158" t="s">
        <v>87</v>
      </c>
      <c r="M158" t="s">
        <v>137</v>
      </c>
      <c r="O158" t="s">
        <v>180</v>
      </c>
      <c r="P158" t="s">
        <v>176</v>
      </c>
      <c r="Q158" t="s">
        <v>181</v>
      </c>
      <c r="R158" t="s">
        <v>179</v>
      </c>
      <c r="S158" t="s">
        <v>172</v>
      </c>
      <c r="T158" t="s">
        <v>174</v>
      </c>
      <c r="U158" t="s">
        <v>177</v>
      </c>
      <c r="V158" t="s">
        <v>171</v>
      </c>
    </row>
    <row r="159" spans="1:22" x14ac:dyDescent="0.25">
      <c r="A159">
        <v>158</v>
      </c>
      <c r="B159" t="s">
        <v>87</v>
      </c>
      <c r="C159" t="s">
        <v>40</v>
      </c>
      <c r="D159" t="s">
        <v>41</v>
      </c>
      <c r="E159" t="s">
        <v>22</v>
      </c>
      <c r="F159" t="s">
        <v>23</v>
      </c>
      <c r="G159" t="s">
        <v>132</v>
      </c>
      <c r="H159" t="s">
        <v>133</v>
      </c>
      <c r="I159" t="s">
        <v>87</v>
      </c>
      <c r="J159" t="s">
        <v>87</v>
      </c>
      <c r="K159" t="s">
        <v>20</v>
      </c>
      <c r="L159" t="s">
        <v>136</v>
      </c>
      <c r="M159" t="s">
        <v>87</v>
      </c>
      <c r="O159" t="s">
        <v>180</v>
      </c>
      <c r="P159" t="s">
        <v>176</v>
      </c>
      <c r="Q159" t="s">
        <v>181</v>
      </c>
      <c r="R159" t="s">
        <v>179</v>
      </c>
      <c r="S159" t="s">
        <v>172</v>
      </c>
      <c r="T159" t="s">
        <v>174</v>
      </c>
      <c r="U159" t="s">
        <v>171</v>
      </c>
      <c r="V159" t="s">
        <v>178</v>
      </c>
    </row>
    <row r="160" spans="1:22" x14ac:dyDescent="0.25">
      <c r="A160">
        <v>159</v>
      </c>
      <c r="B160" t="s">
        <v>87</v>
      </c>
      <c r="C160" t="s">
        <v>40</v>
      </c>
      <c r="D160" t="s">
        <v>41</v>
      </c>
      <c r="E160" t="s">
        <v>22</v>
      </c>
      <c r="F160" t="s">
        <v>23</v>
      </c>
      <c r="G160" t="s">
        <v>132</v>
      </c>
      <c r="H160" t="s">
        <v>133</v>
      </c>
      <c r="I160" t="s">
        <v>87</v>
      </c>
      <c r="J160" t="s">
        <v>135</v>
      </c>
      <c r="K160" t="s">
        <v>87</v>
      </c>
      <c r="L160" t="s">
        <v>87</v>
      </c>
      <c r="M160" t="s">
        <v>137</v>
      </c>
      <c r="O160" t="s">
        <v>180</v>
      </c>
      <c r="P160" t="s">
        <v>176</v>
      </c>
      <c r="Q160" t="s">
        <v>181</v>
      </c>
      <c r="R160" t="s">
        <v>179</v>
      </c>
      <c r="S160" t="s">
        <v>171</v>
      </c>
      <c r="T160" t="s">
        <v>174</v>
      </c>
      <c r="U160" t="s">
        <v>177</v>
      </c>
      <c r="V160" t="s">
        <v>173</v>
      </c>
    </row>
    <row r="161" spans="1:22" x14ac:dyDescent="0.25">
      <c r="A161">
        <v>160</v>
      </c>
      <c r="B161" t="s">
        <v>87</v>
      </c>
      <c r="C161" t="s">
        <v>40</v>
      </c>
      <c r="D161" t="s">
        <v>41</v>
      </c>
      <c r="E161" t="s">
        <v>22</v>
      </c>
      <c r="F161" t="s">
        <v>23</v>
      </c>
      <c r="G161" t="s">
        <v>132</v>
      </c>
      <c r="H161" t="s">
        <v>133</v>
      </c>
      <c r="I161" t="s">
        <v>87</v>
      </c>
      <c r="J161" t="s">
        <v>135</v>
      </c>
      <c r="K161" t="s">
        <v>87</v>
      </c>
      <c r="L161" t="s">
        <v>136</v>
      </c>
      <c r="M161" t="s">
        <v>87</v>
      </c>
      <c r="O161" t="s">
        <v>180</v>
      </c>
      <c r="P161" t="s">
        <v>176</v>
      </c>
      <c r="Q161" t="s">
        <v>181</v>
      </c>
      <c r="R161" t="s">
        <v>179</v>
      </c>
      <c r="S161" t="s">
        <v>171</v>
      </c>
      <c r="T161" t="s">
        <v>174</v>
      </c>
      <c r="U161" t="s">
        <v>173</v>
      </c>
      <c r="V161" t="s">
        <v>178</v>
      </c>
    </row>
    <row r="162" spans="1:22" x14ac:dyDescent="0.25">
      <c r="A162">
        <v>161</v>
      </c>
      <c r="B162" t="s">
        <v>87</v>
      </c>
      <c r="C162" t="s">
        <v>40</v>
      </c>
      <c r="D162" t="s">
        <v>41</v>
      </c>
      <c r="E162" t="s">
        <v>22</v>
      </c>
      <c r="F162" t="s">
        <v>23</v>
      </c>
      <c r="G162" t="s">
        <v>132</v>
      </c>
      <c r="H162" t="s">
        <v>133</v>
      </c>
      <c r="I162" t="s">
        <v>87</v>
      </c>
      <c r="J162" t="s">
        <v>135</v>
      </c>
      <c r="K162" t="s">
        <v>20</v>
      </c>
      <c r="L162" t="s">
        <v>87</v>
      </c>
      <c r="M162" t="s">
        <v>87</v>
      </c>
      <c r="O162" t="s">
        <v>180</v>
      </c>
      <c r="P162" t="s">
        <v>176</v>
      </c>
      <c r="Q162" t="s">
        <v>181</v>
      </c>
      <c r="R162" t="s">
        <v>179</v>
      </c>
      <c r="S162" t="s">
        <v>172</v>
      </c>
      <c r="T162" t="s">
        <v>174</v>
      </c>
      <c r="U162" t="s">
        <v>171</v>
      </c>
      <c r="V162" t="s">
        <v>173</v>
      </c>
    </row>
    <row r="163" spans="1:22" x14ac:dyDescent="0.25">
      <c r="A163">
        <v>162</v>
      </c>
      <c r="B163" t="s">
        <v>87</v>
      </c>
      <c r="C163" t="s">
        <v>40</v>
      </c>
      <c r="D163" t="s">
        <v>41</v>
      </c>
      <c r="E163" t="s">
        <v>22</v>
      </c>
      <c r="F163" t="s">
        <v>23</v>
      </c>
      <c r="G163" t="s">
        <v>132</v>
      </c>
      <c r="H163" t="s">
        <v>133</v>
      </c>
      <c r="I163" t="s">
        <v>134</v>
      </c>
      <c r="J163" t="s">
        <v>87</v>
      </c>
      <c r="K163" t="s">
        <v>87</v>
      </c>
      <c r="L163" t="s">
        <v>87</v>
      </c>
      <c r="M163" t="s">
        <v>137</v>
      </c>
      <c r="O163" t="s">
        <v>180</v>
      </c>
      <c r="P163" t="s">
        <v>176</v>
      </c>
      <c r="Q163" t="s">
        <v>181</v>
      </c>
      <c r="R163" t="s">
        <v>179</v>
      </c>
      <c r="S163" t="s">
        <v>175</v>
      </c>
      <c r="T163" t="s">
        <v>174</v>
      </c>
      <c r="U163" t="s">
        <v>177</v>
      </c>
      <c r="V163" t="s">
        <v>171</v>
      </c>
    </row>
    <row r="164" spans="1:22" x14ac:dyDescent="0.25">
      <c r="A164">
        <v>163</v>
      </c>
      <c r="B164" t="s">
        <v>87</v>
      </c>
      <c r="C164" t="s">
        <v>40</v>
      </c>
      <c r="D164" t="s">
        <v>41</v>
      </c>
      <c r="E164" t="s">
        <v>22</v>
      </c>
      <c r="F164" t="s">
        <v>23</v>
      </c>
      <c r="G164" t="s">
        <v>132</v>
      </c>
      <c r="H164" t="s">
        <v>133</v>
      </c>
      <c r="I164" t="s">
        <v>134</v>
      </c>
      <c r="J164" t="s">
        <v>87</v>
      </c>
      <c r="K164" t="s">
        <v>87</v>
      </c>
      <c r="L164" t="s">
        <v>136</v>
      </c>
      <c r="M164" t="s">
        <v>87</v>
      </c>
      <c r="O164" t="s">
        <v>180</v>
      </c>
      <c r="P164" t="s">
        <v>176</v>
      </c>
      <c r="Q164" t="s">
        <v>181</v>
      </c>
      <c r="R164" t="s">
        <v>179</v>
      </c>
      <c r="S164" t="s">
        <v>175</v>
      </c>
      <c r="T164" t="s">
        <v>174</v>
      </c>
      <c r="U164" t="s">
        <v>171</v>
      </c>
      <c r="V164" t="s">
        <v>178</v>
      </c>
    </row>
    <row r="165" spans="1:22" x14ac:dyDescent="0.25">
      <c r="A165">
        <v>164</v>
      </c>
      <c r="B165" t="s">
        <v>87</v>
      </c>
      <c r="C165" t="s">
        <v>40</v>
      </c>
      <c r="D165" t="s">
        <v>41</v>
      </c>
      <c r="E165" t="s">
        <v>22</v>
      </c>
      <c r="F165" t="s">
        <v>23</v>
      </c>
      <c r="G165" t="s">
        <v>132</v>
      </c>
      <c r="H165" t="s">
        <v>133</v>
      </c>
      <c r="I165" t="s">
        <v>134</v>
      </c>
      <c r="J165" t="s">
        <v>87</v>
      </c>
      <c r="K165" t="s">
        <v>20</v>
      </c>
      <c r="L165" t="s">
        <v>87</v>
      </c>
      <c r="M165" t="s">
        <v>87</v>
      </c>
      <c r="O165" t="s">
        <v>175</v>
      </c>
      <c r="P165" t="s">
        <v>176</v>
      </c>
      <c r="Q165" t="s">
        <v>181</v>
      </c>
      <c r="R165" t="s">
        <v>180</v>
      </c>
      <c r="S165" t="s">
        <v>172</v>
      </c>
      <c r="T165" t="s">
        <v>174</v>
      </c>
      <c r="U165" t="s">
        <v>179</v>
      </c>
      <c r="V165" t="s">
        <v>171</v>
      </c>
    </row>
    <row r="166" spans="1:22" x14ac:dyDescent="0.25">
      <c r="A166">
        <v>165</v>
      </c>
      <c r="B166" t="s">
        <v>87</v>
      </c>
      <c r="C166" t="s">
        <v>40</v>
      </c>
      <c r="D166" t="s">
        <v>41</v>
      </c>
      <c r="E166" t="s">
        <v>22</v>
      </c>
      <c r="F166" t="s">
        <v>23</v>
      </c>
      <c r="G166" t="s">
        <v>132</v>
      </c>
      <c r="H166" t="s">
        <v>133</v>
      </c>
      <c r="I166" t="s">
        <v>134</v>
      </c>
      <c r="J166" t="s">
        <v>135</v>
      </c>
      <c r="K166" t="s">
        <v>87</v>
      </c>
      <c r="L166" t="s">
        <v>87</v>
      </c>
      <c r="M166" t="s">
        <v>87</v>
      </c>
      <c r="O166" t="s">
        <v>180</v>
      </c>
      <c r="P166" t="s">
        <v>176</v>
      </c>
      <c r="Q166" t="s">
        <v>181</v>
      </c>
      <c r="R166" t="s">
        <v>179</v>
      </c>
      <c r="S166" t="s">
        <v>175</v>
      </c>
      <c r="T166" t="s">
        <v>174</v>
      </c>
      <c r="U166" t="s">
        <v>171</v>
      </c>
      <c r="V166" t="s">
        <v>173</v>
      </c>
    </row>
    <row r="167" spans="1:22" x14ac:dyDescent="0.25">
      <c r="A167">
        <v>166</v>
      </c>
      <c r="B167" t="s">
        <v>39</v>
      </c>
      <c r="C167" t="s">
        <v>87</v>
      </c>
      <c r="D167" t="s">
        <v>87</v>
      </c>
      <c r="E167" t="s">
        <v>87</v>
      </c>
      <c r="F167" t="s">
        <v>87</v>
      </c>
      <c r="G167" t="s">
        <v>132</v>
      </c>
      <c r="H167" t="s">
        <v>133</v>
      </c>
      <c r="I167" t="s">
        <v>134</v>
      </c>
      <c r="J167" t="s">
        <v>135</v>
      </c>
      <c r="K167" t="s">
        <v>20</v>
      </c>
      <c r="L167" t="s">
        <v>136</v>
      </c>
      <c r="M167" t="s">
        <v>137</v>
      </c>
      <c r="O167" t="s">
        <v>175</v>
      </c>
      <c r="P167" t="s">
        <v>172</v>
      </c>
      <c r="Q167" t="s">
        <v>173</v>
      </c>
      <c r="R167" t="s">
        <v>174</v>
      </c>
      <c r="S167" t="s">
        <v>182</v>
      </c>
      <c r="T167" t="s">
        <v>176</v>
      </c>
      <c r="U167" t="s">
        <v>177</v>
      </c>
      <c r="V167" t="s">
        <v>178</v>
      </c>
    </row>
    <row r="168" spans="1:22" x14ac:dyDescent="0.25">
      <c r="A168">
        <v>167</v>
      </c>
      <c r="B168" t="s">
        <v>39</v>
      </c>
      <c r="C168" t="s">
        <v>87</v>
      </c>
      <c r="D168" t="s">
        <v>87</v>
      </c>
      <c r="E168" t="s">
        <v>87</v>
      </c>
      <c r="F168" t="s">
        <v>23</v>
      </c>
      <c r="G168" t="s">
        <v>87</v>
      </c>
      <c r="H168" t="s">
        <v>133</v>
      </c>
      <c r="I168" t="s">
        <v>134</v>
      </c>
      <c r="J168" t="s">
        <v>135</v>
      </c>
      <c r="K168" t="s">
        <v>20</v>
      </c>
      <c r="L168" t="s">
        <v>136</v>
      </c>
      <c r="M168" t="s">
        <v>137</v>
      </c>
      <c r="O168" t="s">
        <v>171</v>
      </c>
      <c r="P168" t="s">
        <v>172</v>
      </c>
      <c r="Q168" t="s">
        <v>173</v>
      </c>
      <c r="R168" t="s">
        <v>182</v>
      </c>
      <c r="S168" t="s">
        <v>175</v>
      </c>
      <c r="T168" t="s">
        <v>176</v>
      </c>
      <c r="U168" t="s">
        <v>177</v>
      </c>
      <c r="V168" t="s">
        <v>178</v>
      </c>
    </row>
    <row r="169" spans="1:22" x14ac:dyDescent="0.25">
      <c r="A169">
        <v>168</v>
      </c>
      <c r="B169" t="s">
        <v>39</v>
      </c>
      <c r="C169" t="s">
        <v>87</v>
      </c>
      <c r="D169" t="s">
        <v>87</v>
      </c>
      <c r="E169" t="s">
        <v>87</v>
      </c>
      <c r="F169" t="s">
        <v>23</v>
      </c>
      <c r="G169" t="s">
        <v>132</v>
      </c>
      <c r="H169" t="s">
        <v>87</v>
      </c>
      <c r="I169" t="s">
        <v>134</v>
      </c>
      <c r="J169" t="s">
        <v>135</v>
      </c>
      <c r="K169" t="s">
        <v>20</v>
      </c>
      <c r="L169" t="s">
        <v>136</v>
      </c>
      <c r="M169" t="s">
        <v>137</v>
      </c>
      <c r="O169" t="s">
        <v>171</v>
      </c>
      <c r="P169" t="s">
        <v>172</v>
      </c>
      <c r="Q169" t="s">
        <v>173</v>
      </c>
      <c r="R169" t="s">
        <v>174</v>
      </c>
      <c r="S169" t="s">
        <v>182</v>
      </c>
      <c r="T169" t="s">
        <v>175</v>
      </c>
      <c r="U169" t="s">
        <v>177</v>
      </c>
      <c r="V169" t="s">
        <v>178</v>
      </c>
    </row>
    <row r="170" spans="1:22" x14ac:dyDescent="0.25">
      <c r="A170">
        <v>169</v>
      </c>
      <c r="B170" t="s">
        <v>39</v>
      </c>
      <c r="C170" t="s">
        <v>87</v>
      </c>
      <c r="D170" t="s">
        <v>87</v>
      </c>
      <c r="E170" t="s">
        <v>87</v>
      </c>
      <c r="F170" t="s">
        <v>23</v>
      </c>
      <c r="G170" t="s">
        <v>132</v>
      </c>
      <c r="H170" t="s">
        <v>133</v>
      </c>
      <c r="I170" t="s">
        <v>87</v>
      </c>
      <c r="J170" t="s">
        <v>135</v>
      </c>
      <c r="K170" t="s">
        <v>20</v>
      </c>
      <c r="L170" t="s">
        <v>136</v>
      </c>
      <c r="M170" t="s">
        <v>137</v>
      </c>
      <c r="O170" t="s">
        <v>171</v>
      </c>
      <c r="P170" t="s">
        <v>172</v>
      </c>
      <c r="Q170" t="s">
        <v>173</v>
      </c>
      <c r="R170" t="s">
        <v>174</v>
      </c>
      <c r="S170" t="s">
        <v>182</v>
      </c>
      <c r="T170" t="s">
        <v>176</v>
      </c>
      <c r="U170" t="s">
        <v>177</v>
      </c>
      <c r="V170" t="s">
        <v>178</v>
      </c>
    </row>
    <row r="171" spans="1:22" x14ac:dyDescent="0.25">
      <c r="A171">
        <v>170</v>
      </c>
      <c r="B171" t="s">
        <v>39</v>
      </c>
      <c r="C171" t="s">
        <v>87</v>
      </c>
      <c r="D171" t="s">
        <v>87</v>
      </c>
      <c r="E171" t="s">
        <v>87</v>
      </c>
      <c r="F171" t="s">
        <v>23</v>
      </c>
      <c r="G171" t="s">
        <v>132</v>
      </c>
      <c r="H171" t="s">
        <v>133</v>
      </c>
      <c r="I171" t="s">
        <v>134</v>
      </c>
      <c r="J171" t="s">
        <v>87</v>
      </c>
      <c r="K171" t="s">
        <v>20</v>
      </c>
      <c r="L171" t="s">
        <v>136</v>
      </c>
      <c r="M171" t="s">
        <v>137</v>
      </c>
      <c r="O171" t="s">
        <v>171</v>
      </c>
      <c r="P171" t="s">
        <v>176</v>
      </c>
      <c r="Q171" t="s">
        <v>172</v>
      </c>
      <c r="R171" t="s">
        <v>174</v>
      </c>
      <c r="S171" t="s">
        <v>182</v>
      </c>
      <c r="T171" t="s">
        <v>175</v>
      </c>
      <c r="U171" t="s">
        <v>177</v>
      </c>
      <c r="V171" t="s">
        <v>178</v>
      </c>
    </row>
    <row r="172" spans="1:22" x14ac:dyDescent="0.25">
      <c r="A172">
        <v>171</v>
      </c>
      <c r="B172" t="s">
        <v>39</v>
      </c>
      <c r="C172" t="s">
        <v>87</v>
      </c>
      <c r="D172" t="s">
        <v>87</v>
      </c>
      <c r="E172" t="s">
        <v>87</v>
      </c>
      <c r="F172" t="s">
        <v>23</v>
      </c>
      <c r="G172" t="s">
        <v>132</v>
      </c>
      <c r="H172" t="s">
        <v>133</v>
      </c>
      <c r="I172" t="s">
        <v>134</v>
      </c>
      <c r="J172" t="s">
        <v>135</v>
      </c>
      <c r="K172" t="s">
        <v>87</v>
      </c>
      <c r="L172" t="s">
        <v>136</v>
      </c>
      <c r="M172" t="s">
        <v>137</v>
      </c>
      <c r="O172" t="s">
        <v>171</v>
      </c>
      <c r="P172" t="s">
        <v>176</v>
      </c>
      <c r="Q172" t="s">
        <v>173</v>
      </c>
      <c r="R172" t="s">
        <v>174</v>
      </c>
      <c r="S172" t="s">
        <v>182</v>
      </c>
      <c r="T172" t="s">
        <v>175</v>
      </c>
      <c r="U172" t="s">
        <v>177</v>
      </c>
      <c r="V172" t="s">
        <v>178</v>
      </c>
    </row>
    <row r="173" spans="1:22" x14ac:dyDescent="0.25">
      <c r="A173">
        <v>172</v>
      </c>
      <c r="B173" t="s">
        <v>39</v>
      </c>
      <c r="C173" t="s">
        <v>87</v>
      </c>
      <c r="D173" t="s">
        <v>87</v>
      </c>
      <c r="E173" t="s">
        <v>87</v>
      </c>
      <c r="F173" t="s">
        <v>23</v>
      </c>
      <c r="G173" t="s">
        <v>132</v>
      </c>
      <c r="H173" t="s">
        <v>133</v>
      </c>
      <c r="I173" t="s">
        <v>134</v>
      </c>
      <c r="J173" t="s">
        <v>135</v>
      </c>
      <c r="K173" t="s">
        <v>20</v>
      </c>
      <c r="L173" t="s">
        <v>87</v>
      </c>
      <c r="M173" t="s">
        <v>137</v>
      </c>
      <c r="O173" t="s">
        <v>171</v>
      </c>
      <c r="P173" t="s">
        <v>176</v>
      </c>
      <c r="Q173" t="s">
        <v>172</v>
      </c>
      <c r="R173" t="s">
        <v>174</v>
      </c>
      <c r="S173" t="s">
        <v>182</v>
      </c>
      <c r="T173" t="s">
        <v>175</v>
      </c>
      <c r="U173" t="s">
        <v>177</v>
      </c>
      <c r="V173" t="s">
        <v>173</v>
      </c>
    </row>
    <row r="174" spans="1:22" x14ac:dyDescent="0.25">
      <c r="A174">
        <v>173</v>
      </c>
      <c r="B174" t="s">
        <v>39</v>
      </c>
      <c r="C174" t="s">
        <v>87</v>
      </c>
      <c r="D174" t="s">
        <v>87</v>
      </c>
      <c r="E174" t="s">
        <v>87</v>
      </c>
      <c r="F174" t="s">
        <v>23</v>
      </c>
      <c r="G174" t="s">
        <v>132</v>
      </c>
      <c r="H174" t="s">
        <v>133</v>
      </c>
      <c r="I174" t="s">
        <v>134</v>
      </c>
      <c r="J174" t="s">
        <v>135</v>
      </c>
      <c r="K174" t="s">
        <v>20</v>
      </c>
      <c r="L174" t="s">
        <v>136</v>
      </c>
      <c r="M174" t="s">
        <v>87</v>
      </c>
      <c r="O174" t="s">
        <v>171</v>
      </c>
      <c r="P174" t="s">
        <v>176</v>
      </c>
      <c r="Q174" t="s">
        <v>172</v>
      </c>
      <c r="R174" t="s">
        <v>174</v>
      </c>
      <c r="S174" t="s">
        <v>182</v>
      </c>
      <c r="T174" t="s">
        <v>175</v>
      </c>
      <c r="U174" t="s">
        <v>173</v>
      </c>
      <c r="V174" t="s">
        <v>178</v>
      </c>
    </row>
    <row r="175" spans="1:22" x14ac:dyDescent="0.25">
      <c r="A175">
        <v>174</v>
      </c>
      <c r="B175" t="s">
        <v>39</v>
      </c>
      <c r="C175" t="s">
        <v>87</v>
      </c>
      <c r="D175" t="s">
        <v>87</v>
      </c>
      <c r="E175" t="s">
        <v>22</v>
      </c>
      <c r="F175" t="s">
        <v>87</v>
      </c>
      <c r="G175" t="s">
        <v>87</v>
      </c>
      <c r="H175" t="s">
        <v>133</v>
      </c>
      <c r="I175" t="s">
        <v>134</v>
      </c>
      <c r="J175" t="s">
        <v>135</v>
      </c>
      <c r="K175" t="s">
        <v>20</v>
      </c>
      <c r="L175" t="s">
        <v>136</v>
      </c>
      <c r="M175" t="s">
        <v>137</v>
      </c>
      <c r="O175" t="s">
        <v>175</v>
      </c>
      <c r="P175" t="s">
        <v>172</v>
      </c>
      <c r="Q175" t="s">
        <v>173</v>
      </c>
      <c r="R175" t="s">
        <v>179</v>
      </c>
      <c r="S175" t="s">
        <v>182</v>
      </c>
      <c r="T175" t="s">
        <v>176</v>
      </c>
      <c r="U175" t="s">
        <v>177</v>
      </c>
      <c r="V175" t="s">
        <v>178</v>
      </c>
    </row>
    <row r="176" spans="1:22" x14ac:dyDescent="0.25">
      <c r="A176">
        <v>175</v>
      </c>
      <c r="B176" t="s">
        <v>39</v>
      </c>
      <c r="C176" t="s">
        <v>87</v>
      </c>
      <c r="D176" t="s">
        <v>87</v>
      </c>
      <c r="E176" t="s">
        <v>22</v>
      </c>
      <c r="F176" t="s">
        <v>87</v>
      </c>
      <c r="G176" t="s">
        <v>132</v>
      </c>
      <c r="H176" t="s">
        <v>87</v>
      </c>
      <c r="I176" t="s">
        <v>134</v>
      </c>
      <c r="J176" t="s">
        <v>135</v>
      </c>
      <c r="K176" t="s">
        <v>20</v>
      </c>
      <c r="L176" t="s">
        <v>136</v>
      </c>
      <c r="M176" t="s">
        <v>137</v>
      </c>
      <c r="O176" t="s">
        <v>175</v>
      </c>
      <c r="P176" t="s">
        <v>172</v>
      </c>
      <c r="Q176" t="s">
        <v>173</v>
      </c>
      <c r="R176" t="s">
        <v>179</v>
      </c>
      <c r="S176" t="s">
        <v>182</v>
      </c>
      <c r="T176" t="s">
        <v>174</v>
      </c>
      <c r="U176" t="s">
        <v>177</v>
      </c>
      <c r="V176" t="s">
        <v>178</v>
      </c>
    </row>
    <row r="177" spans="1:22" x14ac:dyDescent="0.25">
      <c r="A177">
        <v>176</v>
      </c>
      <c r="B177" t="s">
        <v>39</v>
      </c>
      <c r="C177" t="s">
        <v>87</v>
      </c>
      <c r="D177" t="s">
        <v>87</v>
      </c>
      <c r="E177" t="s">
        <v>22</v>
      </c>
      <c r="F177" t="s">
        <v>87</v>
      </c>
      <c r="G177" t="s">
        <v>132</v>
      </c>
      <c r="H177" t="s">
        <v>133</v>
      </c>
      <c r="I177" t="s">
        <v>87</v>
      </c>
      <c r="J177" t="s">
        <v>135</v>
      </c>
      <c r="K177" t="s">
        <v>20</v>
      </c>
      <c r="L177" t="s">
        <v>136</v>
      </c>
      <c r="M177" t="s">
        <v>137</v>
      </c>
      <c r="O177" t="s">
        <v>173</v>
      </c>
      <c r="P177" t="s">
        <v>176</v>
      </c>
      <c r="Q177" t="s">
        <v>172</v>
      </c>
      <c r="R177" t="s">
        <v>179</v>
      </c>
      <c r="S177" t="s">
        <v>182</v>
      </c>
      <c r="T177" t="s">
        <v>174</v>
      </c>
      <c r="U177" t="s">
        <v>177</v>
      </c>
      <c r="V177" t="s">
        <v>178</v>
      </c>
    </row>
    <row r="178" spans="1:22" x14ac:dyDescent="0.25">
      <c r="A178">
        <v>177</v>
      </c>
      <c r="B178" t="s">
        <v>39</v>
      </c>
      <c r="C178" t="s">
        <v>87</v>
      </c>
      <c r="D178" t="s">
        <v>87</v>
      </c>
      <c r="E178" t="s">
        <v>22</v>
      </c>
      <c r="F178" t="s">
        <v>87</v>
      </c>
      <c r="G178" t="s">
        <v>132</v>
      </c>
      <c r="H178" t="s">
        <v>133</v>
      </c>
      <c r="I178" t="s">
        <v>134</v>
      </c>
      <c r="J178" t="s">
        <v>87</v>
      </c>
      <c r="K178" t="s">
        <v>20</v>
      </c>
      <c r="L178" t="s">
        <v>136</v>
      </c>
      <c r="M178" t="s">
        <v>137</v>
      </c>
      <c r="O178" t="s">
        <v>175</v>
      </c>
      <c r="P178" t="s">
        <v>176</v>
      </c>
      <c r="Q178" t="s">
        <v>172</v>
      </c>
      <c r="R178" t="s">
        <v>179</v>
      </c>
      <c r="S178" t="s">
        <v>182</v>
      </c>
      <c r="T178" t="s">
        <v>174</v>
      </c>
      <c r="U178" t="s">
        <v>177</v>
      </c>
      <c r="V178" t="s">
        <v>178</v>
      </c>
    </row>
    <row r="179" spans="1:22" x14ac:dyDescent="0.25">
      <c r="A179">
        <v>178</v>
      </c>
      <c r="B179" t="s">
        <v>39</v>
      </c>
      <c r="C179" t="s">
        <v>87</v>
      </c>
      <c r="D179" t="s">
        <v>87</v>
      </c>
      <c r="E179" t="s">
        <v>22</v>
      </c>
      <c r="F179" t="s">
        <v>87</v>
      </c>
      <c r="G179" t="s">
        <v>132</v>
      </c>
      <c r="H179" t="s">
        <v>133</v>
      </c>
      <c r="I179" t="s">
        <v>134</v>
      </c>
      <c r="J179" t="s">
        <v>135</v>
      </c>
      <c r="K179" t="s">
        <v>87</v>
      </c>
      <c r="L179" t="s">
        <v>136</v>
      </c>
      <c r="M179" t="s">
        <v>137</v>
      </c>
      <c r="O179" t="s">
        <v>175</v>
      </c>
      <c r="P179" t="s">
        <v>176</v>
      </c>
      <c r="Q179" t="s">
        <v>173</v>
      </c>
      <c r="R179" t="s">
        <v>179</v>
      </c>
      <c r="S179" t="s">
        <v>182</v>
      </c>
      <c r="T179" t="s">
        <v>174</v>
      </c>
      <c r="U179" t="s">
        <v>177</v>
      </c>
      <c r="V179" t="s">
        <v>178</v>
      </c>
    </row>
    <row r="180" spans="1:22" x14ac:dyDescent="0.25">
      <c r="A180">
        <v>179</v>
      </c>
      <c r="B180" t="s">
        <v>39</v>
      </c>
      <c r="C180" t="s">
        <v>87</v>
      </c>
      <c r="D180" t="s">
        <v>87</v>
      </c>
      <c r="E180" t="s">
        <v>22</v>
      </c>
      <c r="F180" t="s">
        <v>87</v>
      </c>
      <c r="G180" t="s">
        <v>132</v>
      </c>
      <c r="H180" t="s">
        <v>133</v>
      </c>
      <c r="I180" t="s">
        <v>134</v>
      </c>
      <c r="J180" t="s">
        <v>135</v>
      </c>
      <c r="K180" t="s">
        <v>20</v>
      </c>
      <c r="L180" t="s">
        <v>87</v>
      </c>
      <c r="M180" t="s">
        <v>137</v>
      </c>
      <c r="O180" t="s">
        <v>175</v>
      </c>
      <c r="P180" t="s">
        <v>176</v>
      </c>
      <c r="Q180" t="s">
        <v>172</v>
      </c>
      <c r="R180" t="s">
        <v>179</v>
      </c>
      <c r="S180" t="s">
        <v>182</v>
      </c>
      <c r="T180" t="s">
        <v>174</v>
      </c>
      <c r="U180" t="s">
        <v>177</v>
      </c>
      <c r="V180" t="s">
        <v>173</v>
      </c>
    </row>
    <row r="181" spans="1:22" x14ac:dyDescent="0.25">
      <c r="A181">
        <v>180</v>
      </c>
      <c r="B181" t="s">
        <v>39</v>
      </c>
      <c r="C181" t="s">
        <v>87</v>
      </c>
      <c r="D181" t="s">
        <v>87</v>
      </c>
      <c r="E181" t="s">
        <v>22</v>
      </c>
      <c r="F181" t="s">
        <v>87</v>
      </c>
      <c r="G181" t="s">
        <v>132</v>
      </c>
      <c r="H181" t="s">
        <v>133</v>
      </c>
      <c r="I181" t="s">
        <v>134</v>
      </c>
      <c r="J181" t="s">
        <v>135</v>
      </c>
      <c r="K181" t="s">
        <v>20</v>
      </c>
      <c r="L181" t="s">
        <v>136</v>
      </c>
      <c r="M181" t="s">
        <v>87</v>
      </c>
      <c r="O181" t="s">
        <v>175</v>
      </c>
      <c r="P181" t="s">
        <v>176</v>
      </c>
      <c r="Q181" t="s">
        <v>172</v>
      </c>
      <c r="R181" t="s">
        <v>179</v>
      </c>
      <c r="S181" t="s">
        <v>182</v>
      </c>
      <c r="T181" t="s">
        <v>174</v>
      </c>
      <c r="U181" t="s">
        <v>173</v>
      </c>
      <c r="V181" t="s">
        <v>178</v>
      </c>
    </row>
    <row r="182" spans="1:22" x14ac:dyDescent="0.25">
      <c r="A182">
        <v>181</v>
      </c>
      <c r="B182" t="s">
        <v>39</v>
      </c>
      <c r="C182" t="s">
        <v>87</v>
      </c>
      <c r="D182" t="s">
        <v>87</v>
      </c>
      <c r="E182" t="s">
        <v>22</v>
      </c>
      <c r="F182" t="s">
        <v>23</v>
      </c>
      <c r="G182" t="s">
        <v>87</v>
      </c>
      <c r="H182" t="s">
        <v>87</v>
      </c>
      <c r="I182" t="s">
        <v>134</v>
      </c>
      <c r="J182" t="s">
        <v>135</v>
      </c>
      <c r="K182" t="s">
        <v>20</v>
      </c>
      <c r="L182" t="s">
        <v>136</v>
      </c>
      <c r="M182" t="s">
        <v>137</v>
      </c>
      <c r="O182" t="s">
        <v>171</v>
      </c>
      <c r="P182" t="s">
        <v>172</v>
      </c>
      <c r="Q182" t="s">
        <v>173</v>
      </c>
      <c r="R182" t="s">
        <v>179</v>
      </c>
      <c r="S182" t="s">
        <v>182</v>
      </c>
      <c r="T182" t="s">
        <v>175</v>
      </c>
      <c r="U182" t="s">
        <v>177</v>
      </c>
      <c r="V182" t="s">
        <v>178</v>
      </c>
    </row>
    <row r="183" spans="1:22" x14ac:dyDescent="0.25">
      <c r="A183">
        <v>182</v>
      </c>
      <c r="B183" t="s">
        <v>39</v>
      </c>
      <c r="C183" t="s">
        <v>87</v>
      </c>
      <c r="D183" t="s">
        <v>87</v>
      </c>
      <c r="E183" t="s">
        <v>22</v>
      </c>
      <c r="F183" t="s">
        <v>23</v>
      </c>
      <c r="G183" t="s">
        <v>87</v>
      </c>
      <c r="H183" t="s">
        <v>133</v>
      </c>
      <c r="I183" t="s">
        <v>87</v>
      </c>
      <c r="J183" t="s">
        <v>135</v>
      </c>
      <c r="K183" t="s">
        <v>20</v>
      </c>
      <c r="L183" t="s">
        <v>136</v>
      </c>
      <c r="M183" t="s">
        <v>137</v>
      </c>
      <c r="O183" t="s">
        <v>171</v>
      </c>
      <c r="P183" t="s">
        <v>172</v>
      </c>
      <c r="Q183" t="s">
        <v>173</v>
      </c>
      <c r="R183" t="s">
        <v>179</v>
      </c>
      <c r="S183" t="s">
        <v>182</v>
      </c>
      <c r="T183" t="s">
        <v>176</v>
      </c>
      <c r="U183" t="s">
        <v>177</v>
      </c>
      <c r="V183" t="s">
        <v>178</v>
      </c>
    </row>
    <row r="184" spans="1:22" x14ac:dyDescent="0.25">
      <c r="A184">
        <v>183</v>
      </c>
      <c r="B184" t="s">
        <v>39</v>
      </c>
      <c r="C184" t="s">
        <v>87</v>
      </c>
      <c r="D184" t="s">
        <v>87</v>
      </c>
      <c r="E184" t="s">
        <v>22</v>
      </c>
      <c r="F184" t="s">
        <v>23</v>
      </c>
      <c r="G184" t="s">
        <v>87</v>
      </c>
      <c r="H184" t="s">
        <v>133</v>
      </c>
      <c r="I184" t="s">
        <v>134</v>
      </c>
      <c r="J184" t="s">
        <v>87</v>
      </c>
      <c r="K184" t="s">
        <v>20</v>
      </c>
      <c r="L184" t="s">
        <v>136</v>
      </c>
      <c r="M184" t="s">
        <v>137</v>
      </c>
      <c r="O184" t="s">
        <v>171</v>
      </c>
      <c r="P184" t="s">
        <v>176</v>
      </c>
      <c r="Q184" t="s">
        <v>172</v>
      </c>
      <c r="R184" t="s">
        <v>179</v>
      </c>
      <c r="S184" t="s">
        <v>182</v>
      </c>
      <c r="T184" t="s">
        <v>175</v>
      </c>
      <c r="U184" t="s">
        <v>177</v>
      </c>
      <c r="V184" t="s">
        <v>178</v>
      </c>
    </row>
    <row r="185" spans="1:22" x14ac:dyDescent="0.25">
      <c r="A185">
        <v>184</v>
      </c>
      <c r="B185" t="s">
        <v>39</v>
      </c>
      <c r="C185" t="s">
        <v>87</v>
      </c>
      <c r="D185" t="s">
        <v>87</v>
      </c>
      <c r="E185" t="s">
        <v>22</v>
      </c>
      <c r="F185" t="s">
        <v>23</v>
      </c>
      <c r="G185" t="s">
        <v>87</v>
      </c>
      <c r="H185" t="s">
        <v>133</v>
      </c>
      <c r="I185" t="s">
        <v>134</v>
      </c>
      <c r="J185" t="s">
        <v>135</v>
      </c>
      <c r="K185" t="s">
        <v>87</v>
      </c>
      <c r="L185" t="s">
        <v>136</v>
      </c>
      <c r="M185" t="s">
        <v>137</v>
      </c>
      <c r="O185" t="s">
        <v>171</v>
      </c>
      <c r="P185" t="s">
        <v>176</v>
      </c>
      <c r="Q185" t="s">
        <v>173</v>
      </c>
      <c r="R185" t="s">
        <v>179</v>
      </c>
      <c r="S185" t="s">
        <v>182</v>
      </c>
      <c r="T185" t="s">
        <v>175</v>
      </c>
      <c r="U185" t="s">
        <v>177</v>
      </c>
      <c r="V185" t="s">
        <v>178</v>
      </c>
    </row>
    <row r="186" spans="1:22" x14ac:dyDescent="0.25">
      <c r="A186">
        <v>185</v>
      </c>
      <c r="B186" t="s">
        <v>39</v>
      </c>
      <c r="C186" t="s">
        <v>87</v>
      </c>
      <c r="D186" t="s">
        <v>87</v>
      </c>
      <c r="E186" t="s">
        <v>22</v>
      </c>
      <c r="F186" t="s">
        <v>23</v>
      </c>
      <c r="G186" t="s">
        <v>87</v>
      </c>
      <c r="H186" t="s">
        <v>133</v>
      </c>
      <c r="I186" t="s">
        <v>134</v>
      </c>
      <c r="J186" t="s">
        <v>135</v>
      </c>
      <c r="K186" t="s">
        <v>20</v>
      </c>
      <c r="L186" t="s">
        <v>87</v>
      </c>
      <c r="M186" t="s">
        <v>137</v>
      </c>
      <c r="O186" t="s">
        <v>171</v>
      </c>
      <c r="P186" t="s">
        <v>176</v>
      </c>
      <c r="Q186" t="s">
        <v>172</v>
      </c>
      <c r="R186" t="s">
        <v>179</v>
      </c>
      <c r="S186" t="s">
        <v>182</v>
      </c>
      <c r="T186" t="s">
        <v>175</v>
      </c>
      <c r="U186" t="s">
        <v>177</v>
      </c>
      <c r="V186" t="s">
        <v>173</v>
      </c>
    </row>
    <row r="187" spans="1:22" x14ac:dyDescent="0.25">
      <c r="A187">
        <v>186</v>
      </c>
      <c r="B187" t="s">
        <v>39</v>
      </c>
      <c r="C187" t="s">
        <v>87</v>
      </c>
      <c r="D187" t="s">
        <v>87</v>
      </c>
      <c r="E187" t="s">
        <v>22</v>
      </c>
      <c r="F187" t="s">
        <v>23</v>
      </c>
      <c r="G187" t="s">
        <v>87</v>
      </c>
      <c r="H187" t="s">
        <v>133</v>
      </c>
      <c r="I187" t="s">
        <v>134</v>
      </c>
      <c r="J187" t="s">
        <v>135</v>
      </c>
      <c r="K187" t="s">
        <v>20</v>
      </c>
      <c r="L187" t="s">
        <v>136</v>
      </c>
      <c r="M187" t="s">
        <v>87</v>
      </c>
      <c r="O187" t="s">
        <v>171</v>
      </c>
      <c r="P187" t="s">
        <v>176</v>
      </c>
      <c r="Q187" t="s">
        <v>172</v>
      </c>
      <c r="R187" t="s">
        <v>179</v>
      </c>
      <c r="S187" t="s">
        <v>182</v>
      </c>
      <c r="T187" t="s">
        <v>175</v>
      </c>
      <c r="U187" t="s">
        <v>173</v>
      </c>
      <c r="V187" t="s">
        <v>178</v>
      </c>
    </row>
    <row r="188" spans="1:22" x14ac:dyDescent="0.25">
      <c r="A188">
        <v>187</v>
      </c>
      <c r="B188" t="s">
        <v>39</v>
      </c>
      <c r="C188" t="s">
        <v>87</v>
      </c>
      <c r="D188" t="s">
        <v>87</v>
      </c>
      <c r="E188" t="s">
        <v>22</v>
      </c>
      <c r="F188" t="s">
        <v>23</v>
      </c>
      <c r="G188" t="s">
        <v>132</v>
      </c>
      <c r="H188" t="s">
        <v>87</v>
      </c>
      <c r="I188" t="s">
        <v>87</v>
      </c>
      <c r="J188" t="s">
        <v>135</v>
      </c>
      <c r="K188" t="s">
        <v>20</v>
      </c>
      <c r="L188" t="s">
        <v>136</v>
      </c>
      <c r="M188" t="s">
        <v>137</v>
      </c>
      <c r="O188" t="s">
        <v>171</v>
      </c>
      <c r="P188" t="s">
        <v>172</v>
      </c>
      <c r="Q188" t="s">
        <v>173</v>
      </c>
      <c r="R188" t="s">
        <v>179</v>
      </c>
      <c r="S188" t="s">
        <v>182</v>
      </c>
      <c r="T188" t="s">
        <v>174</v>
      </c>
      <c r="U188" t="s">
        <v>177</v>
      </c>
      <c r="V188" t="s">
        <v>178</v>
      </c>
    </row>
    <row r="189" spans="1:22" x14ac:dyDescent="0.25">
      <c r="A189">
        <v>188</v>
      </c>
      <c r="B189" t="s">
        <v>39</v>
      </c>
      <c r="C189" t="s">
        <v>87</v>
      </c>
      <c r="D189" t="s">
        <v>87</v>
      </c>
      <c r="E189" t="s">
        <v>22</v>
      </c>
      <c r="F189" t="s">
        <v>23</v>
      </c>
      <c r="G189" t="s">
        <v>132</v>
      </c>
      <c r="H189" t="s">
        <v>87</v>
      </c>
      <c r="I189" t="s">
        <v>134</v>
      </c>
      <c r="J189" t="s">
        <v>87</v>
      </c>
      <c r="K189" t="s">
        <v>20</v>
      </c>
      <c r="L189" t="s">
        <v>136</v>
      </c>
      <c r="M189" t="s">
        <v>137</v>
      </c>
      <c r="O189" t="s">
        <v>175</v>
      </c>
      <c r="P189" t="s">
        <v>172</v>
      </c>
      <c r="Q189" t="s">
        <v>171</v>
      </c>
      <c r="R189" t="s">
        <v>179</v>
      </c>
      <c r="S189" t="s">
        <v>182</v>
      </c>
      <c r="T189" t="s">
        <v>174</v>
      </c>
      <c r="U189" t="s">
        <v>177</v>
      </c>
      <c r="V189" t="s">
        <v>178</v>
      </c>
    </row>
    <row r="190" spans="1:22" x14ac:dyDescent="0.25">
      <c r="A190">
        <v>189</v>
      </c>
      <c r="B190" t="s">
        <v>39</v>
      </c>
      <c r="C190" t="s">
        <v>87</v>
      </c>
      <c r="D190" t="s">
        <v>87</v>
      </c>
      <c r="E190" t="s">
        <v>22</v>
      </c>
      <c r="F190" t="s">
        <v>23</v>
      </c>
      <c r="G190" t="s">
        <v>132</v>
      </c>
      <c r="H190" t="s">
        <v>87</v>
      </c>
      <c r="I190" t="s">
        <v>134</v>
      </c>
      <c r="J190" t="s">
        <v>135</v>
      </c>
      <c r="K190" t="s">
        <v>87</v>
      </c>
      <c r="L190" t="s">
        <v>136</v>
      </c>
      <c r="M190" t="s">
        <v>137</v>
      </c>
      <c r="O190" t="s">
        <v>175</v>
      </c>
      <c r="P190" t="s">
        <v>171</v>
      </c>
      <c r="Q190" t="s">
        <v>173</v>
      </c>
      <c r="R190" t="s">
        <v>179</v>
      </c>
      <c r="S190" t="s">
        <v>182</v>
      </c>
      <c r="T190" t="s">
        <v>174</v>
      </c>
      <c r="U190" t="s">
        <v>177</v>
      </c>
      <c r="V190" t="s">
        <v>178</v>
      </c>
    </row>
    <row r="191" spans="1:22" x14ac:dyDescent="0.25">
      <c r="A191">
        <v>190</v>
      </c>
      <c r="B191" t="s">
        <v>39</v>
      </c>
      <c r="C191" t="s">
        <v>87</v>
      </c>
      <c r="D191" t="s">
        <v>87</v>
      </c>
      <c r="E191" t="s">
        <v>22</v>
      </c>
      <c r="F191" t="s">
        <v>23</v>
      </c>
      <c r="G191" t="s">
        <v>132</v>
      </c>
      <c r="H191" t="s">
        <v>87</v>
      </c>
      <c r="I191" t="s">
        <v>134</v>
      </c>
      <c r="J191" t="s">
        <v>135</v>
      </c>
      <c r="K191" t="s">
        <v>20</v>
      </c>
      <c r="L191" t="s">
        <v>87</v>
      </c>
      <c r="M191" t="s">
        <v>137</v>
      </c>
      <c r="O191" t="s">
        <v>175</v>
      </c>
      <c r="P191" t="s">
        <v>172</v>
      </c>
      <c r="Q191" t="s">
        <v>171</v>
      </c>
      <c r="R191" t="s">
        <v>179</v>
      </c>
      <c r="S191" t="s">
        <v>182</v>
      </c>
      <c r="T191" t="s">
        <v>174</v>
      </c>
      <c r="U191" t="s">
        <v>177</v>
      </c>
      <c r="V191" t="s">
        <v>173</v>
      </c>
    </row>
    <row r="192" spans="1:22" x14ac:dyDescent="0.25">
      <c r="A192">
        <v>191</v>
      </c>
      <c r="B192" t="s">
        <v>39</v>
      </c>
      <c r="C192" t="s">
        <v>87</v>
      </c>
      <c r="D192" t="s">
        <v>87</v>
      </c>
      <c r="E192" t="s">
        <v>22</v>
      </c>
      <c r="F192" t="s">
        <v>23</v>
      </c>
      <c r="G192" t="s">
        <v>132</v>
      </c>
      <c r="H192" t="s">
        <v>87</v>
      </c>
      <c r="I192" t="s">
        <v>134</v>
      </c>
      <c r="J192" t="s">
        <v>135</v>
      </c>
      <c r="K192" t="s">
        <v>20</v>
      </c>
      <c r="L192" t="s">
        <v>136</v>
      </c>
      <c r="M192" t="s">
        <v>87</v>
      </c>
      <c r="O192" t="s">
        <v>175</v>
      </c>
      <c r="P192" t="s">
        <v>172</v>
      </c>
      <c r="Q192" t="s">
        <v>171</v>
      </c>
      <c r="R192" t="s">
        <v>179</v>
      </c>
      <c r="S192" t="s">
        <v>182</v>
      </c>
      <c r="T192" t="s">
        <v>174</v>
      </c>
      <c r="U192" t="s">
        <v>173</v>
      </c>
      <c r="V192" t="s">
        <v>178</v>
      </c>
    </row>
    <row r="193" spans="1:22" x14ac:dyDescent="0.25">
      <c r="A193">
        <v>192</v>
      </c>
      <c r="B193" t="s">
        <v>39</v>
      </c>
      <c r="C193" t="s">
        <v>87</v>
      </c>
      <c r="D193" t="s">
        <v>87</v>
      </c>
      <c r="E193" t="s">
        <v>22</v>
      </c>
      <c r="F193" t="s">
        <v>23</v>
      </c>
      <c r="G193" t="s">
        <v>132</v>
      </c>
      <c r="H193" t="s">
        <v>133</v>
      </c>
      <c r="I193" t="s">
        <v>87</v>
      </c>
      <c r="J193" t="s">
        <v>87</v>
      </c>
      <c r="K193" t="s">
        <v>20</v>
      </c>
      <c r="L193" t="s">
        <v>136</v>
      </c>
      <c r="M193" t="s">
        <v>137</v>
      </c>
      <c r="O193" t="s">
        <v>171</v>
      </c>
      <c r="P193" t="s">
        <v>176</v>
      </c>
      <c r="Q193" t="s">
        <v>172</v>
      </c>
      <c r="R193" t="s">
        <v>179</v>
      </c>
      <c r="S193" t="s">
        <v>182</v>
      </c>
      <c r="T193" t="s">
        <v>174</v>
      </c>
      <c r="U193" t="s">
        <v>177</v>
      </c>
      <c r="V193" t="s">
        <v>178</v>
      </c>
    </row>
    <row r="194" spans="1:22" x14ac:dyDescent="0.25">
      <c r="A194">
        <v>193</v>
      </c>
      <c r="B194" t="s">
        <v>39</v>
      </c>
      <c r="C194" t="s">
        <v>87</v>
      </c>
      <c r="D194" t="s">
        <v>87</v>
      </c>
      <c r="E194" t="s">
        <v>22</v>
      </c>
      <c r="F194" t="s">
        <v>23</v>
      </c>
      <c r="G194" t="s">
        <v>132</v>
      </c>
      <c r="H194" t="s">
        <v>133</v>
      </c>
      <c r="I194" t="s">
        <v>87</v>
      </c>
      <c r="J194" t="s">
        <v>135</v>
      </c>
      <c r="K194" t="s">
        <v>87</v>
      </c>
      <c r="L194" t="s">
        <v>136</v>
      </c>
      <c r="M194" t="s">
        <v>137</v>
      </c>
      <c r="O194" t="s">
        <v>171</v>
      </c>
      <c r="P194" t="s">
        <v>176</v>
      </c>
      <c r="Q194" t="s">
        <v>173</v>
      </c>
      <c r="R194" t="s">
        <v>179</v>
      </c>
      <c r="S194" t="s">
        <v>182</v>
      </c>
      <c r="T194" t="s">
        <v>174</v>
      </c>
      <c r="U194" t="s">
        <v>177</v>
      </c>
      <c r="V194" t="s">
        <v>178</v>
      </c>
    </row>
    <row r="195" spans="1:22" x14ac:dyDescent="0.25">
      <c r="A195">
        <v>194</v>
      </c>
      <c r="B195" t="s">
        <v>39</v>
      </c>
      <c r="C195" t="s">
        <v>87</v>
      </c>
      <c r="D195" t="s">
        <v>87</v>
      </c>
      <c r="E195" t="s">
        <v>22</v>
      </c>
      <c r="F195" t="s">
        <v>23</v>
      </c>
      <c r="G195" t="s">
        <v>132</v>
      </c>
      <c r="H195" t="s">
        <v>133</v>
      </c>
      <c r="I195" t="s">
        <v>87</v>
      </c>
      <c r="J195" t="s">
        <v>135</v>
      </c>
      <c r="K195" t="s">
        <v>20</v>
      </c>
      <c r="L195" t="s">
        <v>87</v>
      </c>
      <c r="M195" t="s">
        <v>137</v>
      </c>
      <c r="O195" t="s">
        <v>171</v>
      </c>
      <c r="P195" t="s">
        <v>176</v>
      </c>
      <c r="Q195" t="s">
        <v>172</v>
      </c>
      <c r="R195" t="s">
        <v>179</v>
      </c>
      <c r="S195" t="s">
        <v>182</v>
      </c>
      <c r="T195" t="s">
        <v>174</v>
      </c>
      <c r="U195" t="s">
        <v>177</v>
      </c>
      <c r="V195" t="s">
        <v>173</v>
      </c>
    </row>
    <row r="196" spans="1:22" x14ac:dyDescent="0.25">
      <c r="A196">
        <v>195</v>
      </c>
      <c r="B196" t="s">
        <v>39</v>
      </c>
      <c r="C196" t="s">
        <v>87</v>
      </c>
      <c r="D196" t="s">
        <v>87</v>
      </c>
      <c r="E196" t="s">
        <v>22</v>
      </c>
      <c r="F196" t="s">
        <v>23</v>
      </c>
      <c r="G196" t="s">
        <v>132</v>
      </c>
      <c r="H196" t="s">
        <v>133</v>
      </c>
      <c r="I196" t="s">
        <v>87</v>
      </c>
      <c r="J196" t="s">
        <v>135</v>
      </c>
      <c r="K196" t="s">
        <v>20</v>
      </c>
      <c r="L196" t="s">
        <v>136</v>
      </c>
      <c r="M196" t="s">
        <v>87</v>
      </c>
      <c r="O196" t="s">
        <v>171</v>
      </c>
      <c r="P196" t="s">
        <v>176</v>
      </c>
      <c r="Q196" t="s">
        <v>172</v>
      </c>
      <c r="R196" t="s">
        <v>179</v>
      </c>
      <c r="S196" t="s">
        <v>182</v>
      </c>
      <c r="T196" t="s">
        <v>174</v>
      </c>
      <c r="U196" t="s">
        <v>173</v>
      </c>
      <c r="V196" t="s">
        <v>178</v>
      </c>
    </row>
    <row r="197" spans="1:22" x14ac:dyDescent="0.25">
      <c r="A197">
        <v>196</v>
      </c>
      <c r="B197" t="s">
        <v>39</v>
      </c>
      <c r="C197" t="s">
        <v>87</v>
      </c>
      <c r="D197" t="s">
        <v>87</v>
      </c>
      <c r="E197" t="s">
        <v>22</v>
      </c>
      <c r="F197" t="s">
        <v>23</v>
      </c>
      <c r="G197" t="s">
        <v>132</v>
      </c>
      <c r="H197" t="s">
        <v>133</v>
      </c>
      <c r="I197" t="s">
        <v>134</v>
      </c>
      <c r="J197" t="s">
        <v>87</v>
      </c>
      <c r="K197" t="s">
        <v>87</v>
      </c>
      <c r="L197" t="s">
        <v>136</v>
      </c>
      <c r="M197" t="s">
        <v>137</v>
      </c>
      <c r="O197" t="s">
        <v>175</v>
      </c>
      <c r="P197" t="s">
        <v>176</v>
      </c>
      <c r="Q197" t="s">
        <v>171</v>
      </c>
      <c r="R197" t="s">
        <v>179</v>
      </c>
      <c r="S197" t="s">
        <v>182</v>
      </c>
      <c r="T197" t="s">
        <v>174</v>
      </c>
      <c r="U197" t="s">
        <v>177</v>
      </c>
      <c r="V197" t="s">
        <v>178</v>
      </c>
    </row>
    <row r="198" spans="1:22" x14ac:dyDescent="0.25">
      <c r="A198">
        <v>197</v>
      </c>
      <c r="B198" t="s">
        <v>39</v>
      </c>
      <c r="C198" t="s">
        <v>87</v>
      </c>
      <c r="D198" t="s">
        <v>87</v>
      </c>
      <c r="E198" t="s">
        <v>22</v>
      </c>
      <c r="F198" t="s">
        <v>23</v>
      </c>
      <c r="G198" t="s">
        <v>132</v>
      </c>
      <c r="H198" t="s">
        <v>133</v>
      </c>
      <c r="I198" t="s">
        <v>134</v>
      </c>
      <c r="J198" t="s">
        <v>87</v>
      </c>
      <c r="K198" t="s">
        <v>20</v>
      </c>
      <c r="L198" t="s">
        <v>87</v>
      </c>
      <c r="M198" t="s">
        <v>137</v>
      </c>
      <c r="O198" t="s">
        <v>175</v>
      </c>
      <c r="P198" t="s">
        <v>176</v>
      </c>
      <c r="Q198" t="s">
        <v>172</v>
      </c>
      <c r="R198" t="s">
        <v>179</v>
      </c>
      <c r="S198" t="s">
        <v>182</v>
      </c>
      <c r="T198" t="s">
        <v>174</v>
      </c>
      <c r="U198" t="s">
        <v>177</v>
      </c>
      <c r="V198" t="s">
        <v>171</v>
      </c>
    </row>
    <row r="199" spans="1:22" x14ac:dyDescent="0.25">
      <c r="A199">
        <v>198</v>
      </c>
      <c r="B199" t="s">
        <v>39</v>
      </c>
      <c r="C199" t="s">
        <v>87</v>
      </c>
      <c r="D199" t="s">
        <v>87</v>
      </c>
      <c r="E199" t="s">
        <v>22</v>
      </c>
      <c r="F199" t="s">
        <v>23</v>
      </c>
      <c r="G199" t="s">
        <v>132</v>
      </c>
      <c r="H199" t="s">
        <v>133</v>
      </c>
      <c r="I199" t="s">
        <v>134</v>
      </c>
      <c r="J199" t="s">
        <v>87</v>
      </c>
      <c r="K199" t="s">
        <v>20</v>
      </c>
      <c r="L199" t="s">
        <v>136</v>
      </c>
      <c r="M199" t="s">
        <v>87</v>
      </c>
      <c r="O199" t="s">
        <v>175</v>
      </c>
      <c r="P199" t="s">
        <v>176</v>
      </c>
      <c r="Q199" t="s">
        <v>172</v>
      </c>
      <c r="R199" t="s">
        <v>179</v>
      </c>
      <c r="S199" t="s">
        <v>182</v>
      </c>
      <c r="T199" t="s">
        <v>174</v>
      </c>
      <c r="U199" t="s">
        <v>171</v>
      </c>
      <c r="V199" t="s">
        <v>178</v>
      </c>
    </row>
    <row r="200" spans="1:22" x14ac:dyDescent="0.25">
      <c r="A200">
        <v>199</v>
      </c>
      <c r="B200" t="s">
        <v>39</v>
      </c>
      <c r="C200" t="s">
        <v>87</v>
      </c>
      <c r="D200" t="s">
        <v>87</v>
      </c>
      <c r="E200" t="s">
        <v>22</v>
      </c>
      <c r="F200" t="s">
        <v>23</v>
      </c>
      <c r="G200" t="s">
        <v>132</v>
      </c>
      <c r="H200" t="s">
        <v>133</v>
      </c>
      <c r="I200" t="s">
        <v>134</v>
      </c>
      <c r="J200" t="s">
        <v>135</v>
      </c>
      <c r="K200" t="s">
        <v>87</v>
      </c>
      <c r="L200" t="s">
        <v>87</v>
      </c>
      <c r="M200" t="s">
        <v>137</v>
      </c>
      <c r="O200" t="s">
        <v>175</v>
      </c>
      <c r="P200" t="s">
        <v>176</v>
      </c>
      <c r="Q200" t="s">
        <v>171</v>
      </c>
      <c r="R200" t="s">
        <v>179</v>
      </c>
      <c r="S200" t="s">
        <v>182</v>
      </c>
      <c r="T200" t="s">
        <v>174</v>
      </c>
      <c r="U200" t="s">
        <v>177</v>
      </c>
      <c r="V200" t="s">
        <v>173</v>
      </c>
    </row>
    <row r="201" spans="1:22" x14ac:dyDescent="0.25">
      <c r="A201">
        <v>200</v>
      </c>
      <c r="B201" t="s">
        <v>39</v>
      </c>
      <c r="C201" t="s">
        <v>87</v>
      </c>
      <c r="D201" t="s">
        <v>87</v>
      </c>
      <c r="E201" t="s">
        <v>22</v>
      </c>
      <c r="F201" t="s">
        <v>23</v>
      </c>
      <c r="G201" t="s">
        <v>132</v>
      </c>
      <c r="H201" t="s">
        <v>133</v>
      </c>
      <c r="I201" t="s">
        <v>134</v>
      </c>
      <c r="J201" t="s">
        <v>135</v>
      </c>
      <c r="K201" t="s">
        <v>87</v>
      </c>
      <c r="L201" t="s">
        <v>136</v>
      </c>
      <c r="M201" t="s">
        <v>87</v>
      </c>
      <c r="O201" t="s">
        <v>175</v>
      </c>
      <c r="P201" t="s">
        <v>176</v>
      </c>
      <c r="Q201" t="s">
        <v>171</v>
      </c>
      <c r="R201" t="s">
        <v>179</v>
      </c>
      <c r="S201" t="s">
        <v>182</v>
      </c>
      <c r="T201" t="s">
        <v>174</v>
      </c>
      <c r="U201" t="s">
        <v>173</v>
      </c>
      <c r="V201" t="s">
        <v>178</v>
      </c>
    </row>
    <row r="202" spans="1:22" x14ac:dyDescent="0.25">
      <c r="A202">
        <v>201</v>
      </c>
      <c r="B202" t="s">
        <v>39</v>
      </c>
      <c r="C202" t="s">
        <v>87</v>
      </c>
      <c r="D202" t="s">
        <v>87</v>
      </c>
      <c r="E202" t="s">
        <v>22</v>
      </c>
      <c r="F202" t="s">
        <v>23</v>
      </c>
      <c r="G202" t="s">
        <v>132</v>
      </c>
      <c r="H202" t="s">
        <v>133</v>
      </c>
      <c r="I202" t="s">
        <v>134</v>
      </c>
      <c r="J202" t="s">
        <v>135</v>
      </c>
      <c r="K202" t="s">
        <v>20</v>
      </c>
      <c r="L202" t="s">
        <v>87</v>
      </c>
      <c r="M202" t="s">
        <v>87</v>
      </c>
      <c r="O202" t="s">
        <v>175</v>
      </c>
      <c r="P202" t="s">
        <v>176</v>
      </c>
      <c r="Q202" t="s">
        <v>172</v>
      </c>
      <c r="R202" t="s">
        <v>179</v>
      </c>
      <c r="S202" t="s">
        <v>182</v>
      </c>
      <c r="T202" t="s">
        <v>174</v>
      </c>
      <c r="U202" t="s">
        <v>171</v>
      </c>
      <c r="V202" t="s">
        <v>173</v>
      </c>
    </row>
    <row r="203" spans="1:22" x14ac:dyDescent="0.25">
      <c r="A203">
        <v>202</v>
      </c>
      <c r="B203" t="s">
        <v>39</v>
      </c>
      <c r="C203" t="s">
        <v>87</v>
      </c>
      <c r="D203" t="s">
        <v>41</v>
      </c>
      <c r="E203" t="s">
        <v>87</v>
      </c>
      <c r="F203" t="s">
        <v>87</v>
      </c>
      <c r="G203" t="s">
        <v>87</v>
      </c>
      <c r="H203" t="s">
        <v>133</v>
      </c>
      <c r="I203" t="s">
        <v>134</v>
      </c>
      <c r="J203" t="s">
        <v>135</v>
      </c>
      <c r="K203" t="s">
        <v>20</v>
      </c>
      <c r="L203" t="s">
        <v>136</v>
      </c>
      <c r="M203" t="s">
        <v>137</v>
      </c>
      <c r="O203" t="s">
        <v>175</v>
      </c>
      <c r="P203" t="s">
        <v>172</v>
      </c>
      <c r="Q203" t="s">
        <v>173</v>
      </c>
      <c r="R203" t="s">
        <v>180</v>
      </c>
      <c r="S203" t="s">
        <v>182</v>
      </c>
      <c r="T203" t="s">
        <v>176</v>
      </c>
      <c r="U203" t="s">
        <v>177</v>
      </c>
      <c r="V203" t="s">
        <v>178</v>
      </c>
    </row>
    <row r="204" spans="1:22" x14ac:dyDescent="0.25">
      <c r="A204">
        <v>203</v>
      </c>
      <c r="B204" t="s">
        <v>39</v>
      </c>
      <c r="C204" t="s">
        <v>87</v>
      </c>
      <c r="D204" t="s">
        <v>41</v>
      </c>
      <c r="E204" t="s">
        <v>87</v>
      </c>
      <c r="F204" t="s">
        <v>87</v>
      </c>
      <c r="G204" t="s">
        <v>132</v>
      </c>
      <c r="H204" t="s">
        <v>87</v>
      </c>
      <c r="I204" t="s">
        <v>134</v>
      </c>
      <c r="J204" t="s">
        <v>135</v>
      </c>
      <c r="K204" t="s">
        <v>20</v>
      </c>
      <c r="L204" t="s">
        <v>136</v>
      </c>
      <c r="M204" t="s">
        <v>137</v>
      </c>
      <c r="O204" t="s">
        <v>175</v>
      </c>
      <c r="P204" t="s">
        <v>172</v>
      </c>
      <c r="Q204" t="s">
        <v>173</v>
      </c>
      <c r="R204" t="s">
        <v>180</v>
      </c>
      <c r="S204" t="s">
        <v>182</v>
      </c>
      <c r="T204" t="s">
        <v>174</v>
      </c>
      <c r="U204" t="s">
        <v>177</v>
      </c>
      <c r="V204" t="s">
        <v>178</v>
      </c>
    </row>
    <row r="205" spans="1:22" x14ac:dyDescent="0.25">
      <c r="A205">
        <v>204</v>
      </c>
      <c r="B205" t="s">
        <v>39</v>
      </c>
      <c r="C205" t="s">
        <v>87</v>
      </c>
      <c r="D205" t="s">
        <v>41</v>
      </c>
      <c r="E205" t="s">
        <v>87</v>
      </c>
      <c r="F205" t="s">
        <v>87</v>
      </c>
      <c r="G205" t="s">
        <v>132</v>
      </c>
      <c r="H205" t="s">
        <v>133</v>
      </c>
      <c r="I205" t="s">
        <v>87</v>
      </c>
      <c r="J205" t="s">
        <v>135</v>
      </c>
      <c r="K205" t="s">
        <v>20</v>
      </c>
      <c r="L205" t="s">
        <v>136</v>
      </c>
      <c r="M205" t="s">
        <v>137</v>
      </c>
      <c r="O205" t="s">
        <v>173</v>
      </c>
      <c r="P205" t="s">
        <v>176</v>
      </c>
      <c r="Q205" t="s">
        <v>172</v>
      </c>
      <c r="R205" t="s">
        <v>180</v>
      </c>
      <c r="S205" t="s">
        <v>182</v>
      </c>
      <c r="T205" t="s">
        <v>174</v>
      </c>
      <c r="U205" t="s">
        <v>177</v>
      </c>
      <c r="V205" t="s">
        <v>178</v>
      </c>
    </row>
    <row r="206" spans="1:22" x14ac:dyDescent="0.25">
      <c r="A206">
        <v>205</v>
      </c>
      <c r="B206" t="s">
        <v>39</v>
      </c>
      <c r="C206" t="s">
        <v>87</v>
      </c>
      <c r="D206" t="s">
        <v>41</v>
      </c>
      <c r="E206" t="s">
        <v>87</v>
      </c>
      <c r="F206" t="s">
        <v>87</v>
      </c>
      <c r="G206" t="s">
        <v>132</v>
      </c>
      <c r="H206" t="s">
        <v>133</v>
      </c>
      <c r="I206" t="s">
        <v>134</v>
      </c>
      <c r="J206" t="s">
        <v>87</v>
      </c>
      <c r="K206" t="s">
        <v>20</v>
      </c>
      <c r="L206" t="s">
        <v>136</v>
      </c>
      <c r="M206" t="s">
        <v>137</v>
      </c>
      <c r="O206" t="s">
        <v>175</v>
      </c>
      <c r="P206" t="s">
        <v>176</v>
      </c>
      <c r="Q206" t="s">
        <v>172</v>
      </c>
      <c r="R206" t="s">
        <v>180</v>
      </c>
      <c r="S206" t="s">
        <v>182</v>
      </c>
      <c r="T206" t="s">
        <v>174</v>
      </c>
      <c r="U206" t="s">
        <v>177</v>
      </c>
      <c r="V206" t="s">
        <v>178</v>
      </c>
    </row>
    <row r="207" spans="1:22" x14ac:dyDescent="0.25">
      <c r="A207">
        <v>206</v>
      </c>
      <c r="B207" t="s">
        <v>39</v>
      </c>
      <c r="C207" t="s">
        <v>87</v>
      </c>
      <c r="D207" t="s">
        <v>41</v>
      </c>
      <c r="E207" t="s">
        <v>87</v>
      </c>
      <c r="F207" t="s">
        <v>87</v>
      </c>
      <c r="G207" t="s">
        <v>132</v>
      </c>
      <c r="H207" t="s">
        <v>133</v>
      </c>
      <c r="I207" t="s">
        <v>134</v>
      </c>
      <c r="J207" t="s">
        <v>135</v>
      </c>
      <c r="K207" t="s">
        <v>87</v>
      </c>
      <c r="L207" t="s">
        <v>136</v>
      </c>
      <c r="M207" t="s">
        <v>137</v>
      </c>
      <c r="O207" t="s">
        <v>175</v>
      </c>
      <c r="P207" t="s">
        <v>176</v>
      </c>
      <c r="Q207" t="s">
        <v>173</v>
      </c>
      <c r="R207" t="s">
        <v>180</v>
      </c>
      <c r="S207" t="s">
        <v>182</v>
      </c>
      <c r="T207" t="s">
        <v>174</v>
      </c>
      <c r="U207" t="s">
        <v>177</v>
      </c>
      <c r="V207" t="s">
        <v>178</v>
      </c>
    </row>
    <row r="208" spans="1:22" x14ac:dyDescent="0.25">
      <c r="A208">
        <v>207</v>
      </c>
      <c r="B208" t="s">
        <v>39</v>
      </c>
      <c r="C208" t="s">
        <v>87</v>
      </c>
      <c r="D208" t="s">
        <v>41</v>
      </c>
      <c r="E208" t="s">
        <v>87</v>
      </c>
      <c r="F208" t="s">
        <v>87</v>
      </c>
      <c r="G208" t="s">
        <v>132</v>
      </c>
      <c r="H208" t="s">
        <v>133</v>
      </c>
      <c r="I208" t="s">
        <v>134</v>
      </c>
      <c r="J208" t="s">
        <v>135</v>
      </c>
      <c r="K208" t="s">
        <v>20</v>
      </c>
      <c r="L208" t="s">
        <v>87</v>
      </c>
      <c r="M208" t="s">
        <v>137</v>
      </c>
      <c r="O208" t="s">
        <v>175</v>
      </c>
      <c r="P208" t="s">
        <v>176</v>
      </c>
      <c r="Q208" t="s">
        <v>172</v>
      </c>
      <c r="R208" t="s">
        <v>180</v>
      </c>
      <c r="S208" t="s">
        <v>182</v>
      </c>
      <c r="T208" t="s">
        <v>174</v>
      </c>
      <c r="U208" t="s">
        <v>177</v>
      </c>
      <c r="V208" t="s">
        <v>173</v>
      </c>
    </row>
    <row r="209" spans="1:22" x14ac:dyDescent="0.25">
      <c r="A209">
        <v>208</v>
      </c>
      <c r="B209" t="s">
        <v>39</v>
      </c>
      <c r="C209" t="s">
        <v>87</v>
      </c>
      <c r="D209" t="s">
        <v>41</v>
      </c>
      <c r="E209" t="s">
        <v>87</v>
      </c>
      <c r="F209" t="s">
        <v>87</v>
      </c>
      <c r="G209" t="s">
        <v>132</v>
      </c>
      <c r="H209" t="s">
        <v>133</v>
      </c>
      <c r="I209" t="s">
        <v>134</v>
      </c>
      <c r="J209" t="s">
        <v>135</v>
      </c>
      <c r="K209" t="s">
        <v>20</v>
      </c>
      <c r="L209" t="s">
        <v>136</v>
      </c>
      <c r="M209" t="s">
        <v>87</v>
      </c>
      <c r="O209" t="s">
        <v>175</v>
      </c>
      <c r="P209" t="s">
        <v>176</v>
      </c>
      <c r="Q209" t="s">
        <v>172</v>
      </c>
      <c r="R209" t="s">
        <v>180</v>
      </c>
      <c r="S209" t="s">
        <v>182</v>
      </c>
      <c r="T209" t="s">
        <v>174</v>
      </c>
      <c r="U209" t="s">
        <v>173</v>
      </c>
      <c r="V209" t="s">
        <v>178</v>
      </c>
    </row>
    <row r="210" spans="1:22" x14ac:dyDescent="0.25">
      <c r="A210">
        <v>209</v>
      </c>
      <c r="B210" t="s">
        <v>39</v>
      </c>
      <c r="C210" t="s">
        <v>87</v>
      </c>
      <c r="D210" t="s">
        <v>41</v>
      </c>
      <c r="E210" t="s">
        <v>87</v>
      </c>
      <c r="F210" t="s">
        <v>23</v>
      </c>
      <c r="G210" t="s">
        <v>87</v>
      </c>
      <c r="H210" t="s">
        <v>87</v>
      </c>
      <c r="I210" t="s">
        <v>134</v>
      </c>
      <c r="J210" t="s">
        <v>135</v>
      </c>
      <c r="K210" t="s">
        <v>20</v>
      </c>
      <c r="L210" t="s">
        <v>136</v>
      </c>
      <c r="M210" t="s">
        <v>137</v>
      </c>
      <c r="O210" t="s">
        <v>171</v>
      </c>
      <c r="P210" t="s">
        <v>172</v>
      </c>
      <c r="Q210" t="s">
        <v>173</v>
      </c>
      <c r="R210" t="s">
        <v>180</v>
      </c>
      <c r="S210" t="s">
        <v>182</v>
      </c>
      <c r="T210" t="s">
        <v>175</v>
      </c>
      <c r="U210" t="s">
        <v>177</v>
      </c>
      <c r="V210" t="s">
        <v>178</v>
      </c>
    </row>
    <row r="211" spans="1:22" x14ac:dyDescent="0.25">
      <c r="A211">
        <v>210</v>
      </c>
      <c r="B211" t="s">
        <v>39</v>
      </c>
      <c r="C211" t="s">
        <v>87</v>
      </c>
      <c r="D211" t="s">
        <v>41</v>
      </c>
      <c r="E211" t="s">
        <v>87</v>
      </c>
      <c r="F211" t="s">
        <v>23</v>
      </c>
      <c r="G211" t="s">
        <v>87</v>
      </c>
      <c r="H211" t="s">
        <v>133</v>
      </c>
      <c r="I211" t="s">
        <v>87</v>
      </c>
      <c r="J211" t="s">
        <v>135</v>
      </c>
      <c r="K211" t="s">
        <v>20</v>
      </c>
      <c r="L211" t="s">
        <v>136</v>
      </c>
      <c r="M211" t="s">
        <v>137</v>
      </c>
      <c r="O211" t="s">
        <v>171</v>
      </c>
      <c r="P211" t="s">
        <v>172</v>
      </c>
      <c r="Q211" t="s">
        <v>173</v>
      </c>
      <c r="R211" t="s">
        <v>180</v>
      </c>
      <c r="S211" t="s">
        <v>182</v>
      </c>
      <c r="T211" t="s">
        <v>176</v>
      </c>
      <c r="U211" t="s">
        <v>177</v>
      </c>
      <c r="V211" t="s">
        <v>178</v>
      </c>
    </row>
    <row r="212" spans="1:22" x14ac:dyDescent="0.25">
      <c r="A212">
        <v>211</v>
      </c>
      <c r="B212" t="s">
        <v>39</v>
      </c>
      <c r="C212" t="s">
        <v>87</v>
      </c>
      <c r="D212" t="s">
        <v>41</v>
      </c>
      <c r="E212" t="s">
        <v>87</v>
      </c>
      <c r="F212" t="s">
        <v>23</v>
      </c>
      <c r="G212" t="s">
        <v>87</v>
      </c>
      <c r="H212" t="s">
        <v>133</v>
      </c>
      <c r="I212" t="s">
        <v>134</v>
      </c>
      <c r="J212" t="s">
        <v>87</v>
      </c>
      <c r="K212" t="s">
        <v>20</v>
      </c>
      <c r="L212" t="s">
        <v>136</v>
      </c>
      <c r="M212" t="s">
        <v>137</v>
      </c>
      <c r="O212" t="s">
        <v>171</v>
      </c>
      <c r="P212" t="s">
        <v>176</v>
      </c>
      <c r="Q212" t="s">
        <v>172</v>
      </c>
      <c r="R212" t="s">
        <v>180</v>
      </c>
      <c r="S212" t="s">
        <v>182</v>
      </c>
      <c r="T212" t="s">
        <v>175</v>
      </c>
      <c r="U212" t="s">
        <v>177</v>
      </c>
      <c r="V212" t="s">
        <v>178</v>
      </c>
    </row>
    <row r="213" spans="1:22" x14ac:dyDescent="0.25">
      <c r="A213">
        <v>212</v>
      </c>
      <c r="B213" t="s">
        <v>39</v>
      </c>
      <c r="C213" t="s">
        <v>87</v>
      </c>
      <c r="D213" t="s">
        <v>41</v>
      </c>
      <c r="E213" t="s">
        <v>87</v>
      </c>
      <c r="F213" t="s">
        <v>23</v>
      </c>
      <c r="G213" t="s">
        <v>87</v>
      </c>
      <c r="H213" t="s">
        <v>133</v>
      </c>
      <c r="I213" t="s">
        <v>134</v>
      </c>
      <c r="J213" t="s">
        <v>135</v>
      </c>
      <c r="K213" t="s">
        <v>87</v>
      </c>
      <c r="L213" t="s">
        <v>136</v>
      </c>
      <c r="M213" t="s">
        <v>137</v>
      </c>
      <c r="O213" t="s">
        <v>171</v>
      </c>
      <c r="P213" t="s">
        <v>176</v>
      </c>
      <c r="Q213" t="s">
        <v>173</v>
      </c>
      <c r="R213" t="s">
        <v>180</v>
      </c>
      <c r="S213" t="s">
        <v>182</v>
      </c>
      <c r="T213" t="s">
        <v>175</v>
      </c>
      <c r="U213" t="s">
        <v>177</v>
      </c>
      <c r="V213" t="s">
        <v>178</v>
      </c>
    </row>
    <row r="214" spans="1:22" x14ac:dyDescent="0.25">
      <c r="A214">
        <v>213</v>
      </c>
      <c r="B214" t="s">
        <v>39</v>
      </c>
      <c r="C214" t="s">
        <v>87</v>
      </c>
      <c r="D214" t="s">
        <v>41</v>
      </c>
      <c r="E214" t="s">
        <v>87</v>
      </c>
      <c r="F214" t="s">
        <v>23</v>
      </c>
      <c r="G214" t="s">
        <v>87</v>
      </c>
      <c r="H214" t="s">
        <v>133</v>
      </c>
      <c r="I214" t="s">
        <v>134</v>
      </c>
      <c r="J214" t="s">
        <v>135</v>
      </c>
      <c r="K214" t="s">
        <v>20</v>
      </c>
      <c r="L214" t="s">
        <v>87</v>
      </c>
      <c r="M214" t="s">
        <v>137</v>
      </c>
      <c r="O214" t="s">
        <v>171</v>
      </c>
      <c r="P214" t="s">
        <v>176</v>
      </c>
      <c r="Q214" t="s">
        <v>172</v>
      </c>
      <c r="R214" t="s">
        <v>180</v>
      </c>
      <c r="S214" t="s">
        <v>182</v>
      </c>
      <c r="T214" t="s">
        <v>175</v>
      </c>
      <c r="U214" t="s">
        <v>177</v>
      </c>
      <c r="V214" t="s">
        <v>173</v>
      </c>
    </row>
    <row r="215" spans="1:22" x14ac:dyDescent="0.25">
      <c r="A215">
        <v>214</v>
      </c>
      <c r="B215" t="s">
        <v>39</v>
      </c>
      <c r="C215" t="s">
        <v>87</v>
      </c>
      <c r="D215" t="s">
        <v>41</v>
      </c>
      <c r="E215" t="s">
        <v>87</v>
      </c>
      <c r="F215" t="s">
        <v>23</v>
      </c>
      <c r="G215" t="s">
        <v>87</v>
      </c>
      <c r="H215" t="s">
        <v>133</v>
      </c>
      <c r="I215" t="s">
        <v>134</v>
      </c>
      <c r="J215" t="s">
        <v>135</v>
      </c>
      <c r="K215" t="s">
        <v>20</v>
      </c>
      <c r="L215" t="s">
        <v>136</v>
      </c>
      <c r="M215" t="s">
        <v>87</v>
      </c>
      <c r="O215" t="s">
        <v>171</v>
      </c>
      <c r="P215" t="s">
        <v>176</v>
      </c>
      <c r="Q215" t="s">
        <v>172</v>
      </c>
      <c r="R215" t="s">
        <v>180</v>
      </c>
      <c r="S215" t="s">
        <v>182</v>
      </c>
      <c r="T215" t="s">
        <v>175</v>
      </c>
      <c r="U215" t="s">
        <v>173</v>
      </c>
      <c r="V215" t="s">
        <v>178</v>
      </c>
    </row>
    <row r="216" spans="1:22" x14ac:dyDescent="0.25">
      <c r="A216">
        <v>215</v>
      </c>
      <c r="B216" t="s">
        <v>39</v>
      </c>
      <c r="C216" t="s">
        <v>87</v>
      </c>
      <c r="D216" t="s">
        <v>41</v>
      </c>
      <c r="E216" t="s">
        <v>87</v>
      </c>
      <c r="F216" t="s">
        <v>23</v>
      </c>
      <c r="G216" t="s">
        <v>132</v>
      </c>
      <c r="H216" t="s">
        <v>87</v>
      </c>
      <c r="I216" t="s">
        <v>87</v>
      </c>
      <c r="J216" t="s">
        <v>135</v>
      </c>
      <c r="K216" t="s">
        <v>20</v>
      </c>
      <c r="L216" t="s">
        <v>136</v>
      </c>
      <c r="M216" t="s">
        <v>137</v>
      </c>
      <c r="O216" t="s">
        <v>171</v>
      </c>
      <c r="P216" t="s">
        <v>172</v>
      </c>
      <c r="Q216" t="s">
        <v>173</v>
      </c>
      <c r="R216" t="s">
        <v>180</v>
      </c>
      <c r="S216" t="s">
        <v>182</v>
      </c>
      <c r="T216" t="s">
        <v>174</v>
      </c>
      <c r="U216" t="s">
        <v>177</v>
      </c>
      <c r="V216" t="s">
        <v>178</v>
      </c>
    </row>
    <row r="217" spans="1:22" x14ac:dyDescent="0.25">
      <c r="A217">
        <v>216</v>
      </c>
      <c r="B217" t="s">
        <v>39</v>
      </c>
      <c r="C217" t="s">
        <v>87</v>
      </c>
      <c r="D217" t="s">
        <v>41</v>
      </c>
      <c r="E217" t="s">
        <v>87</v>
      </c>
      <c r="F217" t="s">
        <v>23</v>
      </c>
      <c r="G217" t="s">
        <v>132</v>
      </c>
      <c r="H217" t="s">
        <v>87</v>
      </c>
      <c r="I217" t="s">
        <v>134</v>
      </c>
      <c r="J217" t="s">
        <v>87</v>
      </c>
      <c r="K217" t="s">
        <v>20</v>
      </c>
      <c r="L217" t="s">
        <v>136</v>
      </c>
      <c r="M217" t="s">
        <v>137</v>
      </c>
      <c r="O217" t="s">
        <v>175</v>
      </c>
      <c r="P217" t="s">
        <v>172</v>
      </c>
      <c r="Q217" t="s">
        <v>171</v>
      </c>
      <c r="R217" t="s">
        <v>180</v>
      </c>
      <c r="S217" t="s">
        <v>182</v>
      </c>
      <c r="T217" t="s">
        <v>174</v>
      </c>
      <c r="U217" t="s">
        <v>177</v>
      </c>
      <c r="V217" t="s">
        <v>178</v>
      </c>
    </row>
    <row r="218" spans="1:22" x14ac:dyDescent="0.25">
      <c r="A218">
        <v>217</v>
      </c>
      <c r="B218" t="s">
        <v>39</v>
      </c>
      <c r="C218" t="s">
        <v>87</v>
      </c>
      <c r="D218" t="s">
        <v>41</v>
      </c>
      <c r="E218" t="s">
        <v>87</v>
      </c>
      <c r="F218" t="s">
        <v>23</v>
      </c>
      <c r="G218" t="s">
        <v>132</v>
      </c>
      <c r="H218" t="s">
        <v>87</v>
      </c>
      <c r="I218" t="s">
        <v>134</v>
      </c>
      <c r="J218" t="s">
        <v>135</v>
      </c>
      <c r="K218" t="s">
        <v>87</v>
      </c>
      <c r="L218" t="s">
        <v>136</v>
      </c>
      <c r="M218" t="s">
        <v>137</v>
      </c>
      <c r="O218" t="s">
        <v>175</v>
      </c>
      <c r="P218" t="s">
        <v>171</v>
      </c>
      <c r="Q218" t="s">
        <v>173</v>
      </c>
      <c r="R218" t="s">
        <v>180</v>
      </c>
      <c r="S218" t="s">
        <v>182</v>
      </c>
      <c r="T218" t="s">
        <v>174</v>
      </c>
      <c r="U218" t="s">
        <v>177</v>
      </c>
      <c r="V218" t="s">
        <v>178</v>
      </c>
    </row>
    <row r="219" spans="1:22" x14ac:dyDescent="0.25">
      <c r="A219">
        <v>218</v>
      </c>
      <c r="B219" t="s">
        <v>39</v>
      </c>
      <c r="C219" t="s">
        <v>87</v>
      </c>
      <c r="D219" t="s">
        <v>41</v>
      </c>
      <c r="E219" t="s">
        <v>87</v>
      </c>
      <c r="F219" t="s">
        <v>23</v>
      </c>
      <c r="G219" t="s">
        <v>132</v>
      </c>
      <c r="H219" t="s">
        <v>87</v>
      </c>
      <c r="I219" t="s">
        <v>134</v>
      </c>
      <c r="J219" t="s">
        <v>135</v>
      </c>
      <c r="K219" t="s">
        <v>20</v>
      </c>
      <c r="L219" t="s">
        <v>87</v>
      </c>
      <c r="M219" t="s">
        <v>137</v>
      </c>
      <c r="O219" t="s">
        <v>175</v>
      </c>
      <c r="P219" t="s">
        <v>172</v>
      </c>
      <c r="Q219" t="s">
        <v>171</v>
      </c>
      <c r="R219" t="s">
        <v>180</v>
      </c>
      <c r="S219" t="s">
        <v>182</v>
      </c>
      <c r="T219" t="s">
        <v>174</v>
      </c>
      <c r="U219" t="s">
        <v>177</v>
      </c>
      <c r="V219" t="s">
        <v>173</v>
      </c>
    </row>
    <row r="220" spans="1:22" x14ac:dyDescent="0.25">
      <c r="A220">
        <v>219</v>
      </c>
      <c r="B220" t="s">
        <v>39</v>
      </c>
      <c r="C220" t="s">
        <v>87</v>
      </c>
      <c r="D220" t="s">
        <v>41</v>
      </c>
      <c r="E220" t="s">
        <v>87</v>
      </c>
      <c r="F220" t="s">
        <v>23</v>
      </c>
      <c r="G220" t="s">
        <v>132</v>
      </c>
      <c r="H220" t="s">
        <v>87</v>
      </c>
      <c r="I220" t="s">
        <v>134</v>
      </c>
      <c r="J220" t="s">
        <v>135</v>
      </c>
      <c r="K220" t="s">
        <v>20</v>
      </c>
      <c r="L220" t="s">
        <v>136</v>
      </c>
      <c r="M220" t="s">
        <v>87</v>
      </c>
      <c r="O220" t="s">
        <v>175</v>
      </c>
      <c r="P220" t="s">
        <v>172</v>
      </c>
      <c r="Q220" t="s">
        <v>171</v>
      </c>
      <c r="R220" t="s">
        <v>180</v>
      </c>
      <c r="S220" t="s">
        <v>182</v>
      </c>
      <c r="T220" t="s">
        <v>174</v>
      </c>
      <c r="U220" t="s">
        <v>173</v>
      </c>
      <c r="V220" t="s">
        <v>178</v>
      </c>
    </row>
    <row r="221" spans="1:22" x14ac:dyDescent="0.25">
      <c r="A221">
        <v>220</v>
      </c>
      <c r="B221" t="s">
        <v>39</v>
      </c>
      <c r="C221" t="s">
        <v>87</v>
      </c>
      <c r="D221" t="s">
        <v>41</v>
      </c>
      <c r="E221" t="s">
        <v>87</v>
      </c>
      <c r="F221" t="s">
        <v>23</v>
      </c>
      <c r="G221" t="s">
        <v>132</v>
      </c>
      <c r="H221" t="s">
        <v>133</v>
      </c>
      <c r="I221" t="s">
        <v>87</v>
      </c>
      <c r="J221" t="s">
        <v>87</v>
      </c>
      <c r="K221" t="s">
        <v>20</v>
      </c>
      <c r="L221" t="s">
        <v>136</v>
      </c>
      <c r="M221" t="s">
        <v>137</v>
      </c>
      <c r="O221" t="s">
        <v>171</v>
      </c>
      <c r="P221" t="s">
        <v>176</v>
      </c>
      <c r="Q221" t="s">
        <v>172</v>
      </c>
      <c r="R221" t="s">
        <v>180</v>
      </c>
      <c r="S221" t="s">
        <v>182</v>
      </c>
      <c r="T221" t="s">
        <v>174</v>
      </c>
      <c r="U221" t="s">
        <v>177</v>
      </c>
      <c r="V221" t="s">
        <v>178</v>
      </c>
    </row>
    <row r="222" spans="1:22" x14ac:dyDescent="0.25">
      <c r="A222">
        <v>221</v>
      </c>
      <c r="B222" t="s">
        <v>39</v>
      </c>
      <c r="C222" t="s">
        <v>87</v>
      </c>
      <c r="D222" t="s">
        <v>41</v>
      </c>
      <c r="E222" t="s">
        <v>87</v>
      </c>
      <c r="F222" t="s">
        <v>23</v>
      </c>
      <c r="G222" t="s">
        <v>132</v>
      </c>
      <c r="H222" t="s">
        <v>133</v>
      </c>
      <c r="I222" t="s">
        <v>87</v>
      </c>
      <c r="J222" t="s">
        <v>135</v>
      </c>
      <c r="K222" t="s">
        <v>87</v>
      </c>
      <c r="L222" t="s">
        <v>136</v>
      </c>
      <c r="M222" t="s">
        <v>137</v>
      </c>
      <c r="O222" t="s">
        <v>171</v>
      </c>
      <c r="P222" t="s">
        <v>176</v>
      </c>
      <c r="Q222" t="s">
        <v>173</v>
      </c>
      <c r="R222" t="s">
        <v>180</v>
      </c>
      <c r="S222" t="s">
        <v>182</v>
      </c>
      <c r="T222" t="s">
        <v>174</v>
      </c>
      <c r="U222" t="s">
        <v>177</v>
      </c>
      <c r="V222" t="s">
        <v>178</v>
      </c>
    </row>
    <row r="223" spans="1:22" x14ac:dyDescent="0.25">
      <c r="A223">
        <v>222</v>
      </c>
      <c r="B223" t="s">
        <v>39</v>
      </c>
      <c r="C223" t="s">
        <v>87</v>
      </c>
      <c r="D223" t="s">
        <v>41</v>
      </c>
      <c r="E223" t="s">
        <v>87</v>
      </c>
      <c r="F223" t="s">
        <v>23</v>
      </c>
      <c r="G223" t="s">
        <v>132</v>
      </c>
      <c r="H223" t="s">
        <v>133</v>
      </c>
      <c r="I223" t="s">
        <v>87</v>
      </c>
      <c r="J223" t="s">
        <v>135</v>
      </c>
      <c r="K223" t="s">
        <v>20</v>
      </c>
      <c r="L223" t="s">
        <v>87</v>
      </c>
      <c r="M223" t="s">
        <v>137</v>
      </c>
      <c r="O223" t="s">
        <v>171</v>
      </c>
      <c r="P223" t="s">
        <v>176</v>
      </c>
      <c r="Q223" t="s">
        <v>172</v>
      </c>
      <c r="R223" t="s">
        <v>180</v>
      </c>
      <c r="S223" t="s">
        <v>182</v>
      </c>
      <c r="T223" t="s">
        <v>174</v>
      </c>
      <c r="U223" t="s">
        <v>177</v>
      </c>
      <c r="V223" t="s">
        <v>173</v>
      </c>
    </row>
    <row r="224" spans="1:22" x14ac:dyDescent="0.25">
      <c r="A224">
        <v>223</v>
      </c>
      <c r="B224" t="s">
        <v>39</v>
      </c>
      <c r="C224" t="s">
        <v>87</v>
      </c>
      <c r="D224" t="s">
        <v>41</v>
      </c>
      <c r="E224" t="s">
        <v>87</v>
      </c>
      <c r="F224" t="s">
        <v>23</v>
      </c>
      <c r="G224" t="s">
        <v>132</v>
      </c>
      <c r="H224" t="s">
        <v>133</v>
      </c>
      <c r="I224" t="s">
        <v>87</v>
      </c>
      <c r="J224" t="s">
        <v>135</v>
      </c>
      <c r="K224" t="s">
        <v>20</v>
      </c>
      <c r="L224" t="s">
        <v>136</v>
      </c>
      <c r="M224" t="s">
        <v>87</v>
      </c>
      <c r="O224" t="s">
        <v>171</v>
      </c>
      <c r="P224" t="s">
        <v>176</v>
      </c>
      <c r="Q224" t="s">
        <v>172</v>
      </c>
      <c r="R224" t="s">
        <v>180</v>
      </c>
      <c r="S224" t="s">
        <v>182</v>
      </c>
      <c r="T224" t="s">
        <v>174</v>
      </c>
      <c r="U224" t="s">
        <v>173</v>
      </c>
      <c r="V224" t="s">
        <v>178</v>
      </c>
    </row>
    <row r="225" spans="1:22" x14ac:dyDescent="0.25">
      <c r="A225">
        <v>224</v>
      </c>
      <c r="B225" t="s">
        <v>39</v>
      </c>
      <c r="C225" t="s">
        <v>87</v>
      </c>
      <c r="D225" t="s">
        <v>41</v>
      </c>
      <c r="E225" t="s">
        <v>87</v>
      </c>
      <c r="F225" t="s">
        <v>23</v>
      </c>
      <c r="G225" t="s">
        <v>132</v>
      </c>
      <c r="H225" t="s">
        <v>133</v>
      </c>
      <c r="I225" t="s">
        <v>134</v>
      </c>
      <c r="J225" t="s">
        <v>87</v>
      </c>
      <c r="K225" t="s">
        <v>87</v>
      </c>
      <c r="L225" t="s">
        <v>136</v>
      </c>
      <c r="M225" t="s">
        <v>137</v>
      </c>
      <c r="O225" t="s">
        <v>175</v>
      </c>
      <c r="P225" t="s">
        <v>176</v>
      </c>
      <c r="Q225" t="s">
        <v>171</v>
      </c>
      <c r="R225" t="s">
        <v>180</v>
      </c>
      <c r="S225" t="s">
        <v>182</v>
      </c>
      <c r="T225" t="s">
        <v>174</v>
      </c>
      <c r="U225" t="s">
        <v>177</v>
      </c>
      <c r="V225" t="s">
        <v>178</v>
      </c>
    </row>
    <row r="226" spans="1:22" x14ac:dyDescent="0.25">
      <c r="A226">
        <v>225</v>
      </c>
      <c r="B226" t="s">
        <v>39</v>
      </c>
      <c r="C226" t="s">
        <v>87</v>
      </c>
      <c r="D226" t="s">
        <v>41</v>
      </c>
      <c r="E226" t="s">
        <v>87</v>
      </c>
      <c r="F226" t="s">
        <v>23</v>
      </c>
      <c r="G226" t="s">
        <v>132</v>
      </c>
      <c r="H226" t="s">
        <v>133</v>
      </c>
      <c r="I226" t="s">
        <v>134</v>
      </c>
      <c r="J226" t="s">
        <v>87</v>
      </c>
      <c r="K226" t="s">
        <v>20</v>
      </c>
      <c r="L226" t="s">
        <v>87</v>
      </c>
      <c r="M226" t="s">
        <v>137</v>
      </c>
      <c r="O226" t="s">
        <v>175</v>
      </c>
      <c r="P226" t="s">
        <v>176</v>
      </c>
      <c r="Q226" t="s">
        <v>172</v>
      </c>
      <c r="R226" t="s">
        <v>180</v>
      </c>
      <c r="S226" t="s">
        <v>182</v>
      </c>
      <c r="T226" t="s">
        <v>174</v>
      </c>
      <c r="U226" t="s">
        <v>177</v>
      </c>
      <c r="V226" t="s">
        <v>171</v>
      </c>
    </row>
    <row r="227" spans="1:22" x14ac:dyDescent="0.25">
      <c r="A227">
        <v>226</v>
      </c>
      <c r="B227" t="s">
        <v>39</v>
      </c>
      <c r="C227" t="s">
        <v>87</v>
      </c>
      <c r="D227" t="s">
        <v>41</v>
      </c>
      <c r="E227" t="s">
        <v>87</v>
      </c>
      <c r="F227" t="s">
        <v>23</v>
      </c>
      <c r="G227" t="s">
        <v>132</v>
      </c>
      <c r="H227" t="s">
        <v>133</v>
      </c>
      <c r="I227" t="s">
        <v>134</v>
      </c>
      <c r="J227" t="s">
        <v>87</v>
      </c>
      <c r="K227" t="s">
        <v>20</v>
      </c>
      <c r="L227" t="s">
        <v>136</v>
      </c>
      <c r="M227" t="s">
        <v>87</v>
      </c>
      <c r="O227" t="s">
        <v>175</v>
      </c>
      <c r="P227" t="s">
        <v>176</v>
      </c>
      <c r="Q227" t="s">
        <v>172</v>
      </c>
      <c r="R227" t="s">
        <v>180</v>
      </c>
      <c r="S227" t="s">
        <v>182</v>
      </c>
      <c r="T227" t="s">
        <v>174</v>
      </c>
      <c r="U227" t="s">
        <v>171</v>
      </c>
      <c r="V227" t="s">
        <v>178</v>
      </c>
    </row>
    <row r="228" spans="1:22" x14ac:dyDescent="0.25">
      <c r="A228">
        <v>227</v>
      </c>
      <c r="B228" t="s">
        <v>39</v>
      </c>
      <c r="C228" t="s">
        <v>87</v>
      </c>
      <c r="D228" t="s">
        <v>41</v>
      </c>
      <c r="E228" t="s">
        <v>87</v>
      </c>
      <c r="F228" t="s">
        <v>23</v>
      </c>
      <c r="G228" t="s">
        <v>132</v>
      </c>
      <c r="H228" t="s">
        <v>133</v>
      </c>
      <c r="I228" t="s">
        <v>134</v>
      </c>
      <c r="J228" t="s">
        <v>135</v>
      </c>
      <c r="K228" t="s">
        <v>87</v>
      </c>
      <c r="L228" t="s">
        <v>87</v>
      </c>
      <c r="M228" t="s">
        <v>137</v>
      </c>
      <c r="O228" t="s">
        <v>175</v>
      </c>
      <c r="P228" t="s">
        <v>176</v>
      </c>
      <c r="Q228" t="s">
        <v>171</v>
      </c>
      <c r="R228" t="s">
        <v>180</v>
      </c>
      <c r="S228" t="s">
        <v>182</v>
      </c>
      <c r="T228" t="s">
        <v>174</v>
      </c>
      <c r="U228" t="s">
        <v>177</v>
      </c>
      <c r="V228" t="s">
        <v>173</v>
      </c>
    </row>
    <row r="229" spans="1:22" x14ac:dyDescent="0.25">
      <c r="A229">
        <v>228</v>
      </c>
      <c r="B229" t="s">
        <v>39</v>
      </c>
      <c r="C229" t="s">
        <v>87</v>
      </c>
      <c r="D229" t="s">
        <v>41</v>
      </c>
      <c r="E229" t="s">
        <v>87</v>
      </c>
      <c r="F229" t="s">
        <v>23</v>
      </c>
      <c r="G229" t="s">
        <v>132</v>
      </c>
      <c r="H229" t="s">
        <v>133</v>
      </c>
      <c r="I229" t="s">
        <v>134</v>
      </c>
      <c r="J229" t="s">
        <v>135</v>
      </c>
      <c r="K229" t="s">
        <v>87</v>
      </c>
      <c r="L229" t="s">
        <v>136</v>
      </c>
      <c r="M229" t="s">
        <v>87</v>
      </c>
      <c r="O229" t="s">
        <v>175</v>
      </c>
      <c r="P229" t="s">
        <v>176</v>
      </c>
      <c r="Q229" t="s">
        <v>171</v>
      </c>
      <c r="R229" t="s">
        <v>180</v>
      </c>
      <c r="S229" t="s">
        <v>182</v>
      </c>
      <c r="T229" t="s">
        <v>174</v>
      </c>
      <c r="U229" t="s">
        <v>173</v>
      </c>
      <c r="V229" t="s">
        <v>178</v>
      </c>
    </row>
    <row r="230" spans="1:22" x14ac:dyDescent="0.25">
      <c r="A230">
        <v>229</v>
      </c>
      <c r="B230" t="s">
        <v>39</v>
      </c>
      <c r="C230" t="s">
        <v>87</v>
      </c>
      <c r="D230" t="s">
        <v>41</v>
      </c>
      <c r="E230" t="s">
        <v>87</v>
      </c>
      <c r="F230" t="s">
        <v>23</v>
      </c>
      <c r="G230" t="s">
        <v>132</v>
      </c>
      <c r="H230" t="s">
        <v>133</v>
      </c>
      <c r="I230" t="s">
        <v>134</v>
      </c>
      <c r="J230" t="s">
        <v>135</v>
      </c>
      <c r="K230" t="s">
        <v>20</v>
      </c>
      <c r="L230" t="s">
        <v>87</v>
      </c>
      <c r="M230" t="s">
        <v>87</v>
      </c>
      <c r="O230" t="s">
        <v>175</v>
      </c>
      <c r="P230" t="s">
        <v>176</v>
      </c>
      <c r="Q230" t="s">
        <v>172</v>
      </c>
      <c r="R230" t="s">
        <v>180</v>
      </c>
      <c r="S230" t="s">
        <v>182</v>
      </c>
      <c r="T230" t="s">
        <v>174</v>
      </c>
      <c r="U230" t="s">
        <v>171</v>
      </c>
      <c r="V230" t="s">
        <v>173</v>
      </c>
    </row>
    <row r="231" spans="1:22" x14ac:dyDescent="0.25">
      <c r="A231">
        <v>230</v>
      </c>
      <c r="B231" t="s">
        <v>39</v>
      </c>
      <c r="C231" t="s">
        <v>87</v>
      </c>
      <c r="D231" t="s">
        <v>41</v>
      </c>
      <c r="E231" t="s">
        <v>22</v>
      </c>
      <c r="F231" t="s">
        <v>87</v>
      </c>
      <c r="G231" t="s">
        <v>87</v>
      </c>
      <c r="H231" t="s">
        <v>87</v>
      </c>
      <c r="I231" t="s">
        <v>134</v>
      </c>
      <c r="J231" t="s">
        <v>135</v>
      </c>
      <c r="K231" t="s">
        <v>20</v>
      </c>
      <c r="L231" t="s">
        <v>136</v>
      </c>
      <c r="M231" t="s">
        <v>137</v>
      </c>
      <c r="O231" t="s">
        <v>175</v>
      </c>
      <c r="P231" t="s">
        <v>172</v>
      </c>
      <c r="Q231" t="s">
        <v>173</v>
      </c>
      <c r="R231" t="s">
        <v>180</v>
      </c>
      <c r="S231" t="s">
        <v>182</v>
      </c>
      <c r="T231" t="s">
        <v>179</v>
      </c>
      <c r="U231" t="s">
        <v>177</v>
      </c>
      <c r="V231" t="s">
        <v>178</v>
      </c>
    </row>
    <row r="232" spans="1:22" x14ac:dyDescent="0.25">
      <c r="A232">
        <v>231</v>
      </c>
      <c r="B232" t="s">
        <v>39</v>
      </c>
      <c r="C232" t="s">
        <v>87</v>
      </c>
      <c r="D232" t="s">
        <v>41</v>
      </c>
      <c r="E232" t="s">
        <v>22</v>
      </c>
      <c r="F232" t="s">
        <v>87</v>
      </c>
      <c r="G232" t="s">
        <v>87</v>
      </c>
      <c r="H232" t="s">
        <v>133</v>
      </c>
      <c r="I232" t="s">
        <v>87</v>
      </c>
      <c r="J232" t="s">
        <v>135</v>
      </c>
      <c r="K232" t="s">
        <v>20</v>
      </c>
      <c r="L232" t="s">
        <v>136</v>
      </c>
      <c r="M232" t="s">
        <v>137</v>
      </c>
      <c r="O232" t="s">
        <v>173</v>
      </c>
      <c r="P232" t="s">
        <v>176</v>
      </c>
      <c r="Q232" t="s">
        <v>172</v>
      </c>
      <c r="R232" t="s">
        <v>180</v>
      </c>
      <c r="S232" t="s">
        <v>182</v>
      </c>
      <c r="T232" t="s">
        <v>179</v>
      </c>
      <c r="U232" t="s">
        <v>177</v>
      </c>
      <c r="V232" t="s">
        <v>178</v>
      </c>
    </row>
    <row r="233" spans="1:22" x14ac:dyDescent="0.25">
      <c r="A233">
        <v>232</v>
      </c>
      <c r="B233" t="s">
        <v>39</v>
      </c>
      <c r="C233" t="s">
        <v>87</v>
      </c>
      <c r="D233" t="s">
        <v>41</v>
      </c>
      <c r="E233" t="s">
        <v>22</v>
      </c>
      <c r="F233" t="s">
        <v>87</v>
      </c>
      <c r="G233" t="s">
        <v>87</v>
      </c>
      <c r="H233" t="s">
        <v>133</v>
      </c>
      <c r="I233" t="s">
        <v>134</v>
      </c>
      <c r="J233" t="s">
        <v>87</v>
      </c>
      <c r="K233" t="s">
        <v>20</v>
      </c>
      <c r="L233" t="s">
        <v>136</v>
      </c>
      <c r="M233" t="s">
        <v>137</v>
      </c>
      <c r="O233" t="s">
        <v>175</v>
      </c>
      <c r="P233" t="s">
        <v>176</v>
      </c>
      <c r="Q233" t="s">
        <v>172</v>
      </c>
      <c r="R233" t="s">
        <v>180</v>
      </c>
      <c r="S233" t="s">
        <v>182</v>
      </c>
      <c r="T233" t="s">
        <v>179</v>
      </c>
      <c r="U233" t="s">
        <v>177</v>
      </c>
      <c r="V233" t="s">
        <v>178</v>
      </c>
    </row>
    <row r="234" spans="1:22" x14ac:dyDescent="0.25">
      <c r="A234">
        <v>233</v>
      </c>
      <c r="B234" t="s">
        <v>39</v>
      </c>
      <c r="C234" t="s">
        <v>87</v>
      </c>
      <c r="D234" t="s">
        <v>41</v>
      </c>
      <c r="E234" t="s">
        <v>22</v>
      </c>
      <c r="F234" t="s">
        <v>87</v>
      </c>
      <c r="G234" t="s">
        <v>87</v>
      </c>
      <c r="H234" t="s">
        <v>133</v>
      </c>
      <c r="I234" t="s">
        <v>134</v>
      </c>
      <c r="J234" t="s">
        <v>135</v>
      </c>
      <c r="K234" t="s">
        <v>87</v>
      </c>
      <c r="L234" t="s">
        <v>136</v>
      </c>
      <c r="M234" t="s">
        <v>137</v>
      </c>
      <c r="O234" t="s">
        <v>175</v>
      </c>
      <c r="P234" t="s">
        <v>176</v>
      </c>
      <c r="Q234" t="s">
        <v>173</v>
      </c>
      <c r="R234" t="s">
        <v>180</v>
      </c>
      <c r="S234" t="s">
        <v>182</v>
      </c>
      <c r="T234" t="s">
        <v>179</v>
      </c>
      <c r="U234" t="s">
        <v>177</v>
      </c>
      <c r="V234" t="s">
        <v>178</v>
      </c>
    </row>
    <row r="235" spans="1:22" x14ac:dyDescent="0.25">
      <c r="A235">
        <v>234</v>
      </c>
      <c r="B235" t="s">
        <v>39</v>
      </c>
      <c r="C235" t="s">
        <v>87</v>
      </c>
      <c r="D235" t="s">
        <v>41</v>
      </c>
      <c r="E235" t="s">
        <v>22</v>
      </c>
      <c r="F235" t="s">
        <v>87</v>
      </c>
      <c r="G235" t="s">
        <v>87</v>
      </c>
      <c r="H235" t="s">
        <v>133</v>
      </c>
      <c r="I235" t="s">
        <v>134</v>
      </c>
      <c r="J235" t="s">
        <v>135</v>
      </c>
      <c r="K235" t="s">
        <v>20</v>
      </c>
      <c r="L235" t="s">
        <v>87</v>
      </c>
      <c r="M235" t="s">
        <v>137</v>
      </c>
      <c r="O235" t="s">
        <v>175</v>
      </c>
      <c r="P235" t="s">
        <v>176</v>
      </c>
      <c r="Q235" t="s">
        <v>172</v>
      </c>
      <c r="R235" t="s">
        <v>180</v>
      </c>
      <c r="S235" t="s">
        <v>182</v>
      </c>
      <c r="T235" t="s">
        <v>179</v>
      </c>
      <c r="U235" t="s">
        <v>177</v>
      </c>
      <c r="V235" t="s">
        <v>173</v>
      </c>
    </row>
    <row r="236" spans="1:22" x14ac:dyDescent="0.25">
      <c r="A236">
        <v>235</v>
      </c>
      <c r="B236" t="s">
        <v>39</v>
      </c>
      <c r="C236" t="s">
        <v>87</v>
      </c>
      <c r="D236" t="s">
        <v>41</v>
      </c>
      <c r="E236" t="s">
        <v>22</v>
      </c>
      <c r="F236" t="s">
        <v>87</v>
      </c>
      <c r="G236" t="s">
        <v>87</v>
      </c>
      <c r="H236" t="s">
        <v>133</v>
      </c>
      <c r="I236" t="s">
        <v>134</v>
      </c>
      <c r="J236" t="s">
        <v>135</v>
      </c>
      <c r="K236" t="s">
        <v>20</v>
      </c>
      <c r="L236" t="s">
        <v>136</v>
      </c>
      <c r="M236" t="s">
        <v>87</v>
      </c>
      <c r="O236" t="s">
        <v>175</v>
      </c>
      <c r="P236" t="s">
        <v>176</v>
      </c>
      <c r="Q236" t="s">
        <v>172</v>
      </c>
      <c r="R236" t="s">
        <v>180</v>
      </c>
      <c r="S236" t="s">
        <v>182</v>
      </c>
      <c r="T236" t="s">
        <v>179</v>
      </c>
      <c r="U236" t="s">
        <v>173</v>
      </c>
      <c r="V236" t="s">
        <v>178</v>
      </c>
    </row>
    <row r="237" spans="1:22" x14ac:dyDescent="0.25">
      <c r="A237">
        <v>236</v>
      </c>
      <c r="B237" t="s">
        <v>39</v>
      </c>
      <c r="C237" t="s">
        <v>87</v>
      </c>
      <c r="D237" t="s">
        <v>41</v>
      </c>
      <c r="E237" t="s">
        <v>22</v>
      </c>
      <c r="F237" t="s">
        <v>87</v>
      </c>
      <c r="G237" t="s">
        <v>132</v>
      </c>
      <c r="H237" t="s">
        <v>87</v>
      </c>
      <c r="I237" t="s">
        <v>87</v>
      </c>
      <c r="J237" t="s">
        <v>135</v>
      </c>
      <c r="K237" t="s">
        <v>20</v>
      </c>
      <c r="L237" t="s">
        <v>136</v>
      </c>
      <c r="M237" t="s">
        <v>137</v>
      </c>
      <c r="O237" t="s">
        <v>180</v>
      </c>
      <c r="P237" t="s">
        <v>172</v>
      </c>
      <c r="Q237" t="s">
        <v>173</v>
      </c>
      <c r="R237" t="s">
        <v>179</v>
      </c>
      <c r="S237" t="s">
        <v>182</v>
      </c>
      <c r="T237" t="s">
        <v>174</v>
      </c>
      <c r="U237" t="s">
        <v>177</v>
      </c>
      <c r="V237" t="s">
        <v>178</v>
      </c>
    </row>
    <row r="238" spans="1:22" x14ac:dyDescent="0.25">
      <c r="A238">
        <v>237</v>
      </c>
      <c r="B238" t="s">
        <v>39</v>
      </c>
      <c r="C238" t="s">
        <v>87</v>
      </c>
      <c r="D238" t="s">
        <v>41</v>
      </c>
      <c r="E238" t="s">
        <v>22</v>
      </c>
      <c r="F238" t="s">
        <v>87</v>
      </c>
      <c r="G238" t="s">
        <v>132</v>
      </c>
      <c r="H238" t="s">
        <v>87</v>
      </c>
      <c r="I238" t="s">
        <v>134</v>
      </c>
      <c r="J238" t="s">
        <v>87</v>
      </c>
      <c r="K238" t="s">
        <v>20</v>
      </c>
      <c r="L238" t="s">
        <v>136</v>
      </c>
      <c r="M238" t="s">
        <v>137</v>
      </c>
      <c r="O238" t="s">
        <v>175</v>
      </c>
      <c r="P238" t="s">
        <v>172</v>
      </c>
      <c r="Q238" t="s">
        <v>174</v>
      </c>
      <c r="R238" t="s">
        <v>180</v>
      </c>
      <c r="S238" t="s">
        <v>182</v>
      </c>
      <c r="T238" t="s">
        <v>179</v>
      </c>
      <c r="U238" t="s">
        <v>177</v>
      </c>
      <c r="V238" t="s">
        <v>178</v>
      </c>
    </row>
    <row r="239" spans="1:22" x14ac:dyDescent="0.25">
      <c r="A239">
        <v>238</v>
      </c>
      <c r="B239" t="s">
        <v>39</v>
      </c>
      <c r="C239" t="s">
        <v>87</v>
      </c>
      <c r="D239" t="s">
        <v>41</v>
      </c>
      <c r="E239" t="s">
        <v>22</v>
      </c>
      <c r="F239" t="s">
        <v>87</v>
      </c>
      <c r="G239" t="s">
        <v>132</v>
      </c>
      <c r="H239" t="s">
        <v>87</v>
      </c>
      <c r="I239" t="s">
        <v>134</v>
      </c>
      <c r="J239" t="s">
        <v>135</v>
      </c>
      <c r="K239" t="s">
        <v>87</v>
      </c>
      <c r="L239" t="s">
        <v>136</v>
      </c>
      <c r="M239" t="s">
        <v>137</v>
      </c>
      <c r="O239" t="s">
        <v>175</v>
      </c>
      <c r="P239" t="s">
        <v>174</v>
      </c>
      <c r="Q239" t="s">
        <v>173</v>
      </c>
      <c r="R239" t="s">
        <v>180</v>
      </c>
      <c r="S239" t="s">
        <v>182</v>
      </c>
      <c r="T239" t="s">
        <v>179</v>
      </c>
      <c r="U239" t="s">
        <v>177</v>
      </c>
      <c r="V239" t="s">
        <v>178</v>
      </c>
    </row>
    <row r="240" spans="1:22" x14ac:dyDescent="0.25">
      <c r="A240">
        <v>239</v>
      </c>
      <c r="B240" t="s">
        <v>39</v>
      </c>
      <c r="C240" t="s">
        <v>87</v>
      </c>
      <c r="D240" t="s">
        <v>41</v>
      </c>
      <c r="E240" t="s">
        <v>22</v>
      </c>
      <c r="F240" t="s">
        <v>87</v>
      </c>
      <c r="G240" t="s">
        <v>132</v>
      </c>
      <c r="H240" t="s">
        <v>87</v>
      </c>
      <c r="I240" t="s">
        <v>134</v>
      </c>
      <c r="J240" t="s">
        <v>135</v>
      </c>
      <c r="K240" t="s">
        <v>20</v>
      </c>
      <c r="L240" t="s">
        <v>87</v>
      </c>
      <c r="M240" t="s">
        <v>137</v>
      </c>
      <c r="O240" t="s">
        <v>175</v>
      </c>
      <c r="P240" t="s">
        <v>172</v>
      </c>
      <c r="Q240" t="s">
        <v>174</v>
      </c>
      <c r="R240" t="s">
        <v>180</v>
      </c>
      <c r="S240" t="s">
        <v>182</v>
      </c>
      <c r="T240" t="s">
        <v>179</v>
      </c>
      <c r="U240" t="s">
        <v>177</v>
      </c>
      <c r="V240" t="s">
        <v>173</v>
      </c>
    </row>
    <row r="241" spans="1:22" x14ac:dyDescent="0.25">
      <c r="A241">
        <v>240</v>
      </c>
      <c r="B241" t="s">
        <v>39</v>
      </c>
      <c r="C241" t="s">
        <v>87</v>
      </c>
      <c r="D241" t="s">
        <v>41</v>
      </c>
      <c r="E241" t="s">
        <v>22</v>
      </c>
      <c r="F241" t="s">
        <v>87</v>
      </c>
      <c r="G241" t="s">
        <v>132</v>
      </c>
      <c r="H241" t="s">
        <v>87</v>
      </c>
      <c r="I241" t="s">
        <v>134</v>
      </c>
      <c r="J241" t="s">
        <v>135</v>
      </c>
      <c r="K241" t="s">
        <v>20</v>
      </c>
      <c r="L241" t="s">
        <v>136</v>
      </c>
      <c r="M241" t="s">
        <v>87</v>
      </c>
      <c r="O241" t="s">
        <v>175</v>
      </c>
      <c r="P241" t="s">
        <v>172</v>
      </c>
      <c r="Q241" t="s">
        <v>174</v>
      </c>
      <c r="R241" t="s">
        <v>180</v>
      </c>
      <c r="S241" t="s">
        <v>182</v>
      </c>
      <c r="T241" t="s">
        <v>179</v>
      </c>
      <c r="U241" t="s">
        <v>173</v>
      </c>
      <c r="V241" t="s">
        <v>178</v>
      </c>
    </row>
    <row r="242" spans="1:22" x14ac:dyDescent="0.25">
      <c r="A242">
        <v>241</v>
      </c>
      <c r="B242" t="s">
        <v>39</v>
      </c>
      <c r="C242" t="s">
        <v>87</v>
      </c>
      <c r="D242" t="s">
        <v>41</v>
      </c>
      <c r="E242" t="s">
        <v>22</v>
      </c>
      <c r="F242" t="s">
        <v>87</v>
      </c>
      <c r="G242" t="s">
        <v>132</v>
      </c>
      <c r="H242" t="s">
        <v>133</v>
      </c>
      <c r="I242" t="s">
        <v>87</v>
      </c>
      <c r="J242" t="s">
        <v>87</v>
      </c>
      <c r="K242" t="s">
        <v>20</v>
      </c>
      <c r="L242" t="s">
        <v>136</v>
      </c>
      <c r="M242" t="s">
        <v>137</v>
      </c>
      <c r="O242" t="s">
        <v>180</v>
      </c>
      <c r="P242" t="s">
        <v>176</v>
      </c>
      <c r="Q242" t="s">
        <v>172</v>
      </c>
      <c r="R242" t="s">
        <v>179</v>
      </c>
      <c r="S242" t="s">
        <v>182</v>
      </c>
      <c r="T242" t="s">
        <v>174</v>
      </c>
      <c r="U242" t="s">
        <v>177</v>
      </c>
      <c r="V242" t="s">
        <v>178</v>
      </c>
    </row>
    <row r="243" spans="1:22" x14ac:dyDescent="0.25">
      <c r="A243">
        <v>242</v>
      </c>
      <c r="B243" t="s">
        <v>39</v>
      </c>
      <c r="C243" t="s">
        <v>87</v>
      </c>
      <c r="D243" t="s">
        <v>41</v>
      </c>
      <c r="E243" t="s">
        <v>22</v>
      </c>
      <c r="F243" t="s">
        <v>87</v>
      </c>
      <c r="G243" t="s">
        <v>132</v>
      </c>
      <c r="H243" t="s">
        <v>133</v>
      </c>
      <c r="I243" t="s">
        <v>87</v>
      </c>
      <c r="J243" t="s">
        <v>135</v>
      </c>
      <c r="K243" t="s">
        <v>87</v>
      </c>
      <c r="L243" t="s">
        <v>136</v>
      </c>
      <c r="M243" t="s">
        <v>137</v>
      </c>
      <c r="O243" t="s">
        <v>180</v>
      </c>
      <c r="P243" t="s">
        <v>176</v>
      </c>
      <c r="Q243" t="s">
        <v>173</v>
      </c>
      <c r="R243" t="s">
        <v>179</v>
      </c>
      <c r="S243" t="s">
        <v>182</v>
      </c>
      <c r="T243" t="s">
        <v>174</v>
      </c>
      <c r="U243" t="s">
        <v>177</v>
      </c>
      <c r="V243" t="s">
        <v>178</v>
      </c>
    </row>
    <row r="244" spans="1:22" x14ac:dyDescent="0.25">
      <c r="A244">
        <v>243</v>
      </c>
      <c r="B244" t="s">
        <v>39</v>
      </c>
      <c r="C244" t="s">
        <v>87</v>
      </c>
      <c r="D244" t="s">
        <v>41</v>
      </c>
      <c r="E244" t="s">
        <v>22</v>
      </c>
      <c r="F244" t="s">
        <v>87</v>
      </c>
      <c r="G244" t="s">
        <v>132</v>
      </c>
      <c r="H244" t="s">
        <v>133</v>
      </c>
      <c r="I244" t="s">
        <v>87</v>
      </c>
      <c r="J244" t="s">
        <v>135</v>
      </c>
      <c r="K244" t="s">
        <v>20</v>
      </c>
      <c r="L244" t="s">
        <v>87</v>
      </c>
      <c r="M244" t="s">
        <v>137</v>
      </c>
      <c r="O244" t="s">
        <v>180</v>
      </c>
      <c r="P244" t="s">
        <v>176</v>
      </c>
      <c r="Q244" t="s">
        <v>172</v>
      </c>
      <c r="R244" t="s">
        <v>179</v>
      </c>
      <c r="S244" t="s">
        <v>182</v>
      </c>
      <c r="T244" t="s">
        <v>174</v>
      </c>
      <c r="U244" t="s">
        <v>177</v>
      </c>
      <c r="V244" t="s">
        <v>173</v>
      </c>
    </row>
    <row r="245" spans="1:22" x14ac:dyDescent="0.25">
      <c r="A245">
        <v>244</v>
      </c>
      <c r="B245" t="s">
        <v>39</v>
      </c>
      <c r="C245" t="s">
        <v>87</v>
      </c>
      <c r="D245" t="s">
        <v>41</v>
      </c>
      <c r="E245" t="s">
        <v>22</v>
      </c>
      <c r="F245" t="s">
        <v>87</v>
      </c>
      <c r="G245" t="s">
        <v>132</v>
      </c>
      <c r="H245" t="s">
        <v>133</v>
      </c>
      <c r="I245" t="s">
        <v>87</v>
      </c>
      <c r="J245" t="s">
        <v>135</v>
      </c>
      <c r="K245" t="s">
        <v>20</v>
      </c>
      <c r="L245" t="s">
        <v>136</v>
      </c>
      <c r="M245" t="s">
        <v>87</v>
      </c>
      <c r="O245" t="s">
        <v>180</v>
      </c>
      <c r="P245" t="s">
        <v>176</v>
      </c>
      <c r="Q245" t="s">
        <v>172</v>
      </c>
      <c r="R245" t="s">
        <v>179</v>
      </c>
      <c r="S245" t="s">
        <v>182</v>
      </c>
      <c r="T245" t="s">
        <v>174</v>
      </c>
      <c r="U245" t="s">
        <v>173</v>
      </c>
      <c r="V245" t="s">
        <v>178</v>
      </c>
    </row>
    <row r="246" spans="1:22" x14ac:dyDescent="0.25">
      <c r="A246">
        <v>245</v>
      </c>
      <c r="B246" t="s">
        <v>39</v>
      </c>
      <c r="C246" t="s">
        <v>87</v>
      </c>
      <c r="D246" t="s">
        <v>41</v>
      </c>
      <c r="E246" t="s">
        <v>22</v>
      </c>
      <c r="F246" t="s">
        <v>87</v>
      </c>
      <c r="G246" t="s">
        <v>132</v>
      </c>
      <c r="H246" t="s">
        <v>133</v>
      </c>
      <c r="I246" t="s">
        <v>134</v>
      </c>
      <c r="J246" t="s">
        <v>87</v>
      </c>
      <c r="K246" t="s">
        <v>87</v>
      </c>
      <c r="L246" t="s">
        <v>136</v>
      </c>
      <c r="M246" t="s">
        <v>137</v>
      </c>
      <c r="O246" t="s">
        <v>175</v>
      </c>
      <c r="P246" t="s">
        <v>176</v>
      </c>
      <c r="Q246" t="s">
        <v>174</v>
      </c>
      <c r="R246" t="s">
        <v>180</v>
      </c>
      <c r="S246" t="s">
        <v>182</v>
      </c>
      <c r="T246" t="s">
        <v>179</v>
      </c>
      <c r="U246" t="s">
        <v>177</v>
      </c>
      <c r="V246" t="s">
        <v>178</v>
      </c>
    </row>
    <row r="247" spans="1:22" x14ac:dyDescent="0.25">
      <c r="A247">
        <v>246</v>
      </c>
      <c r="B247" t="s">
        <v>39</v>
      </c>
      <c r="C247" t="s">
        <v>87</v>
      </c>
      <c r="D247" t="s">
        <v>41</v>
      </c>
      <c r="E247" t="s">
        <v>22</v>
      </c>
      <c r="F247" t="s">
        <v>87</v>
      </c>
      <c r="G247" t="s">
        <v>132</v>
      </c>
      <c r="H247" t="s">
        <v>133</v>
      </c>
      <c r="I247" t="s">
        <v>134</v>
      </c>
      <c r="J247" t="s">
        <v>87</v>
      </c>
      <c r="K247" t="s">
        <v>20</v>
      </c>
      <c r="L247" t="s">
        <v>87</v>
      </c>
      <c r="M247" t="s">
        <v>137</v>
      </c>
      <c r="O247" t="s">
        <v>180</v>
      </c>
      <c r="P247" t="s">
        <v>176</v>
      </c>
      <c r="Q247" t="s">
        <v>172</v>
      </c>
      <c r="R247" t="s">
        <v>179</v>
      </c>
      <c r="S247" t="s">
        <v>182</v>
      </c>
      <c r="T247" t="s">
        <v>174</v>
      </c>
      <c r="U247" t="s">
        <v>177</v>
      </c>
      <c r="V247" t="s">
        <v>175</v>
      </c>
    </row>
    <row r="248" spans="1:22" x14ac:dyDescent="0.25">
      <c r="A248">
        <v>247</v>
      </c>
      <c r="B248" t="s">
        <v>39</v>
      </c>
      <c r="C248" t="s">
        <v>87</v>
      </c>
      <c r="D248" t="s">
        <v>41</v>
      </c>
      <c r="E248" t="s">
        <v>22</v>
      </c>
      <c r="F248" t="s">
        <v>87</v>
      </c>
      <c r="G248" t="s">
        <v>132</v>
      </c>
      <c r="H248" t="s">
        <v>133</v>
      </c>
      <c r="I248" t="s">
        <v>134</v>
      </c>
      <c r="J248" t="s">
        <v>87</v>
      </c>
      <c r="K248" t="s">
        <v>20</v>
      </c>
      <c r="L248" t="s">
        <v>136</v>
      </c>
      <c r="M248" t="s">
        <v>87</v>
      </c>
      <c r="O248" t="s">
        <v>175</v>
      </c>
      <c r="P248" t="s">
        <v>176</v>
      </c>
      <c r="Q248" t="s">
        <v>172</v>
      </c>
      <c r="R248" t="s">
        <v>180</v>
      </c>
      <c r="S248" t="s">
        <v>182</v>
      </c>
      <c r="T248" t="s">
        <v>174</v>
      </c>
      <c r="U248" t="s">
        <v>179</v>
      </c>
      <c r="V248" t="s">
        <v>178</v>
      </c>
    </row>
    <row r="249" spans="1:22" x14ac:dyDescent="0.25">
      <c r="A249">
        <v>248</v>
      </c>
      <c r="B249" t="s">
        <v>39</v>
      </c>
      <c r="C249" t="s">
        <v>87</v>
      </c>
      <c r="D249" t="s">
        <v>41</v>
      </c>
      <c r="E249" t="s">
        <v>22</v>
      </c>
      <c r="F249" t="s">
        <v>87</v>
      </c>
      <c r="G249" t="s">
        <v>132</v>
      </c>
      <c r="H249" t="s">
        <v>133</v>
      </c>
      <c r="I249" t="s">
        <v>134</v>
      </c>
      <c r="J249" t="s">
        <v>135</v>
      </c>
      <c r="K249" t="s">
        <v>87</v>
      </c>
      <c r="L249" t="s">
        <v>87</v>
      </c>
      <c r="M249" t="s">
        <v>137</v>
      </c>
      <c r="O249" t="s">
        <v>175</v>
      </c>
      <c r="P249" t="s">
        <v>176</v>
      </c>
      <c r="Q249" t="s">
        <v>174</v>
      </c>
      <c r="R249" t="s">
        <v>180</v>
      </c>
      <c r="S249" t="s">
        <v>182</v>
      </c>
      <c r="T249" t="s">
        <v>179</v>
      </c>
      <c r="U249" t="s">
        <v>177</v>
      </c>
      <c r="V249" t="s">
        <v>173</v>
      </c>
    </row>
    <row r="250" spans="1:22" x14ac:dyDescent="0.25">
      <c r="A250">
        <v>249</v>
      </c>
      <c r="B250" t="s">
        <v>39</v>
      </c>
      <c r="C250" t="s">
        <v>87</v>
      </c>
      <c r="D250" t="s">
        <v>41</v>
      </c>
      <c r="E250" t="s">
        <v>22</v>
      </c>
      <c r="F250" t="s">
        <v>87</v>
      </c>
      <c r="G250" t="s">
        <v>132</v>
      </c>
      <c r="H250" t="s">
        <v>133</v>
      </c>
      <c r="I250" t="s">
        <v>134</v>
      </c>
      <c r="J250" t="s">
        <v>135</v>
      </c>
      <c r="K250" t="s">
        <v>87</v>
      </c>
      <c r="L250" t="s">
        <v>136</v>
      </c>
      <c r="M250" t="s">
        <v>87</v>
      </c>
      <c r="O250" t="s">
        <v>175</v>
      </c>
      <c r="P250" t="s">
        <v>176</v>
      </c>
      <c r="Q250" t="s">
        <v>174</v>
      </c>
      <c r="R250" t="s">
        <v>180</v>
      </c>
      <c r="S250" t="s">
        <v>182</v>
      </c>
      <c r="T250" t="s">
        <v>179</v>
      </c>
      <c r="U250" t="s">
        <v>173</v>
      </c>
      <c r="V250" t="s">
        <v>178</v>
      </c>
    </row>
    <row r="251" spans="1:22" x14ac:dyDescent="0.25">
      <c r="A251">
        <v>250</v>
      </c>
      <c r="B251" t="s">
        <v>39</v>
      </c>
      <c r="C251" t="s">
        <v>87</v>
      </c>
      <c r="D251" t="s">
        <v>41</v>
      </c>
      <c r="E251" t="s">
        <v>22</v>
      </c>
      <c r="F251" t="s">
        <v>87</v>
      </c>
      <c r="G251" t="s">
        <v>132</v>
      </c>
      <c r="H251" t="s">
        <v>133</v>
      </c>
      <c r="I251" t="s">
        <v>134</v>
      </c>
      <c r="J251" t="s">
        <v>135</v>
      </c>
      <c r="K251" t="s">
        <v>20</v>
      </c>
      <c r="L251" t="s">
        <v>87</v>
      </c>
      <c r="M251" t="s">
        <v>87</v>
      </c>
      <c r="O251" t="s">
        <v>175</v>
      </c>
      <c r="P251" t="s">
        <v>176</v>
      </c>
      <c r="Q251" t="s">
        <v>172</v>
      </c>
      <c r="R251" t="s">
        <v>180</v>
      </c>
      <c r="S251" t="s">
        <v>182</v>
      </c>
      <c r="T251" t="s">
        <v>174</v>
      </c>
      <c r="U251" t="s">
        <v>179</v>
      </c>
      <c r="V251" t="s">
        <v>173</v>
      </c>
    </row>
    <row r="252" spans="1:22" x14ac:dyDescent="0.25">
      <c r="A252">
        <v>251</v>
      </c>
      <c r="B252" t="s">
        <v>39</v>
      </c>
      <c r="C252" t="s">
        <v>87</v>
      </c>
      <c r="D252" t="s">
        <v>41</v>
      </c>
      <c r="E252" t="s">
        <v>22</v>
      </c>
      <c r="F252" t="s">
        <v>23</v>
      </c>
      <c r="G252" t="s">
        <v>87</v>
      </c>
      <c r="H252" t="s">
        <v>87</v>
      </c>
      <c r="I252" t="s">
        <v>87</v>
      </c>
      <c r="J252" t="s">
        <v>135</v>
      </c>
      <c r="K252" t="s">
        <v>20</v>
      </c>
      <c r="L252" t="s">
        <v>136</v>
      </c>
      <c r="M252" t="s">
        <v>137</v>
      </c>
      <c r="O252" t="s">
        <v>171</v>
      </c>
      <c r="P252" t="s">
        <v>172</v>
      </c>
      <c r="Q252" t="s">
        <v>173</v>
      </c>
      <c r="R252" t="s">
        <v>180</v>
      </c>
      <c r="S252" t="s">
        <v>182</v>
      </c>
      <c r="T252" t="s">
        <v>179</v>
      </c>
      <c r="U252" t="s">
        <v>177</v>
      </c>
      <c r="V252" t="s">
        <v>178</v>
      </c>
    </row>
    <row r="253" spans="1:22" x14ac:dyDescent="0.25">
      <c r="A253">
        <v>252</v>
      </c>
      <c r="B253" t="s">
        <v>39</v>
      </c>
      <c r="C253" t="s">
        <v>87</v>
      </c>
      <c r="D253" t="s">
        <v>41</v>
      </c>
      <c r="E253" t="s">
        <v>22</v>
      </c>
      <c r="F253" t="s">
        <v>23</v>
      </c>
      <c r="G253" t="s">
        <v>87</v>
      </c>
      <c r="H253" t="s">
        <v>87</v>
      </c>
      <c r="I253" t="s">
        <v>134</v>
      </c>
      <c r="J253" t="s">
        <v>87</v>
      </c>
      <c r="K253" t="s">
        <v>20</v>
      </c>
      <c r="L253" t="s">
        <v>136</v>
      </c>
      <c r="M253" t="s">
        <v>137</v>
      </c>
      <c r="O253" t="s">
        <v>175</v>
      </c>
      <c r="P253" t="s">
        <v>172</v>
      </c>
      <c r="Q253" t="s">
        <v>171</v>
      </c>
      <c r="R253" t="s">
        <v>180</v>
      </c>
      <c r="S253" t="s">
        <v>182</v>
      </c>
      <c r="T253" t="s">
        <v>179</v>
      </c>
      <c r="U253" t="s">
        <v>177</v>
      </c>
      <c r="V253" t="s">
        <v>178</v>
      </c>
    </row>
    <row r="254" spans="1:22" x14ac:dyDescent="0.25">
      <c r="A254">
        <v>253</v>
      </c>
      <c r="B254" t="s">
        <v>39</v>
      </c>
      <c r="C254" t="s">
        <v>87</v>
      </c>
      <c r="D254" t="s">
        <v>41</v>
      </c>
      <c r="E254" t="s">
        <v>22</v>
      </c>
      <c r="F254" t="s">
        <v>23</v>
      </c>
      <c r="G254" t="s">
        <v>87</v>
      </c>
      <c r="H254" t="s">
        <v>87</v>
      </c>
      <c r="I254" t="s">
        <v>134</v>
      </c>
      <c r="J254" t="s">
        <v>135</v>
      </c>
      <c r="K254" t="s">
        <v>87</v>
      </c>
      <c r="L254" t="s">
        <v>136</v>
      </c>
      <c r="M254" t="s">
        <v>137</v>
      </c>
      <c r="O254" t="s">
        <v>175</v>
      </c>
      <c r="P254" t="s">
        <v>171</v>
      </c>
      <c r="Q254" t="s">
        <v>173</v>
      </c>
      <c r="R254" t="s">
        <v>180</v>
      </c>
      <c r="S254" t="s">
        <v>182</v>
      </c>
      <c r="T254" t="s">
        <v>179</v>
      </c>
      <c r="U254" t="s">
        <v>177</v>
      </c>
      <c r="V254" t="s">
        <v>178</v>
      </c>
    </row>
    <row r="255" spans="1:22" x14ac:dyDescent="0.25">
      <c r="A255">
        <v>254</v>
      </c>
      <c r="B255" t="s">
        <v>39</v>
      </c>
      <c r="C255" t="s">
        <v>87</v>
      </c>
      <c r="D255" t="s">
        <v>41</v>
      </c>
      <c r="E255" t="s">
        <v>22</v>
      </c>
      <c r="F255" t="s">
        <v>23</v>
      </c>
      <c r="G255" t="s">
        <v>87</v>
      </c>
      <c r="H255" t="s">
        <v>87</v>
      </c>
      <c r="I255" t="s">
        <v>134</v>
      </c>
      <c r="J255" t="s">
        <v>135</v>
      </c>
      <c r="K255" t="s">
        <v>20</v>
      </c>
      <c r="L255" t="s">
        <v>87</v>
      </c>
      <c r="M255" t="s">
        <v>137</v>
      </c>
      <c r="O255" t="s">
        <v>175</v>
      </c>
      <c r="P255" t="s">
        <v>172</v>
      </c>
      <c r="Q255" t="s">
        <v>171</v>
      </c>
      <c r="R255" t="s">
        <v>180</v>
      </c>
      <c r="S255" t="s">
        <v>182</v>
      </c>
      <c r="T255" t="s">
        <v>179</v>
      </c>
      <c r="U255" t="s">
        <v>177</v>
      </c>
      <c r="V255" t="s">
        <v>173</v>
      </c>
    </row>
    <row r="256" spans="1:22" x14ac:dyDescent="0.25">
      <c r="A256">
        <v>255</v>
      </c>
      <c r="B256" t="s">
        <v>39</v>
      </c>
      <c r="C256" t="s">
        <v>87</v>
      </c>
      <c r="D256" t="s">
        <v>41</v>
      </c>
      <c r="E256" t="s">
        <v>22</v>
      </c>
      <c r="F256" t="s">
        <v>23</v>
      </c>
      <c r="G256" t="s">
        <v>87</v>
      </c>
      <c r="H256" t="s">
        <v>87</v>
      </c>
      <c r="I256" t="s">
        <v>134</v>
      </c>
      <c r="J256" t="s">
        <v>135</v>
      </c>
      <c r="K256" t="s">
        <v>20</v>
      </c>
      <c r="L256" t="s">
        <v>136</v>
      </c>
      <c r="M256" t="s">
        <v>87</v>
      </c>
      <c r="O256" t="s">
        <v>175</v>
      </c>
      <c r="P256" t="s">
        <v>172</v>
      </c>
      <c r="Q256" t="s">
        <v>171</v>
      </c>
      <c r="R256" t="s">
        <v>180</v>
      </c>
      <c r="S256" t="s">
        <v>182</v>
      </c>
      <c r="T256" t="s">
        <v>179</v>
      </c>
      <c r="U256" t="s">
        <v>173</v>
      </c>
      <c r="V256" t="s">
        <v>178</v>
      </c>
    </row>
    <row r="257" spans="1:22" x14ac:dyDescent="0.25">
      <c r="A257">
        <v>256</v>
      </c>
      <c r="B257" t="s">
        <v>39</v>
      </c>
      <c r="C257" t="s">
        <v>87</v>
      </c>
      <c r="D257" t="s">
        <v>41</v>
      </c>
      <c r="E257" t="s">
        <v>22</v>
      </c>
      <c r="F257" t="s">
        <v>23</v>
      </c>
      <c r="G257" t="s">
        <v>87</v>
      </c>
      <c r="H257" t="s">
        <v>133</v>
      </c>
      <c r="I257" t="s">
        <v>87</v>
      </c>
      <c r="J257" t="s">
        <v>87</v>
      </c>
      <c r="K257" t="s">
        <v>20</v>
      </c>
      <c r="L257" t="s">
        <v>136</v>
      </c>
      <c r="M257" t="s">
        <v>137</v>
      </c>
      <c r="O257" t="s">
        <v>171</v>
      </c>
      <c r="P257" t="s">
        <v>176</v>
      </c>
      <c r="Q257" t="s">
        <v>172</v>
      </c>
      <c r="R257" t="s">
        <v>180</v>
      </c>
      <c r="S257" t="s">
        <v>182</v>
      </c>
      <c r="T257" t="s">
        <v>179</v>
      </c>
      <c r="U257" t="s">
        <v>177</v>
      </c>
      <c r="V257" t="s">
        <v>178</v>
      </c>
    </row>
    <row r="258" spans="1:22" x14ac:dyDescent="0.25">
      <c r="A258">
        <v>257</v>
      </c>
      <c r="B258" t="s">
        <v>39</v>
      </c>
      <c r="C258" t="s">
        <v>87</v>
      </c>
      <c r="D258" t="s">
        <v>41</v>
      </c>
      <c r="E258" t="s">
        <v>22</v>
      </c>
      <c r="F258" t="s">
        <v>23</v>
      </c>
      <c r="G258" t="s">
        <v>87</v>
      </c>
      <c r="H258" t="s">
        <v>133</v>
      </c>
      <c r="I258" t="s">
        <v>87</v>
      </c>
      <c r="J258" t="s">
        <v>135</v>
      </c>
      <c r="K258" t="s">
        <v>87</v>
      </c>
      <c r="L258" t="s">
        <v>136</v>
      </c>
      <c r="M258" t="s">
        <v>137</v>
      </c>
      <c r="O258" t="s">
        <v>171</v>
      </c>
      <c r="P258" t="s">
        <v>176</v>
      </c>
      <c r="Q258" t="s">
        <v>173</v>
      </c>
      <c r="R258" t="s">
        <v>180</v>
      </c>
      <c r="S258" t="s">
        <v>182</v>
      </c>
      <c r="T258" t="s">
        <v>179</v>
      </c>
      <c r="U258" t="s">
        <v>177</v>
      </c>
      <c r="V258" t="s">
        <v>178</v>
      </c>
    </row>
    <row r="259" spans="1:22" x14ac:dyDescent="0.25">
      <c r="A259">
        <v>258</v>
      </c>
      <c r="B259" t="s">
        <v>39</v>
      </c>
      <c r="C259" t="s">
        <v>87</v>
      </c>
      <c r="D259" t="s">
        <v>41</v>
      </c>
      <c r="E259" t="s">
        <v>22</v>
      </c>
      <c r="F259" t="s">
        <v>23</v>
      </c>
      <c r="G259" t="s">
        <v>87</v>
      </c>
      <c r="H259" t="s">
        <v>133</v>
      </c>
      <c r="I259" t="s">
        <v>87</v>
      </c>
      <c r="J259" t="s">
        <v>135</v>
      </c>
      <c r="K259" t="s">
        <v>20</v>
      </c>
      <c r="L259" t="s">
        <v>87</v>
      </c>
      <c r="M259" t="s">
        <v>137</v>
      </c>
      <c r="O259" t="s">
        <v>171</v>
      </c>
      <c r="P259" t="s">
        <v>176</v>
      </c>
      <c r="Q259" t="s">
        <v>172</v>
      </c>
      <c r="R259" t="s">
        <v>180</v>
      </c>
      <c r="S259" t="s">
        <v>182</v>
      </c>
      <c r="T259" t="s">
        <v>179</v>
      </c>
      <c r="U259" t="s">
        <v>177</v>
      </c>
      <c r="V259" t="s">
        <v>173</v>
      </c>
    </row>
    <row r="260" spans="1:22" x14ac:dyDescent="0.25">
      <c r="A260">
        <v>259</v>
      </c>
      <c r="B260" t="s">
        <v>39</v>
      </c>
      <c r="C260" t="s">
        <v>87</v>
      </c>
      <c r="D260" t="s">
        <v>41</v>
      </c>
      <c r="E260" t="s">
        <v>22</v>
      </c>
      <c r="F260" t="s">
        <v>23</v>
      </c>
      <c r="G260" t="s">
        <v>87</v>
      </c>
      <c r="H260" t="s">
        <v>133</v>
      </c>
      <c r="I260" t="s">
        <v>87</v>
      </c>
      <c r="J260" t="s">
        <v>135</v>
      </c>
      <c r="K260" t="s">
        <v>20</v>
      </c>
      <c r="L260" t="s">
        <v>136</v>
      </c>
      <c r="M260" t="s">
        <v>87</v>
      </c>
      <c r="O260" t="s">
        <v>171</v>
      </c>
      <c r="P260" t="s">
        <v>176</v>
      </c>
      <c r="Q260" t="s">
        <v>172</v>
      </c>
      <c r="R260" t="s">
        <v>180</v>
      </c>
      <c r="S260" t="s">
        <v>182</v>
      </c>
      <c r="T260" t="s">
        <v>179</v>
      </c>
      <c r="U260" t="s">
        <v>173</v>
      </c>
      <c r="V260" t="s">
        <v>178</v>
      </c>
    </row>
    <row r="261" spans="1:22" x14ac:dyDescent="0.25">
      <c r="A261">
        <v>260</v>
      </c>
      <c r="B261" t="s">
        <v>39</v>
      </c>
      <c r="C261" t="s">
        <v>87</v>
      </c>
      <c r="D261" t="s">
        <v>41</v>
      </c>
      <c r="E261" t="s">
        <v>22</v>
      </c>
      <c r="F261" t="s">
        <v>23</v>
      </c>
      <c r="G261" t="s">
        <v>87</v>
      </c>
      <c r="H261" t="s">
        <v>133</v>
      </c>
      <c r="I261" t="s">
        <v>134</v>
      </c>
      <c r="J261" t="s">
        <v>87</v>
      </c>
      <c r="K261" t="s">
        <v>87</v>
      </c>
      <c r="L261" t="s">
        <v>136</v>
      </c>
      <c r="M261" t="s">
        <v>137</v>
      </c>
      <c r="O261" t="s">
        <v>175</v>
      </c>
      <c r="P261" t="s">
        <v>176</v>
      </c>
      <c r="Q261" t="s">
        <v>171</v>
      </c>
      <c r="R261" t="s">
        <v>180</v>
      </c>
      <c r="S261" t="s">
        <v>182</v>
      </c>
      <c r="T261" t="s">
        <v>179</v>
      </c>
      <c r="U261" t="s">
        <v>177</v>
      </c>
      <c r="V261" t="s">
        <v>178</v>
      </c>
    </row>
    <row r="262" spans="1:22" x14ac:dyDescent="0.25">
      <c r="A262">
        <v>261</v>
      </c>
      <c r="B262" t="s">
        <v>39</v>
      </c>
      <c r="C262" t="s">
        <v>87</v>
      </c>
      <c r="D262" t="s">
        <v>41</v>
      </c>
      <c r="E262" t="s">
        <v>22</v>
      </c>
      <c r="F262" t="s">
        <v>23</v>
      </c>
      <c r="G262" t="s">
        <v>87</v>
      </c>
      <c r="H262" t="s">
        <v>133</v>
      </c>
      <c r="I262" t="s">
        <v>134</v>
      </c>
      <c r="J262" t="s">
        <v>87</v>
      </c>
      <c r="K262" t="s">
        <v>20</v>
      </c>
      <c r="L262" t="s">
        <v>87</v>
      </c>
      <c r="M262" t="s">
        <v>137</v>
      </c>
      <c r="O262" t="s">
        <v>175</v>
      </c>
      <c r="P262" t="s">
        <v>176</v>
      </c>
      <c r="Q262" t="s">
        <v>172</v>
      </c>
      <c r="R262" t="s">
        <v>180</v>
      </c>
      <c r="S262" t="s">
        <v>182</v>
      </c>
      <c r="T262" t="s">
        <v>179</v>
      </c>
      <c r="U262" t="s">
        <v>177</v>
      </c>
      <c r="V262" t="s">
        <v>171</v>
      </c>
    </row>
    <row r="263" spans="1:22" x14ac:dyDescent="0.25">
      <c r="A263">
        <v>262</v>
      </c>
      <c r="B263" t="s">
        <v>39</v>
      </c>
      <c r="C263" t="s">
        <v>87</v>
      </c>
      <c r="D263" t="s">
        <v>41</v>
      </c>
      <c r="E263" t="s">
        <v>22</v>
      </c>
      <c r="F263" t="s">
        <v>23</v>
      </c>
      <c r="G263" t="s">
        <v>87</v>
      </c>
      <c r="H263" t="s">
        <v>133</v>
      </c>
      <c r="I263" t="s">
        <v>134</v>
      </c>
      <c r="J263" t="s">
        <v>87</v>
      </c>
      <c r="K263" t="s">
        <v>20</v>
      </c>
      <c r="L263" t="s">
        <v>136</v>
      </c>
      <c r="M263" t="s">
        <v>87</v>
      </c>
      <c r="O263" t="s">
        <v>175</v>
      </c>
      <c r="P263" t="s">
        <v>176</v>
      </c>
      <c r="Q263" t="s">
        <v>172</v>
      </c>
      <c r="R263" t="s">
        <v>180</v>
      </c>
      <c r="S263" t="s">
        <v>182</v>
      </c>
      <c r="T263" t="s">
        <v>179</v>
      </c>
      <c r="U263" t="s">
        <v>171</v>
      </c>
      <c r="V263" t="s">
        <v>178</v>
      </c>
    </row>
    <row r="264" spans="1:22" x14ac:dyDescent="0.25">
      <c r="A264">
        <v>263</v>
      </c>
      <c r="B264" t="s">
        <v>39</v>
      </c>
      <c r="C264" t="s">
        <v>87</v>
      </c>
      <c r="D264" t="s">
        <v>41</v>
      </c>
      <c r="E264" t="s">
        <v>22</v>
      </c>
      <c r="F264" t="s">
        <v>23</v>
      </c>
      <c r="G264" t="s">
        <v>87</v>
      </c>
      <c r="H264" t="s">
        <v>133</v>
      </c>
      <c r="I264" t="s">
        <v>134</v>
      </c>
      <c r="J264" t="s">
        <v>135</v>
      </c>
      <c r="K264" t="s">
        <v>87</v>
      </c>
      <c r="L264" t="s">
        <v>87</v>
      </c>
      <c r="M264" t="s">
        <v>137</v>
      </c>
      <c r="O264" t="s">
        <v>175</v>
      </c>
      <c r="P264" t="s">
        <v>176</v>
      </c>
      <c r="Q264" t="s">
        <v>171</v>
      </c>
      <c r="R264" t="s">
        <v>180</v>
      </c>
      <c r="S264" t="s">
        <v>182</v>
      </c>
      <c r="T264" t="s">
        <v>179</v>
      </c>
      <c r="U264" t="s">
        <v>177</v>
      </c>
      <c r="V264" t="s">
        <v>173</v>
      </c>
    </row>
    <row r="265" spans="1:22" x14ac:dyDescent="0.25">
      <c r="A265">
        <v>264</v>
      </c>
      <c r="B265" t="s">
        <v>39</v>
      </c>
      <c r="C265" t="s">
        <v>87</v>
      </c>
      <c r="D265" t="s">
        <v>41</v>
      </c>
      <c r="E265" t="s">
        <v>22</v>
      </c>
      <c r="F265" t="s">
        <v>23</v>
      </c>
      <c r="G265" t="s">
        <v>87</v>
      </c>
      <c r="H265" t="s">
        <v>133</v>
      </c>
      <c r="I265" t="s">
        <v>134</v>
      </c>
      <c r="J265" t="s">
        <v>135</v>
      </c>
      <c r="K265" t="s">
        <v>87</v>
      </c>
      <c r="L265" t="s">
        <v>136</v>
      </c>
      <c r="M265" t="s">
        <v>87</v>
      </c>
      <c r="O265" t="s">
        <v>175</v>
      </c>
      <c r="P265" t="s">
        <v>176</v>
      </c>
      <c r="Q265" t="s">
        <v>171</v>
      </c>
      <c r="R265" t="s">
        <v>180</v>
      </c>
      <c r="S265" t="s">
        <v>182</v>
      </c>
      <c r="T265" t="s">
        <v>179</v>
      </c>
      <c r="U265" t="s">
        <v>173</v>
      </c>
      <c r="V265" t="s">
        <v>178</v>
      </c>
    </row>
    <row r="266" spans="1:22" x14ac:dyDescent="0.25">
      <c r="A266">
        <v>265</v>
      </c>
      <c r="B266" t="s">
        <v>39</v>
      </c>
      <c r="C266" t="s">
        <v>87</v>
      </c>
      <c r="D266" t="s">
        <v>41</v>
      </c>
      <c r="E266" t="s">
        <v>22</v>
      </c>
      <c r="F266" t="s">
        <v>23</v>
      </c>
      <c r="G266" t="s">
        <v>87</v>
      </c>
      <c r="H266" t="s">
        <v>133</v>
      </c>
      <c r="I266" t="s">
        <v>134</v>
      </c>
      <c r="J266" t="s">
        <v>135</v>
      </c>
      <c r="K266" t="s">
        <v>20</v>
      </c>
      <c r="L266" t="s">
        <v>87</v>
      </c>
      <c r="M266" t="s">
        <v>87</v>
      </c>
      <c r="O266" t="s">
        <v>175</v>
      </c>
      <c r="P266" t="s">
        <v>176</v>
      </c>
      <c r="Q266" t="s">
        <v>172</v>
      </c>
      <c r="R266" t="s">
        <v>180</v>
      </c>
      <c r="S266" t="s">
        <v>182</v>
      </c>
      <c r="T266" t="s">
        <v>179</v>
      </c>
      <c r="U266" t="s">
        <v>171</v>
      </c>
      <c r="V266" t="s">
        <v>173</v>
      </c>
    </row>
    <row r="267" spans="1:22" x14ac:dyDescent="0.25">
      <c r="A267">
        <v>266</v>
      </c>
      <c r="B267" t="s">
        <v>39</v>
      </c>
      <c r="C267" t="s">
        <v>87</v>
      </c>
      <c r="D267" t="s">
        <v>41</v>
      </c>
      <c r="E267" t="s">
        <v>22</v>
      </c>
      <c r="F267" t="s">
        <v>23</v>
      </c>
      <c r="G267" t="s">
        <v>132</v>
      </c>
      <c r="H267" t="s">
        <v>87</v>
      </c>
      <c r="I267" t="s">
        <v>87</v>
      </c>
      <c r="J267" t="s">
        <v>87</v>
      </c>
      <c r="K267" t="s">
        <v>20</v>
      </c>
      <c r="L267" t="s">
        <v>136</v>
      </c>
      <c r="M267" t="s">
        <v>137</v>
      </c>
      <c r="O267" t="s">
        <v>180</v>
      </c>
      <c r="P267" t="s">
        <v>172</v>
      </c>
      <c r="Q267" t="s">
        <v>171</v>
      </c>
      <c r="R267" t="s">
        <v>179</v>
      </c>
      <c r="S267" t="s">
        <v>182</v>
      </c>
      <c r="T267" t="s">
        <v>174</v>
      </c>
      <c r="U267" t="s">
        <v>177</v>
      </c>
      <c r="V267" t="s">
        <v>178</v>
      </c>
    </row>
    <row r="268" spans="1:22" x14ac:dyDescent="0.25">
      <c r="A268">
        <v>267</v>
      </c>
      <c r="B268" t="s">
        <v>39</v>
      </c>
      <c r="C268" t="s">
        <v>87</v>
      </c>
      <c r="D268" t="s">
        <v>41</v>
      </c>
      <c r="E268" t="s">
        <v>22</v>
      </c>
      <c r="F268" t="s">
        <v>23</v>
      </c>
      <c r="G268" t="s">
        <v>132</v>
      </c>
      <c r="H268" t="s">
        <v>87</v>
      </c>
      <c r="I268" t="s">
        <v>87</v>
      </c>
      <c r="J268" t="s">
        <v>135</v>
      </c>
      <c r="K268" t="s">
        <v>87</v>
      </c>
      <c r="L268" t="s">
        <v>136</v>
      </c>
      <c r="M268" t="s">
        <v>137</v>
      </c>
      <c r="O268" t="s">
        <v>180</v>
      </c>
      <c r="P268" t="s">
        <v>171</v>
      </c>
      <c r="Q268" t="s">
        <v>173</v>
      </c>
      <c r="R268" t="s">
        <v>179</v>
      </c>
      <c r="S268" t="s">
        <v>182</v>
      </c>
      <c r="T268" t="s">
        <v>174</v>
      </c>
      <c r="U268" t="s">
        <v>177</v>
      </c>
      <c r="V268" t="s">
        <v>178</v>
      </c>
    </row>
    <row r="269" spans="1:22" x14ac:dyDescent="0.25">
      <c r="A269">
        <v>268</v>
      </c>
      <c r="B269" t="s">
        <v>39</v>
      </c>
      <c r="C269" t="s">
        <v>87</v>
      </c>
      <c r="D269" t="s">
        <v>41</v>
      </c>
      <c r="E269" t="s">
        <v>22</v>
      </c>
      <c r="F269" t="s">
        <v>23</v>
      </c>
      <c r="G269" t="s">
        <v>132</v>
      </c>
      <c r="H269" t="s">
        <v>87</v>
      </c>
      <c r="I269" t="s">
        <v>87</v>
      </c>
      <c r="J269" t="s">
        <v>135</v>
      </c>
      <c r="K269" t="s">
        <v>20</v>
      </c>
      <c r="L269" t="s">
        <v>87</v>
      </c>
      <c r="M269" t="s">
        <v>137</v>
      </c>
      <c r="O269" t="s">
        <v>180</v>
      </c>
      <c r="P269" t="s">
        <v>172</v>
      </c>
      <c r="Q269" t="s">
        <v>171</v>
      </c>
      <c r="R269" t="s">
        <v>179</v>
      </c>
      <c r="S269" t="s">
        <v>182</v>
      </c>
      <c r="T269" t="s">
        <v>174</v>
      </c>
      <c r="U269" t="s">
        <v>177</v>
      </c>
      <c r="V269" t="s">
        <v>173</v>
      </c>
    </row>
    <row r="270" spans="1:22" x14ac:dyDescent="0.25">
      <c r="A270">
        <v>269</v>
      </c>
      <c r="B270" t="s">
        <v>39</v>
      </c>
      <c r="C270" t="s">
        <v>87</v>
      </c>
      <c r="D270" t="s">
        <v>41</v>
      </c>
      <c r="E270" t="s">
        <v>22</v>
      </c>
      <c r="F270" t="s">
        <v>23</v>
      </c>
      <c r="G270" t="s">
        <v>132</v>
      </c>
      <c r="H270" t="s">
        <v>87</v>
      </c>
      <c r="I270" t="s">
        <v>87</v>
      </c>
      <c r="J270" t="s">
        <v>135</v>
      </c>
      <c r="K270" t="s">
        <v>20</v>
      </c>
      <c r="L270" t="s">
        <v>136</v>
      </c>
      <c r="M270" t="s">
        <v>87</v>
      </c>
      <c r="O270" t="s">
        <v>180</v>
      </c>
      <c r="P270" t="s">
        <v>172</v>
      </c>
      <c r="Q270" t="s">
        <v>171</v>
      </c>
      <c r="R270" t="s">
        <v>179</v>
      </c>
      <c r="S270" t="s">
        <v>182</v>
      </c>
      <c r="T270" t="s">
        <v>174</v>
      </c>
      <c r="U270" t="s">
        <v>173</v>
      </c>
      <c r="V270" t="s">
        <v>178</v>
      </c>
    </row>
    <row r="271" spans="1:22" x14ac:dyDescent="0.25">
      <c r="A271">
        <v>270</v>
      </c>
      <c r="B271" t="s">
        <v>39</v>
      </c>
      <c r="C271" t="s">
        <v>87</v>
      </c>
      <c r="D271" t="s">
        <v>41</v>
      </c>
      <c r="E271" t="s">
        <v>22</v>
      </c>
      <c r="F271" t="s">
        <v>23</v>
      </c>
      <c r="G271" t="s">
        <v>132</v>
      </c>
      <c r="H271" t="s">
        <v>87</v>
      </c>
      <c r="I271" t="s">
        <v>134</v>
      </c>
      <c r="J271" t="s">
        <v>87</v>
      </c>
      <c r="K271" t="s">
        <v>87</v>
      </c>
      <c r="L271" t="s">
        <v>136</v>
      </c>
      <c r="M271" t="s">
        <v>137</v>
      </c>
      <c r="O271" t="s">
        <v>175</v>
      </c>
      <c r="P271" t="s">
        <v>171</v>
      </c>
      <c r="Q271" t="s">
        <v>174</v>
      </c>
      <c r="R271" t="s">
        <v>180</v>
      </c>
      <c r="S271" t="s">
        <v>182</v>
      </c>
      <c r="T271" t="s">
        <v>179</v>
      </c>
      <c r="U271" t="s">
        <v>177</v>
      </c>
      <c r="V271" t="s">
        <v>178</v>
      </c>
    </row>
    <row r="272" spans="1:22" x14ac:dyDescent="0.25">
      <c r="A272">
        <v>271</v>
      </c>
      <c r="B272" t="s">
        <v>39</v>
      </c>
      <c r="C272" t="s">
        <v>87</v>
      </c>
      <c r="D272" t="s">
        <v>41</v>
      </c>
      <c r="E272" t="s">
        <v>22</v>
      </c>
      <c r="F272" t="s">
        <v>23</v>
      </c>
      <c r="G272" t="s">
        <v>132</v>
      </c>
      <c r="H272" t="s">
        <v>87</v>
      </c>
      <c r="I272" t="s">
        <v>134</v>
      </c>
      <c r="J272" t="s">
        <v>87</v>
      </c>
      <c r="K272" t="s">
        <v>20</v>
      </c>
      <c r="L272" t="s">
        <v>87</v>
      </c>
      <c r="M272" t="s">
        <v>137</v>
      </c>
      <c r="O272" t="s">
        <v>175</v>
      </c>
      <c r="P272" t="s">
        <v>172</v>
      </c>
      <c r="Q272" t="s">
        <v>174</v>
      </c>
      <c r="R272" t="s">
        <v>180</v>
      </c>
      <c r="S272" t="s">
        <v>182</v>
      </c>
      <c r="T272" t="s">
        <v>179</v>
      </c>
      <c r="U272" t="s">
        <v>177</v>
      </c>
      <c r="V272" t="s">
        <v>171</v>
      </c>
    </row>
    <row r="273" spans="1:22" x14ac:dyDescent="0.25">
      <c r="A273">
        <v>272</v>
      </c>
      <c r="B273" t="s">
        <v>39</v>
      </c>
      <c r="C273" t="s">
        <v>87</v>
      </c>
      <c r="D273" t="s">
        <v>41</v>
      </c>
      <c r="E273" t="s">
        <v>22</v>
      </c>
      <c r="F273" t="s">
        <v>23</v>
      </c>
      <c r="G273" t="s">
        <v>132</v>
      </c>
      <c r="H273" t="s">
        <v>87</v>
      </c>
      <c r="I273" t="s">
        <v>134</v>
      </c>
      <c r="J273" t="s">
        <v>87</v>
      </c>
      <c r="K273" t="s">
        <v>20</v>
      </c>
      <c r="L273" t="s">
        <v>136</v>
      </c>
      <c r="M273" t="s">
        <v>87</v>
      </c>
      <c r="O273" t="s">
        <v>175</v>
      </c>
      <c r="P273" t="s">
        <v>172</v>
      </c>
      <c r="Q273" t="s">
        <v>171</v>
      </c>
      <c r="R273" t="s">
        <v>180</v>
      </c>
      <c r="S273" t="s">
        <v>182</v>
      </c>
      <c r="T273" t="s">
        <v>174</v>
      </c>
      <c r="U273" t="s">
        <v>179</v>
      </c>
      <c r="V273" t="s">
        <v>178</v>
      </c>
    </row>
    <row r="274" spans="1:22" x14ac:dyDescent="0.25">
      <c r="A274">
        <v>273</v>
      </c>
      <c r="B274" t="s">
        <v>39</v>
      </c>
      <c r="C274" t="s">
        <v>87</v>
      </c>
      <c r="D274" t="s">
        <v>41</v>
      </c>
      <c r="E274" t="s">
        <v>22</v>
      </c>
      <c r="F274" t="s">
        <v>23</v>
      </c>
      <c r="G274" t="s">
        <v>132</v>
      </c>
      <c r="H274" t="s">
        <v>87</v>
      </c>
      <c r="I274" t="s">
        <v>134</v>
      </c>
      <c r="J274" t="s">
        <v>135</v>
      </c>
      <c r="K274" t="s">
        <v>87</v>
      </c>
      <c r="L274" t="s">
        <v>87</v>
      </c>
      <c r="M274" t="s">
        <v>137</v>
      </c>
      <c r="O274" t="s">
        <v>175</v>
      </c>
      <c r="P274" t="s">
        <v>171</v>
      </c>
      <c r="Q274" t="s">
        <v>174</v>
      </c>
      <c r="R274" t="s">
        <v>180</v>
      </c>
      <c r="S274" t="s">
        <v>182</v>
      </c>
      <c r="T274" t="s">
        <v>179</v>
      </c>
      <c r="U274" t="s">
        <v>177</v>
      </c>
      <c r="V274" t="s">
        <v>173</v>
      </c>
    </row>
    <row r="275" spans="1:22" x14ac:dyDescent="0.25">
      <c r="A275">
        <v>274</v>
      </c>
      <c r="B275" t="s">
        <v>39</v>
      </c>
      <c r="C275" t="s">
        <v>87</v>
      </c>
      <c r="D275" t="s">
        <v>41</v>
      </c>
      <c r="E275" t="s">
        <v>22</v>
      </c>
      <c r="F275" t="s">
        <v>23</v>
      </c>
      <c r="G275" t="s">
        <v>132</v>
      </c>
      <c r="H275" t="s">
        <v>87</v>
      </c>
      <c r="I275" t="s">
        <v>134</v>
      </c>
      <c r="J275" t="s">
        <v>135</v>
      </c>
      <c r="K275" t="s">
        <v>87</v>
      </c>
      <c r="L275" t="s">
        <v>136</v>
      </c>
      <c r="M275" t="s">
        <v>87</v>
      </c>
      <c r="O275" t="s">
        <v>175</v>
      </c>
      <c r="P275" t="s">
        <v>171</v>
      </c>
      <c r="Q275" t="s">
        <v>174</v>
      </c>
      <c r="R275" t="s">
        <v>180</v>
      </c>
      <c r="S275" t="s">
        <v>182</v>
      </c>
      <c r="T275" t="s">
        <v>179</v>
      </c>
      <c r="U275" t="s">
        <v>173</v>
      </c>
      <c r="V275" t="s">
        <v>178</v>
      </c>
    </row>
    <row r="276" spans="1:22" x14ac:dyDescent="0.25">
      <c r="A276">
        <v>275</v>
      </c>
      <c r="B276" t="s">
        <v>39</v>
      </c>
      <c r="C276" t="s">
        <v>87</v>
      </c>
      <c r="D276" t="s">
        <v>41</v>
      </c>
      <c r="E276" t="s">
        <v>22</v>
      </c>
      <c r="F276" t="s">
        <v>23</v>
      </c>
      <c r="G276" t="s">
        <v>132</v>
      </c>
      <c r="H276" t="s">
        <v>87</v>
      </c>
      <c r="I276" t="s">
        <v>134</v>
      </c>
      <c r="J276" t="s">
        <v>135</v>
      </c>
      <c r="K276" t="s">
        <v>20</v>
      </c>
      <c r="L276" t="s">
        <v>87</v>
      </c>
      <c r="M276" t="s">
        <v>87</v>
      </c>
      <c r="O276" t="s">
        <v>175</v>
      </c>
      <c r="P276" t="s">
        <v>172</v>
      </c>
      <c r="Q276" t="s">
        <v>171</v>
      </c>
      <c r="R276" t="s">
        <v>180</v>
      </c>
      <c r="S276" t="s">
        <v>182</v>
      </c>
      <c r="T276" t="s">
        <v>174</v>
      </c>
      <c r="U276" t="s">
        <v>179</v>
      </c>
      <c r="V276" t="s">
        <v>173</v>
      </c>
    </row>
    <row r="277" spans="1:22" x14ac:dyDescent="0.25">
      <c r="A277">
        <v>276</v>
      </c>
      <c r="B277" t="s">
        <v>39</v>
      </c>
      <c r="C277" t="s">
        <v>87</v>
      </c>
      <c r="D277" t="s">
        <v>41</v>
      </c>
      <c r="E277" t="s">
        <v>22</v>
      </c>
      <c r="F277" t="s">
        <v>23</v>
      </c>
      <c r="G277" t="s">
        <v>132</v>
      </c>
      <c r="H277" t="s">
        <v>133</v>
      </c>
      <c r="I277" t="s">
        <v>87</v>
      </c>
      <c r="J277" t="s">
        <v>87</v>
      </c>
      <c r="K277" t="s">
        <v>87</v>
      </c>
      <c r="L277" t="s">
        <v>136</v>
      </c>
      <c r="M277" t="s">
        <v>137</v>
      </c>
      <c r="O277" t="s">
        <v>180</v>
      </c>
      <c r="P277" t="s">
        <v>176</v>
      </c>
      <c r="Q277" t="s">
        <v>171</v>
      </c>
      <c r="R277" t="s">
        <v>179</v>
      </c>
      <c r="S277" t="s">
        <v>182</v>
      </c>
      <c r="T277" t="s">
        <v>174</v>
      </c>
      <c r="U277" t="s">
        <v>177</v>
      </c>
      <c r="V277" t="s">
        <v>178</v>
      </c>
    </row>
    <row r="278" spans="1:22" x14ac:dyDescent="0.25">
      <c r="A278">
        <v>277</v>
      </c>
      <c r="B278" t="s">
        <v>39</v>
      </c>
      <c r="C278" t="s">
        <v>87</v>
      </c>
      <c r="D278" t="s">
        <v>41</v>
      </c>
      <c r="E278" t="s">
        <v>22</v>
      </c>
      <c r="F278" t="s">
        <v>23</v>
      </c>
      <c r="G278" t="s">
        <v>132</v>
      </c>
      <c r="H278" t="s">
        <v>133</v>
      </c>
      <c r="I278" t="s">
        <v>87</v>
      </c>
      <c r="J278" t="s">
        <v>87</v>
      </c>
      <c r="K278" t="s">
        <v>20</v>
      </c>
      <c r="L278" t="s">
        <v>87</v>
      </c>
      <c r="M278" t="s">
        <v>137</v>
      </c>
      <c r="O278" t="s">
        <v>180</v>
      </c>
      <c r="P278" t="s">
        <v>176</v>
      </c>
      <c r="Q278" t="s">
        <v>172</v>
      </c>
      <c r="R278" t="s">
        <v>179</v>
      </c>
      <c r="S278" t="s">
        <v>182</v>
      </c>
      <c r="T278" t="s">
        <v>174</v>
      </c>
      <c r="U278" t="s">
        <v>177</v>
      </c>
      <c r="V278" t="s">
        <v>171</v>
      </c>
    </row>
    <row r="279" spans="1:22" x14ac:dyDescent="0.25">
      <c r="A279">
        <v>278</v>
      </c>
      <c r="B279" t="s">
        <v>39</v>
      </c>
      <c r="C279" t="s">
        <v>87</v>
      </c>
      <c r="D279" t="s">
        <v>41</v>
      </c>
      <c r="E279" t="s">
        <v>22</v>
      </c>
      <c r="F279" t="s">
        <v>23</v>
      </c>
      <c r="G279" t="s">
        <v>132</v>
      </c>
      <c r="H279" t="s">
        <v>133</v>
      </c>
      <c r="I279" t="s">
        <v>87</v>
      </c>
      <c r="J279" t="s">
        <v>87</v>
      </c>
      <c r="K279" t="s">
        <v>20</v>
      </c>
      <c r="L279" t="s">
        <v>136</v>
      </c>
      <c r="M279" t="s">
        <v>87</v>
      </c>
      <c r="O279" t="s">
        <v>180</v>
      </c>
      <c r="P279" t="s">
        <v>176</v>
      </c>
      <c r="Q279" t="s">
        <v>172</v>
      </c>
      <c r="R279" t="s">
        <v>179</v>
      </c>
      <c r="S279" t="s">
        <v>182</v>
      </c>
      <c r="T279" t="s">
        <v>174</v>
      </c>
      <c r="U279" t="s">
        <v>171</v>
      </c>
      <c r="V279" t="s">
        <v>178</v>
      </c>
    </row>
    <row r="280" spans="1:22" x14ac:dyDescent="0.25">
      <c r="A280">
        <v>279</v>
      </c>
      <c r="B280" t="s">
        <v>39</v>
      </c>
      <c r="C280" t="s">
        <v>87</v>
      </c>
      <c r="D280" t="s">
        <v>41</v>
      </c>
      <c r="E280" t="s">
        <v>22</v>
      </c>
      <c r="F280" t="s">
        <v>23</v>
      </c>
      <c r="G280" t="s">
        <v>132</v>
      </c>
      <c r="H280" t="s">
        <v>133</v>
      </c>
      <c r="I280" t="s">
        <v>87</v>
      </c>
      <c r="J280" t="s">
        <v>135</v>
      </c>
      <c r="K280" t="s">
        <v>87</v>
      </c>
      <c r="L280" t="s">
        <v>87</v>
      </c>
      <c r="M280" t="s">
        <v>137</v>
      </c>
      <c r="O280" t="s">
        <v>180</v>
      </c>
      <c r="P280" t="s">
        <v>176</v>
      </c>
      <c r="Q280" t="s">
        <v>171</v>
      </c>
      <c r="R280" t="s">
        <v>179</v>
      </c>
      <c r="S280" t="s">
        <v>182</v>
      </c>
      <c r="T280" t="s">
        <v>174</v>
      </c>
      <c r="U280" t="s">
        <v>177</v>
      </c>
      <c r="V280" t="s">
        <v>173</v>
      </c>
    </row>
    <row r="281" spans="1:22" x14ac:dyDescent="0.25">
      <c r="A281">
        <v>280</v>
      </c>
      <c r="B281" t="s">
        <v>39</v>
      </c>
      <c r="C281" t="s">
        <v>87</v>
      </c>
      <c r="D281" t="s">
        <v>41</v>
      </c>
      <c r="E281" t="s">
        <v>22</v>
      </c>
      <c r="F281" t="s">
        <v>23</v>
      </c>
      <c r="G281" t="s">
        <v>132</v>
      </c>
      <c r="H281" t="s">
        <v>133</v>
      </c>
      <c r="I281" t="s">
        <v>87</v>
      </c>
      <c r="J281" t="s">
        <v>135</v>
      </c>
      <c r="K281" t="s">
        <v>87</v>
      </c>
      <c r="L281" t="s">
        <v>136</v>
      </c>
      <c r="M281" t="s">
        <v>87</v>
      </c>
      <c r="O281" t="s">
        <v>180</v>
      </c>
      <c r="P281" t="s">
        <v>176</v>
      </c>
      <c r="Q281" t="s">
        <v>171</v>
      </c>
      <c r="R281" t="s">
        <v>179</v>
      </c>
      <c r="S281" t="s">
        <v>182</v>
      </c>
      <c r="T281" t="s">
        <v>174</v>
      </c>
      <c r="U281" t="s">
        <v>173</v>
      </c>
      <c r="V281" t="s">
        <v>178</v>
      </c>
    </row>
    <row r="282" spans="1:22" x14ac:dyDescent="0.25">
      <c r="A282">
        <v>281</v>
      </c>
      <c r="B282" t="s">
        <v>39</v>
      </c>
      <c r="C282" t="s">
        <v>87</v>
      </c>
      <c r="D282" t="s">
        <v>41</v>
      </c>
      <c r="E282" t="s">
        <v>22</v>
      </c>
      <c r="F282" t="s">
        <v>23</v>
      </c>
      <c r="G282" t="s">
        <v>132</v>
      </c>
      <c r="H282" t="s">
        <v>133</v>
      </c>
      <c r="I282" t="s">
        <v>87</v>
      </c>
      <c r="J282" t="s">
        <v>135</v>
      </c>
      <c r="K282" t="s">
        <v>20</v>
      </c>
      <c r="L282" t="s">
        <v>87</v>
      </c>
      <c r="M282" t="s">
        <v>87</v>
      </c>
      <c r="O282" t="s">
        <v>180</v>
      </c>
      <c r="P282" t="s">
        <v>176</v>
      </c>
      <c r="Q282" t="s">
        <v>172</v>
      </c>
      <c r="R282" t="s">
        <v>179</v>
      </c>
      <c r="S282" t="s">
        <v>182</v>
      </c>
      <c r="T282" t="s">
        <v>174</v>
      </c>
      <c r="U282" t="s">
        <v>171</v>
      </c>
      <c r="V282" t="s">
        <v>173</v>
      </c>
    </row>
    <row r="283" spans="1:22" x14ac:dyDescent="0.25">
      <c r="A283">
        <v>282</v>
      </c>
      <c r="B283" t="s">
        <v>39</v>
      </c>
      <c r="C283" t="s">
        <v>87</v>
      </c>
      <c r="D283" t="s">
        <v>41</v>
      </c>
      <c r="E283" t="s">
        <v>22</v>
      </c>
      <c r="F283" t="s">
        <v>23</v>
      </c>
      <c r="G283" t="s">
        <v>132</v>
      </c>
      <c r="H283" t="s">
        <v>133</v>
      </c>
      <c r="I283" t="s">
        <v>134</v>
      </c>
      <c r="J283" t="s">
        <v>87</v>
      </c>
      <c r="K283" t="s">
        <v>87</v>
      </c>
      <c r="L283" t="s">
        <v>87</v>
      </c>
      <c r="M283" t="s">
        <v>137</v>
      </c>
      <c r="O283" t="s">
        <v>175</v>
      </c>
      <c r="P283" t="s">
        <v>176</v>
      </c>
      <c r="Q283" t="s">
        <v>174</v>
      </c>
      <c r="R283" t="s">
        <v>180</v>
      </c>
      <c r="S283" t="s">
        <v>182</v>
      </c>
      <c r="T283" t="s">
        <v>179</v>
      </c>
      <c r="U283" t="s">
        <v>177</v>
      </c>
      <c r="V283" t="s">
        <v>171</v>
      </c>
    </row>
    <row r="284" spans="1:22" x14ac:dyDescent="0.25">
      <c r="A284">
        <v>283</v>
      </c>
      <c r="B284" t="s">
        <v>39</v>
      </c>
      <c r="C284" t="s">
        <v>87</v>
      </c>
      <c r="D284" t="s">
        <v>41</v>
      </c>
      <c r="E284" t="s">
        <v>22</v>
      </c>
      <c r="F284" t="s">
        <v>23</v>
      </c>
      <c r="G284" t="s">
        <v>132</v>
      </c>
      <c r="H284" t="s">
        <v>133</v>
      </c>
      <c r="I284" t="s">
        <v>134</v>
      </c>
      <c r="J284" t="s">
        <v>87</v>
      </c>
      <c r="K284" t="s">
        <v>87</v>
      </c>
      <c r="L284" t="s">
        <v>136</v>
      </c>
      <c r="M284" t="s">
        <v>87</v>
      </c>
      <c r="O284" t="s">
        <v>175</v>
      </c>
      <c r="P284" t="s">
        <v>176</v>
      </c>
      <c r="Q284" t="s">
        <v>171</v>
      </c>
      <c r="R284" t="s">
        <v>180</v>
      </c>
      <c r="S284" t="s">
        <v>182</v>
      </c>
      <c r="T284" t="s">
        <v>174</v>
      </c>
      <c r="U284" t="s">
        <v>179</v>
      </c>
      <c r="V284" t="s">
        <v>178</v>
      </c>
    </row>
    <row r="285" spans="1:22" x14ac:dyDescent="0.25">
      <c r="A285">
        <v>284</v>
      </c>
      <c r="B285" t="s">
        <v>39</v>
      </c>
      <c r="C285" t="s">
        <v>87</v>
      </c>
      <c r="D285" t="s">
        <v>41</v>
      </c>
      <c r="E285" t="s">
        <v>22</v>
      </c>
      <c r="F285" t="s">
        <v>23</v>
      </c>
      <c r="G285" t="s">
        <v>132</v>
      </c>
      <c r="H285" t="s">
        <v>133</v>
      </c>
      <c r="I285" t="s">
        <v>134</v>
      </c>
      <c r="J285" t="s">
        <v>87</v>
      </c>
      <c r="K285" t="s">
        <v>20</v>
      </c>
      <c r="L285" t="s">
        <v>87</v>
      </c>
      <c r="M285" t="s">
        <v>87</v>
      </c>
      <c r="O285" t="s">
        <v>175</v>
      </c>
      <c r="P285" t="s">
        <v>176</v>
      </c>
      <c r="Q285" t="s">
        <v>172</v>
      </c>
      <c r="R285" t="s">
        <v>180</v>
      </c>
      <c r="S285" t="s">
        <v>182</v>
      </c>
      <c r="T285" t="s">
        <v>174</v>
      </c>
      <c r="U285" t="s">
        <v>179</v>
      </c>
      <c r="V285" t="s">
        <v>171</v>
      </c>
    </row>
    <row r="286" spans="1:22" x14ac:dyDescent="0.25">
      <c r="A286">
        <v>285</v>
      </c>
      <c r="B286" t="s">
        <v>39</v>
      </c>
      <c r="C286" t="s">
        <v>87</v>
      </c>
      <c r="D286" t="s">
        <v>41</v>
      </c>
      <c r="E286" t="s">
        <v>22</v>
      </c>
      <c r="F286" t="s">
        <v>23</v>
      </c>
      <c r="G286" t="s">
        <v>132</v>
      </c>
      <c r="H286" t="s">
        <v>133</v>
      </c>
      <c r="I286" t="s">
        <v>134</v>
      </c>
      <c r="J286" t="s">
        <v>135</v>
      </c>
      <c r="K286" t="s">
        <v>87</v>
      </c>
      <c r="L286" t="s">
        <v>87</v>
      </c>
      <c r="M286" t="s">
        <v>87</v>
      </c>
      <c r="O286" t="s">
        <v>175</v>
      </c>
      <c r="P286" t="s">
        <v>176</v>
      </c>
      <c r="Q286" t="s">
        <v>171</v>
      </c>
      <c r="R286" t="s">
        <v>180</v>
      </c>
      <c r="S286" t="s">
        <v>182</v>
      </c>
      <c r="T286" t="s">
        <v>174</v>
      </c>
      <c r="U286" t="s">
        <v>179</v>
      </c>
      <c r="V286" t="s">
        <v>173</v>
      </c>
    </row>
    <row r="287" spans="1:22" x14ac:dyDescent="0.25">
      <c r="A287">
        <v>286</v>
      </c>
      <c r="B287" t="s">
        <v>39</v>
      </c>
      <c r="C287" t="s">
        <v>40</v>
      </c>
      <c r="D287" t="s">
        <v>87</v>
      </c>
      <c r="E287" t="s">
        <v>87</v>
      </c>
      <c r="F287" t="s">
        <v>87</v>
      </c>
      <c r="G287" t="s">
        <v>87</v>
      </c>
      <c r="H287" t="s">
        <v>133</v>
      </c>
      <c r="I287" t="s">
        <v>134</v>
      </c>
      <c r="J287" t="s">
        <v>135</v>
      </c>
      <c r="K287" t="s">
        <v>20</v>
      </c>
      <c r="L287" t="s">
        <v>136</v>
      </c>
      <c r="M287" t="s">
        <v>137</v>
      </c>
      <c r="O287" t="s">
        <v>175</v>
      </c>
      <c r="P287" t="s">
        <v>172</v>
      </c>
      <c r="Q287" t="s">
        <v>181</v>
      </c>
      <c r="R287" t="s">
        <v>182</v>
      </c>
      <c r="S287" t="s">
        <v>173</v>
      </c>
      <c r="T287" t="s">
        <v>176</v>
      </c>
      <c r="U287" t="s">
        <v>177</v>
      </c>
      <c r="V287" t="s">
        <v>178</v>
      </c>
    </row>
    <row r="288" spans="1:22" x14ac:dyDescent="0.25">
      <c r="A288">
        <v>287</v>
      </c>
      <c r="B288" t="s">
        <v>39</v>
      </c>
      <c r="C288" t="s">
        <v>40</v>
      </c>
      <c r="D288" t="s">
        <v>87</v>
      </c>
      <c r="E288" t="s">
        <v>87</v>
      </c>
      <c r="F288" t="s">
        <v>87</v>
      </c>
      <c r="G288" t="s">
        <v>132</v>
      </c>
      <c r="H288" t="s">
        <v>87</v>
      </c>
      <c r="I288" t="s">
        <v>134</v>
      </c>
      <c r="J288" t="s">
        <v>135</v>
      </c>
      <c r="K288" t="s">
        <v>20</v>
      </c>
      <c r="L288" t="s">
        <v>136</v>
      </c>
      <c r="M288" t="s">
        <v>137</v>
      </c>
      <c r="O288" t="s">
        <v>175</v>
      </c>
      <c r="P288" t="s">
        <v>172</v>
      </c>
      <c r="Q288" t="s">
        <v>181</v>
      </c>
      <c r="R288" t="s">
        <v>182</v>
      </c>
      <c r="S288" t="s">
        <v>173</v>
      </c>
      <c r="T288" t="s">
        <v>174</v>
      </c>
      <c r="U288" t="s">
        <v>177</v>
      </c>
      <c r="V288" t="s">
        <v>178</v>
      </c>
    </row>
    <row r="289" spans="1:22" x14ac:dyDescent="0.25">
      <c r="A289">
        <v>288</v>
      </c>
      <c r="B289" t="s">
        <v>39</v>
      </c>
      <c r="C289" t="s">
        <v>40</v>
      </c>
      <c r="D289" t="s">
        <v>87</v>
      </c>
      <c r="E289" t="s">
        <v>87</v>
      </c>
      <c r="F289" t="s">
        <v>87</v>
      </c>
      <c r="G289" t="s">
        <v>132</v>
      </c>
      <c r="H289" t="s">
        <v>133</v>
      </c>
      <c r="I289" t="s">
        <v>87</v>
      </c>
      <c r="J289" t="s">
        <v>135</v>
      </c>
      <c r="K289" t="s">
        <v>20</v>
      </c>
      <c r="L289" t="s">
        <v>136</v>
      </c>
      <c r="M289" t="s">
        <v>137</v>
      </c>
      <c r="O289" t="s">
        <v>173</v>
      </c>
      <c r="P289" t="s">
        <v>172</v>
      </c>
      <c r="Q289" t="s">
        <v>181</v>
      </c>
      <c r="R289" t="s">
        <v>174</v>
      </c>
      <c r="S289" t="s">
        <v>182</v>
      </c>
      <c r="T289" t="s">
        <v>176</v>
      </c>
      <c r="U289" t="s">
        <v>177</v>
      </c>
      <c r="V289" t="s">
        <v>178</v>
      </c>
    </row>
    <row r="290" spans="1:22" x14ac:dyDescent="0.25">
      <c r="A290">
        <v>289</v>
      </c>
      <c r="B290" t="s">
        <v>39</v>
      </c>
      <c r="C290" t="s">
        <v>40</v>
      </c>
      <c r="D290" t="s">
        <v>87</v>
      </c>
      <c r="E290" t="s">
        <v>87</v>
      </c>
      <c r="F290" t="s">
        <v>87</v>
      </c>
      <c r="G290" t="s">
        <v>132</v>
      </c>
      <c r="H290" t="s">
        <v>133</v>
      </c>
      <c r="I290" t="s">
        <v>134</v>
      </c>
      <c r="J290" t="s">
        <v>87</v>
      </c>
      <c r="K290" t="s">
        <v>20</v>
      </c>
      <c r="L290" t="s">
        <v>136</v>
      </c>
      <c r="M290" t="s">
        <v>137</v>
      </c>
      <c r="O290" t="s">
        <v>175</v>
      </c>
      <c r="P290" t="s">
        <v>172</v>
      </c>
      <c r="Q290" t="s">
        <v>181</v>
      </c>
      <c r="R290" t="s">
        <v>174</v>
      </c>
      <c r="S290" t="s">
        <v>182</v>
      </c>
      <c r="T290" t="s">
        <v>176</v>
      </c>
      <c r="U290" t="s">
        <v>177</v>
      </c>
      <c r="V290" t="s">
        <v>178</v>
      </c>
    </row>
    <row r="291" spans="1:22" x14ac:dyDescent="0.25">
      <c r="A291">
        <v>290</v>
      </c>
      <c r="B291" t="s">
        <v>39</v>
      </c>
      <c r="C291" t="s">
        <v>40</v>
      </c>
      <c r="D291" t="s">
        <v>87</v>
      </c>
      <c r="E291" t="s">
        <v>87</v>
      </c>
      <c r="F291" t="s">
        <v>87</v>
      </c>
      <c r="G291" t="s">
        <v>132</v>
      </c>
      <c r="H291" t="s">
        <v>133</v>
      </c>
      <c r="I291" t="s">
        <v>134</v>
      </c>
      <c r="J291" t="s">
        <v>135</v>
      </c>
      <c r="K291" t="s">
        <v>87</v>
      </c>
      <c r="L291" t="s">
        <v>136</v>
      </c>
      <c r="M291" t="s">
        <v>137</v>
      </c>
      <c r="O291" t="s">
        <v>175</v>
      </c>
      <c r="P291" t="s">
        <v>176</v>
      </c>
      <c r="Q291" t="s">
        <v>181</v>
      </c>
      <c r="R291" t="s">
        <v>182</v>
      </c>
      <c r="S291" t="s">
        <v>173</v>
      </c>
      <c r="T291" t="s">
        <v>174</v>
      </c>
      <c r="U291" t="s">
        <v>177</v>
      </c>
      <c r="V291" t="s">
        <v>178</v>
      </c>
    </row>
    <row r="292" spans="1:22" x14ac:dyDescent="0.25">
      <c r="A292">
        <v>291</v>
      </c>
      <c r="B292" t="s">
        <v>39</v>
      </c>
      <c r="C292" t="s">
        <v>40</v>
      </c>
      <c r="D292" t="s">
        <v>87</v>
      </c>
      <c r="E292" t="s">
        <v>87</v>
      </c>
      <c r="F292" t="s">
        <v>87</v>
      </c>
      <c r="G292" t="s">
        <v>132</v>
      </c>
      <c r="H292" t="s">
        <v>133</v>
      </c>
      <c r="I292" t="s">
        <v>134</v>
      </c>
      <c r="J292" t="s">
        <v>135</v>
      </c>
      <c r="K292" t="s">
        <v>20</v>
      </c>
      <c r="L292" t="s">
        <v>87</v>
      </c>
      <c r="M292" t="s">
        <v>137</v>
      </c>
      <c r="O292" t="s">
        <v>175</v>
      </c>
      <c r="P292" t="s">
        <v>172</v>
      </c>
      <c r="Q292" t="s">
        <v>181</v>
      </c>
      <c r="R292" t="s">
        <v>174</v>
      </c>
      <c r="S292" t="s">
        <v>182</v>
      </c>
      <c r="T292" t="s">
        <v>176</v>
      </c>
      <c r="U292" t="s">
        <v>177</v>
      </c>
      <c r="V292" t="s">
        <v>173</v>
      </c>
    </row>
    <row r="293" spans="1:22" x14ac:dyDescent="0.25">
      <c r="A293">
        <v>292</v>
      </c>
      <c r="B293" t="s">
        <v>39</v>
      </c>
      <c r="C293" t="s">
        <v>40</v>
      </c>
      <c r="D293" t="s">
        <v>87</v>
      </c>
      <c r="E293" t="s">
        <v>87</v>
      </c>
      <c r="F293" t="s">
        <v>87</v>
      </c>
      <c r="G293" t="s">
        <v>132</v>
      </c>
      <c r="H293" t="s">
        <v>133</v>
      </c>
      <c r="I293" t="s">
        <v>134</v>
      </c>
      <c r="J293" t="s">
        <v>135</v>
      </c>
      <c r="K293" t="s">
        <v>20</v>
      </c>
      <c r="L293" t="s">
        <v>136</v>
      </c>
      <c r="M293" t="s">
        <v>87</v>
      </c>
      <c r="O293" t="s">
        <v>175</v>
      </c>
      <c r="P293" t="s">
        <v>172</v>
      </c>
      <c r="Q293" t="s">
        <v>181</v>
      </c>
      <c r="R293" t="s">
        <v>174</v>
      </c>
      <c r="S293" t="s">
        <v>182</v>
      </c>
      <c r="T293" t="s">
        <v>176</v>
      </c>
      <c r="U293" t="s">
        <v>173</v>
      </c>
      <c r="V293" t="s">
        <v>178</v>
      </c>
    </row>
    <row r="294" spans="1:22" x14ac:dyDescent="0.25">
      <c r="A294">
        <v>293</v>
      </c>
      <c r="B294" t="s">
        <v>39</v>
      </c>
      <c r="C294" t="s">
        <v>40</v>
      </c>
      <c r="D294" t="s">
        <v>87</v>
      </c>
      <c r="E294" t="s">
        <v>87</v>
      </c>
      <c r="F294" t="s">
        <v>23</v>
      </c>
      <c r="G294" t="s">
        <v>87</v>
      </c>
      <c r="H294" t="s">
        <v>87</v>
      </c>
      <c r="I294" t="s">
        <v>134</v>
      </c>
      <c r="J294" t="s">
        <v>135</v>
      </c>
      <c r="K294" t="s">
        <v>20</v>
      </c>
      <c r="L294" t="s">
        <v>136</v>
      </c>
      <c r="M294" t="s">
        <v>137</v>
      </c>
      <c r="O294" t="s">
        <v>171</v>
      </c>
      <c r="P294" t="s">
        <v>172</v>
      </c>
      <c r="Q294" t="s">
        <v>181</v>
      </c>
      <c r="R294" t="s">
        <v>182</v>
      </c>
      <c r="S294" t="s">
        <v>173</v>
      </c>
      <c r="T294" t="s">
        <v>175</v>
      </c>
      <c r="U294" t="s">
        <v>177</v>
      </c>
      <c r="V294" t="s">
        <v>178</v>
      </c>
    </row>
    <row r="295" spans="1:22" x14ac:dyDescent="0.25">
      <c r="A295">
        <v>294</v>
      </c>
      <c r="B295" t="s">
        <v>39</v>
      </c>
      <c r="C295" t="s">
        <v>40</v>
      </c>
      <c r="D295" t="s">
        <v>87</v>
      </c>
      <c r="E295" t="s">
        <v>87</v>
      </c>
      <c r="F295" t="s">
        <v>23</v>
      </c>
      <c r="G295" t="s">
        <v>87</v>
      </c>
      <c r="H295" t="s">
        <v>133</v>
      </c>
      <c r="I295" t="s">
        <v>87</v>
      </c>
      <c r="J295" t="s">
        <v>135</v>
      </c>
      <c r="K295" t="s">
        <v>20</v>
      </c>
      <c r="L295" t="s">
        <v>136</v>
      </c>
      <c r="M295" t="s">
        <v>137</v>
      </c>
      <c r="O295" t="s">
        <v>171</v>
      </c>
      <c r="P295" t="s">
        <v>172</v>
      </c>
      <c r="Q295" t="s">
        <v>181</v>
      </c>
      <c r="R295" t="s">
        <v>182</v>
      </c>
      <c r="S295" t="s">
        <v>173</v>
      </c>
      <c r="T295" t="s">
        <v>176</v>
      </c>
      <c r="U295" t="s">
        <v>177</v>
      </c>
      <c r="V295" t="s">
        <v>178</v>
      </c>
    </row>
    <row r="296" spans="1:22" x14ac:dyDescent="0.25">
      <c r="A296">
        <v>295</v>
      </c>
      <c r="B296" t="s">
        <v>39</v>
      </c>
      <c r="C296" t="s">
        <v>40</v>
      </c>
      <c r="D296" t="s">
        <v>87</v>
      </c>
      <c r="E296" t="s">
        <v>87</v>
      </c>
      <c r="F296" t="s">
        <v>23</v>
      </c>
      <c r="G296" t="s">
        <v>87</v>
      </c>
      <c r="H296" t="s">
        <v>133</v>
      </c>
      <c r="I296" t="s">
        <v>134</v>
      </c>
      <c r="J296" t="s">
        <v>87</v>
      </c>
      <c r="K296" t="s">
        <v>20</v>
      </c>
      <c r="L296" t="s">
        <v>136</v>
      </c>
      <c r="M296" t="s">
        <v>137</v>
      </c>
      <c r="O296" t="s">
        <v>171</v>
      </c>
      <c r="P296" t="s">
        <v>172</v>
      </c>
      <c r="Q296" t="s">
        <v>181</v>
      </c>
      <c r="R296" t="s">
        <v>182</v>
      </c>
      <c r="S296" t="s">
        <v>175</v>
      </c>
      <c r="T296" t="s">
        <v>176</v>
      </c>
      <c r="U296" t="s">
        <v>177</v>
      </c>
      <c r="V296" t="s">
        <v>178</v>
      </c>
    </row>
    <row r="297" spans="1:22" x14ac:dyDescent="0.25">
      <c r="A297">
        <v>296</v>
      </c>
      <c r="B297" t="s">
        <v>39</v>
      </c>
      <c r="C297" t="s">
        <v>40</v>
      </c>
      <c r="D297" t="s">
        <v>87</v>
      </c>
      <c r="E297" t="s">
        <v>87</v>
      </c>
      <c r="F297" t="s">
        <v>23</v>
      </c>
      <c r="G297" t="s">
        <v>87</v>
      </c>
      <c r="H297" t="s">
        <v>133</v>
      </c>
      <c r="I297" t="s">
        <v>134</v>
      </c>
      <c r="J297" t="s">
        <v>135</v>
      </c>
      <c r="K297" t="s">
        <v>87</v>
      </c>
      <c r="L297" t="s">
        <v>136</v>
      </c>
      <c r="M297" t="s">
        <v>137</v>
      </c>
      <c r="O297" t="s">
        <v>171</v>
      </c>
      <c r="P297" t="s">
        <v>176</v>
      </c>
      <c r="Q297" t="s">
        <v>181</v>
      </c>
      <c r="R297" t="s">
        <v>182</v>
      </c>
      <c r="S297" t="s">
        <v>173</v>
      </c>
      <c r="T297" t="s">
        <v>175</v>
      </c>
      <c r="U297" t="s">
        <v>177</v>
      </c>
      <c r="V297" t="s">
        <v>178</v>
      </c>
    </row>
    <row r="298" spans="1:22" x14ac:dyDescent="0.25">
      <c r="A298">
        <v>297</v>
      </c>
      <c r="B298" t="s">
        <v>39</v>
      </c>
      <c r="C298" t="s">
        <v>40</v>
      </c>
      <c r="D298" t="s">
        <v>87</v>
      </c>
      <c r="E298" t="s">
        <v>87</v>
      </c>
      <c r="F298" t="s">
        <v>23</v>
      </c>
      <c r="G298" t="s">
        <v>87</v>
      </c>
      <c r="H298" t="s">
        <v>133</v>
      </c>
      <c r="I298" t="s">
        <v>134</v>
      </c>
      <c r="J298" t="s">
        <v>135</v>
      </c>
      <c r="K298" t="s">
        <v>20</v>
      </c>
      <c r="L298" t="s">
        <v>87</v>
      </c>
      <c r="M298" t="s">
        <v>137</v>
      </c>
      <c r="O298" t="s">
        <v>171</v>
      </c>
      <c r="P298" t="s">
        <v>172</v>
      </c>
      <c r="Q298" t="s">
        <v>181</v>
      </c>
      <c r="R298" t="s">
        <v>182</v>
      </c>
      <c r="S298" t="s">
        <v>175</v>
      </c>
      <c r="T298" t="s">
        <v>176</v>
      </c>
      <c r="U298" t="s">
        <v>177</v>
      </c>
      <c r="V298" t="s">
        <v>173</v>
      </c>
    </row>
    <row r="299" spans="1:22" x14ac:dyDescent="0.25">
      <c r="A299">
        <v>298</v>
      </c>
      <c r="B299" t="s">
        <v>39</v>
      </c>
      <c r="C299" t="s">
        <v>40</v>
      </c>
      <c r="D299" t="s">
        <v>87</v>
      </c>
      <c r="E299" t="s">
        <v>87</v>
      </c>
      <c r="F299" t="s">
        <v>23</v>
      </c>
      <c r="G299" t="s">
        <v>87</v>
      </c>
      <c r="H299" t="s">
        <v>133</v>
      </c>
      <c r="I299" t="s">
        <v>134</v>
      </c>
      <c r="J299" t="s">
        <v>135</v>
      </c>
      <c r="K299" t="s">
        <v>20</v>
      </c>
      <c r="L299" t="s">
        <v>136</v>
      </c>
      <c r="M299" t="s">
        <v>87</v>
      </c>
      <c r="O299" t="s">
        <v>171</v>
      </c>
      <c r="P299" t="s">
        <v>172</v>
      </c>
      <c r="Q299" t="s">
        <v>181</v>
      </c>
      <c r="R299" t="s">
        <v>182</v>
      </c>
      <c r="S299" t="s">
        <v>175</v>
      </c>
      <c r="T299" t="s">
        <v>176</v>
      </c>
      <c r="U299" t="s">
        <v>173</v>
      </c>
      <c r="V299" t="s">
        <v>178</v>
      </c>
    </row>
    <row r="300" spans="1:22" x14ac:dyDescent="0.25">
      <c r="A300">
        <v>299</v>
      </c>
      <c r="B300" t="s">
        <v>39</v>
      </c>
      <c r="C300" t="s">
        <v>40</v>
      </c>
      <c r="D300" t="s">
        <v>87</v>
      </c>
      <c r="E300" t="s">
        <v>87</v>
      </c>
      <c r="F300" t="s">
        <v>23</v>
      </c>
      <c r="G300" t="s">
        <v>132</v>
      </c>
      <c r="H300" t="s">
        <v>87</v>
      </c>
      <c r="I300" t="s">
        <v>87</v>
      </c>
      <c r="J300" t="s">
        <v>135</v>
      </c>
      <c r="K300" t="s">
        <v>20</v>
      </c>
      <c r="L300" t="s">
        <v>136</v>
      </c>
      <c r="M300" t="s">
        <v>137</v>
      </c>
      <c r="O300" t="s">
        <v>171</v>
      </c>
      <c r="P300" t="s">
        <v>172</v>
      </c>
      <c r="Q300" t="s">
        <v>181</v>
      </c>
      <c r="R300" t="s">
        <v>182</v>
      </c>
      <c r="S300" t="s">
        <v>173</v>
      </c>
      <c r="T300" t="s">
        <v>174</v>
      </c>
      <c r="U300" t="s">
        <v>177</v>
      </c>
      <c r="V300" t="s">
        <v>178</v>
      </c>
    </row>
    <row r="301" spans="1:22" x14ac:dyDescent="0.25">
      <c r="A301">
        <v>300</v>
      </c>
      <c r="B301" t="s">
        <v>39</v>
      </c>
      <c r="C301" t="s">
        <v>40</v>
      </c>
      <c r="D301" t="s">
        <v>87</v>
      </c>
      <c r="E301" t="s">
        <v>87</v>
      </c>
      <c r="F301" t="s">
        <v>23</v>
      </c>
      <c r="G301" t="s">
        <v>132</v>
      </c>
      <c r="H301" t="s">
        <v>87</v>
      </c>
      <c r="I301" t="s">
        <v>134</v>
      </c>
      <c r="J301" t="s">
        <v>87</v>
      </c>
      <c r="K301" t="s">
        <v>20</v>
      </c>
      <c r="L301" t="s">
        <v>136</v>
      </c>
      <c r="M301" t="s">
        <v>137</v>
      </c>
      <c r="O301" t="s">
        <v>171</v>
      </c>
      <c r="P301" t="s">
        <v>172</v>
      </c>
      <c r="Q301" t="s">
        <v>181</v>
      </c>
      <c r="R301" t="s">
        <v>174</v>
      </c>
      <c r="S301" t="s">
        <v>182</v>
      </c>
      <c r="T301" t="s">
        <v>175</v>
      </c>
      <c r="U301" t="s">
        <v>177</v>
      </c>
      <c r="V301" t="s">
        <v>178</v>
      </c>
    </row>
    <row r="302" spans="1:22" x14ac:dyDescent="0.25">
      <c r="A302">
        <v>301</v>
      </c>
      <c r="B302" t="s">
        <v>39</v>
      </c>
      <c r="C302" t="s">
        <v>40</v>
      </c>
      <c r="D302" t="s">
        <v>87</v>
      </c>
      <c r="E302" t="s">
        <v>87</v>
      </c>
      <c r="F302" t="s">
        <v>23</v>
      </c>
      <c r="G302" t="s">
        <v>132</v>
      </c>
      <c r="H302" t="s">
        <v>87</v>
      </c>
      <c r="I302" t="s">
        <v>134</v>
      </c>
      <c r="J302" t="s">
        <v>135</v>
      </c>
      <c r="K302" t="s">
        <v>87</v>
      </c>
      <c r="L302" t="s">
        <v>136</v>
      </c>
      <c r="M302" t="s">
        <v>137</v>
      </c>
      <c r="O302" t="s">
        <v>171</v>
      </c>
      <c r="P302" t="s">
        <v>173</v>
      </c>
      <c r="Q302" t="s">
        <v>181</v>
      </c>
      <c r="R302" t="s">
        <v>174</v>
      </c>
      <c r="S302" t="s">
        <v>182</v>
      </c>
      <c r="T302" t="s">
        <v>175</v>
      </c>
      <c r="U302" t="s">
        <v>177</v>
      </c>
      <c r="V302" t="s">
        <v>178</v>
      </c>
    </row>
    <row r="303" spans="1:22" x14ac:dyDescent="0.25">
      <c r="A303">
        <v>302</v>
      </c>
      <c r="B303" t="s">
        <v>39</v>
      </c>
      <c r="C303" t="s">
        <v>40</v>
      </c>
      <c r="D303" t="s">
        <v>87</v>
      </c>
      <c r="E303" t="s">
        <v>87</v>
      </c>
      <c r="F303" t="s">
        <v>23</v>
      </c>
      <c r="G303" t="s">
        <v>132</v>
      </c>
      <c r="H303" t="s">
        <v>87</v>
      </c>
      <c r="I303" t="s">
        <v>134</v>
      </c>
      <c r="J303" t="s">
        <v>135</v>
      </c>
      <c r="K303" t="s">
        <v>20</v>
      </c>
      <c r="L303" t="s">
        <v>87</v>
      </c>
      <c r="M303" t="s">
        <v>137</v>
      </c>
      <c r="O303" t="s">
        <v>171</v>
      </c>
      <c r="P303" t="s">
        <v>172</v>
      </c>
      <c r="Q303" t="s">
        <v>181</v>
      </c>
      <c r="R303" t="s">
        <v>174</v>
      </c>
      <c r="S303" t="s">
        <v>182</v>
      </c>
      <c r="T303" t="s">
        <v>175</v>
      </c>
      <c r="U303" t="s">
        <v>177</v>
      </c>
      <c r="V303" t="s">
        <v>173</v>
      </c>
    </row>
    <row r="304" spans="1:22" x14ac:dyDescent="0.25">
      <c r="A304">
        <v>303</v>
      </c>
      <c r="B304" t="s">
        <v>39</v>
      </c>
      <c r="C304" t="s">
        <v>40</v>
      </c>
      <c r="D304" t="s">
        <v>87</v>
      </c>
      <c r="E304" t="s">
        <v>87</v>
      </c>
      <c r="F304" t="s">
        <v>23</v>
      </c>
      <c r="G304" t="s">
        <v>132</v>
      </c>
      <c r="H304" t="s">
        <v>87</v>
      </c>
      <c r="I304" t="s">
        <v>134</v>
      </c>
      <c r="J304" t="s">
        <v>135</v>
      </c>
      <c r="K304" t="s">
        <v>20</v>
      </c>
      <c r="L304" t="s">
        <v>136</v>
      </c>
      <c r="M304" t="s">
        <v>87</v>
      </c>
      <c r="O304" t="s">
        <v>171</v>
      </c>
      <c r="P304" t="s">
        <v>172</v>
      </c>
      <c r="Q304" t="s">
        <v>181</v>
      </c>
      <c r="R304" t="s">
        <v>174</v>
      </c>
      <c r="S304" t="s">
        <v>182</v>
      </c>
      <c r="T304" t="s">
        <v>175</v>
      </c>
      <c r="U304" t="s">
        <v>173</v>
      </c>
      <c r="V304" t="s">
        <v>178</v>
      </c>
    </row>
    <row r="305" spans="1:22" x14ac:dyDescent="0.25">
      <c r="A305">
        <v>304</v>
      </c>
      <c r="B305" t="s">
        <v>39</v>
      </c>
      <c r="C305" t="s">
        <v>40</v>
      </c>
      <c r="D305" t="s">
        <v>87</v>
      </c>
      <c r="E305" t="s">
        <v>87</v>
      </c>
      <c r="F305" t="s">
        <v>23</v>
      </c>
      <c r="G305" t="s">
        <v>132</v>
      </c>
      <c r="H305" t="s">
        <v>133</v>
      </c>
      <c r="I305" t="s">
        <v>87</v>
      </c>
      <c r="J305" t="s">
        <v>87</v>
      </c>
      <c r="K305" t="s">
        <v>20</v>
      </c>
      <c r="L305" t="s">
        <v>136</v>
      </c>
      <c r="M305" t="s">
        <v>137</v>
      </c>
      <c r="O305" t="s">
        <v>171</v>
      </c>
      <c r="P305" t="s">
        <v>172</v>
      </c>
      <c r="Q305" t="s">
        <v>181</v>
      </c>
      <c r="R305" t="s">
        <v>174</v>
      </c>
      <c r="S305" t="s">
        <v>182</v>
      </c>
      <c r="T305" t="s">
        <v>176</v>
      </c>
      <c r="U305" t="s">
        <v>177</v>
      </c>
      <c r="V305" t="s">
        <v>178</v>
      </c>
    </row>
    <row r="306" spans="1:22" x14ac:dyDescent="0.25">
      <c r="A306">
        <v>305</v>
      </c>
      <c r="B306" t="s">
        <v>39</v>
      </c>
      <c r="C306" t="s">
        <v>40</v>
      </c>
      <c r="D306" t="s">
        <v>87</v>
      </c>
      <c r="E306" t="s">
        <v>87</v>
      </c>
      <c r="F306" t="s">
        <v>23</v>
      </c>
      <c r="G306" t="s">
        <v>132</v>
      </c>
      <c r="H306" t="s">
        <v>133</v>
      </c>
      <c r="I306" t="s">
        <v>87</v>
      </c>
      <c r="J306" t="s">
        <v>135</v>
      </c>
      <c r="K306" t="s">
        <v>87</v>
      </c>
      <c r="L306" t="s">
        <v>136</v>
      </c>
      <c r="M306" t="s">
        <v>137</v>
      </c>
      <c r="O306" t="s">
        <v>171</v>
      </c>
      <c r="P306" t="s">
        <v>176</v>
      </c>
      <c r="Q306" t="s">
        <v>181</v>
      </c>
      <c r="R306" t="s">
        <v>182</v>
      </c>
      <c r="S306" t="s">
        <v>173</v>
      </c>
      <c r="T306" t="s">
        <v>174</v>
      </c>
      <c r="U306" t="s">
        <v>177</v>
      </c>
      <c r="V306" t="s">
        <v>178</v>
      </c>
    </row>
    <row r="307" spans="1:22" x14ac:dyDescent="0.25">
      <c r="A307">
        <v>306</v>
      </c>
      <c r="B307" t="s">
        <v>39</v>
      </c>
      <c r="C307" t="s">
        <v>40</v>
      </c>
      <c r="D307" t="s">
        <v>87</v>
      </c>
      <c r="E307" t="s">
        <v>87</v>
      </c>
      <c r="F307" t="s">
        <v>23</v>
      </c>
      <c r="G307" t="s">
        <v>132</v>
      </c>
      <c r="H307" t="s">
        <v>133</v>
      </c>
      <c r="I307" t="s">
        <v>87</v>
      </c>
      <c r="J307" t="s">
        <v>135</v>
      </c>
      <c r="K307" t="s">
        <v>20</v>
      </c>
      <c r="L307" t="s">
        <v>87</v>
      </c>
      <c r="M307" t="s">
        <v>137</v>
      </c>
      <c r="O307" t="s">
        <v>171</v>
      </c>
      <c r="P307" t="s">
        <v>172</v>
      </c>
      <c r="Q307" t="s">
        <v>181</v>
      </c>
      <c r="R307" t="s">
        <v>174</v>
      </c>
      <c r="S307" t="s">
        <v>182</v>
      </c>
      <c r="T307" t="s">
        <v>176</v>
      </c>
      <c r="U307" t="s">
        <v>177</v>
      </c>
      <c r="V307" t="s">
        <v>173</v>
      </c>
    </row>
    <row r="308" spans="1:22" x14ac:dyDescent="0.25">
      <c r="A308">
        <v>307</v>
      </c>
      <c r="B308" t="s">
        <v>39</v>
      </c>
      <c r="C308" t="s">
        <v>40</v>
      </c>
      <c r="D308" t="s">
        <v>87</v>
      </c>
      <c r="E308" t="s">
        <v>87</v>
      </c>
      <c r="F308" t="s">
        <v>23</v>
      </c>
      <c r="G308" t="s">
        <v>132</v>
      </c>
      <c r="H308" t="s">
        <v>133</v>
      </c>
      <c r="I308" t="s">
        <v>87</v>
      </c>
      <c r="J308" t="s">
        <v>135</v>
      </c>
      <c r="K308" t="s">
        <v>20</v>
      </c>
      <c r="L308" t="s">
        <v>136</v>
      </c>
      <c r="M308" t="s">
        <v>87</v>
      </c>
      <c r="O308" t="s">
        <v>171</v>
      </c>
      <c r="P308" t="s">
        <v>172</v>
      </c>
      <c r="Q308" t="s">
        <v>181</v>
      </c>
      <c r="R308" t="s">
        <v>174</v>
      </c>
      <c r="S308" t="s">
        <v>182</v>
      </c>
      <c r="T308" t="s">
        <v>176</v>
      </c>
      <c r="U308" t="s">
        <v>173</v>
      </c>
      <c r="V308" t="s">
        <v>178</v>
      </c>
    </row>
    <row r="309" spans="1:22" x14ac:dyDescent="0.25">
      <c r="A309">
        <v>308</v>
      </c>
      <c r="B309" t="s">
        <v>39</v>
      </c>
      <c r="C309" t="s">
        <v>40</v>
      </c>
      <c r="D309" t="s">
        <v>87</v>
      </c>
      <c r="E309" t="s">
        <v>87</v>
      </c>
      <c r="F309" t="s">
        <v>23</v>
      </c>
      <c r="G309" t="s">
        <v>132</v>
      </c>
      <c r="H309" t="s">
        <v>133</v>
      </c>
      <c r="I309" t="s">
        <v>134</v>
      </c>
      <c r="J309" t="s">
        <v>87</v>
      </c>
      <c r="K309" t="s">
        <v>87</v>
      </c>
      <c r="L309" t="s">
        <v>136</v>
      </c>
      <c r="M309" t="s">
        <v>137</v>
      </c>
      <c r="O309" t="s">
        <v>171</v>
      </c>
      <c r="P309" t="s">
        <v>176</v>
      </c>
      <c r="Q309" t="s">
        <v>181</v>
      </c>
      <c r="R309" t="s">
        <v>174</v>
      </c>
      <c r="S309" t="s">
        <v>182</v>
      </c>
      <c r="T309" t="s">
        <v>175</v>
      </c>
      <c r="U309" t="s">
        <v>177</v>
      </c>
      <c r="V309" t="s">
        <v>178</v>
      </c>
    </row>
    <row r="310" spans="1:22" x14ac:dyDescent="0.25">
      <c r="A310">
        <v>309</v>
      </c>
      <c r="B310" t="s">
        <v>39</v>
      </c>
      <c r="C310" t="s">
        <v>40</v>
      </c>
      <c r="D310" t="s">
        <v>87</v>
      </c>
      <c r="E310" t="s">
        <v>87</v>
      </c>
      <c r="F310" t="s">
        <v>23</v>
      </c>
      <c r="G310" t="s">
        <v>132</v>
      </c>
      <c r="H310" t="s">
        <v>133</v>
      </c>
      <c r="I310" t="s">
        <v>134</v>
      </c>
      <c r="J310" t="s">
        <v>87</v>
      </c>
      <c r="K310" t="s">
        <v>20</v>
      </c>
      <c r="L310" t="s">
        <v>87</v>
      </c>
      <c r="M310" t="s">
        <v>137</v>
      </c>
      <c r="O310" t="s">
        <v>175</v>
      </c>
      <c r="P310" t="s">
        <v>172</v>
      </c>
      <c r="Q310" t="s">
        <v>181</v>
      </c>
      <c r="R310" t="s">
        <v>174</v>
      </c>
      <c r="S310" t="s">
        <v>182</v>
      </c>
      <c r="T310" t="s">
        <v>176</v>
      </c>
      <c r="U310" t="s">
        <v>177</v>
      </c>
      <c r="V310" t="s">
        <v>171</v>
      </c>
    </row>
    <row r="311" spans="1:22" x14ac:dyDescent="0.25">
      <c r="A311">
        <v>310</v>
      </c>
      <c r="B311" t="s">
        <v>39</v>
      </c>
      <c r="C311" t="s">
        <v>40</v>
      </c>
      <c r="D311" t="s">
        <v>87</v>
      </c>
      <c r="E311" t="s">
        <v>87</v>
      </c>
      <c r="F311" t="s">
        <v>23</v>
      </c>
      <c r="G311" t="s">
        <v>132</v>
      </c>
      <c r="H311" t="s">
        <v>133</v>
      </c>
      <c r="I311" t="s">
        <v>134</v>
      </c>
      <c r="J311" t="s">
        <v>87</v>
      </c>
      <c r="K311" t="s">
        <v>20</v>
      </c>
      <c r="L311" t="s">
        <v>136</v>
      </c>
      <c r="M311" t="s">
        <v>87</v>
      </c>
      <c r="O311" t="s">
        <v>175</v>
      </c>
      <c r="P311" t="s">
        <v>172</v>
      </c>
      <c r="Q311" t="s">
        <v>181</v>
      </c>
      <c r="R311" t="s">
        <v>174</v>
      </c>
      <c r="S311" t="s">
        <v>182</v>
      </c>
      <c r="T311" t="s">
        <v>176</v>
      </c>
      <c r="U311" t="s">
        <v>171</v>
      </c>
      <c r="V311" t="s">
        <v>178</v>
      </c>
    </row>
    <row r="312" spans="1:22" x14ac:dyDescent="0.25">
      <c r="A312">
        <v>311</v>
      </c>
      <c r="B312" t="s">
        <v>39</v>
      </c>
      <c r="C312" t="s">
        <v>40</v>
      </c>
      <c r="D312" t="s">
        <v>87</v>
      </c>
      <c r="E312" t="s">
        <v>87</v>
      </c>
      <c r="F312" t="s">
        <v>23</v>
      </c>
      <c r="G312" t="s">
        <v>132</v>
      </c>
      <c r="H312" t="s">
        <v>133</v>
      </c>
      <c r="I312" t="s">
        <v>134</v>
      </c>
      <c r="J312" t="s">
        <v>135</v>
      </c>
      <c r="K312" t="s">
        <v>87</v>
      </c>
      <c r="L312" t="s">
        <v>87</v>
      </c>
      <c r="M312" t="s">
        <v>137</v>
      </c>
      <c r="O312" t="s">
        <v>171</v>
      </c>
      <c r="P312" t="s">
        <v>176</v>
      </c>
      <c r="Q312" t="s">
        <v>181</v>
      </c>
      <c r="R312" t="s">
        <v>174</v>
      </c>
      <c r="S312" t="s">
        <v>182</v>
      </c>
      <c r="T312" t="s">
        <v>175</v>
      </c>
      <c r="U312" t="s">
        <v>177</v>
      </c>
      <c r="V312" t="s">
        <v>173</v>
      </c>
    </row>
    <row r="313" spans="1:22" x14ac:dyDescent="0.25">
      <c r="A313">
        <v>312</v>
      </c>
      <c r="B313" t="s">
        <v>39</v>
      </c>
      <c r="C313" t="s">
        <v>40</v>
      </c>
      <c r="D313" t="s">
        <v>87</v>
      </c>
      <c r="E313" t="s">
        <v>87</v>
      </c>
      <c r="F313" t="s">
        <v>23</v>
      </c>
      <c r="G313" t="s">
        <v>132</v>
      </c>
      <c r="H313" t="s">
        <v>133</v>
      </c>
      <c r="I313" t="s">
        <v>134</v>
      </c>
      <c r="J313" t="s">
        <v>135</v>
      </c>
      <c r="K313" t="s">
        <v>87</v>
      </c>
      <c r="L313" t="s">
        <v>136</v>
      </c>
      <c r="M313" t="s">
        <v>87</v>
      </c>
      <c r="O313" t="s">
        <v>171</v>
      </c>
      <c r="P313" t="s">
        <v>176</v>
      </c>
      <c r="Q313" t="s">
        <v>181</v>
      </c>
      <c r="R313" t="s">
        <v>174</v>
      </c>
      <c r="S313" t="s">
        <v>182</v>
      </c>
      <c r="T313" t="s">
        <v>175</v>
      </c>
      <c r="U313" t="s">
        <v>173</v>
      </c>
      <c r="V313" t="s">
        <v>178</v>
      </c>
    </row>
    <row r="314" spans="1:22" x14ac:dyDescent="0.25">
      <c r="A314">
        <v>313</v>
      </c>
      <c r="B314" t="s">
        <v>39</v>
      </c>
      <c r="C314" t="s">
        <v>40</v>
      </c>
      <c r="D314" t="s">
        <v>87</v>
      </c>
      <c r="E314" t="s">
        <v>87</v>
      </c>
      <c r="F314" t="s">
        <v>23</v>
      </c>
      <c r="G314" t="s">
        <v>132</v>
      </c>
      <c r="H314" t="s">
        <v>133</v>
      </c>
      <c r="I314" t="s">
        <v>134</v>
      </c>
      <c r="J314" t="s">
        <v>135</v>
      </c>
      <c r="K314" t="s">
        <v>20</v>
      </c>
      <c r="L314" t="s">
        <v>87</v>
      </c>
      <c r="M314" t="s">
        <v>87</v>
      </c>
      <c r="O314" t="s">
        <v>175</v>
      </c>
      <c r="P314" t="s">
        <v>172</v>
      </c>
      <c r="Q314" t="s">
        <v>181</v>
      </c>
      <c r="R314" t="s">
        <v>174</v>
      </c>
      <c r="S314" t="s">
        <v>182</v>
      </c>
      <c r="T314" t="s">
        <v>176</v>
      </c>
      <c r="U314" t="s">
        <v>171</v>
      </c>
      <c r="V314" t="s">
        <v>173</v>
      </c>
    </row>
    <row r="315" spans="1:22" x14ac:dyDescent="0.25">
      <c r="A315">
        <v>314</v>
      </c>
      <c r="B315" t="s">
        <v>39</v>
      </c>
      <c r="C315" t="s">
        <v>40</v>
      </c>
      <c r="D315" t="s">
        <v>87</v>
      </c>
      <c r="E315" t="s">
        <v>22</v>
      </c>
      <c r="F315" t="s">
        <v>87</v>
      </c>
      <c r="G315" t="s">
        <v>87</v>
      </c>
      <c r="H315" t="s">
        <v>87</v>
      </c>
      <c r="I315" t="s">
        <v>134</v>
      </c>
      <c r="J315" t="s">
        <v>135</v>
      </c>
      <c r="K315" t="s">
        <v>20</v>
      </c>
      <c r="L315" t="s">
        <v>136</v>
      </c>
      <c r="M315" t="s">
        <v>137</v>
      </c>
      <c r="O315" t="s">
        <v>173</v>
      </c>
      <c r="P315" t="s">
        <v>172</v>
      </c>
      <c r="Q315" t="s">
        <v>181</v>
      </c>
      <c r="R315" t="s">
        <v>179</v>
      </c>
      <c r="S315" t="s">
        <v>182</v>
      </c>
      <c r="T315" t="s">
        <v>175</v>
      </c>
      <c r="U315" t="s">
        <v>177</v>
      </c>
      <c r="V315" t="s">
        <v>178</v>
      </c>
    </row>
    <row r="316" spans="1:22" x14ac:dyDescent="0.25">
      <c r="A316">
        <v>315</v>
      </c>
      <c r="B316" t="s">
        <v>39</v>
      </c>
      <c r="C316" t="s">
        <v>40</v>
      </c>
      <c r="D316" t="s">
        <v>87</v>
      </c>
      <c r="E316" t="s">
        <v>22</v>
      </c>
      <c r="F316" t="s">
        <v>87</v>
      </c>
      <c r="G316" t="s">
        <v>87</v>
      </c>
      <c r="H316" t="s">
        <v>133</v>
      </c>
      <c r="I316" t="s">
        <v>87</v>
      </c>
      <c r="J316" t="s">
        <v>135</v>
      </c>
      <c r="K316" t="s">
        <v>20</v>
      </c>
      <c r="L316" t="s">
        <v>136</v>
      </c>
      <c r="M316" t="s">
        <v>137</v>
      </c>
      <c r="O316" t="s">
        <v>173</v>
      </c>
      <c r="P316" t="s">
        <v>172</v>
      </c>
      <c r="Q316" t="s">
        <v>181</v>
      </c>
      <c r="R316" t="s">
        <v>179</v>
      </c>
      <c r="S316" t="s">
        <v>182</v>
      </c>
      <c r="T316" t="s">
        <v>176</v>
      </c>
      <c r="U316" t="s">
        <v>177</v>
      </c>
      <c r="V316" t="s">
        <v>178</v>
      </c>
    </row>
    <row r="317" spans="1:22" x14ac:dyDescent="0.25">
      <c r="A317">
        <v>316</v>
      </c>
      <c r="B317" t="s">
        <v>39</v>
      </c>
      <c r="C317" t="s">
        <v>40</v>
      </c>
      <c r="D317" t="s">
        <v>87</v>
      </c>
      <c r="E317" t="s">
        <v>22</v>
      </c>
      <c r="F317" t="s">
        <v>87</v>
      </c>
      <c r="G317" t="s">
        <v>87</v>
      </c>
      <c r="H317" t="s">
        <v>133</v>
      </c>
      <c r="I317" t="s">
        <v>134</v>
      </c>
      <c r="J317" t="s">
        <v>87</v>
      </c>
      <c r="K317" t="s">
        <v>20</v>
      </c>
      <c r="L317" t="s">
        <v>136</v>
      </c>
      <c r="M317" t="s">
        <v>137</v>
      </c>
      <c r="O317" t="s">
        <v>175</v>
      </c>
      <c r="P317" t="s">
        <v>172</v>
      </c>
      <c r="Q317" t="s">
        <v>181</v>
      </c>
      <c r="R317" t="s">
        <v>179</v>
      </c>
      <c r="S317" t="s">
        <v>182</v>
      </c>
      <c r="T317" t="s">
        <v>176</v>
      </c>
      <c r="U317" t="s">
        <v>177</v>
      </c>
      <c r="V317" t="s">
        <v>178</v>
      </c>
    </row>
    <row r="318" spans="1:22" x14ac:dyDescent="0.25">
      <c r="A318">
        <v>317</v>
      </c>
      <c r="B318" t="s">
        <v>39</v>
      </c>
      <c r="C318" t="s">
        <v>40</v>
      </c>
      <c r="D318" t="s">
        <v>87</v>
      </c>
      <c r="E318" t="s">
        <v>22</v>
      </c>
      <c r="F318" t="s">
        <v>87</v>
      </c>
      <c r="G318" t="s">
        <v>87</v>
      </c>
      <c r="H318" t="s">
        <v>133</v>
      </c>
      <c r="I318" t="s">
        <v>134</v>
      </c>
      <c r="J318" t="s">
        <v>135</v>
      </c>
      <c r="K318" t="s">
        <v>87</v>
      </c>
      <c r="L318" t="s">
        <v>136</v>
      </c>
      <c r="M318" t="s">
        <v>137</v>
      </c>
      <c r="O318" t="s">
        <v>173</v>
      </c>
      <c r="P318" t="s">
        <v>176</v>
      </c>
      <c r="Q318" t="s">
        <v>181</v>
      </c>
      <c r="R318" t="s">
        <v>179</v>
      </c>
      <c r="S318" t="s">
        <v>182</v>
      </c>
      <c r="T318" t="s">
        <v>175</v>
      </c>
      <c r="U318" t="s">
        <v>177</v>
      </c>
      <c r="V318" t="s">
        <v>178</v>
      </c>
    </row>
    <row r="319" spans="1:22" x14ac:dyDescent="0.25">
      <c r="A319">
        <v>318</v>
      </c>
      <c r="B319" t="s">
        <v>39</v>
      </c>
      <c r="C319" t="s">
        <v>40</v>
      </c>
      <c r="D319" t="s">
        <v>87</v>
      </c>
      <c r="E319" t="s">
        <v>22</v>
      </c>
      <c r="F319" t="s">
        <v>87</v>
      </c>
      <c r="G319" t="s">
        <v>87</v>
      </c>
      <c r="H319" t="s">
        <v>133</v>
      </c>
      <c r="I319" t="s">
        <v>134</v>
      </c>
      <c r="J319" t="s">
        <v>135</v>
      </c>
      <c r="K319" t="s">
        <v>20</v>
      </c>
      <c r="L319" t="s">
        <v>87</v>
      </c>
      <c r="M319" t="s">
        <v>137</v>
      </c>
      <c r="O319" t="s">
        <v>175</v>
      </c>
      <c r="P319" t="s">
        <v>172</v>
      </c>
      <c r="Q319" t="s">
        <v>181</v>
      </c>
      <c r="R319" t="s">
        <v>179</v>
      </c>
      <c r="S319" t="s">
        <v>182</v>
      </c>
      <c r="T319" t="s">
        <v>176</v>
      </c>
      <c r="U319" t="s">
        <v>177</v>
      </c>
      <c r="V319" t="s">
        <v>173</v>
      </c>
    </row>
    <row r="320" spans="1:22" x14ac:dyDescent="0.25">
      <c r="A320">
        <v>319</v>
      </c>
      <c r="B320" t="s">
        <v>39</v>
      </c>
      <c r="C320" t="s">
        <v>40</v>
      </c>
      <c r="D320" t="s">
        <v>87</v>
      </c>
      <c r="E320" t="s">
        <v>22</v>
      </c>
      <c r="F320" t="s">
        <v>87</v>
      </c>
      <c r="G320" t="s">
        <v>87</v>
      </c>
      <c r="H320" t="s">
        <v>133</v>
      </c>
      <c r="I320" t="s">
        <v>134</v>
      </c>
      <c r="J320" t="s">
        <v>135</v>
      </c>
      <c r="K320" t="s">
        <v>20</v>
      </c>
      <c r="L320" t="s">
        <v>136</v>
      </c>
      <c r="M320" t="s">
        <v>87</v>
      </c>
      <c r="O320" t="s">
        <v>175</v>
      </c>
      <c r="P320" t="s">
        <v>172</v>
      </c>
      <c r="Q320" t="s">
        <v>181</v>
      </c>
      <c r="R320" t="s">
        <v>179</v>
      </c>
      <c r="S320" t="s">
        <v>182</v>
      </c>
      <c r="T320" t="s">
        <v>176</v>
      </c>
      <c r="U320" t="s">
        <v>173</v>
      </c>
      <c r="V320" t="s">
        <v>178</v>
      </c>
    </row>
    <row r="321" spans="1:22" x14ac:dyDescent="0.25">
      <c r="A321">
        <v>320</v>
      </c>
      <c r="B321" t="s">
        <v>39</v>
      </c>
      <c r="C321" t="s">
        <v>40</v>
      </c>
      <c r="D321" t="s">
        <v>87</v>
      </c>
      <c r="E321" t="s">
        <v>22</v>
      </c>
      <c r="F321" t="s">
        <v>87</v>
      </c>
      <c r="G321" t="s">
        <v>132</v>
      </c>
      <c r="H321" t="s">
        <v>87</v>
      </c>
      <c r="I321" t="s">
        <v>87</v>
      </c>
      <c r="J321" t="s">
        <v>135</v>
      </c>
      <c r="K321" t="s">
        <v>20</v>
      </c>
      <c r="L321" t="s">
        <v>136</v>
      </c>
      <c r="M321" t="s">
        <v>137</v>
      </c>
      <c r="O321" t="s">
        <v>173</v>
      </c>
      <c r="P321" t="s">
        <v>172</v>
      </c>
      <c r="Q321" t="s">
        <v>181</v>
      </c>
      <c r="R321" t="s">
        <v>179</v>
      </c>
      <c r="S321" t="s">
        <v>182</v>
      </c>
      <c r="T321" t="s">
        <v>174</v>
      </c>
      <c r="U321" t="s">
        <v>177</v>
      </c>
      <c r="V321" t="s">
        <v>178</v>
      </c>
    </row>
    <row r="322" spans="1:22" x14ac:dyDescent="0.25">
      <c r="A322">
        <v>321</v>
      </c>
      <c r="B322" t="s">
        <v>39</v>
      </c>
      <c r="C322" t="s">
        <v>40</v>
      </c>
      <c r="D322" t="s">
        <v>87</v>
      </c>
      <c r="E322" t="s">
        <v>22</v>
      </c>
      <c r="F322" t="s">
        <v>87</v>
      </c>
      <c r="G322" t="s">
        <v>132</v>
      </c>
      <c r="H322" t="s">
        <v>87</v>
      </c>
      <c r="I322" t="s">
        <v>134</v>
      </c>
      <c r="J322" t="s">
        <v>87</v>
      </c>
      <c r="K322" t="s">
        <v>20</v>
      </c>
      <c r="L322" t="s">
        <v>136</v>
      </c>
      <c r="M322" t="s">
        <v>137</v>
      </c>
      <c r="O322" t="s">
        <v>175</v>
      </c>
      <c r="P322" t="s">
        <v>172</v>
      </c>
      <c r="Q322" t="s">
        <v>181</v>
      </c>
      <c r="R322" t="s">
        <v>179</v>
      </c>
      <c r="S322" t="s">
        <v>182</v>
      </c>
      <c r="T322" t="s">
        <v>174</v>
      </c>
      <c r="U322" t="s">
        <v>177</v>
      </c>
      <c r="V322" t="s">
        <v>178</v>
      </c>
    </row>
    <row r="323" spans="1:22" x14ac:dyDescent="0.25">
      <c r="A323">
        <v>322</v>
      </c>
      <c r="B323" t="s">
        <v>39</v>
      </c>
      <c r="C323" t="s">
        <v>40</v>
      </c>
      <c r="D323" t="s">
        <v>87</v>
      </c>
      <c r="E323" t="s">
        <v>22</v>
      </c>
      <c r="F323" t="s">
        <v>87</v>
      </c>
      <c r="G323" t="s">
        <v>132</v>
      </c>
      <c r="H323" t="s">
        <v>87</v>
      </c>
      <c r="I323" t="s">
        <v>134</v>
      </c>
      <c r="J323" t="s">
        <v>135</v>
      </c>
      <c r="K323" t="s">
        <v>87</v>
      </c>
      <c r="L323" t="s">
        <v>136</v>
      </c>
      <c r="M323" t="s">
        <v>137</v>
      </c>
      <c r="O323" t="s">
        <v>175</v>
      </c>
      <c r="P323" t="s">
        <v>173</v>
      </c>
      <c r="Q323" t="s">
        <v>181</v>
      </c>
      <c r="R323" t="s">
        <v>179</v>
      </c>
      <c r="S323" t="s">
        <v>182</v>
      </c>
      <c r="T323" t="s">
        <v>174</v>
      </c>
      <c r="U323" t="s">
        <v>177</v>
      </c>
      <c r="V323" t="s">
        <v>178</v>
      </c>
    </row>
    <row r="324" spans="1:22" x14ac:dyDescent="0.25">
      <c r="A324">
        <v>323</v>
      </c>
      <c r="B324" t="s">
        <v>39</v>
      </c>
      <c r="C324" t="s">
        <v>40</v>
      </c>
      <c r="D324" t="s">
        <v>87</v>
      </c>
      <c r="E324" t="s">
        <v>22</v>
      </c>
      <c r="F324" t="s">
        <v>87</v>
      </c>
      <c r="G324" t="s">
        <v>132</v>
      </c>
      <c r="H324" t="s">
        <v>87</v>
      </c>
      <c r="I324" t="s">
        <v>134</v>
      </c>
      <c r="J324" t="s">
        <v>135</v>
      </c>
      <c r="K324" t="s">
        <v>20</v>
      </c>
      <c r="L324" t="s">
        <v>87</v>
      </c>
      <c r="M324" t="s">
        <v>137</v>
      </c>
      <c r="O324" t="s">
        <v>175</v>
      </c>
      <c r="P324" t="s">
        <v>172</v>
      </c>
      <c r="Q324" t="s">
        <v>181</v>
      </c>
      <c r="R324" t="s">
        <v>179</v>
      </c>
      <c r="S324" t="s">
        <v>182</v>
      </c>
      <c r="T324" t="s">
        <v>174</v>
      </c>
      <c r="U324" t="s">
        <v>177</v>
      </c>
      <c r="V324" t="s">
        <v>173</v>
      </c>
    </row>
    <row r="325" spans="1:22" x14ac:dyDescent="0.25">
      <c r="A325">
        <v>324</v>
      </c>
      <c r="B325" t="s">
        <v>39</v>
      </c>
      <c r="C325" t="s">
        <v>40</v>
      </c>
      <c r="D325" t="s">
        <v>87</v>
      </c>
      <c r="E325" t="s">
        <v>22</v>
      </c>
      <c r="F325" t="s">
        <v>87</v>
      </c>
      <c r="G325" t="s">
        <v>132</v>
      </c>
      <c r="H325" t="s">
        <v>87</v>
      </c>
      <c r="I325" t="s">
        <v>134</v>
      </c>
      <c r="J325" t="s">
        <v>135</v>
      </c>
      <c r="K325" t="s">
        <v>20</v>
      </c>
      <c r="L325" t="s">
        <v>136</v>
      </c>
      <c r="M325" t="s">
        <v>87</v>
      </c>
      <c r="O325" t="s">
        <v>175</v>
      </c>
      <c r="P325" t="s">
        <v>172</v>
      </c>
      <c r="Q325" t="s">
        <v>181</v>
      </c>
      <c r="R325" t="s">
        <v>179</v>
      </c>
      <c r="S325" t="s">
        <v>182</v>
      </c>
      <c r="T325" t="s">
        <v>174</v>
      </c>
      <c r="U325" t="s">
        <v>173</v>
      </c>
      <c r="V325" t="s">
        <v>178</v>
      </c>
    </row>
    <row r="326" spans="1:22" x14ac:dyDescent="0.25">
      <c r="A326">
        <v>325</v>
      </c>
      <c r="B326" t="s">
        <v>39</v>
      </c>
      <c r="C326" t="s">
        <v>40</v>
      </c>
      <c r="D326" t="s">
        <v>87</v>
      </c>
      <c r="E326" t="s">
        <v>22</v>
      </c>
      <c r="F326" t="s">
        <v>87</v>
      </c>
      <c r="G326" t="s">
        <v>132</v>
      </c>
      <c r="H326" t="s">
        <v>133</v>
      </c>
      <c r="I326" t="s">
        <v>87</v>
      </c>
      <c r="J326" t="s">
        <v>87</v>
      </c>
      <c r="K326" t="s">
        <v>20</v>
      </c>
      <c r="L326" t="s">
        <v>136</v>
      </c>
      <c r="M326" t="s">
        <v>137</v>
      </c>
      <c r="O326" t="s">
        <v>174</v>
      </c>
      <c r="P326" t="s">
        <v>172</v>
      </c>
      <c r="Q326" t="s">
        <v>181</v>
      </c>
      <c r="R326" t="s">
        <v>179</v>
      </c>
      <c r="S326" t="s">
        <v>182</v>
      </c>
      <c r="T326" t="s">
        <v>176</v>
      </c>
      <c r="U326" t="s">
        <v>177</v>
      </c>
      <c r="V326" t="s">
        <v>178</v>
      </c>
    </row>
    <row r="327" spans="1:22" x14ac:dyDescent="0.25">
      <c r="A327">
        <v>326</v>
      </c>
      <c r="B327" t="s">
        <v>39</v>
      </c>
      <c r="C327" t="s">
        <v>40</v>
      </c>
      <c r="D327" t="s">
        <v>87</v>
      </c>
      <c r="E327" t="s">
        <v>22</v>
      </c>
      <c r="F327" t="s">
        <v>87</v>
      </c>
      <c r="G327" t="s">
        <v>132</v>
      </c>
      <c r="H327" t="s">
        <v>133</v>
      </c>
      <c r="I327" t="s">
        <v>87</v>
      </c>
      <c r="J327" t="s">
        <v>135</v>
      </c>
      <c r="K327" t="s">
        <v>87</v>
      </c>
      <c r="L327" t="s">
        <v>136</v>
      </c>
      <c r="M327" t="s">
        <v>137</v>
      </c>
      <c r="O327" t="s">
        <v>173</v>
      </c>
      <c r="P327" t="s">
        <v>176</v>
      </c>
      <c r="Q327" t="s">
        <v>181</v>
      </c>
      <c r="R327" t="s">
        <v>179</v>
      </c>
      <c r="S327" t="s">
        <v>182</v>
      </c>
      <c r="T327" t="s">
        <v>174</v>
      </c>
      <c r="U327" t="s">
        <v>177</v>
      </c>
      <c r="V327" t="s">
        <v>178</v>
      </c>
    </row>
    <row r="328" spans="1:22" x14ac:dyDescent="0.25">
      <c r="A328">
        <v>327</v>
      </c>
      <c r="B328" t="s">
        <v>39</v>
      </c>
      <c r="C328" t="s">
        <v>40</v>
      </c>
      <c r="D328" t="s">
        <v>87</v>
      </c>
      <c r="E328" t="s">
        <v>22</v>
      </c>
      <c r="F328" t="s">
        <v>87</v>
      </c>
      <c r="G328" t="s">
        <v>132</v>
      </c>
      <c r="H328" t="s">
        <v>133</v>
      </c>
      <c r="I328" t="s">
        <v>87</v>
      </c>
      <c r="J328" t="s">
        <v>135</v>
      </c>
      <c r="K328" t="s">
        <v>20</v>
      </c>
      <c r="L328" t="s">
        <v>87</v>
      </c>
      <c r="M328" t="s">
        <v>137</v>
      </c>
      <c r="O328" t="s">
        <v>174</v>
      </c>
      <c r="P328" t="s">
        <v>172</v>
      </c>
      <c r="Q328" t="s">
        <v>181</v>
      </c>
      <c r="R328" t="s">
        <v>179</v>
      </c>
      <c r="S328" t="s">
        <v>182</v>
      </c>
      <c r="T328" t="s">
        <v>176</v>
      </c>
      <c r="U328" t="s">
        <v>177</v>
      </c>
      <c r="V328" t="s">
        <v>173</v>
      </c>
    </row>
    <row r="329" spans="1:22" x14ac:dyDescent="0.25">
      <c r="A329">
        <v>328</v>
      </c>
      <c r="B329" t="s">
        <v>39</v>
      </c>
      <c r="C329" t="s">
        <v>40</v>
      </c>
      <c r="D329" t="s">
        <v>87</v>
      </c>
      <c r="E329" t="s">
        <v>22</v>
      </c>
      <c r="F329" t="s">
        <v>87</v>
      </c>
      <c r="G329" t="s">
        <v>132</v>
      </c>
      <c r="H329" t="s">
        <v>133</v>
      </c>
      <c r="I329" t="s">
        <v>87</v>
      </c>
      <c r="J329" t="s">
        <v>135</v>
      </c>
      <c r="K329" t="s">
        <v>20</v>
      </c>
      <c r="L329" t="s">
        <v>136</v>
      </c>
      <c r="M329" t="s">
        <v>87</v>
      </c>
      <c r="O329" t="s">
        <v>174</v>
      </c>
      <c r="P329" t="s">
        <v>172</v>
      </c>
      <c r="Q329" t="s">
        <v>181</v>
      </c>
      <c r="R329" t="s">
        <v>179</v>
      </c>
      <c r="S329" t="s">
        <v>182</v>
      </c>
      <c r="T329" t="s">
        <v>176</v>
      </c>
      <c r="U329" t="s">
        <v>173</v>
      </c>
      <c r="V329" t="s">
        <v>178</v>
      </c>
    </row>
    <row r="330" spans="1:22" x14ac:dyDescent="0.25">
      <c r="A330">
        <v>329</v>
      </c>
      <c r="B330" t="s">
        <v>39</v>
      </c>
      <c r="C330" t="s">
        <v>40</v>
      </c>
      <c r="D330" t="s">
        <v>87</v>
      </c>
      <c r="E330" t="s">
        <v>22</v>
      </c>
      <c r="F330" t="s">
        <v>87</v>
      </c>
      <c r="G330" t="s">
        <v>132</v>
      </c>
      <c r="H330" t="s">
        <v>133</v>
      </c>
      <c r="I330" t="s">
        <v>134</v>
      </c>
      <c r="J330" t="s">
        <v>87</v>
      </c>
      <c r="K330" t="s">
        <v>87</v>
      </c>
      <c r="L330" t="s">
        <v>136</v>
      </c>
      <c r="M330" t="s">
        <v>137</v>
      </c>
      <c r="O330" t="s">
        <v>175</v>
      </c>
      <c r="P330" t="s">
        <v>176</v>
      </c>
      <c r="Q330" t="s">
        <v>181</v>
      </c>
      <c r="R330" t="s">
        <v>179</v>
      </c>
      <c r="S330" t="s">
        <v>182</v>
      </c>
      <c r="T330" t="s">
        <v>174</v>
      </c>
      <c r="U330" t="s">
        <v>177</v>
      </c>
      <c r="V330" t="s">
        <v>178</v>
      </c>
    </row>
    <row r="331" spans="1:22" x14ac:dyDescent="0.25">
      <c r="A331">
        <v>330</v>
      </c>
      <c r="B331" t="s">
        <v>39</v>
      </c>
      <c r="C331" t="s">
        <v>40</v>
      </c>
      <c r="D331" t="s">
        <v>87</v>
      </c>
      <c r="E331" t="s">
        <v>22</v>
      </c>
      <c r="F331" t="s">
        <v>87</v>
      </c>
      <c r="G331" t="s">
        <v>132</v>
      </c>
      <c r="H331" t="s">
        <v>133</v>
      </c>
      <c r="I331" t="s">
        <v>134</v>
      </c>
      <c r="J331" t="s">
        <v>87</v>
      </c>
      <c r="K331" t="s">
        <v>20</v>
      </c>
      <c r="L331" t="s">
        <v>87</v>
      </c>
      <c r="M331" t="s">
        <v>137</v>
      </c>
      <c r="O331" t="s">
        <v>175</v>
      </c>
      <c r="P331" t="s">
        <v>176</v>
      </c>
      <c r="Q331" t="s">
        <v>181</v>
      </c>
      <c r="R331" t="s">
        <v>179</v>
      </c>
      <c r="S331" t="s">
        <v>182</v>
      </c>
      <c r="T331" t="s">
        <v>174</v>
      </c>
      <c r="U331" t="s">
        <v>177</v>
      </c>
      <c r="V331" t="s">
        <v>172</v>
      </c>
    </row>
    <row r="332" spans="1:22" x14ac:dyDescent="0.25">
      <c r="A332">
        <v>331</v>
      </c>
      <c r="B332" t="s">
        <v>39</v>
      </c>
      <c r="C332" t="s">
        <v>40</v>
      </c>
      <c r="D332" t="s">
        <v>87</v>
      </c>
      <c r="E332" t="s">
        <v>22</v>
      </c>
      <c r="F332" t="s">
        <v>87</v>
      </c>
      <c r="G332" t="s">
        <v>132</v>
      </c>
      <c r="H332" t="s">
        <v>133</v>
      </c>
      <c r="I332" t="s">
        <v>134</v>
      </c>
      <c r="J332" t="s">
        <v>87</v>
      </c>
      <c r="K332" t="s">
        <v>20</v>
      </c>
      <c r="L332" t="s">
        <v>136</v>
      </c>
      <c r="M332" t="s">
        <v>87</v>
      </c>
      <c r="O332" t="s">
        <v>175</v>
      </c>
      <c r="P332" t="s">
        <v>176</v>
      </c>
      <c r="Q332" t="s">
        <v>181</v>
      </c>
      <c r="R332" t="s">
        <v>179</v>
      </c>
      <c r="S332" t="s">
        <v>182</v>
      </c>
      <c r="T332" t="s">
        <v>174</v>
      </c>
      <c r="U332" t="s">
        <v>172</v>
      </c>
      <c r="V332" t="s">
        <v>178</v>
      </c>
    </row>
    <row r="333" spans="1:22" x14ac:dyDescent="0.25">
      <c r="A333">
        <v>332</v>
      </c>
      <c r="B333" t="s">
        <v>39</v>
      </c>
      <c r="C333" t="s">
        <v>40</v>
      </c>
      <c r="D333" t="s">
        <v>87</v>
      </c>
      <c r="E333" t="s">
        <v>22</v>
      </c>
      <c r="F333" t="s">
        <v>87</v>
      </c>
      <c r="G333" t="s">
        <v>132</v>
      </c>
      <c r="H333" t="s">
        <v>133</v>
      </c>
      <c r="I333" t="s">
        <v>134</v>
      </c>
      <c r="J333" t="s">
        <v>135</v>
      </c>
      <c r="K333" t="s">
        <v>87</v>
      </c>
      <c r="L333" t="s">
        <v>87</v>
      </c>
      <c r="M333" t="s">
        <v>137</v>
      </c>
      <c r="O333" t="s">
        <v>175</v>
      </c>
      <c r="P333" t="s">
        <v>176</v>
      </c>
      <c r="Q333" t="s">
        <v>181</v>
      </c>
      <c r="R333" t="s">
        <v>179</v>
      </c>
      <c r="S333" t="s">
        <v>182</v>
      </c>
      <c r="T333" t="s">
        <v>174</v>
      </c>
      <c r="U333" t="s">
        <v>177</v>
      </c>
      <c r="V333" t="s">
        <v>173</v>
      </c>
    </row>
    <row r="334" spans="1:22" x14ac:dyDescent="0.25">
      <c r="A334">
        <v>333</v>
      </c>
      <c r="B334" t="s">
        <v>39</v>
      </c>
      <c r="C334" t="s">
        <v>40</v>
      </c>
      <c r="D334" t="s">
        <v>87</v>
      </c>
      <c r="E334" t="s">
        <v>22</v>
      </c>
      <c r="F334" t="s">
        <v>87</v>
      </c>
      <c r="G334" t="s">
        <v>132</v>
      </c>
      <c r="H334" t="s">
        <v>133</v>
      </c>
      <c r="I334" t="s">
        <v>134</v>
      </c>
      <c r="J334" t="s">
        <v>135</v>
      </c>
      <c r="K334" t="s">
        <v>87</v>
      </c>
      <c r="L334" t="s">
        <v>136</v>
      </c>
      <c r="M334" t="s">
        <v>87</v>
      </c>
      <c r="O334" t="s">
        <v>175</v>
      </c>
      <c r="P334" t="s">
        <v>176</v>
      </c>
      <c r="Q334" t="s">
        <v>181</v>
      </c>
      <c r="R334" t="s">
        <v>179</v>
      </c>
      <c r="S334" t="s">
        <v>182</v>
      </c>
      <c r="T334" t="s">
        <v>174</v>
      </c>
      <c r="U334" t="s">
        <v>173</v>
      </c>
      <c r="V334" t="s">
        <v>178</v>
      </c>
    </row>
    <row r="335" spans="1:22" x14ac:dyDescent="0.25">
      <c r="A335">
        <v>334</v>
      </c>
      <c r="B335" t="s">
        <v>39</v>
      </c>
      <c r="C335" t="s">
        <v>40</v>
      </c>
      <c r="D335" t="s">
        <v>87</v>
      </c>
      <c r="E335" t="s">
        <v>22</v>
      </c>
      <c r="F335" t="s">
        <v>87</v>
      </c>
      <c r="G335" t="s">
        <v>132</v>
      </c>
      <c r="H335" t="s">
        <v>133</v>
      </c>
      <c r="I335" t="s">
        <v>134</v>
      </c>
      <c r="J335" t="s">
        <v>135</v>
      </c>
      <c r="K335" t="s">
        <v>20</v>
      </c>
      <c r="L335" t="s">
        <v>87</v>
      </c>
      <c r="M335" t="s">
        <v>87</v>
      </c>
      <c r="O335" t="s">
        <v>175</v>
      </c>
      <c r="P335" t="s">
        <v>176</v>
      </c>
      <c r="Q335" t="s">
        <v>181</v>
      </c>
      <c r="R335" t="s">
        <v>179</v>
      </c>
      <c r="S335" t="s">
        <v>182</v>
      </c>
      <c r="T335" t="s">
        <v>174</v>
      </c>
      <c r="U335" t="s">
        <v>173</v>
      </c>
      <c r="V335" t="s">
        <v>172</v>
      </c>
    </row>
    <row r="336" spans="1:22" x14ac:dyDescent="0.25">
      <c r="A336">
        <v>335</v>
      </c>
      <c r="B336" t="s">
        <v>39</v>
      </c>
      <c r="C336" t="s">
        <v>40</v>
      </c>
      <c r="D336" t="s">
        <v>87</v>
      </c>
      <c r="E336" t="s">
        <v>22</v>
      </c>
      <c r="F336" t="s">
        <v>23</v>
      </c>
      <c r="G336" t="s">
        <v>87</v>
      </c>
      <c r="H336" t="s">
        <v>87</v>
      </c>
      <c r="I336" t="s">
        <v>87</v>
      </c>
      <c r="J336" t="s">
        <v>135</v>
      </c>
      <c r="K336" t="s">
        <v>20</v>
      </c>
      <c r="L336" t="s">
        <v>136</v>
      </c>
      <c r="M336" t="s">
        <v>137</v>
      </c>
      <c r="O336" t="s">
        <v>171</v>
      </c>
      <c r="P336" t="s">
        <v>172</v>
      </c>
      <c r="Q336" t="s">
        <v>181</v>
      </c>
      <c r="R336" t="s">
        <v>182</v>
      </c>
      <c r="S336" t="s">
        <v>173</v>
      </c>
      <c r="T336" t="s">
        <v>179</v>
      </c>
      <c r="U336" t="s">
        <v>177</v>
      </c>
      <c r="V336" t="s">
        <v>178</v>
      </c>
    </row>
    <row r="337" spans="1:22" x14ac:dyDescent="0.25">
      <c r="A337">
        <v>336</v>
      </c>
      <c r="B337" t="s">
        <v>39</v>
      </c>
      <c r="C337" t="s">
        <v>40</v>
      </c>
      <c r="D337" t="s">
        <v>87</v>
      </c>
      <c r="E337" t="s">
        <v>22</v>
      </c>
      <c r="F337" t="s">
        <v>23</v>
      </c>
      <c r="G337" t="s">
        <v>87</v>
      </c>
      <c r="H337" t="s">
        <v>87</v>
      </c>
      <c r="I337" t="s">
        <v>134</v>
      </c>
      <c r="J337" t="s">
        <v>87</v>
      </c>
      <c r="K337" t="s">
        <v>20</v>
      </c>
      <c r="L337" t="s">
        <v>136</v>
      </c>
      <c r="M337" t="s">
        <v>137</v>
      </c>
      <c r="O337" t="s">
        <v>171</v>
      </c>
      <c r="P337" t="s">
        <v>172</v>
      </c>
      <c r="Q337" t="s">
        <v>181</v>
      </c>
      <c r="R337" t="s">
        <v>179</v>
      </c>
      <c r="S337" t="s">
        <v>182</v>
      </c>
      <c r="T337" t="s">
        <v>175</v>
      </c>
      <c r="U337" t="s">
        <v>177</v>
      </c>
      <c r="V337" t="s">
        <v>178</v>
      </c>
    </row>
    <row r="338" spans="1:22" x14ac:dyDescent="0.25">
      <c r="A338">
        <v>337</v>
      </c>
      <c r="B338" t="s">
        <v>39</v>
      </c>
      <c r="C338" t="s">
        <v>40</v>
      </c>
      <c r="D338" t="s">
        <v>87</v>
      </c>
      <c r="E338" t="s">
        <v>22</v>
      </c>
      <c r="F338" t="s">
        <v>23</v>
      </c>
      <c r="G338" t="s">
        <v>87</v>
      </c>
      <c r="H338" t="s">
        <v>87</v>
      </c>
      <c r="I338" t="s">
        <v>134</v>
      </c>
      <c r="J338" t="s">
        <v>135</v>
      </c>
      <c r="K338" t="s">
        <v>87</v>
      </c>
      <c r="L338" t="s">
        <v>136</v>
      </c>
      <c r="M338" t="s">
        <v>137</v>
      </c>
      <c r="O338" t="s">
        <v>171</v>
      </c>
      <c r="P338" t="s">
        <v>173</v>
      </c>
      <c r="Q338" t="s">
        <v>181</v>
      </c>
      <c r="R338" t="s">
        <v>179</v>
      </c>
      <c r="S338" t="s">
        <v>182</v>
      </c>
      <c r="T338" t="s">
        <v>175</v>
      </c>
      <c r="U338" t="s">
        <v>177</v>
      </c>
      <c r="V338" t="s">
        <v>178</v>
      </c>
    </row>
    <row r="339" spans="1:22" x14ac:dyDescent="0.25">
      <c r="A339">
        <v>338</v>
      </c>
      <c r="B339" t="s">
        <v>39</v>
      </c>
      <c r="C339" t="s">
        <v>40</v>
      </c>
      <c r="D339" t="s">
        <v>87</v>
      </c>
      <c r="E339" t="s">
        <v>22</v>
      </c>
      <c r="F339" t="s">
        <v>23</v>
      </c>
      <c r="G339" t="s">
        <v>87</v>
      </c>
      <c r="H339" t="s">
        <v>87</v>
      </c>
      <c r="I339" t="s">
        <v>134</v>
      </c>
      <c r="J339" t="s">
        <v>135</v>
      </c>
      <c r="K339" t="s">
        <v>20</v>
      </c>
      <c r="L339" t="s">
        <v>87</v>
      </c>
      <c r="M339" t="s">
        <v>137</v>
      </c>
      <c r="O339" t="s">
        <v>171</v>
      </c>
      <c r="P339" t="s">
        <v>172</v>
      </c>
      <c r="Q339" t="s">
        <v>181</v>
      </c>
      <c r="R339" t="s">
        <v>179</v>
      </c>
      <c r="S339" t="s">
        <v>182</v>
      </c>
      <c r="T339" t="s">
        <v>175</v>
      </c>
      <c r="U339" t="s">
        <v>177</v>
      </c>
      <c r="V339" t="s">
        <v>173</v>
      </c>
    </row>
    <row r="340" spans="1:22" x14ac:dyDescent="0.25">
      <c r="A340">
        <v>339</v>
      </c>
      <c r="B340" t="s">
        <v>39</v>
      </c>
      <c r="C340" t="s">
        <v>40</v>
      </c>
      <c r="D340" t="s">
        <v>87</v>
      </c>
      <c r="E340" t="s">
        <v>22</v>
      </c>
      <c r="F340" t="s">
        <v>23</v>
      </c>
      <c r="G340" t="s">
        <v>87</v>
      </c>
      <c r="H340" t="s">
        <v>87</v>
      </c>
      <c r="I340" t="s">
        <v>134</v>
      </c>
      <c r="J340" t="s">
        <v>135</v>
      </c>
      <c r="K340" t="s">
        <v>20</v>
      </c>
      <c r="L340" t="s">
        <v>136</v>
      </c>
      <c r="M340" t="s">
        <v>87</v>
      </c>
      <c r="O340" t="s">
        <v>171</v>
      </c>
      <c r="P340" t="s">
        <v>172</v>
      </c>
      <c r="Q340" t="s">
        <v>181</v>
      </c>
      <c r="R340" t="s">
        <v>179</v>
      </c>
      <c r="S340" t="s">
        <v>182</v>
      </c>
      <c r="T340" t="s">
        <v>175</v>
      </c>
      <c r="U340" t="s">
        <v>173</v>
      </c>
      <c r="V340" t="s">
        <v>178</v>
      </c>
    </row>
    <row r="341" spans="1:22" x14ac:dyDescent="0.25">
      <c r="A341">
        <v>340</v>
      </c>
      <c r="B341" t="s">
        <v>39</v>
      </c>
      <c r="C341" t="s">
        <v>40</v>
      </c>
      <c r="D341" t="s">
        <v>87</v>
      </c>
      <c r="E341" t="s">
        <v>22</v>
      </c>
      <c r="F341" t="s">
        <v>23</v>
      </c>
      <c r="G341" t="s">
        <v>87</v>
      </c>
      <c r="H341" t="s">
        <v>133</v>
      </c>
      <c r="I341" t="s">
        <v>87</v>
      </c>
      <c r="J341" t="s">
        <v>87</v>
      </c>
      <c r="K341" t="s">
        <v>20</v>
      </c>
      <c r="L341" t="s">
        <v>136</v>
      </c>
      <c r="M341" t="s">
        <v>137</v>
      </c>
      <c r="O341" t="s">
        <v>171</v>
      </c>
      <c r="P341" t="s">
        <v>172</v>
      </c>
      <c r="Q341" t="s">
        <v>181</v>
      </c>
      <c r="R341" t="s">
        <v>179</v>
      </c>
      <c r="S341" t="s">
        <v>182</v>
      </c>
      <c r="T341" t="s">
        <v>176</v>
      </c>
      <c r="U341" t="s">
        <v>177</v>
      </c>
      <c r="V341" t="s">
        <v>178</v>
      </c>
    </row>
    <row r="342" spans="1:22" x14ac:dyDescent="0.25">
      <c r="A342">
        <v>341</v>
      </c>
      <c r="B342" t="s">
        <v>39</v>
      </c>
      <c r="C342" t="s">
        <v>40</v>
      </c>
      <c r="D342" t="s">
        <v>87</v>
      </c>
      <c r="E342" t="s">
        <v>22</v>
      </c>
      <c r="F342" t="s">
        <v>23</v>
      </c>
      <c r="G342" t="s">
        <v>87</v>
      </c>
      <c r="H342" t="s">
        <v>133</v>
      </c>
      <c r="I342" t="s">
        <v>87</v>
      </c>
      <c r="J342" t="s">
        <v>135</v>
      </c>
      <c r="K342" t="s">
        <v>87</v>
      </c>
      <c r="L342" t="s">
        <v>136</v>
      </c>
      <c r="M342" t="s">
        <v>137</v>
      </c>
      <c r="O342" t="s">
        <v>171</v>
      </c>
      <c r="P342" t="s">
        <v>176</v>
      </c>
      <c r="Q342" t="s">
        <v>181</v>
      </c>
      <c r="R342" t="s">
        <v>182</v>
      </c>
      <c r="S342" t="s">
        <v>173</v>
      </c>
      <c r="T342" t="s">
        <v>179</v>
      </c>
      <c r="U342" t="s">
        <v>177</v>
      </c>
      <c r="V342" t="s">
        <v>178</v>
      </c>
    </row>
    <row r="343" spans="1:22" x14ac:dyDescent="0.25">
      <c r="A343">
        <v>342</v>
      </c>
      <c r="B343" t="s">
        <v>39</v>
      </c>
      <c r="C343" t="s">
        <v>40</v>
      </c>
      <c r="D343" t="s">
        <v>87</v>
      </c>
      <c r="E343" t="s">
        <v>22</v>
      </c>
      <c r="F343" t="s">
        <v>23</v>
      </c>
      <c r="G343" t="s">
        <v>87</v>
      </c>
      <c r="H343" t="s">
        <v>133</v>
      </c>
      <c r="I343" t="s">
        <v>87</v>
      </c>
      <c r="J343" t="s">
        <v>135</v>
      </c>
      <c r="K343" t="s">
        <v>20</v>
      </c>
      <c r="L343" t="s">
        <v>87</v>
      </c>
      <c r="M343" t="s">
        <v>137</v>
      </c>
      <c r="O343" t="s">
        <v>171</v>
      </c>
      <c r="P343" t="s">
        <v>172</v>
      </c>
      <c r="Q343" t="s">
        <v>181</v>
      </c>
      <c r="R343" t="s">
        <v>179</v>
      </c>
      <c r="S343" t="s">
        <v>182</v>
      </c>
      <c r="T343" t="s">
        <v>176</v>
      </c>
      <c r="U343" t="s">
        <v>177</v>
      </c>
      <c r="V343" t="s">
        <v>173</v>
      </c>
    </row>
    <row r="344" spans="1:22" x14ac:dyDescent="0.25">
      <c r="A344">
        <v>343</v>
      </c>
      <c r="B344" t="s">
        <v>39</v>
      </c>
      <c r="C344" t="s">
        <v>40</v>
      </c>
      <c r="D344" t="s">
        <v>87</v>
      </c>
      <c r="E344" t="s">
        <v>22</v>
      </c>
      <c r="F344" t="s">
        <v>23</v>
      </c>
      <c r="G344" t="s">
        <v>87</v>
      </c>
      <c r="H344" t="s">
        <v>133</v>
      </c>
      <c r="I344" t="s">
        <v>87</v>
      </c>
      <c r="J344" t="s">
        <v>135</v>
      </c>
      <c r="K344" t="s">
        <v>20</v>
      </c>
      <c r="L344" t="s">
        <v>136</v>
      </c>
      <c r="M344" t="s">
        <v>87</v>
      </c>
      <c r="O344" t="s">
        <v>171</v>
      </c>
      <c r="P344" t="s">
        <v>172</v>
      </c>
      <c r="Q344" t="s">
        <v>181</v>
      </c>
      <c r="R344" t="s">
        <v>179</v>
      </c>
      <c r="S344" t="s">
        <v>182</v>
      </c>
      <c r="T344" t="s">
        <v>176</v>
      </c>
      <c r="U344" t="s">
        <v>173</v>
      </c>
      <c r="V344" t="s">
        <v>178</v>
      </c>
    </row>
    <row r="345" spans="1:22" x14ac:dyDescent="0.25">
      <c r="A345">
        <v>344</v>
      </c>
      <c r="B345" t="s">
        <v>39</v>
      </c>
      <c r="C345" t="s">
        <v>40</v>
      </c>
      <c r="D345" t="s">
        <v>87</v>
      </c>
      <c r="E345" t="s">
        <v>22</v>
      </c>
      <c r="F345" t="s">
        <v>23</v>
      </c>
      <c r="G345" t="s">
        <v>87</v>
      </c>
      <c r="H345" t="s">
        <v>133</v>
      </c>
      <c r="I345" t="s">
        <v>134</v>
      </c>
      <c r="J345" t="s">
        <v>87</v>
      </c>
      <c r="K345" t="s">
        <v>87</v>
      </c>
      <c r="L345" t="s">
        <v>136</v>
      </c>
      <c r="M345" t="s">
        <v>137</v>
      </c>
      <c r="O345" t="s">
        <v>171</v>
      </c>
      <c r="P345" t="s">
        <v>176</v>
      </c>
      <c r="Q345" t="s">
        <v>181</v>
      </c>
      <c r="R345" t="s">
        <v>179</v>
      </c>
      <c r="S345" t="s">
        <v>182</v>
      </c>
      <c r="T345" t="s">
        <v>175</v>
      </c>
      <c r="U345" t="s">
        <v>177</v>
      </c>
      <c r="V345" t="s">
        <v>178</v>
      </c>
    </row>
    <row r="346" spans="1:22" x14ac:dyDescent="0.25">
      <c r="A346">
        <v>345</v>
      </c>
      <c r="B346" t="s">
        <v>39</v>
      </c>
      <c r="C346" t="s">
        <v>40</v>
      </c>
      <c r="D346" t="s">
        <v>87</v>
      </c>
      <c r="E346" t="s">
        <v>22</v>
      </c>
      <c r="F346" t="s">
        <v>23</v>
      </c>
      <c r="G346" t="s">
        <v>87</v>
      </c>
      <c r="H346" t="s">
        <v>133</v>
      </c>
      <c r="I346" t="s">
        <v>134</v>
      </c>
      <c r="J346" t="s">
        <v>87</v>
      </c>
      <c r="K346" t="s">
        <v>20</v>
      </c>
      <c r="L346" t="s">
        <v>87</v>
      </c>
      <c r="M346" t="s">
        <v>137</v>
      </c>
      <c r="O346" t="s">
        <v>175</v>
      </c>
      <c r="P346" t="s">
        <v>172</v>
      </c>
      <c r="Q346" t="s">
        <v>181</v>
      </c>
      <c r="R346" t="s">
        <v>179</v>
      </c>
      <c r="S346" t="s">
        <v>182</v>
      </c>
      <c r="T346" t="s">
        <v>176</v>
      </c>
      <c r="U346" t="s">
        <v>177</v>
      </c>
      <c r="V346" t="s">
        <v>171</v>
      </c>
    </row>
    <row r="347" spans="1:22" x14ac:dyDescent="0.25">
      <c r="A347">
        <v>346</v>
      </c>
      <c r="B347" t="s">
        <v>39</v>
      </c>
      <c r="C347" t="s">
        <v>40</v>
      </c>
      <c r="D347" t="s">
        <v>87</v>
      </c>
      <c r="E347" t="s">
        <v>22</v>
      </c>
      <c r="F347" t="s">
        <v>23</v>
      </c>
      <c r="G347" t="s">
        <v>87</v>
      </c>
      <c r="H347" t="s">
        <v>133</v>
      </c>
      <c r="I347" t="s">
        <v>134</v>
      </c>
      <c r="J347" t="s">
        <v>87</v>
      </c>
      <c r="K347" t="s">
        <v>20</v>
      </c>
      <c r="L347" t="s">
        <v>136</v>
      </c>
      <c r="M347" t="s">
        <v>87</v>
      </c>
      <c r="O347" t="s">
        <v>175</v>
      </c>
      <c r="P347" t="s">
        <v>172</v>
      </c>
      <c r="Q347" t="s">
        <v>181</v>
      </c>
      <c r="R347" t="s">
        <v>179</v>
      </c>
      <c r="S347" t="s">
        <v>182</v>
      </c>
      <c r="T347" t="s">
        <v>176</v>
      </c>
      <c r="U347" t="s">
        <v>171</v>
      </c>
      <c r="V347" t="s">
        <v>178</v>
      </c>
    </row>
    <row r="348" spans="1:22" x14ac:dyDescent="0.25">
      <c r="A348">
        <v>347</v>
      </c>
      <c r="B348" t="s">
        <v>39</v>
      </c>
      <c r="C348" t="s">
        <v>40</v>
      </c>
      <c r="D348" t="s">
        <v>87</v>
      </c>
      <c r="E348" t="s">
        <v>22</v>
      </c>
      <c r="F348" t="s">
        <v>23</v>
      </c>
      <c r="G348" t="s">
        <v>87</v>
      </c>
      <c r="H348" t="s">
        <v>133</v>
      </c>
      <c r="I348" t="s">
        <v>134</v>
      </c>
      <c r="J348" t="s">
        <v>135</v>
      </c>
      <c r="K348" t="s">
        <v>87</v>
      </c>
      <c r="L348" t="s">
        <v>87</v>
      </c>
      <c r="M348" t="s">
        <v>137</v>
      </c>
      <c r="O348" t="s">
        <v>171</v>
      </c>
      <c r="P348" t="s">
        <v>176</v>
      </c>
      <c r="Q348" t="s">
        <v>181</v>
      </c>
      <c r="R348" t="s">
        <v>179</v>
      </c>
      <c r="S348" t="s">
        <v>182</v>
      </c>
      <c r="T348" t="s">
        <v>175</v>
      </c>
      <c r="U348" t="s">
        <v>177</v>
      </c>
      <c r="V348" t="s">
        <v>173</v>
      </c>
    </row>
    <row r="349" spans="1:22" x14ac:dyDescent="0.25">
      <c r="A349">
        <v>348</v>
      </c>
      <c r="B349" t="s">
        <v>39</v>
      </c>
      <c r="C349" t="s">
        <v>40</v>
      </c>
      <c r="D349" t="s">
        <v>87</v>
      </c>
      <c r="E349" t="s">
        <v>22</v>
      </c>
      <c r="F349" t="s">
        <v>23</v>
      </c>
      <c r="G349" t="s">
        <v>87</v>
      </c>
      <c r="H349" t="s">
        <v>133</v>
      </c>
      <c r="I349" t="s">
        <v>134</v>
      </c>
      <c r="J349" t="s">
        <v>135</v>
      </c>
      <c r="K349" t="s">
        <v>87</v>
      </c>
      <c r="L349" t="s">
        <v>136</v>
      </c>
      <c r="M349" t="s">
        <v>87</v>
      </c>
      <c r="O349" t="s">
        <v>171</v>
      </c>
      <c r="P349" t="s">
        <v>176</v>
      </c>
      <c r="Q349" t="s">
        <v>181</v>
      </c>
      <c r="R349" t="s">
        <v>179</v>
      </c>
      <c r="S349" t="s">
        <v>182</v>
      </c>
      <c r="T349" t="s">
        <v>175</v>
      </c>
      <c r="U349" t="s">
        <v>173</v>
      </c>
      <c r="V349" t="s">
        <v>178</v>
      </c>
    </row>
    <row r="350" spans="1:22" x14ac:dyDescent="0.25">
      <c r="A350">
        <v>349</v>
      </c>
      <c r="B350" t="s">
        <v>39</v>
      </c>
      <c r="C350" t="s">
        <v>40</v>
      </c>
      <c r="D350" t="s">
        <v>87</v>
      </c>
      <c r="E350" t="s">
        <v>22</v>
      </c>
      <c r="F350" t="s">
        <v>23</v>
      </c>
      <c r="G350" t="s">
        <v>87</v>
      </c>
      <c r="H350" t="s">
        <v>133</v>
      </c>
      <c r="I350" t="s">
        <v>134</v>
      </c>
      <c r="J350" t="s">
        <v>135</v>
      </c>
      <c r="K350" t="s">
        <v>20</v>
      </c>
      <c r="L350" t="s">
        <v>87</v>
      </c>
      <c r="M350" t="s">
        <v>87</v>
      </c>
      <c r="O350" t="s">
        <v>175</v>
      </c>
      <c r="P350" t="s">
        <v>172</v>
      </c>
      <c r="Q350" t="s">
        <v>181</v>
      </c>
      <c r="R350" t="s">
        <v>179</v>
      </c>
      <c r="S350" t="s">
        <v>182</v>
      </c>
      <c r="T350" t="s">
        <v>176</v>
      </c>
      <c r="U350" t="s">
        <v>171</v>
      </c>
      <c r="V350" t="s">
        <v>173</v>
      </c>
    </row>
    <row r="351" spans="1:22" x14ac:dyDescent="0.25">
      <c r="A351">
        <v>350</v>
      </c>
      <c r="B351" t="s">
        <v>39</v>
      </c>
      <c r="C351" t="s">
        <v>40</v>
      </c>
      <c r="D351" t="s">
        <v>87</v>
      </c>
      <c r="E351" t="s">
        <v>22</v>
      </c>
      <c r="F351" t="s">
        <v>23</v>
      </c>
      <c r="G351" t="s">
        <v>132</v>
      </c>
      <c r="H351" t="s">
        <v>87</v>
      </c>
      <c r="I351" t="s">
        <v>87</v>
      </c>
      <c r="J351" t="s">
        <v>87</v>
      </c>
      <c r="K351" t="s">
        <v>20</v>
      </c>
      <c r="L351" t="s">
        <v>136</v>
      </c>
      <c r="M351" t="s">
        <v>137</v>
      </c>
      <c r="O351" t="s">
        <v>171</v>
      </c>
      <c r="P351" t="s">
        <v>172</v>
      </c>
      <c r="Q351" t="s">
        <v>181</v>
      </c>
      <c r="R351" t="s">
        <v>179</v>
      </c>
      <c r="S351" t="s">
        <v>182</v>
      </c>
      <c r="T351" t="s">
        <v>174</v>
      </c>
      <c r="U351" t="s">
        <v>177</v>
      </c>
      <c r="V351" t="s">
        <v>178</v>
      </c>
    </row>
    <row r="352" spans="1:22" x14ac:dyDescent="0.25">
      <c r="A352">
        <v>351</v>
      </c>
      <c r="B352" t="s">
        <v>39</v>
      </c>
      <c r="C352" t="s">
        <v>40</v>
      </c>
      <c r="D352" t="s">
        <v>87</v>
      </c>
      <c r="E352" t="s">
        <v>22</v>
      </c>
      <c r="F352" t="s">
        <v>23</v>
      </c>
      <c r="G352" t="s">
        <v>132</v>
      </c>
      <c r="H352" t="s">
        <v>87</v>
      </c>
      <c r="I352" t="s">
        <v>87</v>
      </c>
      <c r="J352" t="s">
        <v>135</v>
      </c>
      <c r="K352" t="s">
        <v>87</v>
      </c>
      <c r="L352" t="s">
        <v>136</v>
      </c>
      <c r="M352" t="s">
        <v>137</v>
      </c>
      <c r="O352" t="s">
        <v>171</v>
      </c>
      <c r="P352" t="s">
        <v>173</v>
      </c>
      <c r="Q352" t="s">
        <v>181</v>
      </c>
      <c r="R352" t="s">
        <v>179</v>
      </c>
      <c r="S352" t="s">
        <v>182</v>
      </c>
      <c r="T352" t="s">
        <v>174</v>
      </c>
      <c r="U352" t="s">
        <v>177</v>
      </c>
      <c r="V352" t="s">
        <v>178</v>
      </c>
    </row>
    <row r="353" spans="1:22" x14ac:dyDescent="0.25">
      <c r="A353">
        <v>352</v>
      </c>
      <c r="B353" t="s">
        <v>39</v>
      </c>
      <c r="C353" t="s">
        <v>40</v>
      </c>
      <c r="D353" t="s">
        <v>87</v>
      </c>
      <c r="E353" t="s">
        <v>22</v>
      </c>
      <c r="F353" t="s">
        <v>23</v>
      </c>
      <c r="G353" t="s">
        <v>132</v>
      </c>
      <c r="H353" t="s">
        <v>87</v>
      </c>
      <c r="I353" t="s">
        <v>87</v>
      </c>
      <c r="J353" t="s">
        <v>135</v>
      </c>
      <c r="K353" t="s">
        <v>20</v>
      </c>
      <c r="L353" t="s">
        <v>87</v>
      </c>
      <c r="M353" t="s">
        <v>137</v>
      </c>
      <c r="O353" t="s">
        <v>171</v>
      </c>
      <c r="P353" t="s">
        <v>172</v>
      </c>
      <c r="Q353" t="s">
        <v>181</v>
      </c>
      <c r="R353" t="s">
        <v>179</v>
      </c>
      <c r="S353" t="s">
        <v>182</v>
      </c>
      <c r="T353" t="s">
        <v>174</v>
      </c>
      <c r="U353" t="s">
        <v>177</v>
      </c>
      <c r="V353" t="s">
        <v>173</v>
      </c>
    </row>
    <row r="354" spans="1:22" x14ac:dyDescent="0.25">
      <c r="A354">
        <v>353</v>
      </c>
      <c r="B354" t="s">
        <v>39</v>
      </c>
      <c r="C354" t="s">
        <v>40</v>
      </c>
      <c r="D354" t="s">
        <v>87</v>
      </c>
      <c r="E354" t="s">
        <v>22</v>
      </c>
      <c r="F354" t="s">
        <v>23</v>
      </c>
      <c r="G354" t="s">
        <v>132</v>
      </c>
      <c r="H354" t="s">
        <v>87</v>
      </c>
      <c r="I354" t="s">
        <v>87</v>
      </c>
      <c r="J354" t="s">
        <v>135</v>
      </c>
      <c r="K354" t="s">
        <v>20</v>
      </c>
      <c r="L354" t="s">
        <v>136</v>
      </c>
      <c r="M354" t="s">
        <v>87</v>
      </c>
      <c r="O354" t="s">
        <v>171</v>
      </c>
      <c r="P354" t="s">
        <v>172</v>
      </c>
      <c r="Q354" t="s">
        <v>181</v>
      </c>
      <c r="R354" t="s">
        <v>179</v>
      </c>
      <c r="S354" t="s">
        <v>182</v>
      </c>
      <c r="T354" t="s">
        <v>174</v>
      </c>
      <c r="U354" t="s">
        <v>173</v>
      </c>
      <c r="V354" t="s">
        <v>178</v>
      </c>
    </row>
    <row r="355" spans="1:22" x14ac:dyDescent="0.25">
      <c r="A355">
        <v>354</v>
      </c>
      <c r="B355" t="s">
        <v>39</v>
      </c>
      <c r="C355" t="s">
        <v>40</v>
      </c>
      <c r="D355" t="s">
        <v>87</v>
      </c>
      <c r="E355" t="s">
        <v>22</v>
      </c>
      <c r="F355" t="s">
        <v>23</v>
      </c>
      <c r="G355" t="s">
        <v>132</v>
      </c>
      <c r="H355" t="s">
        <v>87</v>
      </c>
      <c r="I355" t="s">
        <v>134</v>
      </c>
      <c r="J355" t="s">
        <v>87</v>
      </c>
      <c r="K355" t="s">
        <v>87</v>
      </c>
      <c r="L355" t="s">
        <v>136</v>
      </c>
      <c r="M355" t="s">
        <v>137</v>
      </c>
      <c r="O355" t="s">
        <v>175</v>
      </c>
      <c r="P355" t="s">
        <v>171</v>
      </c>
      <c r="Q355" t="s">
        <v>181</v>
      </c>
      <c r="R355" t="s">
        <v>179</v>
      </c>
      <c r="S355" t="s">
        <v>182</v>
      </c>
      <c r="T355" t="s">
        <v>174</v>
      </c>
      <c r="U355" t="s">
        <v>177</v>
      </c>
      <c r="V355" t="s">
        <v>178</v>
      </c>
    </row>
    <row r="356" spans="1:22" x14ac:dyDescent="0.25">
      <c r="A356">
        <v>355</v>
      </c>
      <c r="B356" t="s">
        <v>39</v>
      </c>
      <c r="C356" t="s">
        <v>40</v>
      </c>
      <c r="D356" t="s">
        <v>87</v>
      </c>
      <c r="E356" t="s">
        <v>22</v>
      </c>
      <c r="F356" t="s">
        <v>23</v>
      </c>
      <c r="G356" t="s">
        <v>132</v>
      </c>
      <c r="H356" t="s">
        <v>87</v>
      </c>
      <c r="I356" t="s">
        <v>134</v>
      </c>
      <c r="J356" t="s">
        <v>87</v>
      </c>
      <c r="K356" t="s">
        <v>20</v>
      </c>
      <c r="L356" t="s">
        <v>87</v>
      </c>
      <c r="M356" t="s">
        <v>137</v>
      </c>
      <c r="O356" t="s">
        <v>175</v>
      </c>
      <c r="P356" t="s">
        <v>172</v>
      </c>
      <c r="Q356" t="s">
        <v>181</v>
      </c>
      <c r="R356" t="s">
        <v>179</v>
      </c>
      <c r="S356" t="s">
        <v>182</v>
      </c>
      <c r="T356" t="s">
        <v>174</v>
      </c>
      <c r="U356" t="s">
        <v>177</v>
      </c>
      <c r="V356" t="s">
        <v>171</v>
      </c>
    </row>
    <row r="357" spans="1:22" x14ac:dyDescent="0.25">
      <c r="A357">
        <v>356</v>
      </c>
      <c r="B357" t="s">
        <v>39</v>
      </c>
      <c r="C357" t="s">
        <v>40</v>
      </c>
      <c r="D357" t="s">
        <v>87</v>
      </c>
      <c r="E357" t="s">
        <v>22</v>
      </c>
      <c r="F357" t="s">
        <v>23</v>
      </c>
      <c r="G357" t="s">
        <v>132</v>
      </c>
      <c r="H357" t="s">
        <v>87</v>
      </c>
      <c r="I357" t="s">
        <v>134</v>
      </c>
      <c r="J357" t="s">
        <v>87</v>
      </c>
      <c r="K357" t="s">
        <v>20</v>
      </c>
      <c r="L357" t="s">
        <v>136</v>
      </c>
      <c r="M357" t="s">
        <v>87</v>
      </c>
      <c r="O357" t="s">
        <v>175</v>
      </c>
      <c r="P357" t="s">
        <v>172</v>
      </c>
      <c r="Q357" t="s">
        <v>181</v>
      </c>
      <c r="R357" t="s">
        <v>179</v>
      </c>
      <c r="S357" t="s">
        <v>182</v>
      </c>
      <c r="T357" t="s">
        <v>174</v>
      </c>
      <c r="U357" t="s">
        <v>171</v>
      </c>
      <c r="V357" t="s">
        <v>178</v>
      </c>
    </row>
    <row r="358" spans="1:22" x14ac:dyDescent="0.25">
      <c r="A358">
        <v>357</v>
      </c>
      <c r="B358" t="s">
        <v>39</v>
      </c>
      <c r="C358" t="s">
        <v>40</v>
      </c>
      <c r="D358" t="s">
        <v>87</v>
      </c>
      <c r="E358" t="s">
        <v>22</v>
      </c>
      <c r="F358" t="s">
        <v>23</v>
      </c>
      <c r="G358" t="s">
        <v>132</v>
      </c>
      <c r="H358" t="s">
        <v>87</v>
      </c>
      <c r="I358" t="s">
        <v>134</v>
      </c>
      <c r="J358" t="s">
        <v>135</v>
      </c>
      <c r="K358" t="s">
        <v>87</v>
      </c>
      <c r="L358" t="s">
        <v>87</v>
      </c>
      <c r="M358" t="s">
        <v>137</v>
      </c>
      <c r="O358" t="s">
        <v>175</v>
      </c>
      <c r="P358" t="s">
        <v>171</v>
      </c>
      <c r="Q358" t="s">
        <v>181</v>
      </c>
      <c r="R358" t="s">
        <v>179</v>
      </c>
      <c r="S358" t="s">
        <v>182</v>
      </c>
      <c r="T358" t="s">
        <v>174</v>
      </c>
      <c r="U358" t="s">
        <v>177</v>
      </c>
      <c r="V358" t="s">
        <v>173</v>
      </c>
    </row>
    <row r="359" spans="1:22" x14ac:dyDescent="0.25">
      <c r="A359">
        <v>358</v>
      </c>
      <c r="B359" t="s">
        <v>39</v>
      </c>
      <c r="C359" t="s">
        <v>40</v>
      </c>
      <c r="D359" t="s">
        <v>87</v>
      </c>
      <c r="E359" t="s">
        <v>22</v>
      </c>
      <c r="F359" t="s">
        <v>23</v>
      </c>
      <c r="G359" t="s">
        <v>132</v>
      </c>
      <c r="H359" t="s">
        <v>87</v>
      </c>
      <c r="I359" t="s">
        <v>134</v>
      </c>
      <c r="J359" t="s">
        <v>135</v>
      </c>
      <c r="K359" t="s">
        <v>87</v>
      </c>
      <c r="L359" t="s">
        <v>136</v>
      </c>
      <c r="M359" t="s">
        <v>87</v>
      </c>
      <c r="O359" t="s">
        <v>175</v>
      </c>
      <c r="P359" t="s">
        <v>171</v>
      </c>
      <c r="Q359" t="s">
        <v>181</v>
      </c>
      <c r="R359" t="s">
        <v>179</v>
      </c>
      <c r="S359" t="s">
        <v>182</v>
      </c>
      <c r="T359" t="s">
        <v>174</v>
      </c>
      <c r="U359" t="s">
        <v>173</v>
      </c>
      <c r="V359" t="s">
        <v>178</v>
      </c>
    </row>
    <row r="360" spans="1:22" x14ac:dyDescent="0.25">
      <c r="A360">
        <v>359</v>
      </c>
      <c r="B360" t="s">
        <v>39</v>
      </c>
      <c r="C360" t="s">
        <v>40</v>
      </c>
      <c r="D360" t="s">
        <v>87</v>
      </c>
      <c r="E360" t="s">
        <v>22</v>
      </c>
      <c r="F360" t="s">
        <v>23</v>
      </c>
      <c r="G360" t="s">
        <v>132</v>
      </c>
      <c r="H360" t="s">
        <v>87</v>
      </c>
      <c r="I360" t="s">
        <v>134</v>
      </c>
      <c r="J360" t="s">
        <v>135</v>
      </c>
      <c r="K360" t="s">
        <v>20</v>
      </c>
      <c r="L360" t="s">
        <v>87</v>
      </c>
      <c r="M360" t="s">
        <v>87</v>
      </c>
      <c r="O360" t="s">
        <v>175</v>
      </c>
      <c r="P360" t="s">
        <v>172</v>
      </c>
      <c r="Q360" t="s">
        <v>181</v>
      </c>
      <c r="R360" t="s">
        <v>179</v>
      </c>
      <c r="S360" t="s">
        <v>182</v>
      </c>
      <c r="T360" t="s">
        <v>174</v>
      </c>
      <c r="U360" t="s">
        <v>171</v>
      </c>
      <c r="V360" t="s">
        <v>173</v>
      </c>
    </row>
    <row r="361" spans="1:22" x14ac:dyDescent="0.25">
      <c r="A361">
        <v>360</v>
      </c>
      <c r="B361" t="s">
        <v>39</v>
      </c>
      <c r="C361" t="s">
        <v>40</v>
      </c>
      <c r="D361" t="s">
        <v>87</v>
      </c>
      <c r="E361" t="s">
        <v>22</v>
      </c>
      <c r="F361" t="s">
        <v>23</v>
      </c>
      <c r="G361" t="s">
        <v>132</v>
      </c>
      <c r="H361" t="s">
        <v>133</v>
      </c>
      <c r="I361" t="s">
        <v>87</v>
      </c>
      <c r="J361" t="s">
        <v>87</v>
      </c>
      <c r="K361" t="s">
        <v>87</v>
      </c>
      <c r="L361" t="s">
        <v>136</v>
      </c>
      <c r="M361" t="s">
        <v>137</v>
      </c>
      <c r="O361" t="s">
        <v>171</v>
      </c>
      <c r="P361" t="s">
        <v>176</v>
      </c>
      <c r="Q361" t="s">
        <v>181</v>
      </c>
      <c r="R361" t="s">
        <v>179</v>
      </c>
      <c r="S361" t="s">
        <v>182</v>
      </c>
      <c r="T361" t="s">
        <v>174</v>
      </c>
      <c r="U361" t="s">
        <v>177</v>
      </c>
      <c r="V361" t="s">
        <v>178</v>
      </c>
    </row>
    <row r="362" spans="1:22" x14ac:dyDescent="0.25">
      <c r="A362">
        <v>361</v>
      </c>
      <c r="B362" t="s">
        <v>39</v>
      </c>
      <c r="C362" t="s">
        <v>40</v>
      </c>
      <c r="D362" t="s">
        <v>87</v>
      </c>
      <c r="E362" t="s">
        <v>22</v>
      </c>
      <c r="F362" t="s">
        <v>23</v>
      </c>
      <c r="G362" t="s">
        <v>132</v>
      </c>
      <c r="H362" t="s">
        <v>133</v>
      </c>
      <c r="I362" t="s">
        <v>87</v>
      </c>
      <c r="J362" t="s">
        <v>87</v>
      </c>
      <c r="K362" t="s">
        <v>20</v>
      </c>
      <c r="L362" t="s">
        <v>87</v>
      </c>
      <c r="M362" t="s">
        <v>137</v>
      </c>
      <c r="O362" t="s">
        <v>171</v>
      </c>
      <c r="P362" t="s">
        <v>176</v>
      </c>
      <c r="Q362" t="s">
        <v>181</v>
      </c>
      <c r="R362" t="s">
        <v>179</v>
      </c>
      <c r="S362" t="s">
        <v>182</v>
      </c>
      <c r="T362" t="s">
        <v>174</v>
      </c>
      <c r="U362" t="s">
        <v>177</v>
      </c>
      <c r="V362" t="s">
        <v>172</v>
      </c>
    </row>
    <row r="363" spans="1:22" x14ac:dyDescent="0.25">
      <c r="A363">
        <v>362</v>
      </c>
      <c r="B363" t="s">
        <v>39</v>
      </c>
      <c r="C363" t="s">
        <v>40</v>
      </c>
      <c r="D363" t="s">
        <v>87</v>
      </c>
      <c r="E363" t="s">
        <v>22</v>
      </c>
      <c r="F363" t="s">
        <v>23</v>
      </c>
      <c r="G363" t="s">
        <v>132</v>
      </c>
      <c r="H363" t="s">
        <v>133</v>
      </c>
      <c r="I363" t="s">
        <v>87</v>
      </c>
      <c r="J363" t="s">
        <v>87</v>
      </c>
      <c r="K363" t="s">
        <v>20</v>
      </c>
      <c r="L363" t="s">
        <v>136</v>
      </c>
      <c r="M363" t="s">
        <v>87</v>
      </c>
      <c r="O363" t="s">
        <v>171</v>
      </c>
      <c r="P363" t="s">
        <v>176</v>
      </c>
      <c r="Q363" t="s">
        <v>181</v>
      </c>
      <c r="R363" t="s">
        <v>179</v>
      </c>
      <c r="S363" t="s">
        <v>182</v>
      </c>
      <c r="T363" t="s">
        <v>174</v>
      </c>
      <c r="U363" t="s">
        <v>172</v>
      </c>
      <c r="V363" t="s">
        <v>178</v>
      </c>
    </row>
    <row r="364" spans="1:22" x14ac:dyDescent="0.25">
      <c r="A364">
        <v>363</v>
      </c>
      <c r="B364" t="s">
        <v>39</v>
      </c>
      <c r="C364" t="s">
        <v>40</v>
      </c>
      <c r="D364" t="s">
        <v>87</v>
      </c>
      <c r="E364" t="s">
        <v>22</v>
      </c>
      <c r="F364" t="s">
        <v>23</v>
      </c>
      <c r="G364" t="s">
        <v>132</v>
      </c>
      <c r="H364" t="s">
        <v>133</v>
      </c>
      <c r="I364" t="s">
        <v>87</v>
      </c>
      <c r="J364" t="s">
        <v>135</v>
      </c>
      <c r="K364" t="s">
        <v>87</v>
      </c>
      <c r="L364" t="s">
        <v>87</v>
      </c>
      <c r="M364" t="s">
        <v>137</v>
      </c>
      <c r="O364" t="s">
        <v>171</v>
      </c>
      <c r="P364" t="s">
        <v>176</v>
      </c>
      <c r="Q364" t="s">
        <v>181</v>
      </c>
      <c r="R364" t="s">
        <v>179</v>
      </c>
      <c r="S364" t="s">
        <v>182</v>
      </c>
      <c r="T364" t="s">
        <v>174</v>
      </c>
      <c r="U364" t="s">
        <v>177</v>
      </c>
      <c r="V364" t="s">
        <v>173</v>
      </c>
    </row>
    <row r="365" spans="1:22" x14ac:dyDescent="0.25">
      <c r="A365">
        <v>364</v>
      </c>
      <c r="B365" t="s">
        <v>39</v>
      </c>
      <c r="C365" t="s">
        <v>40</v>
      </c>
      <c r="D365" t="s">
        <v>87</v>
      </c>
      <c r="E365" t="s">
        <v>22</v>
      </c>
      <c r="F365" t="s">
        <v>23</v>
      </c>
      <c r="G365" t="s">
        <v>132</v>
      </c>
      <c r="H365" t="s">
        <v>133</v>
      </c>
      <c r="I365" t="s">
        <v>87</v>
      </c>
      <c r="J365" t="s">
        <v>135</v>
      </c>
      <c r="K365" t="s">
        <v>87</v>
      </c>
      <c r="L365" t="s">
        <v>136</v>
      </c>
      <c r="M365" t="s">
        <v>87</v>
      </c>
      <c r="O365" t="s">
        <v>171</v>
      </c>
      <c r="P365" t="s">
        <v>176</v>
      </c>
      <c r="Q365" t="s">
        <v>181</v>
      </c>
      <c r="R365" t="s">
        <v>179</v>
      </c>
      <c r="S365" t="s">
        <v>182</v>
      </c>
      <c r="T365" t="s">
        <v>174</v>
      </c>
      <c r="U365" t="s">
        <v>173</v>
      </c>
      <c r="V365" t="s">
        <v>178</v>
      </c>
    </row>
    <row r="366" spans="1:22" x14ac:dyDescent="0.25">
      <c r="A366">
        <v>365</v>
      </c>
      <c r="B366" t="s">
        <v>39</v>
      </c>
      <c r="C366" t="s">
        <v>40</v>
      </c>
      <c r="D366" t="s">
        <v>87</v>
      </c>
      <c r="E366" t="s">
        <v>22</v>
      </c>
      <c r="F366" t="s">
        <v>23</v>
      </c>
      <c r="G366" t="s">
        <v>132</v>
      </c>
      <c r="H366" t="s">
        <v>133</v>
      </c>
      <c r="I366" t="s">
        <v>87</v>
      </c>
      <c r="J366" t="s">
        <v>135</v>
      </c>
      <c r="K366" t="s">
        <v>20</v>
      </c>
      <c r="L366" t="s">
        <v>87</v>
      </c>
      <c r="M366" t="s">
        <v>87</v>
      </c>
      <c r="O366" t="s">
        <v>171</v>
      </c>
      <c r="P366" t="s">
        <v>176</v>
      </c>
      <c r="Q366" t="s">
        <v>181</v>
      </c>
      <c r="R366" t="s">
        <v>179</v>
      </c>
      <c r="S366" t="s">
        <v>182</v>
      </c>
      <c r="T366" t="s">
        <v>174</v>
      </c>
      <c r="U366" t="s">
        <v>173</v>
      </c>
      <c r="V366" t="s">
        <v>172</v>
      </c>
    </row>
    <row r="367" spans="1:22" x14ac:dyDescent="0.25">
      <c r="A367">
        <v>366</v>
      </c>
      <c r="B367" t="s">
        <v>39</v>
      </c>
      <c r="C367" t="s">
        <v>40</v>
      </c>
      <c r="D367" t="s">
        <v>87</v>
      </c>
      <c r="E367" t="s">
        <v>22</v>
      </c>
      <c r="F367" t="s">
        <v>23</v>
      </c>
      <c r="G367" t="s">
        <v>132</v>
      </c>
      <c r="H367" t="s">
        <v>133</v>
      </c>
      <c r="I367" t="s">
        <v>134</v>
      </c>
      <c r="J367" t="s">
        <v>87</v>
      </c>
      <c r="K367" t="s">
        <v>87</v>
      </c>
      <c r="L367" t="s">
        <v>87</v>
      </c>
      <c r="M367" t="s">
        <v>137</v>
      </c>
      <c r="O367" t="s">
        <v>175</v>
      </c>
      <c r="P367" t="s">
        <v>176</v>
      </c>
      <c r="Q367" t="s">
        <v>181</v>
      </c>
      <c r="R367" t="s">
        <v>179</v>
      </c>
      <c r="S367" t="s">
        <v>182</v>
      </c>
      <c r="T367" t="s">
        <v>174</v>
      </c>
      <c r="U367" t="s">
        <v>177</v>
      </c>
      <c r="V367" t="s">
        <v>171</v>
      </c>
    </row>
    <row r="368" spans="1:22" x14ac:dyDescent="0.25">
      <c r="A368">
        <v>367</v>
      </c>
      <c r="B368" t="s">
        <v>39</v>
      </c>
      <c r="C368" t="s">
        <v>40</v>
      </c>
      <c r="D368" t="s">
        <v>87</v>
      </c>
      <c r="E368" t="s">
        <v>22</v>
      </c>
      <c r="F368" t="s">
        <v>23</v>
      </c>
      <c r="G368" t="s">
        <v>132</v>
      </c>
      <c r="H368" t="s">
        <v>133</v>
      </c>
      <c r="I368" t="s">
        <v>134</v>
      </c>
      <c r="J368" t="s">
        <v>87</v>
      </c>
      <c r="K368" t="s">
        <v>87</v>
      </c>
      <c r="L368" t="s">
        <v>136</v>
      </c>
      <c r="M368" t="s">
        <v>87</v>
      </c>
      <c r="O368" t="s">
        <v>175</v>
      </c>
      <c r="P368" t="s">
        <v>176</v>
      </c>
      <c r="Q368" t="s">
        <v>181</v>
      </c>
      <c r="R368" t="s">
        <v>179</v>
      </c>
      <c r="S368" t="s">
        <v>182</v>
      </c>
      <c r="T368" t="s">
        <v>174</v>
      </c>
      <c r="U368" t="s">
        <v>171</v>
      </c>
      <c r="V368" t="s">
        <v>178</v>
      </c>
    </row>
    <row r="369" spans="1:22" x14ac:dyDescent="0.25">
      <c r="A369">
        <v>368</v>
      </c>
      <c r="B369" t="s">
        <v>39</v>
      </c>
      <c r="C369" t="s">
        <v>40</v>
      </c>
      <c r="D369" t="s">
        <v>87</v>
      </c>
      <c r="E369" t="s">
        <v>22</v>
      </c>
      <c r="F369" t="s">
        <v>23</v>
      </c>
      <c r="G369" t="s">
        <v>132</v>
      </c>
      <c r="H369" t="s">
        <v>133</v>
      </c>
      <c r="I369" t="s">
        <v>134</v>
      </c>
      <c r="J369" t="s">
        <v>87</v>
      </c>
      <c r="K369" t="s">
        <v>20</v>
      </c>
      <c r="L369" t="s">
        <v>87</v>
      </c>
      <c r="M369" t="s">
        <v>87</v>
      </c>
      <c r="O369" t="s">
        <v>175</v>
      </c>
      <c r="P369" t="s">
        <v>176</v>
      </c>
      <c r="Q369" t="s">
        <v>181</v>
      </c>
      <c r="R369" t="s">
        <v>179</v>
      </c>
      <c r="S369" t="s">
        <v>182</v>
      </c>
      <c r="T369" t="s">
        <v>174</v>
      </c>
      <c r="U369" t="s">
        <v>171</v>
      </c>
      <c r="V369" t="s">
        <v>172</v>
      </c>
    </row>
    <row r="370" spans="1:22" x14ac:dyDescent="0.25">
      <c r="A370">
        <v>369</v>
      </c>
      <c r="B370" t="s">
        <v>39</v>
      </c>
      <c r="C370" t="s">
        <v>40</v>
      </c>
      <c r="D370" t="s">
        <v>87</v>
      </c>
      <c r="E370" t="s">
        <v>22</v>
      </c>
      <c r="F370" t="s">
        <v>23</v>
      </c>
      <c r="G370" t="s">
        <v>132</v>
      </c>
      <c r="H370" t="s">
        <v>133</v>
      </c>
      <c r="I370" t="s">
        <v>134</v>
      </c>
      <c r="J370" t="s">
        <v>135</v>
      </c>
      <c r="K370" t="s">
        <v>87</v>
      </c>
      <c r="L370" t="s">
        <v>87</v>
      </c>
      <c r="M370" t="s">
        <v>87</v>
      </c>
      <c r="O370" t="s">
        <v>175</v>
      </c>
      <c r="P370" t="s">
        <v>176</v>
      </c>
      <c r="Q370" t="s">
        <v>181</v>
      </c>
      <c r="R370" t="s">
        <v>179</v>
      </c>
      <c r="S370" t="s">
        <v>182</v>
      </c>
      <c r="T370" t="s">
        <v>174</v>
      </c>
      <c r="U370" t="s">
        <v>171</v>
      </c>
      <c r="V370" t="s">
        <v>173</v>
      </c>
    </row>
    <row r="371" spans="1:22" x14ac:dyDescent="0.25">
      <c r="A371">
        <v>370</v>
      </c>
      <c r="B371" t="s">
        <v>39</v>
      </c>
      <c r="C371" t="s">
        <v>40</v>
      </c>
      <c r="D371" t="s">
        <v>41</v>
      </c>
      <c r="E371" t="s">
        <v>87</v>
      </c>
      <c r="F371" t="s">
        <v>87</v>
      </c>
      <c r="G371" t="s">
        <v>87</v>
      </c>
      <c r="H371" t="s">
        <v>87</v>
      </c>
      <c r="I371" t="s">
        <v>134</v>
      </c>
      <c r="J371" t="s">
        <v>135</v>
      </c>
      <c r="K371" t="s">
        <v>20</v>
      </c>
      <c r="L371" t="s">
        <v>136</v>
      </c>
      <c r="M371" t="s">
        <v>137</v>
      </c>
      <c r="O371" t="s">
        <v>173</v>
      </c>
      <c r="P371" t="s">
        <v>172</v>
      </c>
      <c r="Q371" t="s">
        <v>181</v>
      </c>
      <c r="R371" t="s">
        <v>180</v>
      </c>
      <c r="S371" t="s">
        <v>182</v>
      </c>
      <c r="T371" t="s">
        <v>175</v>
      </c>
      <c r="U371" t="s">
        <v>177</v>
      </c>
      <c r="V371" t="s">
        <v>178</v>
      </c>
    </row>
    <row r="372" spans="1:22" x14ac:dyDescent="0.25">
      <c r="A372">
        <v>371</v>
      </c>
      <c r="B372" t="s">
        <v>39</v>
      </c>
      <c r="C372" t="s">
        <v>40</v>
      </c>
      <c r="D372" t="s">
        <v>41</v>
      </c>
      <c r="E372" t="s">
        <v>87</v>
      </c>
      <c r="F372" t="s">
        <v>87</v>
      </c>
      <c r="G372" t="s">
        <v>87</v>
      </c>
      <c r="H372" t="s">
        <v>133</v>
      </c>
      <c r="I372" t="s">
        <v>87</v>
      </c>
      <c r="J372" t="s">
        <v>135</v>
      </c>
      <c r="K372" t="s">
        <v>20</v>
      </c>
      <c r="L372" t="s">
        <v>136</v>
      </c>
      <c r="M372" t="s">
        <v>137</v>
      </c>
      <c r="O372" t="s">
        <v>173</v>
      </c>
      <c r="P372" t="s">
        <v>172</v>
      </c>
      <c r="Q372" t="s">
        <v>181</v>
      </c>
      <c r="R372" t="s">
        <v>180</v>
      </c>
      <c r="S372" t="s">
        <v>182</v>
      </c>
      <c r="T372" t="s">
        <v>176</v>
      </c>
      <c r="U372" t="s">
        <v>177</v>
      </c>
      <c r="V372" t="s">
        <v>178</v>
      </c>
    </row>
    <row r="373" spans="1:22" x14ac:dyDescent="0.25">
      <c r="A373">
        <v>372</v>
      </c>
      <c r="B373" t="s">
        <v>39</v>
      </c>
      <c r="C373" t="s">
        <v>40</v>
      </c>
      <c r="D373" t="s">
        <v>41</v>
      </c>
      <c r="E373" t="s">
        <v>87</v>
      </c>
      <c r="F373" t="s">
        <v>87</v>
      </c>
      <c r="G373" t="s">
        <v>87</v>
      </c>
      <c r="H373" t="s">
        <v>133</v>
      </c>
      <c r="I373" t="s">
        <v>134</v>
      </c>
      <c r="J373" t="s">
        <v>87</v>
      </c>
      <c r="K373" t="s">
        <v>20</v>
      </c>
      <c r="L373" t="s">
        <v>136</v>
      </c>
      <c r="M373" t="s">
        <v>137</v>
      </c>
      <c r="O373" t="s">
        <v>175</v>
      </c>
      <c r="P373" t="s">
        <v>172</v>
      </c>
      <c r="Q373" t="s">
        <v>181</v>
      </c>
      <c r="R373" t="s">
        <v>180</v>
      </c>
      <c r="S373" t="s">
        <v>182</v>
      </c>
      <c r="T373" t="s">
        <v>176</v>
      </c>
      <c r="U373" t="s">
        <v>177</v>
      </c>
      <c r="V373" t="s">
        <v>178</v>
      </c>
    </row>
    <row r="374" spans="1:22" x14ac:dyDescent="0.25">
      <c r="A374">
        <v>373</v>
      </c>
      <c r="B374" t="s">
        <v>39</v>
      </c>
      <c r="C374" t="s">
        <v>40</v>
      </c>
      <c r="D374" t="s">
        <v>41</v>
      </c>
      <c r="E374" t="s">
        <v>87</v>
      </c>
      <c r="F374" t="s">
        <v>87</v>
      </c>
      <c r="G374" t="s">
        <v>87</v>
      </c>
      <c r="H374" t="s">
        <v>133</v>
      </c>
      <c r="I374" t="s">
        <v>134</v>
      </c>
      <c r="J374" t="s">
        <v>135</v>
      </c>
      <c r="K374" t="s">
        <v>87</v>
      </c>
      <c r="L374" t="s">
        <v>136</v>
      </c>
      <c r="M374" t="s">
        <v>137</v>
      </c>
      <c r="O374" t="s">
        <v>173</v>
      </c>
      <c r="P374" t="s">
        <v>176</v>
      </c>
      <c r="Q374" t="s">
        <v>181</v>
      </c>
      <c r="R374" t="s">
        <v>180</v>
      </c>
      <c r="S374" t="s">
        <v>182</v>
      </c>
      <c r="T374" t="s">
        <v>175</v>
      </c>
      <c r="U374" t="s">
        <v>177</v>
      </c>
      <c r="V374" t="s">
        <v>178</v>
      </c>
    </row>
    <row r="375" spans="1:22" x14ac:dyDescent="0.25">
      <c r="A375">
        <v>374</v>
      </c>
      <c r="B375" t="s">
        <v>39</v>
      </c>
      <c r="C375" t="s">
        <v>40</v>
      </c>
      <c r="D375" t="s">
        <v>41</v>
      </c>
      <c r="E375" t="s">
        <v>87</v>
      </c>
      <c r="F375" t="s">
        <v>87</v>
      </c>
      <c r="G375" t="s">
        <v>87</v>
      </c>
      <c r="H375" t="s">
        <v>133</v>
      </c>
      <c r="I375" t="s">
        <v>134</v>
      </c>
      <c r="J375" t="s">
        <v>135</v>
      </c>
      <c r="K375" t="s">
        <v>20</v>
      </c>
      <c r="L375" t="s">
        <v>87</v>
      </c>
      <c r="M375" t="s">
        <v>137</v>
      </c>
      <c r="O375" t="s">
        <v>175</v>
      </c>
      <c r="P375" t="s">
        <v>172</v>
      </c>
      <c r="Q375" t="s">
        <v>181</v>
      </c>
      <c r="R375" t="s">
        <v>180</v>
      </c>
      <c r="S375" t="s">
        <v>182</v>
      </c>
      <c r="T375" t="s">
        <v>176</v>
      </c>
      <c r="U375" t="s">
        <v>177</v>
      </c>
      <c r="V375" t="s">
        <v>173</v>
      </c>
    </row>
    <row r="376" spans="1:22" x14ac:dyDescent="0.25">
      <c r="A376">
        <v>375</v>
      </c>
      <c r="B376" t="s">
        <v>39</v>
      </c>
      <c r="C376" t="s">
        <v>40</v>
      </c>
      <c r="D376" t="s">
        <v>41</v>
      </c>
      <c r="E376" t="s">
        <v>87</v>
      </c>
      <c r="F376" t="s">
        <v>87</v>
      </c>
      <c r="G376" t="s">
        <v>87</v>
      </c>
      <c r="H376" t="s">
        <v>133</v>
      </c>
      <c r="I376" t="s">
        <v>134</v>
      </c>
      <c r="J376" t="s">
        <v>135</v>
      </c>
      <c r="K376" t="s">
        <v>20</v>
      </c>
      <c r="L376" t="s">
        <v>136</v>
      </c>
      <c r="M376" t="s">
        <v>87</v>
      </c>
      <c r="O376" t="s">
        <v>175</v>
      </c>
      <c r="P376" t="s">
        <v>172</v>
      </c>
      <c r="Q376" t="s">
        <v>181</v>
      </c>
      <c r="R376" t="s">
        <v>180</v>
      </c>
      <c r="S376" t="s">
        <v>182</v>
      </c>
      <c r="T376" t="s">
        <v>176</v>
      </c>
      <c r="U376" t="s">
        <v>173</v>
      </c>
      <c r="V376" t="s">
        <v>178</v>
      </c>
    </row>
    <row r="377" spans="1:22" x14ac:dyDescent="0.25">
      <c r="A377">
        <v>376</v>
      </c>
      <c r="B377" t="s">
        <v>39</v>
      </c>
      <c r="C377" t="s">
        <v>40</v>
      </c>
      <c r="D377" t="s">
        <v>41</v>
      </c>
      <c r="E377" t="s">
        <v>87</v>
      </c>
      <c r="F377" t="s">
        <v>87</v>
      </c>
      <c r="G377" t="s">
        <v>132</v>
      </c>
      <c r="H377" t="s">
        <v>87</v>
      </c>
      <c r="I377" t="s">
        <v>87</v>
      </c>
      <c r="J377" t="s">
        <v>135</v>
      </c>
      <c r="K377" t="s">
        <v>20</v>
      </c>
      <c r="L377" t="s">
        <v>136</v>
      </c>
      <c r="M377" t="s">
        <v>137</v>
      </c>
      <c r="O377" t="s">
        <v>173</v>
      </c>
      <c r="P377" t="s">
        <v>172</v>
      </c>
      <c r="Q377" t="s">
        <v>181</v>
      </c>
      <c r="R377" t="s">
        <v>180</v>
      </c>
      <c r="S377" t="s">
        <v>182</v>
      </c>
      <c r="T377" t="s">
        <v>174</v>
      </c>
      <c r="U377" t="s">
        <v>177</v>
      </c>
      <c r="V377" t="s">
        <v>178</v>
      </c>
    </row>
    <row r="378" spans="1:22" x14ac:dyDescent="0.25">
      <c r="A378">
        <v>377</v>
      </c>
      <c r="B378" t="s">
        <v>39</v>
      </c>
      <c r="C378" t="s">
        <v>40</v>
      </c>
      <c r="D378" t="s">
        <v>41</v>
      </c>
      <c r="E378" t="s">
        <v>87</v>
      </c>
      <c r="F378" t="s">
        <v>87</v>
      </c>
      <c r="G378" t="s">
        <v>132</v>
      </c>
      <c r="H378" t="s">
        <v>87</v>
      </c>
      <c r="I378" t="s">
        <v>134</v>
      </c>
      <c r="J378" t="s">
        <v>87</v>
      </c>
      <c r="K378" t="s">
        <v>20</v>
      </c>
      <c r="L378" t="s">
        <v>136</v>
      </c>
      <c r="M378" t="s">
        <v>137</v>
      </c>
      <c r="O378" t="s">
        <v>175</v>
      </c>
      <c r="P378" t="s">
        <v>172</v>
      </c>
      <c r="Q378" t="s">
        <v>181</v>
      </c>
      <c r="R378" t="s">
        <v>180</v>
      </c>
      <c r="S378" t="s">
        <v>182</v>
      </c>
      <c r="T378" t="s">
        <v>174</v>
      </c>
      <c r="U378" t="s">
        <v>177</v>
      </c>
      <c r="V378" t="s">
        <v>178</v>
      </c>
    </row>
    <row r="379" spans="1:22" x14ac:dyDescent="0.25">
      <c r="A379">
        <v>378</v>
      </c>
      <c r="B379" t="s">
        <v>39</v>
      </c>
      <c r="C379" t="s">
        <v>40</v>
      </c>
      <c r="D379" t="s">
        <v>41</v>
      </c>
      <c r="E379" t="s">
        <v>87</v>
      </c>
      <c r="F379" t="s">
        <v>87</v>
      </c>
      <c r="G379" t="s">
        <v>132</v>
      </c>
      <c r="H379" t="s">
        <v>87</v>
      </c>
      <c r="I379" t="s">
        <v>134</v>
      </c>
      <c r="J379" t="s">
        <v>135</v>
      </c>
      <c r="K379" t="s">
        <v>87</v>
      </c>
      <c r="L379" t="s">
        <v>136</v>
      </c>
      <c r="M379" t="s">
        <v>137</v>
      </c>
      <c r="O379" t="s">
        <v>175</v>
      </c>
      <c r="P379" t="s">
        <v>173</v>
      </c>
      <c r="Q379" t="s">
        <v>181</v>
      </c>
      <c r="R379" t="s">
        <v>180</v>
      </c>
      <c r="S379" t="s">
        <v>182</v>
      </c>
      <c r="T379" t="s">
        <v>174</v>
      </c>
      <c r="U379" t="s">
        <v>177</v>
      </c>
      <c r="V379" t="s">
        <v>178</v>
      </c>
    </row>
    <row r="380" spans="1:22" x14ac:dyDescent="0.25">
      <c r="A380">
        <v>379</v>
      </c>
      <c r="B380" t="s">
        <v>39</v>
      </c>
      <c r="C380" t="s">
        <v>40</v>
      </c>
      <c r="D380" t="s">
        <v>41</v>
      </c>
      <c r="E380" t="s">
        <v>87</v>
      </c>
      <c r="F380" t="s">
        <v>87</v>
      </c>
      <c r="G380" t="s">
        <v>132</v>
      </c>
      <c r="H380" t="s">
        <v>87</v>
      </c>
      <c r="I380" t="s">
        <v>134</v>
      </c>
      <c r="J380" t="s">
        <v>135</v>
      </c>
      <c r="K380" t="s">
        <v>20</v>
      </c>
      <c r="L380" t="s">
        <v>87</v>
      </c>
      <c r="M380" t="s">
        <v>137</v>
      </c>
      <c r="O380" t="s">
        <v>175</v>
      </c>
      <c r="P380" t="s">
        <v>172</v>
      </c>
      <c r="Q380" t="s">
        <v>181</v>
      </c>
      <c r="R380" t="s">
        <v>180</v>
      </c>
      <c r="S380" t="s">
        <v>182</v>
      </c>
      <c r="T380" t="s">
        <v>174</v>
      </c>
      <c r="U380" t="s">
        <v>177</v>
      </c>
      <c r="V380" t="s">
        <v>173</v>
      </c>
    </row>
    <row r="381" spans="1:22" x14ac:dyDescent="0.25">
      <c r="A381">
        <v>380</v>
      </c>
      <c r="B381" t="s">
        <v>39</v>
      </c>
      <c r="C381" t="s">
        <v>40</v>
      </c>
      <c r="D381" t="s">
        <v>41</v>
      </c>
      <c r="E381" t="s">
        <v>87</v>
      </c>
      <c r="F381" t="s">
        <v>87</v>
      </c>
      <c r="G381" t="s">
        <v>132</v>
      </c>
      <c r="H381" t="s">
        <v>87</v>
      </c>
      <c r="I381" t="s">
        <v>134</v>
      </c>
      <c r="J381" t="s">
        <v>135</v>
      </c>
      <c r="K381" t="s">
        <v>20</v>
      </c>
      <c r="L381" t="s">
        <v>136</v>
      </c>
      <c r="M381" t="s">
        <v>87</v>
      </c>
      <c r="O381" t="s">
        <v>175</v>
      </c>
      <c r="P381" t="s">
        <v>172</v>
      </c>
      <c r="Q381" t="s">
        <v>181</v>
      </c>
      <c r="R381" t="s">
        <v>180</v>
      </c>
      <c r="S381" t="s">
        <v>182</v>
      </c>
      <c r="T381" t="s">
        <v>174</v>
      </c>
      <c r="U381" t="s">
        <v>173</v>
      </c>
      <c r="V381" t="s">
        <v>178</v>
      </c>
    </row>
    <row r="382" spans="1:22" x14ac:dyDescent="0.25">
      <c r="A382">
        <v>381</v>
      </c>
      <c r="B382" t="s">
        <v>39</v>
      </c>
      <c r="C382" t="s">
        <v>40</v>
      </c>
      <c r="D382" t="s">
        <v>41</v>
      </c>
      <c r="E382" t="s">
        <v>87</v>
      </c>
      <c r="F382" t="s">
        <v>87</v>
      </c>
      <c r="G382" t="s">
        <v>132</v>
      </c>
      <c r="H382" t="s">
        <v>133</v>
      </c>
      <c r="I382" t="s">
        <v>87</v>
      </c>
      <c r="J382" t="s">
        <v>87</v>
      </c>
      <c r="K382" t="s">
        <v>20</v>
      </c>
      <c r="L382" t="s">
        <v>136</v>
      </c>
      <c r="M382" t="s">
        <v>137</v>
      </c>
      <c r="O382" t="s">
        <v>180</v>
      </c>
      <c r="P382" t="s">
        <v>172</v>
      </c>
      <c r="Q382" t="s">
        <v>181</v>
      </c>
      <c r="R382" t="s">
        <v>174</v>
      </c>
      <c r="S382" t="s">
        <v>182</v>
      </c>
      <c r="T382" t="s">
        <v>176</v>
      </c>
      <c r="U382" t="s">
        <v>177</v>
      </c>
      <c r="V382" t="s">
        <v>178</v>
      </c>
    </row>
    <row r="383" spans="1:22" x14ac:dyDescent="0.25">
      <c r="A383">
        <v>382</v>
      </c>
      <c r="B383" t="s">
        <v>39</v>
      </c>
      <c r="C383" t="s">
        <v>40</v>
      </c>
      <c r="D383" t="s">
        <v>41</v>
      </c>
      <c r="E383" t="s">
        <v>87</v>
      </c>
      <c r="F383" t="s">
        <v>87</v>
      </c>
      <c r="G383" t="s">
        <v>132</v>
      </c>
      <c r="H383" t="s">
        <v>133</v>
      </c>
      <c r="I383" t="s">
        <v>87</v>
      </c>
      <c r="J383" t="s">
        <v>135</v>
      </c>
      <c r="K383" t="s">
        <v>87</v>
      </c>
      <c r="L383" t="s">
        <v>136</v>
      </c>
      <c r="M383" t="s">
        <v>137</v>
      </c>
      <c r="O383" t="s">
        <v>173</v>
      </c>
      <c r="P383" t="s">
        <v>176</v>
      </c>
      <c r="Q383" t="s">
        <v>181</v>
      </c>
      <c r="R383" t="s">
        <v>180</v>
      </c>
      <c r="S383" t="s">
        <v>182</v>
      </c>
      <c r="T383" t="s">
        <v>174</v>
      </c>
      <c r="U383" t="s">
        <v>177</v>
      </c>
      <c r="V383" t="s">
        <v>178</v>
      </c>
    </row>
    <row r="384" spans="1:22" x14ac:dyDescent="0.25">
      <c r="A384">
        <v>383</v>
      </c>
      <c r="B384" t="s">
        <v>39</v>
      </c>
      <c r="C384" t="s">
        <v>40</v>
      </c>
      <c r="D384" t="s">
        <v>41</v>
      </c>
      <c r="E384" t="s">
        <v>87</v>
      </c>
      <c r="F384" t="s">
        <v>87</v>
      </c>
      <c r="G384" t="s">
        <v>132</v>
      </c>
      <c r="H384" t="s">
        <v>133</v>
      </c>
      <c r="I384" t="s">
        <v>87</v>
      </c>
      <c r="J384" t="s">
        <v>135</v>
      </c>
      <c r="K384" t="s">
        <v>20</v>
      </c>
      <c r="L384" t="s">
        <v>87</v>
      </c>
      <c r="M384" t="s">
        <v>137</v>
      </c>
      <c r="O384" t="s">
        <v>180</v>
      </c>
      <c r="P384" t="s">
        <v>172</v>
      </c>
      <c r="Q384" t="s">
        <v>181</v>
      </c>
      <c r="R384" t="s">
        <v>174</v>
      </c>
      <c r="S384" t="s">
        <v>182</v>
      </c>
      <c r="T384" t="s">
        <v>176</v>
      </c>
      <c r="U384" t="s">
        <v>177</v>
      </c>
      <c r="V384" t="s">
        <v>173</v>
      </c>
    </row>
    <row r="385" spans="1:22" x14ac:dyDescent="0.25">
      <c r="A385">
        <v>384</v>
      </c>
      <c r="B385" t="s">
        <v>39</v>
      </c>
      <c r="C385" t="s">
        <v>40</v>
      </c>
      <c r="D385" t="s">
        <v>41</v>
      </c>
      <c r="E385" t="s">
        <v>87</v>
      </c>
      <c r="F385" t="s">
        <v>87</v>
      </c>
      <c r="G385" t="s">
        <v>132</v>
      </c>
      <c r="H385" t="s">
        <v>133</v>
      </c>
      <c r="I385" t="s">
        <v>87</v>
      </c>
      <c r="J385" t="s">
        <v>135</v>
      </c>
      <c r="K385" t="s">
        <v>20</v>
      </c>
      <c r="L385" t="s">
        <v>136</v>
      </c>
      <c r="M385" t="s">
        <v>87</v>
      </c>
      <c r="O385" t="s">
        <v>180</v>
      </c>
      <c r="P385" t="s">
        <v>172</v>
      </c>
      <c r="Q385" t="s">
        <v>181</v>
      </c>
      <c r="R385" t="s">
        <v>174</v>
      </c>
      <c r="S385" t="s">
        <v>182</v>
      </c>
      <c r="T385" t="s">
        <v>176</v>
      </c>
      <c r="U385" t="s">
        <v>173</v>
      </c>
      <c r="V385" t="s">
        <v>178</v>
      </c>
    </row>
    <row r="386" spans="1:22" x14ac:dyDescent="0.25">
      <c r="A386">
        <v>385</v>
      </c>
      <c r="B386" t="s">
        <v>39</v>
      </c>
      <c r="C386" t="s">
        <v>40</v>
      </c>
      <c r="D386" t="s">
        <v>41</v>
      </c>
      <c r="E386" t="s">
        <v>87</v>
      </c>
      <c r="F386" t="s">
        <v>87</v>
      </c>
      <c r="G386" t="s">
        <v>132</v>
      </c>
      <c r="H386" t="s">
        <v>133</v>
      </c>
      <c r="I386" t="s">
        <v>134</v>
      </c>
      <c r="J386" t="s">
        <v>87</v>
      </c>
      <c r="K386" t="s">
        <v>87</v>
      </c>
      <c r="L386" t="s">
        <v>136</v>
      </c>
      <c r="M386" t="s">
        <v>137</v>
      </c>
      <c r="O386" t="s">
        <v>175</v>
      </c>
      <c r="P386" t="s">
        <v>176</v>
      </c>
      <c r="Q386" t="s">
        <v>181</v>
      </c>
      <c r="R386" t="s">
        <v>180</v>
      </c>
      <c r="S386" t="s">
        <v>182</v>
      </c>
      <c r="T386" t="s">
        <v>174</v>
      </c>
      <c r="U386" t="s">
        <v>177</v>
      </c>
      <c r="V386" t="s">
        <v>178</v>
      </c>
    </row>
    <row r="387" spans="1:22" x14ac:dyDescent="0.25">
      <c r="A387">
        <v>386</v>
      </c>
      <c r="B387" t="s">
        <v>39</v>
      </c>
      <c r="C387" t="s">
        <v>40</v>
      </c>
      <c r="D387" t="s">
        <v>41</v>
      </c>
      <c r="E387" t="s">
        <v>87</v>
      </c>
      <c r="F387" t="s">
        <v>87</v>
      </c>
      <c r="G387" t="s">
        <v>132</v>
      </c>
      <c r="H387" t="s">
        <v>133</v>
      </c>
      <c r="I387" t="s">
        <v>134</v>
      </c>
      <c r="J387" t="s">
        <v>87</v>
      </c>
      <c r="K387" t="s">
        <v>20</v>
      </c>
      <c r="L387" t="s">
        <v>87</v>
      </c>
      <c r="M387" t="s">
        <v>137</v>
      </c>
      <c r="O387" t="s">
        <v>175</v>
      </c>
      <c r="P387" t="s">
        <v>176</v>
      </c>
      <c r="Q387" t="s">
        <v>181</v>
      </c>
      <c r="R387" t="s">
        <v>180</v>
      </c>
      <c r="S387" t="s">
        <v>182</v>
      </c>
      <c r="T387" t="s">
        <v>174</v>
      </c>
      <c r="U387" t="s">
        <v>177</v>
      </c>
      <c r="V387" t="s">
        <v>172</v>
      </c>
    </row>
    <row r="388" spans="1:22" x14ac:dyDescent="0.25">
      <c r="A388">
        <v>387</v>
      </c>
      <c r="B388" t="s">
        <v>39</v>
      </c>
      <c r="C388" t="s">
        <v>40</v>
      </c>
      <c r="D388" t="s">
        <v>41</v>
      </c>
      <c r="E388" t="s">
        <v>87</v>
      </c>
      <c r="F388" t="s">
        <v>87</v>
      </c>
      <c r="G388" t="s">
        <v>132</v>
      </c>
      <c r="H388" t="s">
        <v>133</v>
      </c>
      <c r="I388" t="s">
        <v>134</v>
      </c>
      <c r="J388" t="s">
        <v>87</v>
      </c>
      <c r="K388" t="s">
        <v>20</v>
      </c>
      <c r="L388" t="s">
        <v>136</v>
      </c>
      <c r="M388" t="s">
        <v>87</v>
      </c>
      <c r="O388" t="s">
        <v>175</v>
      </c>
      <c r="P388" t="s">
        <v>176</v>
      </c>
      <c r="Q388" t="s">
        <v>181</v>
      </c>
      <c r="R388" t="s">
        <v>180</v>
      </c>
      <c r="S388" t="s">
        <v>182</v>
      </c>
      <c r="T388" t="s">
        <v>174</v>
      </c>
      <c r="U388" t="s">
        <v>172</v>
      </c>
      <c r="V388" t="s">
        <v>178</v>
      </c>
    </row>
    <row r="389" spans="1:22" x14ac:dyDescent="0.25">
      <c r="A389">
        <v>388</v>
      </c>
      <c r="B389" t="s">
        <v>39</v>
      </c>
      <c r="C389" t="s">
        <v>40</v>
      </c>
      <c r="D389" t="s">
        <v>41</v>
      </c>
      <c r="E389" t="s">
        <v>87</v>
      </c>
      <c r="F389" t="s">
        <v>87</v>
      </c>
      <c r="G389" t="s">
        <v>132</v>
      </c>
      <c r="H389" t="s">
        <v>133</v>
      </c>
      <c r="I389" t="s">
        <v>134</v>
      </c>
      <c r="J389" t="s">
        <v>135</v>
      </c>
      <c r="K389" t="s">
        <v>87</v>
      </c>
      <c r="L389" t="s">
        <v>87</v>
      </c>
      <c r="M389" t="s">
        <v>137</v>
      </c>
      <c r="O389" t="s">
        <v>175</v>
      </c>
      <c r="P389" t="s">
        <v>176</v>
      </c>
      <c r="Q389" t="s">
        <v>181</v>
      </c>
      <c r="R389" t="s">
        <v>180</v>
      </c>
      <c r="S389" t="s">
        <v>182</v>
      </c>
      <c r="T389" t="s">
        <v>174</v>
      </c>
      <c r="U389" t="s">
        <v>177</v>
      </c>
      <c r="V389" t="s">
        <v>173</v>
      </c>
    </row>
    <row r="390" spans="1:22" x14ac:dyDescent="0.25">
      <c r="A390">
        <v>389</v>
      </c>
      <c r="B390" t="s">
        <v>39</v>
      </c>
      <c r="C390" t="s">
        <v>40</v>
      </c>
      <c r="D390" t="s">
        <v>41</v>
      </c>
      <c r="E390" t="s">
        <v>87</v>
      </c>
      <c r="F390" t="s">
        <v>87</v>
      </c>
      <c r="G390" t="s">
        <v>132</v>
      </c>
      <c r="H390" t="s">
        <v>133</v>
      </c>
      <c r="I390" t="s">
        <v>134</v>
      </c>
      <c r="J390" t="s">
        <v>135</v>
      </c>
      <c r="K390" t="s">
        <v>87</v>
      </c>
      <c r="L390" t="s">
        <v>136</v>
      </c>
      <c r="M390" t="s">
        <v>87</v>
      </c>
      <c r="O390" t="s">
        <v>175</v>
      </c>
      <c r="P390" t="s">
        <v>176</v>
      </c>
      <c r="Q390" t="s">
        <v>181</v>
      </c>
      <c r="R390" t="s">
        <v>180</v>
      </c>
      <c r="S390" t="s">
        <v>182</v>
      </c>
      <c r="T390" t="s">
        <v>174</v>
      </c>
      <c r="U390" t="s">
        <v>173</v>
      </c>
      <c r="V390" t="s">
        <v>178</v>
      </c>
    </row>
    <row r="391" spans="1:22" x14ac:dyDescent="0.25">
      <c r="A391">
        <v>390</v>
      </c>
      <c r="B391" t="s">
        <v>39</v>
      </c>
      <c r="C391" t="s">
        <v>40</v>
      </c>
      <c r="D391" t="s">
        <v>41</v>
      </c>
      <c r="E391" t="s">
        <v>87</v>
      </c>
      <c r="F391" t="s">
        <v>87</v>
      </c>
      <c r="G391" t="s">
        <v>132</v>
      </c>
      <c r="H391" t="s">
        <v>133</v>
      </c>
      <c r="I391" t="s">
        <v>134</v>
      </c>
      <c r="J391" t="s">
        <v>135</v>
      </c>
      <c r="K391" t="s">
        <v>20</v>
      </c>
      <c r="L391" t="s">
        <v>87</v>
      </c>
      <c r="M391" t="s">
        <v>87</v>
      </c>
      <c r="O391" t="s">
        <v>175</v>
      </c>
      <c r="P391" t="s">
        <v>176</v>
      </c>
      <c r="Q391" t="s">
        <v>181</v>
      </c>
      <c r="R391" t="s">
        <v>180</v>
      </c>
      <c r="S391" t="s">
        <v>182</v>
      </c>
      <c r="T391" t="s">
        <v>174</v>
      </c>
      <c r="U391" t="s">
        <v>173</v>
      </c>
      <c r="V391" t="s">
        <v>172</v>
      </c>
    </row>
    <row r="392" spans="1:22" x14ac:dyDescent="0.25">
      <c r="A392">
        <v>391</v>
      </c>
      <c r="B392" t="s">
        <v>39</v>
      </c>
      <c r="C392" t="s">
        <v>40</v>
      </c>
      <c r="D392" t="s">
        <v>41</v>
      </c>
      <c r="E392" t="s">
        <v>87</v>
      </c>
      <c r="F392" t="s">
        <v>23</v>
      </c>
      <c r="G392" t="s">
        <v>87</v>
      </c>
      <c r="H392" t="s">
        <v>87</v>
      </c>
      <c r="I392" t="s">
        <v>87</v>
      </c>
      <c r="J392" t="s">
        <v>135</v>
      </c>
      <c r="K392" t="s">
        <v>20</v>
      </c>
      <c r="L392" t="s">
        <v>136</v>
      </c>
      <c r="M392" t="s">
        <v>137</v>
      </c>
      <c r="O392" t="s">
        <v>171</v>
      </c>
      <c r="P392" t="s">
        <v>172</v>
      </c>
      <c r="Q392" t="s">
        <v>181</v>
      </c>
      <c r="R392" t="s">
        <v>182</v>
      </c>
      <c r="S392" t="s">
        <v>173</v>
      </c>
      <c r="T392" t="s">
        <v>180</v>
      </c>
      <c r="U392" t="s">
        <v>177</v>
      </c>
      <c r="V392" t="s">
        <v>178</v>
      </c>
    </row>
    <row r="393" spans="1:22" x14ac:dyDescent="0.25">
      <c r="A393">
        <v>392</v>
      </c>
      <c r="B393" t="s">
        <v>39</v>
      </c>
      <c r="C393" t="s">
        <v>40</v>
      </c>
      <c r="D393" t="s">
        <v>41</v>
      </c>
      <c r="E393" t="s">
        <v>87</v>
      </c>
      <c r="F393" t="s">
        <v>23</v>
      </c>
      <c r="G393" t="s">
        <v>87</v>
      </c>
      <c r="H393" t="s">
        <v>87</v>
      </c>
      <c r="I393" t="s">
        <v>134</v>
      </c>
      <c r="J393" t="s">
        <v>87</v>
      </c>
      <c r="K393" t="s">
        <v>20</v>
      </c>
      <c r="L393" t="s">
        <v>136</v>
      </c>
      <c r="M393" t="s">
        <v>137</v>
      </c>
      <c r="O393" t="s">
        <v>171</v>
      </c>
      <c r="P393" t="s">
        <v>172</v>
      </c>
      <c r="Q393" t="s">
        <v>181</v>
      </c>
      <c r="R393" t="s">
        <v>180</v>
      </c>
      <c r="S393" t="s">
        <v>182</v>
      </c>
      <c r="T393" t="s">
        <v>175</v>
      </c>
      <c r="U393" t="s">
        <v>177</v>
      </c>
      <c r="V393" t="s">
        <v>178</v>
      </c>
    </row>
    <row r="394" spans="1:22" x14ac:dyDescent="0.25">
      <c r="A394">
        <v>393</v>
      </c>
      <c r="B394" t="s">
        <v>39</v>
      </c>
      <c r="C394" t="s">
        <v>40</v>
      </c>
      <c r="D394" t="s">
        <v>41</v>
      </c>
      <c r="E394" t="s">
        <v>87</v>
      </c>
      <c r="F394" t="s">
        <v>23</v>
      </c>
      <c r="G394" t="s">
        <v>87</v>
      </c>
      <c r="H394" t="s">
        <v>87</v>
      </c>
      <c r="I394" t="s">
        <v>134</v>
      </c>
      <c r="J394" t="s">
        <v>135</v>
      </c>
      <c r="K394" t="s">
        <v>87</v>
      </c>
      <c r="L394" t="s">
        <v>136</v>
      </c>
      <c r="M394" t="s">
        <v>137</v>
      </c>
      <c r="O394" t="s">
        <v>171</v>
      </c>
      <c r="P394" t="s">
        <v>173</v>
      </c>
      <c r="Q394" t="s">
        <v>181</v>
      </c>
      <c r="R394" t="s">
        <v>180</v>
      </c>
      <c r="S394" t="s">
        <v>182</v>
      </c>
      <c r="T394" t="s">
        <v>175</v>
      </c>
      <c r="U394" t="s">
        <v>177</v>
      </c>
      <c r="V394" t="s">
        <v>178</v>
      </c>
    </row>
    <row r="395" spans="1:22" x14ac:dyDescent="0.25">
      <c r="A395">
        <v>394</v>
      </c>
      <c r="B395" t="s">
        <v>39</v>
      </c>
      <c r="C395" t="s">
        <v>40</v>
      </c>
      <c r="D395" t="s">
        <v>41</v>
      </c>
      <c r="E395" t="s">
        <v>87</v>
      </c>
      <c r="F395" t="s">
        <v>23</v>
      </c>
      <c r="G395" t="s">
        <v>87</v>
      </c>
      <c r="H395" t="s">
        <v>87</v>
      </c>
      <c r="I395" t="s">
        <v>134</v>
      </c>
      <c r="J395" t="s">
        <v>135</v>
      </c>
      <c r="K395" t="s">
        <v>20</v>
      </c>
      <c r="L395" t="s">
        <v>87</v>
      </c>
      <c r="M395" t="s">
        <v>137</v>
      </c>
      <c r="O395" t="s">
        <v>171</v>
      </c>
      <c r="P395" t="s">
        <v>172</v>
      </c>
      <c r="Q395" t="s">
        <v>181</v>
      </c>
      <c r="R395" t="s">
        <v>180</v>
      </c>
      <c r="S395" t="s">
        <v>182</v>
      </c>
      <c r="T395" t="s">
        <v>175</v>
      </c>
      <c r="U395" t="s">
        <v>177</v>
      </c>
      <c r="V395" t="s">
        <v>173</v>
      </c>
    </row>
    <row r="396" spans="1:22" x14ac:dyDescent="0.25">
      <c r="A396">
        <v>395</v>
      </c>
      <c r="B396" t="s">
        <v>39</v>
      </c>
      <c r="C396" t="s">
        <v>40</v>
      </c>
      <c r="D396" t="s">
        <v>41</v>
      </c>
      <c r="E396" t="s">
        <v>87</v>
      </c>
      <c r="F396" t="s">
        <v>23</v>
      </c>
      <c r="G396" t="s">
        <v>87</v>
      </c>
      <c r="H396" t="s">
        <v>87</v>
      </c>
      <c r="I396" t="s">
        <v>134</v>
      </c>
      <c r="J396" t="s">
        <v>135</v>
      </c>
      <c r="K396" t="s">
        <v>20</v>
      </c>
      <c r="L396" t="s">
        <v>136</v>
      </c>
      <c r="M396" t="s">
        <v>87</v>
      </c>
      <c r="O396" t="s">
        <v>171</v>
      </c>
      <c r="P396" t="s">
        <v>172</v>
      </c>
      <c r="Q396" t="s">
        <v>181</v>
      </c>
      <c r="R396" t="s">
        <v>180</v>
      </c>
      <c r="S396" t="s">
        <v>182</v>
      </c>
      <c r="T396" t="s">
        <v>175</v>
      </c>
      <c r="U396" t="s">
        <v>173</v>
      </c>
      <c r="V396" t="s">
        <v>178</v>
      </c>
    </row>
    <row r="397" spans="1:22" x14ac:dyDescent="0.25">
      <c r="A397">
        <v>396</v>
      </c>
      <c r="B397" t="s">
        <v>39</v>
      </c>
      <c r="C397" t="s">
        <v>40</v>
      </c>
      <c r="D397" t="s">
        <v>41</v>
      </c>
      <c r="E397" t="s">
        <v>87</v>
      </c>
      <c r="F397" t="s">
        <v>23</v>
      </c>
      <c r="G397" t="s">
        <v>87</v>
      </c>
      <c r="H397" t="s">
        <v>133</v>
      </c>
      <c r="I397" t="s">
        <v>87</v>
      </c>
      <c r="J397" t="s">
        <v>87</v>
      </c>
      <c r="K397" t="s">
        <v>20</v>
      </c>
      <c r="L397" t="s">
        <v>136</v>
      </c>
      <c r="M397" t="s">
        <v>137</v>
      </c>
      <c r="O397" t="s">
        <v>171</v>
      </c>
      <c r="P397" t="s">
        <v>172</v>
      </c>
      <c r="Q397" t="s">
        <v>181</v>
      </c>
      <c r="R397" t="s">
        <v>180</v>
      </c>
      <c r="S397" t="s">
        <v>182</v>
      </c>
      <c r="T397" t="s">
        <v>176</v>
      </c>
      <c r="U397" t="s">
        <v>177</v>
      </c>
      <c r="V397" t="s">
        <v>178</v>
      </c>
    </row>
    <row r="398" spans="1:22" x14ac:dyDescent="0.25">
      <c r="A398">
        <v>397</v>
      </c>
      <c r="B398" t="s">
        <v>39</v>
      </c>
      <c r="C398" t="s">
        <v>40</v>
      </c>
      <c r="D398" t="s">
        <v>41</v>
      </c>
      <c r="E398" t="s">
        <v>87</v>
      </c>
      <c r="F398" t="s">
        <v>23</v>
      </c>
      <c r="G398" t="s">
        <v>87</v>
      </c>
      <c r="H398" t="s">
        <v>133</v>
      </c>
      <c r="I398" t="s">
        <v>87</v>
      </c>
      <c r="J398" t="s">
        <v>135</v>
      </c>
      <c r="K398" t="s">
        <v>87</v>
      </c>
      <c r="L398" t="s">
        <v>136</v>
      </c>
      <c r="M398" t="s">
        <v>137</v>
      </c>
      <c r="O398" t="s">
        <v>171</v>
      </c>
      <c r="P398" t="s">
        <v>176</v>
      </c>
      <c r="Q398" t="s">
        <v>181</v>
      </c>
      <c r="R398" t="s">
        <v>182</v>
      </c>
      <c r="S398" t="s">
        <v>173</v>
      </c>
      <c r="T398" t="s">
        <v>180</v>
      </c>
      <c r="U398" t="s">
        <v>177</v>
      </c>
      <c r="V398" t="s">
        <v>178</v>
      </c>
    </row>
    <row r="399" spans="1:22" x14ac:dyDescent="0.25">
      <c r="A399">
        <v>398</v>
      </c>
      <c r="B399" t="s">
        <v>39</v>
      </c>
      <c r="C399" t="s">
        <v>40</v>
      </c>
      <c r="D399" t="s">
        <v>41</v>
      </c>
      <c r="E399" t="s">
        <v>87</v>
      </c>
      <c r="F399" t="s">
        <v>23</v>
      </c>
      <c r="G399" t="s">
        <v>87</v>
      </c>
      <c r="H399" t="s">
        <v>133</v>
      </c>
      <c r="I399" t="s">
        <v>87</v>
      </c>
      <c r="J399" t="s">
        <v>135</v>
      </c>
      <c r="K399" t="s">
        <v>20</v>
      </c>
      <c r="L399" t="s">
        <v>87</v>
      </c>
      <c r="M399" t="s">
        <v>137</v>
      </c>
      <c r="O399" t="s">
        <v>171</v>
      </c>
      <c r="P399" t="s">
        <v>172</v>
      </c>
      <c r="Q399" t="s">
        <v>181</v>
      </c>
      <c r="R399" t="s">
        <v>180</v>
      </c>
      <c r="S399" t="s">
        <v>182</v>
      </c>
      <c r="T399" t="s">
        <v>176</v>
      </c>
      <c r="U399" t="s">
        <v>177</v>
      </c>
      <c r="V399" t="s">
        <v>173</v>
      </c>
    </row>
    <row r="400" spans="1:22" x14ac:dyDescent="0.25">
      <c r="A400">
        <v>399</v>
      </c>
      <c r="B400" t="s">
        <v>39</v>
      </c>
      <c r="C400" t="s">
        <v>40</v>
      </c>
      <c r="D400" t="s">
        <v>41</v>
      </c>
      <c r="E400" t="s">
        <v>87</v>
      </c>
      <c r="F400" t="s">
        <v>23</v>
      </c>
      <c r="G400" t="s">
        <v>87</v>
      </c>
      <c r="H400" t="s">
        <v>133</v>
      </c>
      <c r="I400" t="s">
        <v>87</v>
      </c>
      <c r="J400" t="s">
        <v>135</v>
      </c>
      <c r="K400" t="s">
        <v>20</v>
      </c>
      <c r="L400" t="s">
        <v>136</v>
      </c>
      <c r="M400" t="s">
        <v>87</v>
      </c>
      <c r="O400" t="s">
        <v>171</v>
      </c>
      <c r="P400" t="s">
        <v>172</v>
      </c>
      <c r="Q400" t="s">
        <v>181</v>
      </c>
      <c r="R400" t="s">
        <v>180</v>
      </c>
      <c r="S400" t="s">
        <v>182</v>
      </c>
      <c r="T400" t="s">
        <v>176</v>
      </c>
      <c r="U400" t="s">
        <v>173</v>
      </c>
      <c r="V400" t="s">
        <v>178</v>
      </c>
    </row>
    <row r="401" spans="1:22" x14ac:dyDescent="0.25">
      <c r="A401">
        <v>400</v>
      </c>
      <c r="B401" t="s">
        <v>39</v>
      </c>
      <c r="C401" t="s">
        <v>40</v>
      </c>
      <c r="D401" t="s">
        <v>41</v>
      </c>
      <c r="E401" t="s">
        <v>87</v>
      </c>
      <c r="F401" t="s">
        <v>23</v>
      </c>
      <c r="G401" t="s">
        <v>87</v>
      </c>
      <c r="H401" t="s">
        <v>133</v>
      </c>
      <c r="I401" t="s">
        <v>134</v>
      </c>
      <c r="J401" t="s">
        <v>87</v>
      </c>
      <c r="K401" t="s">
        <v>87</v>
      </c>
      <c r="L401" t="s">
        <v>136</v>
      </c>
      <c r="M401" t="s">
        <v>137</v>
      </c>
      <c r="O401" t="s">
        <v>171</v>
      </c>
      <c r="P401" t="s">
        <v>176</v>
      </c>
      <c r="Q401" t="s">
        <v>181</v>
      </c>
      <c r="R401" t="s">
        <v>180</v>
      </c>
      <c r="S401" t="s">
        <v>182</v>
      </c>
      <c r="T401" t="s">
        <v>175</v>
      </c>
      <c r="U401" t="s">
        <v>177</v>
      </c>
      <c r="V401" t="s">
        <v>178</v>
      </c>
    </row>
    <row r="402" spans="1:22" x14ac:dyDescent="0.25">
      <c r="A402">
        <v>401</v>
      </c>
      <c r="B402" t="s">
        <v>39</v>
      </c>
      <c r="C402" t="s">
        <v>40</v>
      </c>
      <c r="D402" t="s">
        <v>41</v>
      </c>
      <c r="E402" t="s">
        <v>87</v>
      </c>
      <c r="F402" t="s">
        <v>23</v>
      </c>
      <c r="G402" t="s">
        <v>87</v>
      </c>
      <c r="H402" t="s">
        <v>133</v>
      </c>
      <c r="I402" t="s">
        <v>134</v>
      </c>
      <c r="J402" t="s">
        <v>87</v>
      </c>
      <c r="K402" t="s">
        <v>20</v>
      </c>
      <c r="L402" t="s">
        <v>87</v>
      </c>
      <c r="M402" t="s">
        <v>137</v>
      </c>
      <c r="O402" t="s">
        <v>175</v>
      </c>
      <c r="P402" t="s">
        <v>172</v>
      </c>
      <c r="Q402" t="s">
        <v>181</v>
      </c>
      <c r="R402" t="s">
        <v>180</v>
      </c>
      <c r="S402" t="s">
        <v>182</v>
      </c>
      <c r="T402" t="s">
        <v>176</v>
      </c>
      <c r="U402" t="s">
        <v>177</v>
      </c>
      <c r="V402" t="s">
        <v>171</v>
      </c>
    </row>
    <row r="403" spans="1:22" x14ac:dyDescent="0.25">
      <c r="A403">
        <v>402</v>
      </c>
      <c r="B403" t="s">
        <v>39</v>
      </c>
      <c r="C403" t="s">
        <v>40</v>
      </c>
      <c r="D403" t="s">
        <v>41</v>
      </c>
      <c r="E403" t="s">
        <v>87</v>
      </c>
      <c r="F403" t="s">
        <v>23</v>
      </c>
      <c r="G403" t="s">
        <v>87</v>
      </c>
      <c r="H403" t="s">
        <v>133</v>
      </c>
      <c r="I403" t="s">
        <v>134</v>
      </c>
      <c r="J403" t="s">
        <v>87</v>
      </c>
      <c r="K403" t="s">
        <v>20</v>
      </c>
      <c r="L403" t="s">
        <v>136</v>
      </c>
      <c r="M403" t="s">
        <v>87</v>
      </c>
      <c r="O403" t="s">
        <v>175</v>
      </c>
      <c r="P403" t="s">
        <v>172</v>
      </c>
      <c r="Q403" t="s">
        <v>181</v>
      </c>
      <c r="R403" t="s">
        <v>180</v>
      </c>
      <c r="S403" t="s">
        <v>182</v>
      </c>
      <c r="T403" t="s">
        <v>176</v>
      </c>
      <c r="U403" t="s">
        <v>171</v>
      </c>
      <c r="V403" t="s">
        <v>178</v>
      </c>
    </row>
    <row r="404" spans="1:22" x14ac:dyDescent="0.25">
      <c r="A404">
        <v>403</v>
      </c>
      <c r="B404" t="s">
        <v>39</v>
      </c>
      <c r="C404" t="s">
        <v>40</v>
      </c>
      <c r="D404" t="s">
        <v>41</v>
      </c>
      <c r="E404" t="s">
        <v>87</v>
      </c>
      <c r="F404" t="s">
        <v>23</v>
      </c>
      <c r="G404" t="s">
        <v>87</v>
      </c>
      <c r="H404" t="s">
        <v>133</v>
      </c>
      <c r="I404" t="s">
        <v>134</v>
      </c>
      <c r="J404" t="s">
        <v>135</v>
      </c>
      <c r="K404" t="s">
        <v>87</v>
      </c>
      <c r="L404" t="s">
        <v>87</v>
      </c>
      <c r="M404" t="s">
        <v>137</v>
      </c>
      <c r="O404" t="s">
        <v>171</v>
      </c>
      <c r="P404" t="s">
        <v>176</v>
      </c>
      <c r="Q404" t="s">
        <v>181</v>
      </c>
      <c r="R404" t="s">
        <v>180</v>
      </c>
      <c r="S404" t="s">
        <v>182</v>
      </c>
      <c r="T404" t="s">
        <v>175</v>
      </c>
      <c r="U404" t="s">
        <v>177</v>
      </c>
      <c r="V404" t="s">
        <v>173</v>
      </c>
    </row>
    <row r="405" spans="1:22" x14ac:dyDescent="0.25">
      <c r="A405">
        <v>404</v>
      </c>
      <c r="B405" t="s">
        <v>39</v>
      </c>
      <c r="C405" t="s">
        <v>40</v>
      </c>
      <c r="D405" t="s">
        <v>41</v>
      </c>
      <c r="E405" t="s">
        <v>87</v>
      </c>
      <c r="F405" t="s">
        <v>23</v>
      </c>
      <c r="G405" t="s">
        <v>87</v>
      </c>
      <c r="H405" t="s">
        <v>133</v>
      </c>
      <c r="I405" t="s">
        <v>134</v>
      </c>
      <c r="J405" t="s">
        <v>135</v>
      </c>
      <c r="K405" t="s">
        <v>87</v>
      </c>
      <c r="L405" t="s">
        <v>136</v>
      </c>
      <c r="M405" t="s">
        <v>87</v>
      </c>
      <c r="O405" t="s">
        <v>171</v>
      </c>
      <c r="P405" t="s">
        <v>176</v>
      </c>
      <c r="Q405" t="s">
        <v>181</v>
      </c>
      <c r="R405" t="s">
        <v>180</v>
      </c>
      <c r="S405" t="s">
        <v>182</v>
      </c>
      <c r="T405" t="s">
        <v>175</v>
      </c>
      <c r="U405" t="s">
        <v>173</v>
      </c>
      <c r="V405" t="s">
        <v>178</v>
      </c>
    </row>
    <row r="406" spans="1:22" x14ac:dyDescent="0.25">
      <c r="A406">
        <v>405</v>
      </c>
      <c r="B406" t="s">
        <v>39</v>
      </c>
      <c r="C406" t="s">
        <v>40</v>
      </c>
      <c r="D406" t="s">
        <v>41</v>
      </c>
      <c r="E406" t="s">
        <v>87</v>
      </c>
      <c r="F406" t="s">
        <v>23</v>
      </c>
      <c r="G406" t="s">
        <v>87</v>
      </c>
      <c r="H406" t="s">
        <v>133</v>
      </c>
      <c r="I406" t="s">
        <v>134</v>
      </c>
      <c r="J406" t="s">
        <v>135</v>
      </c>
      <c r="K406" t="s">
        <v>20</v>
      </c>
      <c r="L406" t="s">
        <v>87</v>
      </c>
      <c r="M406" t="s">
        <v>87</v>
      </c>
      <c r="O406" t="s">
        <v>175</v>
      </c>
      <c r="P406" t="s">
        <v>172</v>
      </c>
      <c r="Q406" t="s">
        <v>181</v>
      </c>
      <c r="R406" t="s">
        <v>180</v>
      </c>
      <c r="S406" t="s">
        <v>182</v>
      </c>
      <c r="T406" t="s">
        <v>176</v>
      </c>
      <c r="U406" t="s">
        <v>171</v>
      </c>
      <c r="V406" t="s">
        <v>173</v>
      </c>
    </row>
    <row r="407" spans="1:22" x14ac:dyDescent="0.25">
      <c r="A407">
        <v>406</v>
      </c>
      <c r="B407" t="s">
        <v>39</v>
      </c>
      <c r="C407" t="s">
        <v>40</v>
      </c>
      <c r="D407" t="s">
        <v>41</v>
      </c>
      <c r="E407" t="s">
        <v>87</v>
      </c>
      <c r="F407" t="s">
        <v>23</v>
      </c>
      <c r="G407" t="s">
        <v>132</v>
      </c>
      <c r="H407" t="s">
        <v>87</v>
      </c>
      <c r="I407" t="s">
        <v>87</v>
      </c>
      <c r="J407" t="s">
        <v>87</v>
      </c>
      <c r="K407" t="s">
        <v>20</v>
      </c>
      <c r="L407" t="s">
        <v>136</v>
      </c>
      <c r="M407" t="s">
        <v>137</v>
      </c>
      <c r="O407" t="s">
        <v>171</v>
      </c>
      <c r="P407" t="s">
        <v>172</v>
      </c>
      <c r="Q407" t="s">
        <v>181</v>
      </c>
      <c r="R407" t="s">
        <v>180</v>
      </c>
      <c r="S407" t="s">
        <v>182</v>
      </c>
      <c r="T407" t="s">
        <v>174</v>
      </c>
      <c r="U407" t="s">
        <v>177</v>
      </c>
      <c r="V407" t="s">
        <v>178</v>
      </c>
    </row>
    <row r="408" spans="1:22" x14ac:dyDescent="0.25">
      <c r="A408">
        <v>407</v>
      </c>
      <c r="B408" t="s">
        <v>39</v>
      </c>
      <c r="C408" t="s">
        <v>40</v>
      </c>
      <c r="D408" t="s">
        <v>41</v>
      </c>
      <c r="E408" t="s">
        <v>87</v>
      </c>
      <c r="F408" t="s">
        <v>23</v>
      </c>
      <c r="G408" t="s">
        <v>132</v>
      </c>
      <c r="H408" t="s">
        <v>87</v>
      </c>
      <c r="I408" t="s">
        <v>87</v>
      </c>
      <c r="J408" t="s">
        <v>135</v>
      </c>
      <c r="K408" t="s">
        <v>87</v>
      </c>
      <c r="L408" t="s">
        <v>136</v>
      </c>
      <c r="M408" t="s">
        <v>137</v>
      </c>
      <c r="O408" t="s">
        <v>171</v>
      </c>
      <c r="P408" t="s">
        <v>173</v>
      </c>
      <c r="Q408" t="s">
        <v>181</v>
      </c>
      <c r="R408" t="s">
        <v>180</v>
      </c>
      <c r="S408" t="s">
        <v>182</v>
      </c>
      <c r="T408" t="s">
        <v>174</v>
      </c>
      <c r="U408" t="s">
        <v>177</v>
      </c>
      <c r="V408" t="s">
        <v>178</v>
      </c>
    </row>
    <row r="409" spans="1:22" x14ac:dyDescent="0.25">
      <c r="A409">
        <v>408</v>
      </c>
      <c r="B409" t="s">
        <v>39</v>
      </c>
      <c r="C409" t="s">
        <v>40</v>
      </c>
      <c r="D409" t="s">
        <v>41</v>
      </c>
      <c r="E409" t="s">
        <v>87</v>
      </c>
      <c r="F409" t="s">
        <v>23</v>
      </c>
      <c r="G409" t="s">
        <v>132</v>
      </c>
      <c r="H409" t="s">
        <v>87</v>
      </c>
      <c r="I409" t="s">
        <v>87</v>
      </c>
      <c r="J409" t="s">
        <v>135</v>
      </c>
      <c r="K409" t="s">
        <v>20</v>
      </c>
      <c r="L409" t="s">
        <v>87</v>
      </c>
      <c r="M409" t="s">
        <v>137</v>
      </c>
      <c r="O409" t="s">
        <v>171</v>
      </c>
      <c r="P409" t="s">
        <v>172</v>
      </c>
      <c r="Q409" t="s">
        <v>181</v>
      </c>
      <c r="R409" t="s">
        <v>180</v>
      </c>
      <c r="S409" t="s">
        <v>182</v>
      </c>
      <c r="T409" t="s">
        <v>174</v>
      </c>
      <c r="U409" t="s">
        <v>177</v>
      </c>
      <c r="V409" t="s">
        <v>173</v>
      </c>
    </row>
    <row r="410" spans="1:22" x14ac:dyDescent="0.25">
      <c r="A410">
        <v>409</v>
      </c>
      <c r="B410" t="s">
        <v>39</v>
      </c>
      <c r="C410" t="s">
        <v>40</v>
      </c>
      <c r="D410" t="s">
        <v>41</v>
      </c>
      <c r="E410" t="s">
        <v>87</v>
      </c>
      <c r="F410" t="s">
        <v>23</v>
      </c>
      <c r="G410" t="s">
        <v>132</v>
      </c>
      <c r="H410" t="s">
        <v>87</v>
      </c>
      <c r="I410" t="s">
        <v>87</v>
      </c>
      <c r="J410" t="s">
        <v>135</v>
      </c>
      <c r="K410" t="s">
        <v>20</v>
      </c>
      <c r="L410" t="s">
        <v>136</v>
      </c>
      <c r="M410" t="s">
        <v>87</v>
      </c>
      <c r="O410" t="s">
        <v>171</v>
      </c>
      <c r="P410" t="s">
        <v>172</v>
      </c>
      <c r="Q410" t="s">
        <v>181</v>
      </c>
      <c r="R410" t="s">
        <v>180</v>
      </c>
      <c r="S410" t="s">
        <v>182</v>
      </c>
      <c r="T410" t="s">
        <v>174</v>
      </c>
      <c r="U410" t="s">
        <v>173</v>
      </c>
      <c r="V410" t="s">
        <v>178</v>
      </c>
    </row>
    <row r="411" spans="1:22" x14ac:dyDescent="0.25">
      <c r="A411">
        <v>410</v>
      </c>
      <c r="B411" t="s">
        <v>39</v>
      </c>
      <c r="C411" t="s">
        <v>40</v>
      </c>
      <c r="D411" t="s">
        <v>41</v>
      </c>
      <c r="E411" t="s">
        <v>87</v>
      </c>
      <c r="F411" t="s">
        <v>23</v>
      </c>
      <c r="G411" t="s">
        <v>132</v>
      </c>
      <c r="H411" t="s">
        <v>87</v>
      </c>
      <c r="I411" t="s">
        <v>134</v>
      </c>
      <c r="J411" t="s">
        <v>87</v>
      </c>
      <c r="K411" t="s">
        <v>87</v>
      </c>
      <c r="L411" t="s">
        <v>136</v>
      </c>
      <c r="M411" t="s">
        <v>137</v>
      </c>
      <c r="O411" t="s">
        <v>175</v>
      </c>
      <c r="P411" t="s">
        <v>171</v>
      </c>
      <c r="Q411" t="s">
        <v>181</v>
      </c>
      <c r="R411" t="s">
        <v>180</v>
      </c>
      <c r="S411" t="s">
        <v>182</v>
      </c>
      <c r="T411" t="s">
        <v>174</v>
      </c>
      <c r="U411" t="s">
        <v>177</v>
      </c>
      <c r="V411" t="s">
        <v>178</v>
      </c>
    </row>
    <row r="412" spans="1:22" x14ac:dyDescent="0.25">
      <c r="A412">
        <v>411</v>
      </c>
      <c r="B412" t="s">
        <v>39</v>
      </c>
      <c r="C412" t="s">
        <v>40</v>
      </c>
      <c r="D412" t="s">
        <v>41</v>
      </c>
      <c r="E412" t="s">
        <v>87</v>
      </c>
      <c r="F412" t="s">
        <v>23</v>
      </c>
      <c r="G412" t="s">
        <v>132</v>
      </c>
      <c r="H412" t="s">
        <v>87</v>
      </c>
      <c r="I412" t="s">
        <v>134</v>
      </c>
      <c r="J412" t="s">
        <v>87</v>
      </c>
      <c r="K412" t="s">
        <v>20</v>
      </c>
      <c r="L412" t="s">
        <v>87</v>
      </c>
      <c r="M412" t="s">
        <v>137</v>
      </c>
      <c r="O412" t="s">
        <v>175</v>
      </c>
      <c r="P412" t="s">
        <v>172</v>
      </c>
      <c r="Q412" t="s">
        <v>181</v>
      </c>
      <c r="R412" t="s">
        <v>180</v>
      </c>
      <c r="S412" t="s">
        <v>182</v>
      </c>
      <c r="T412" t="s">
        <v>174</v>
      </c>
      <c r="U412" t="s">
        <v>177</v>
      </c>
      <c r="V412" t="s">
        <v>171</v>
      </c>
    </row>
    <row r="413" spans="1:22" x14ac:dyDescent="0.25">
      <c r="A413">
        <v>412</v>
      </c>
      <c r="B413" t="s">
        <v>39</v>
      </c>
      <c r="C413" t="s">
        <v>40</v>
      </c>
      <c r="D413" t="s">
        <v>41</v>
      </c>
      <c r="E413" t="s">
        <v>87</v>
      </c>
      <c r="F413" t="s">
        <v>23</v>
      </c>
      <c r="G413" t="s">
        <v>132</v>
      </c>
      <c r="H413" t="s">
        <v>87</v>
      </c>
      <c r="I413" t="s">
        <v>134</v>
      </c>
      <c r="J413" t="s">
        <v>87</v>
      </c>
      <c r="K413" t="s">
        <v>20</v>
      </c>
      <c r="L413" t="s">
        <v>136</v>
      </c>
      <c r="M413" t="s">
        <v>87</v>
      </c>
      <c r="O413" t="s">
        <v>175</v>
      </c>
      <c r="P413" t="s">
        <v>172</v>
      </c>
      <c r="Q413" t="s">
        <v>181</v>
      </c>
      <c r="R413" t="s">
        <v>180</v>
      </c>
      <c r="S413" t="s">
        <v>182</v>
      </c>
      <c r="T413" t="s">
        <v>174</v>
      </c>
      <c r="U413" t="s">
        <v>171</v>
      </c>
      <c r="V413" t="s">
        <v>178</v>
      </c>
    </row>
    <row r="414" spans="1:22" x14ac:dyDescent="0.25">
      <c r="A414">
        <v>413</v>
      </c>
      <c r="B414" t="s">
        <v>39</v>
      </c>
      <c r="C414" t="s">
        <v>40</v>
      </c>
      <c r="D414" t="s">
        <v>41</v>
      </c>
      <c r="E414" t="s">
        <v>87</v>
      </c>
      <c r="F414" t="s">
        <v>23</v>
      </c>
      <c r="G414" t="s">
        <v>132</v>
      </c>
      <c r="H414" t="s">
        <v>87</v>
      </c>
      <c r="I414" t="s">
        <v>134</v>
      </c>
      <c r="J414" t="s">
        <v>135</v>
      </c>
      <c r="K414" t="s">
        <v>87</v>
      </c>
      <c r="L414" t="s">
        <v>87</v>
      </c>
      <c r="M414" t="s">
        <v>137</v>
      </c>
      <c r="O414" t="s">
        <v>175</v>
      </c>
      <c r="P414" t="s">
        <v>171</v>
      </c>
      <c r="Q414" t="s">
        <v>181</v>
      </c>
      <c r="R414" t="s">
        <v>180</v>
      </c>
      <c r="S414" t="s">
        <v>182</v>
      </c>
      <c r="T414" t="s">
        <v>174</v>
      </c>
      <c r="U414" t="s">
        <v>177</v>
      </c>
      <c r="V414" t="s">
        <v>173</v>
      </c>
    </row>
    <row r="415" spans="1:22" x14ac:dyDescent="0.25">
      <c r="A415">
        <v>414</v>
      </c>
      <c r="B415" t="s">
        <v>39</v>
      </c>
      <c r="C415" t="s">
        <v>40</v>
      </c>
      <c r="D415" t="s">
        <v>41</v>
      </c>
      <c r="E415" t="s">
        <v>87</v>
      </c>
      <c r="F415" t="s">
        <v>23</v>
      </c>
      <c r="G415" t="s">
        <v>132</v>
      </c>
      <c r="H415" t="s">
        <v>87</v>
      </c>
      <c r="I415" t="s">
        <v>134</v>
      </c>
      <c r="J415" t="s">
        <v>135</v>
      </c>
      <c r="K415" t="s">
        <v>87</v>
      </c>
      <c r="L415" t="s">
        <v>136</v>
      </c>
      <c r="M415" t="s">
        <v>87</v>
      </c>
      <c r="O415" t="s">
        <v>175</v>
      </c>
      <c r="P415" t="s">
        <v>171</v>
      </c>
      <c r="Q415" t="s">
        <v>181</v>
      </c>
      <c r="R415" t="s">
        <v>180</v>
      </c>
      <c r="S415" t="s">
        <v>182</v>
      </c>
      <c r="T415" t="s">
        <v>174</v>
      </c>
      <c r="U415" t="s">
        <v>173</v>
      </c>
      <c r="V415" t="s">
        <v>178</v>
      </c>
    </row>
    <row r="416" spans="1:22" x14ac:dyDescent="0.25">
      <c r="A416">
        <v>415</v>
      </c>
      <c r="B416" t="s">
        <v>39</v>
      </c>
      <c r="C416" t="s">
        <v>40</v>
      </c>
      <c r="D416" t="s">
        <v>41</v>
      </c>
      <c r="E416" t="s">
        <v>87</v>
      </c>
      <c r="F416" t="s">
        <v>23</v>
      </c>
      <c r="G416" t="s">
        <v>132</v>
      </c>
      <c r="H416" t="s">
        <v>87</v>
      </c>
      <c r="I416" t="s">
        <v>134</v>
      </c>
      <c r="J416" t="s">
        <v>135</v>
      </c>
      <c r="K416" t="s">
        <v>20</v>
      </c>
      <c r="L416" t="s">
        <v>87</v>
      </c>
      <c r="M416" t="s">
        <v>87</v>
      </c>
      <c r="O416" t="s">
        <v>175</v>
      </c>
      <c r="P416" t="s">
        <v>172</v>
      </c>
      <c r="Q416" t="s">
        <v>181</v>
      </c>
      <c r="R416" t="s">
        <v>180</v>
      </c>
      <c r="S416" t="s">
        <v>182</v>
      </c>
      <c r="T416" t="s">
        <v>174</v>
      </c>
      <c r="U416" t="s">
        <v>171</v>
      </c>
      <c r="V416" t="s">
        <v>173</v>
      </c>
    </row>
    <row r="417" spans="1:22" x14ac:dyDescent="0.25">
      <c r="A417">
        <v>416</v>
      </c>
      <c r="B417" t="s">
        <v>39</v>
      </c>
      <c r="C417" t="s">
        <v>40</v>
      </c>
      <c r="D417" t="s">
        <v>41</v>
      </c>
      <c r="E417" t="s">
        <v>87</v>
      </c>
      <c r="F417" t="s">
        <v>23</v>
      </c>
      <c r="G417" t="s">
        <v>132</v>
      </c>
      <c r="H417" t="s">
        <v>133</v>
      </c>
      <c r="I417" t="s">
        <v>87</v>
      </c>
      <c r="J417" t="s">
        <v>87</v>
      </c>
      <c r="K417" t="s">
        <v>87</v>
      </c>
      <c r="L417" t="s">
        <v>136</v>
      </c>
      <c r="M417" t="s">
        <v>137</v>
      </c>
      <c r="O417" t="s">
        <v>171</v>
      </c>
      <c r="P417" t="s">
        <v>176</v>
      </c>
      <c r="Q417" t="s">
        <v>181</v>
      </c>
      <c r="R417" t="s">
        <v>180</v>
      </c>
      <c r="S417" t="s">
        <v>182</v>
      </c>
      <c r="T417" t="s">
        <v>174</v>
      </c>
      <c r="U417" t="s">
        <v>177</v>
      </c>
      <c r="V417" t="s">
        <v>178</v>
      </c>
    </row>
    <row r="418" spans="1:22" x14ac:dyDescent="0.25">
      <c r="A418">
        <v>417</v>
      </c>
      <c r="B418" t="s">
        <v>39</v>
      </c>
      <c r="C418" t="s">
        <v>40</v>
      </c>
      <c r="D418" t="s">
        <v>41</v>
      </c>
      <c r="E418" t="s">
        <v>87</v>
      </c>
      <c r="F418" t="s">
        <v>23</v>
      </c>
      <c r="G418" t="s">
        <v>132</v>
      </c>
      <c r="H418" t="s">
        <v>133</v>
      </c>
      <c r="I418" t="s">
        <v>87</v>
      </c>
      <c r="J418" t="s">
        <v>87</v>
      </c>
      <c r="K418" t="s">
        <v>20</v>
      </c>
      <c r="L418" t="s">
        <v>87</v>
      </c>
      <c r="M418" t="s">
        <v>137</v>
      </c>
      <c r="O418" t="s">
        <v>171</v>
      </c>
      <c r="P418" t="s">
        <v>176</v>
      </c>
      <c r="Q418" t="s">
        <v>181</v>
      </c>
      <c r="R418" t="s">
        <v>180</v>
      </c>
      <c r="S418" t="s">
        <v>182</v>
      </c>
      <c r="T418" t="s">
        <v>174</v>
      </c>
      <c r="U418" t="s">
        <v>177</v>
      </c>
      <c r="V418" t="s">
        <v>172</v>
      </c>
    </row>
    <row r="419" spans="1:22" x14ac:dyDescent="0.25">
      <c r="A419">
        <v>418</v>
      </c>
      <c r="B419" t="s">
        <v>39</v>
      </c>
      <c r="C419" t="s">
        <v>40</v>
      </c>
      <c r="D419" t="s">
        <v>41</v>
      </c>
      <c r="E419" t="s">
        <v>87</v>
      </c>
      <c r="F419" t="s">
        <v>23</v>
      </c>
      <c r="G419" t="s">
        <v>132</v>
      </c>
      <c r="H419" t="s">
        <v>133</v>
      </c>
      <c r="I419" t="s">
        <v>87</v>
      </c>
      <c r="J419" t="s">
        <v>87</v>
      </c>
      <c r="K419" t="s">
        <v>20</v>
      </c>
      <c r="L419" t="s">
        <v>136</v>
      </c>
      <c r="M419" t="s">
        <v>87</v>
      </c>
      <c r="O419" t="s">
        <v>171</v>
      </c>
      <c r="P419" t="s">
        <v>176</v>
      </c>
      <c r="Q419" t="s">
        <v>181</v>
      </c>
      <c r="R419" t="s">
        <v>180</v>
      </c>
      <c r="S419" t="s">
        <v>182</v>
      </c>
      <c r="T419" t="s">
        <v>174</v>
      </c>
      <c r="U419" t="s">
        <v>172</v>
      </c>
      <c r="V419" t="s">
        <v>178</v>
      </c>
    </row>
    <row r="420" spans="1:22" x14ac:dyDescent="0.25">
      <c r="A420">
        <v>419</v>
      </c>
      <c r="B420" t="s">
        <v>39</v>
      </c>
      <c r="C420" t="s">
        <v>40</v>
      </c>
      <c r="D420" t="s">
        <v>41</v>
      </c>
      <c r="E420" t="s">
        <v>87</v>
      </c>
      <c r="F420" t="s">
        <v>23</v>
      </c>
      <c r="G420" t="s">
        <v>132</v>
      </c>
      <c r="H420" t="s">
        <v>133</v>
      </c>
      <c r="I420" t="s">
        <v>87</v>
      </c>
      <c r="J420" t="s">
        <v>135</v>
      </c>
      <c r="K420" t="s">
        <v>87</v>
      </c>
      <c r="L420" t="s">
        <v>87</v>
      </c>
      <c r="M420" t="s">
        <v>137</v>
      </c>
      <c r="O420" t="s">
        <v>171</v>
      </c>
      <c r="P420" t="s">
        <v>176</v>
      </c>
      <c r="Q420" t="s">
        <v>181</v>
      </c>
      <c r="R420" t="s">
        <v>180</v>
      </c>
      <c r="S420" t="s">
        <v>182</v>
      </c>
      <c r="T420" t="s">
        <v>174</v>
      </c>
      <c r="U420" t="s">
        <v>177</v>
      </c>
      <c r="V420" t="s">
        <v>173</v>
      </c>
    </row>
    <row r="421" spans="1:22" x14ac:dyDescent="0.25">
      <c r="A421">
        <v>420</v>
      </c>
      <c r="B421" t="s">
        <v>39</v>
      </c>
      <c r="C421" t="s">
        <v>40</v>
      </c>
      <c r="D421" t="s">
        <v>41</v>
      </c>
      <c r="E421" t="s">
        <v>87</v>
      </c>
      <c r="F421" t="s">
        <v>23</v>
      </c>
      <c r="G421" t="s">
        <v>132</v>
      </c>
      <c r="H421" t="s">
        <v>133</v>
      </c>
      <c r="I421" t="s">
        <v>87</v>
      </c>
      <c r="J421" t="s">
        <v>135</v>
      </c>
      <c r="K421" t="s">
        <v>87</v>
      </c>
      <c r="L421" t="s">
        <v>136</v>
      </c>
      <c r="M421" t="s">
        <v>87</v>
      </c>
      <c r="O421" t="s">
        <v>171</v>
      </c>
      <c r="P421" t="s">
        <v>176</v>
      </c>
      <c r="Q421" t="s">
        <v>181</v>
      </c>
      <c r="R421" t="s">
        <v>180</v>
      </c>
      <c r="S421" t="s">
        <v>182</v>
      </c>
      <c r="T421" t="s">
        <v>174</v>
      </c>
      <c r="U421" t="s">
        <v>173</v>
      </c>
      <c r="V421" t="s">
        <v>178</v>
      </c>
    </row>
    <row r="422" spans="1:22" x14ac:dyDescent="0.25">
      <c r="A422">
        <v>421</v>
      </c>
      <c r="B422" t="s">
        <v>39</v>
      </c>
      <c r="C422" t="s">
        <v>40</v>
      </c>
      <c r="D422" t="s">
        <v>41</v>
      </c>
      <c r="E422" t="s">
        <v>87</v>
      </c>
      <c r="F422" t="s">
        <v>23</v>
      </c>
      <c r="G422" t="s">
        <v>132</v>
      </c>
      <c r="H422" t="s">
        <v>133</v>
      </c>
      <c r="I422" t="s">
        <v>87</v>
      </c>
      <c r="J422" t="s">
        <v>135</v>
      </c>
      <c r="K422" t="s">
        <v>20</v>
      </c>
      <c r="L422" t="s">
        <v>87</v>
      </c>
      <c r="M422" t="s">
        <v>87</v>
      </c>
      <c r="O422" t="s">
        <v>171</v>
      </c>
      <c r="P422" t="s">
        <v>176</v>
      </c>
      <c r="Q422" t="s">
        <v>181</v>
      </c>
      <c r="R422" t="s">
        <v>180</v>
      </c>
      <c r="S422" t="s">
        <v>182</v>
      </c>
      <c r="T422" t="s">
        <v>174</v>
      </c>
      <c r="U422" t="s">
        <v>173</v>
      </c>
      <c r="V422" t="s">
        <v>172</v>
      </c>
    </row>
    <row r="423" spans="1:22" x14ac:dyDescent="0.25">
      <c r="A423">
        <v>422</v>
      </c>
      <c r="B423" t="s">
        <v>39</v>
      </c>
      <c r="C423" t="s">
        <v>40</v>
      </c>
      <c r="D423" t="s">
        <v>41</v>
      </c>
      <c r="E423" t="s">
        <v>87</v>
      </c>
      <c r="F423" t="s">
        <v>23</v>
      </c>
      <c r="G423" t="s">
        <v>132</v>
      </c>
      <c r="H423" t="s">
        <v>133</v>
      </c>
      <c r="I423" t="s">
        <v>134</v>
      </c>
      <c r="J423" t="s">
        <v>87</v>
      </c>
      <c r="K423" t="s">
        <v>87</v>
      </c>
      <c r="L423" t="s">
        <v>87</v>
      </c>
      <c r="M423" t="s">
        <v>137</v>
      </c>
      <c r="O423" t="s">
        <v>175</v>
      </c>
      <c r="P423" t="s">
        <v>176</v>
      </c>
      <c r="Q423" t="s">
        <v>181</v>
      </c>
      <c r="R423" t="s">
        <v>180</v>
      </c>
      <c r="S423" t="s">
        <v>182</v>
      </c>
      <c r="T423" t="s">
        <v>174</v>
      </c>
      <c r="U423" t="s">
        <v>177</v>
      </c>
      <c r="V423" t="s">
        <v>171</v>
      </c>
    </row>
    <row r="424" spans="1:22" x14ac:dyDescent="0.25">
      <c r="A424">
        <v>423</v>
      </c>
      <c r="B424" t="s">
        <v>39</v>
      </c>
      <c r="C424" t="s">
        <v>40</v>
      </c>
      <c r="D424" t="s">
        <v>41</v>
      </c>
      <c r="E424" t="s">
        <v>87</v>
      </c>
      <c r="F424" t="s">
        <v>23</v>
      </c>
      <c r="G424" t="s">
        <v>132</v>
      </c>
      <c r="H424" t="s">
        <v>133</v>
      </c>
      <c r="I424" t="s">
        <v>134</v>
      </c>
      <c r="J424" t="s">
        <v>87</v>
      </c>
      <c r="K424" t="s">
        <v>87</v>
      </c>
      <c r="L424" t="s">
        <v>136</v>
      </c>
      <c r="M424" t="s">
        <v>87</v>
      </c>
      <c r="O424" t="s">
        <v>175</v>
      </c>
      <c r="P424" t="s">
        <v>176</v>
      </c>
      <c r="Q424" t="s">
        <v>181</v>
      </c>
      <c r="R424" t="s">
        <v>180</v>
      </c>
      <c r="S424" t="s">
        <v>182</v>
      </c>
      <c r="T424" t="s">
        <v>174</v>
      </c>
      <c r="U424" t="s">
        <v>171</v>
      </c>
      <c r="V424" t="s">
        <v>178</v>
      </c>
    </row>
    <row r="425" spans="1:22" x14ac:dyDescent="0.25">
      <c r="A425">
        <v>424</v>
      </c>
      <c r="B425" t="s">
        <v>39</v>
      </c>
      <c r="C425" t="s">
        <v>40</v>
      </c>
      <c r="D425" t="s">
        <v>41</v>
      </c>
      <c r="E425" t="s">
        <v>87</v>
      </c>
      <c r="F425" t="s">
        <v>23</v>
      </c>
      <c r="G425" t="s">
        <v>132</v>
      </c>
      <c r="H425" t="s">
        <v>133</v>
      </c>
      <c r="I425" t="s">
        <v>134</v>
      </c>
      <c r="J425" t="s">
        <v>87</v>
      </c>
      <c r="K425" t="s">
        <v>20</v>
      </c>
      <c r="L425" t="s">
        <v>87</v>
      </c>
      <c r="M425" t="s">
        <v>87</v>
      </c>
      <c r="O425" t="s">
        <v>175</v>
      </c>
      <c r="P425" t="s">
        <v>176</v>
      </c>
      <c r="Q425" t="s">
        <v>181</v>
      </c>
      <c r="R425" t="s">
        <v>180</v>
      </c>
      <c r="S425" t="s">
        <v>182</v>
      </c>
      <c r="T425" t="s">
        <v>174</v>
      </c>
      <c r="U425" t="s">
        <v>171</v>
      </c>
      <c r="V425" t="s">
        <v>172</v>
      </c>
    </row>
    <row r="426" spans="1:22" x14ac:dyDescent="0.25">
      <c r="A426">
        <v>425</v>
      </c>
      <c r="B426" t="s">
        <v>39</v>
      </c>
      <c r="C426" t="s">
        <v>40</v>
      </c>
      <c r="D426" t="s">
        <v>41</v>
      </c>
      <c r="E426" t="s">
        <v>87</v>
      </c>
      <c r="F426" t="s">
        <v>23</v>
      </c>
      <c r="G426" t="s">
        <v>132</v>
      </c>
      <c r="H426" t="s">
        <v>133</v>
      </c>
      <c r="I426" t="s">
        <v>134</v>
      </c>
      <c r="J426" t="s">
        <v>135</v>
      </c>
      <c r="K426" t="s">
        <v>87</v>
      </c>
      <c r="L426" t="s">
        <v>87</v>
      </c>
      <c r="M426" t="s">
        <v>87</v>
      </c>
      <c r="O426" t="s">
        <v>175</v>
      </c>
      <c r="P426" t="s">
        <v>176</v>
      </c>
      <c r="Q426" t="s">
        <v>181</v>
      </c>
      <c r="R426" t="s">
        <v>180</v>
      </c>
      <c r="S426" t="s">
        <v>182</v>
      </c>
      <c r="T426" t="s">
        <v>174</v>
      </c>
      <c r="U426" t="s">
        <v>171</v>
      </c>
      <c r="V426" t="s">
        <v>173</v>
      </c>
    </row>
    <row r="427" spans="1:22" x14ac:dyDescent="0.25">
      <c r="A427">
        <v>426</v>
      </c>
      <c r="B427" t="s">
        <v>39</v>
      </c>
      <c r="C427" t="s">
        <v>40</v>
      </c>
      <c r="D427" t="s">
        <v>41</v>
      </c>
      <c r="E427" t="s">
        <v>22</v>
      </c>
      <c r="F427" t="s">
        <v>87</v>
      </c>
      <c r="G427" t="s">
        <v>87</v>
      </c>
      <c r="H427" t="s">
        <v>87</v>
      </c>
      <c r="I427" t="s">
        <v>87</v>
      </c>
      <c r="J427" t="s">
        <v>135</v>
      </c>
      <c r="K427" t="s">
        <v>20</v>
      </c>
      <c r="L427" t="s">
        <v>136</v>
      </c>
      <c r="M427" t="s">
        <v>137</v>
      </c>
      <c r="O427" t="s">
        <v>173</v>
      </c>
      <c r="P427" t="s">
        <v>172</v>
      </c>
      <c r="Q427" t="s">
        <v>181</v>
      </c>
      <c r="R427" t="s">
        <v>180</v>
      </c>
      <c r="S427" t="s">
        <v>182</v>
      </c>
      <c r="T427" t="s">
        <v>179</v>
      </c>
      <c r="U427" t="s">
        <v>177</v>
      </c>
      <c r="V427" t="s">
        <v>178</v>
      </c>
    </row>
    <row r="428" spans="1:22" x14ac:dyDescent="0.25">
      <c r="A428">
        <v>427</v>
      </c>
      <c r="B428" t="s">
        <v>39</v>
      </c>
      <c r="C428" t="s">
        <v>40</v>
      </c>
      <c r="D428" t="s">
        <v>41</v>
      </c>
      <c r="E428" t="s">
        <v>22</v>
      </c>
      <c r="F428" t="s">
        <v>87</v>
      </c>
      <c r="G428" t="s">
        <v>87</v>
      </c>
      <c r="H428" t="s">
        <v>87</v>
      </c>
      <c r="I428" t="s">
        <v>134</v>
      </c>
      <c r="J428" t="s">
        <v>87</v>
      </c>
      <c r="K428" t="s">
        <v>20</v>
      </c>
      <c r="L428" t="s">
        <v>136</v>
      </c>
      <c r="M428" t="s">
        <v>137</v>
      </c>
      <c r="O428" t="s">
        <v>175</v>
      </c>
      <c r="P428" t="s">
        <v>172</v>
      </c>
      <c r="Q428" t="s">
        <v>181</v>
      </c>
      <c r="R428" t="s">
        <v>180</v>
      </c>
      <c r="S428" t="s">
        <v>182</v>
      </c>
      <c r="T428" t="s">
        <v>179</v>
      </c>
      <c r="U428" t="s">
        <v>177</v>
      </c>
      <c r="V428" t="s">
        <v>178</v>
      </c>
    </row>
    <row r="429" spans="1:22" x14ac:dyDescent="0.25">
      <c r="A429">
        <v>428</v>
      </c>
      <c r="B429" t="s">
        <v>39</v>
      </c>
      <c r="C429" t="s">
        <v>40</v>
      </c>
      <c r="D429" t="s">
        <v>41</v>
      </c>
      <c r="E429" t="s">
        <v>22</v>
      </c>
      <c r="F429" t="s">
        <v>87</v>
      </c>
      <c r="G429" t="s">
        <v>87</v>
      </c>
      <c r="H429" t="s">
        <v>87</v>
      </c>
      <c r="I429" t="s">
        <v>134</v>
      </c>
      <c r="J429" t="s">
        <v>135</v>
      </c>
      <c r="K429" t="s">
        <v>87</v>
      </c>
      <c r="L429" t="s">
        <v>136</v>
      </c>
      <c r="M429" t="s">
        <v>137</v>
      </c>
      <c r="O429" t="s">
        <v>175</v>
      </c>
      <c r="P429" t="s">
        <v>173</v>
      </c>
      <c r="Q429" t="s">
        <v>181</v>
      </c>
      <c r="R429" t="s">
        <v>180</v>
      </c>
      <c r="S429" t="s">
        <v>182</v>
      </c>
      <c r="T429" t="s">
        <v>179</v>
      </c>
      <c r="U429" t="s">
        <v>177</v>
      </c>
      <c r="V429" t="s">
        <v>178</v>
      </c>
    </row>
    <row r="430" spans="1:22" x14ac:dyDescent="0.25">
      <c r="A430">
        <v>429</v>
      </c>
      <c r="B430" t="s">
        <v>39</v>
      </c>
      <c r="C430" t="s">
        <v>40</v>
      </c>
      <c r="D430" t="s">
        <v>41</v>
      </c>
      <c r="E430" t="s">
        <v>22</v>
      </c>
      <c r="F430" t="s">
        <v>87</v>
      </c>
      <c r="G430" t="s">
        <v>87</v>
      </c>
      <c r="H430" t="s">
        <v>87</v>
      </c>
      <c r="I430" t="s">
        <v>134</v>
      </c>
      <c r="J430" t="s">
        <v>135</v>
      </c>
      <c r="K430" t="s">
        <v>20</v>
      </c>
      <c r="L430" t="s">
        <v>87</v>
      </c>
      <c r="M430" t="s">
        <v>137</v>
      </c>
      <c r="O430" t="s">
        <v>175</v>
      </c>
      <c r="P430" t="s">
        <v>172</v>
      </c>
      <c r="Q430" t="s">
        <v>181</v>
      </c>
      <c r="R430" t="s">
        <v>180</v>
      </c>
      <c r="S430" t="s">
        <v>182</v>
      </c>
      <c r="T430" t="s">
        <v>179</v>
      </c>
      <c r="U430" t="s">
        <v>177</v>
      </c>
      <c r="V430" t="s">
        <v>173</v>
      </c>
    </row>
    <row r="431" spans="1:22" x14ac:dyDescent="0.25">
      <c r="A431">
        <v>430</v>
      </c>
      <c r="B431" t="s">
        <v>39</v>
      </c>
      <c r="C431" t="s">
        <v>40</v>
      </c>
      <c r="D431" t="s">
        <v>41</v>
      </c>
      <c r="E431" t="s">
        <v>22</v>
      </c>
      <c r="F431" t="s">
        <v>87</v>
      </c>
      <c r="G431" t="s">
        <v>87</v>
      </c>
      <c r="H431" t="s">
        <v>87</v>
      </c>
      <c r="I431" t="s">
        <v>134</v>
      </c>
      <c r="J431" t="s">
        <v>135</v>
      </c>
      <c r="K431" t="s">
        <v>20</v>
      </c>
      <c r="L431" t="s">
        <v>136</v>
      </c>
      <c r="M431" t="s">
        <v>87</v>
      </c>
      <c r="O431" t="s">
        <v>175</v>
      </c>
      <c r="P431" t="s">
        <v>172</v>
      </c>
      <c r="Q431" t="s">
        <v>181</v>
      </c>
      <c r="R431" t="s">
        <v>180</v>
      </c>
      <c r="S431" t="s">
        <v>182</v>
      </c>
      <c r="T431" t="s">
        <v>179</v>
      </c>
      <c r="U431" t="s">
        <v>173</v>
      </c>
      <c r="V431" t="s">
        <v>178</v>
      </c>
    </row>
    <row r="432" spans="1:22" x14ac:dyDescent="0.25">
      <c r="A432">
        <v>431</v>
      </c>
      <c r="B432" t="s">
        <v>39</v>
      </c>
      <c r="C432" t="s">
        <v>40</v>
      </c>
      <c r="D432" t="s">
        <v>41</v>
      </c>
      <c r="E432" t="s">
        <v>22</v>
      </c>
      <c r="F432" t="s">
        <v>87</v>
      </c>
      <c r="G432" t="s">
        <v>87</v>
      </c>
      <c r="H432" t="s">
        <v>133</v>
      </c>
      <c r="I432" t="s">
        <v>87</v>
      </c>
      <c r="J432" t="s">
        <v>87</v>
      </c>
      <c r="K432" t="s">
        <v>20</v>
      </c>
      <c r="L432" t="s">
        <v>136</v>
      </c>
      <c r="M432" t="s">
        <v>137</v>
      </c>
      <c r="O432" t="s">
        <v>180</v>
      </c>
      <c r="P432" t="s">
        <v>172</v>
      </c>
      <c r="Q432" t="s">
        <v>181</v>
      </c>
      <c r="R432" t="s">
        <v>179</v>
      </c>
      <c r="S432" t="s">
        <v>182</v>
      </c>
      <c r="T432" t="s">
        <v>176</v>
      </c>
      <c r="U432" t="s">
        <v>177</v>
      </c>
      <c r="V432" t="s">
        <v>178</v>
      </c>
    </row>
    <row r="433" spans="1:22" x14ac:dyDescent="0.25">
      <c r="A433">
        <v>432</v>
      </c>
      <c r="B433" t="s">
        <v>39</v>
      </c>
      <c r="C433" t="s">
        <v>40</v>
      </c>
      <c r="D433" t="s">
        <v>41</v>
      </c>
      <c r="E433" t="s">
        <v>22</v>
      </c>
      <c r="F433" t="s">
        <v>87</v>
      </c>
      <c r="G433" t="s">
        <v>87</v>
      </c>
      <c r="H433" t="s">
        <v>133</v>
      </c>
      <c r="I433" t="s">
        <v>87</v>
      </c>
      <c r="J433" t="s">
        <v>135</v>
      </c>
      <c r="K433" t="s">
        <v>87</v>
      </c>
      <c r="L433" t="s">
        <v>136</v>
      </c>
      <c r="M433" t="s">
        <v>137</v>
      </c>
      <c r="O433" t="s">
        <v>173</v>
      </c>
      <c r="P433" t="s">
        <v>176</v>
      </c>
      <c r="Q433" t="s">
        <v>181</v>
      </c>
      <c r="R433" t="s">
        <v>180</v>
      </c>
      <c r="S433" t="s">
        <v>182</v>
      </c>
      <c r="T433" t="s">
        <v>179</v>
      </c>
      <c r="U433" t="s">
        <v>177</v>
      </c>
      <c r="V433" t="s">
        <v>178</v>
      </c>
    </row>
    <row r="434" spans="1:22" x14ac:dyDescent="0.25">
      <c r="A434">
        <v>433</v>
      </c>
      <c r="B434" t="s">
        <v>39</v>
      </c>
      <c r="C434" t="s">
        <v>40</v>
      </c>
      <c r="D434" t="s">
        <v>41</v>
      </c>
      <c r="E434" t="s">
        <v>22</v>
      </c>
      <c r="F434" t="s">
        <v>87</v>
      </c>
      <c r="G434" t="s">
        <v>87</v>
      </c>
      <c r="H434" t="s">
        <v>133</v>
      </c>
      <c r="I434" t="s">
        <v>87</v>
      </c>
      <c r="J434" t="s">
        <v>135</v>
      </c>
      <c r="K434" t="s">
        <v>20</v>
      </c>
      <c r="L434" t="s">
        <v>87</v>
      </c>
      <c r="M434" t="s">
        <v>137</v>
      </c>
      <c r="O434" t="s">
        <v>180</v>
      </c>
      <c r="P434" t="s">
        <v>172</v>
      </c>
      <c r="Q434" t="s">
        <v>181</v>
      </c>
      <c r="R434" t="s">
        <v>179</v>
      </c>
      <c r="S434" t="s">
        <v>182</v>
      </c>
      <c r="T434" t="s">
        <v>176</v>
      </c>
      <c r="U434" t="s">
        <v>177</v>
      </c>
      <c r="V434" t="s">
        <v>173</v>
      </c>
    </row>
    <row r="435" spans="1:22" x14ac:dyDescent="0.25">
      <c r="A435">
        <v>434</v>
      </c>
      <c r="B435" t="s">
        <v>39</v>
      </c>
      <c r="C435" t="s">
        <v>40</v>
      </c>
      <c r="D435" t="s">
        <v>41</v>
      </c>
      <c r="E435" t="s">
        <v>22</v>
      </c>
      <c r="F435" t="s">
        <v>87</v>
      </c>
      <c r="G435" t="s">
        <v>87</v>
      </c>
      <c r="H435" t="s">
        <v>133</v>
      </c>
      <c r="I435" t="s">
        <v>87</v>
      </c>
      <c r="J435" t="s">
        <v>135</v>
      </c>
      <c r="K435" t="s">
        <v>20</v>
      </c>
      <c r="L435" t="s">
        <v>136</v>
      </c>
      <c r="M435" t="s">
        <v>87</v>
      </c>
      <c r="O435" t="s">
        <v>180</v>
      </c>
      <c r="P435" t="s">
        <v>172</v>
      </c>
      <c r="Q435" t="s">
        <v>181</v>
      </c>
      <c r="R435" t="s">
        <v>179</v>
      </c>
      <c r="S435" t="s">
        <v>182</v>
      </c>
      <c r="T435" t="s">
        <v>176</v>
      </c>
      <c r="U435" t="s">
        <v>173</v>
      </c>
      <c r="V435" t="s">
        <v>178</v>
      </c>
    </row>
    <row r="436" spans="1:22" x14ac:dyDescent="0.25">
      <c r="A436">
        <v>435</v>
      </c>
      <c r="B436" t="s">
        <v>39</v>
      </c>
      <c r="C436" t="s">
        <v>40</v>
      </c>
      <c r="D436" t="s">
        <v>41</v>
      </c>
      <c r="E436" t="s">
        <v>22</v>
      </c>
      <c r="F436" t="s">
        <v>87</v>
      </c>
      <c r="G436" t="s">
        <v>87</v>
      </c>
      <c r="H436" t="s">
        <v>133</v>
      </c>
      <c r="I436" t="s">
        <v>134</v>
      </c>
      <c r="J436" t="s">
        <v>87</v>
      </c>
      <c r="K436" t="s">
        <v>87</v>
      </c>
      <c r="L436" t="s">
        <v>136</v>
      </c>
      <c r="M436" t="s">
        <v>137</v>
      </c>
      <c r="O436" t="s">
        <v>175</v>
      </c>
      <c r="P436" t="s">
        <v>176</v>
      </c>
      <c r="Q436" t="s">
        <v>181</v>
      </c>
      <c r="R436" t="s">
        <v>180</v>
      </c>
      <c r="S436" t="s">
        <v>182</v>
      </c>
      <c r="T436" t="s">
        <v>179</v>
      </c>
      <c r="U436" t="s">
        <v>177</v>
      </c>
      <c r="V436" t="s">
        <v>178</v>
      </c>
    </row>
    <row r="437" spans="1:22" x14ac:dyDescent="0.25">
      <c r="A437">
        <v>436</v>
      </c>
      <c r="B437" t="s">
        <v>39</v>
      </c>
      <c r="C437" t="s">
        <v>40</v>
      </c>
      <c r="D437" t="s">
        <v>41</v>
      </c>
      <c r="E437" t="s">
        <v>22</v>
      </c>
      <c r="F437" t="s">
        <v>87</v>
      </c>
      <c r="G437" t="s">
        <v>87</v>
      </c>
      <c r="H437" t="s">
        <v>133</v>
      </c>
      <c r="I437" t="s">
        <v>134</v>
      </c>
      <c r="J437" t="s">
        <v>87</v>
      </c>
      <c r="K437" t="s">
        <v>20</v>
      </c>
      <c r="L437" t="s">
        <v>87</v>
      </c>
      <c r="M437" t="s">
        <v>137</v>
      </c>
      <c r="O437" t="s">
        <v>175</v>
      </c>
      <c r="P437" t="s">
        <v>176</v>
      </c>
      <c r="Q437" t="s">
        <v>181</v>
      </c>
      <c r="R437" t="s">
        <v>180</v>
      </c>
      <c r="S437" t="s">
        <v>182</v>
      </c>
      <c r="T437" t="s">
        <v>179</v>
      </c>
      <c r="U437" t="s">
        <v>177</v>
      </c>
      <c r="V437" t="s">
        <v>172</v>
      </c>
    </row>
    <row r="438" spans="1:22" x14ac:dyDescent="0.25">
      <c r="A438">
        <v>437</v>
      </c>
      <c r="B438" t="s">
        <v>39</v>
      </c>
      <c r="C438" t="s">
        <v>40</v>
      </c>
      <c r="D438" t="s">
        <v>41</v>
      </c>
      <c r="E438" t="s">
        <v>22</v>
      </c>
      <c r="F438" t="s">
        <v>87</v>
      </c>
      <c r="G438" t="s">
        <v>87</v>
      </c>
      <c r="H438" t="s">
        <v>133</v>
      </c>
      <c r="I438" t="s">
        <v>134</v>
      </c>
      <c r="J438" t="s">
        <v>87</v>
      </c>
      <c r="K438" t="s">
        <v>20</v>
      </c>
      <c r="L438" t="s">
        <v>136</v>
      </c>
      <c r="M438" t="s">
        <v>87</v>
      </c>
      <c r="O438" t="s">
        <v>175</v>
      </c>
      <c r="P438" t="s">
        <v>176</v>
      </c>
      <c r="Q438" t="s">
        <v>181</v>
      </c>
      <c r="R438" t="s">
        <v>180</v>
      </c>
      <c r="S438" t="s">
        <v>182</v>
      </c>
      <c r="T438" t="s">
        <v>179</v>
      </c>
      <c r="U438" t="s">
        <v>172</v>
      </c>
      <c r="V438" t="s">
        <v>178</v>
      </c>
    </row>
    <row r="439" spans="1:22" x14ac:dyDescent="0.25">
      <c r="A439">
        <v>438</v>
      </c>
      <c r="B439" t="s">
        <v>39</v>
      </c>
      <c r="C439" t="s">
        <v>40</v>
      </c>
      <c r="D439" t="s">
        <v>41</v>
      </c>
      <c r="E439" t="s">
        <v>22</v>
      </c>
      <c r="F439" t="s">
        <v>87</v>
      </c>
      <c r="G439" t="s">
        <v>87</v>
      </c>
      <c r="H439" t="s">
        <v>133</v>
      </c>
      <c r="I439" t="s">
        <v>134</v>
      </c>
      <c r="J439" t="s">
        <v>135</v>
      </c>
      <c r="K439" t="s">
        <v>87</v>
      </c>
      <c r="L439" t="s">
        <v>87</v>
      </c>
      <c r="M439" t="s">
        <v>137</v>
      </c>
      <c r="O439" t="s">
        <v>175</v>
      </c>
      <c r="P439" t="s">
        <v>176</v>
      </c>
      <c r="Q439" t="s">
        <v>181</v>
      </c>
      <c r="R439" t="s">
        <v>180</v>
      </c>
      <c r="S439" t="s">
        <v>182</v>
      </c>
      <c r="T439" t="s">
        <v>179</v>
      </c>
      <c r="U439" t="s">
        <v>177</v>
      </c>
      <c r="V439" t="s">
        <v>173</v>
      </c>
    </row>
    <row r="440" spans="1:22" x14ac:dyDescent="0.25">
      <c r="A440">
        <v>439</v>
      </c>
      <c r="B440" t="s">
        <v>39</v>
      </c>
      <c r="C440" t="s">
        <v>40</v>
      </c>
      <c r="D440" t="s">
        <v>41</v>
      </c>
      <c r="E440" t="s">
        <v>22</v>
      </c>
      <c r="F440" t="s">
        <v>87</v>
      </c>
      <c r="G440" t="s">
        <v>87</v>
      </c>
      <c r="H440" t="s">
        <v>133</v>
      </c>
      <c r="I440" t="s">
        <v>134</v>
      </c>
      <c r="J440" t="s">
        <v>135</v>
      </c>
      <c r="K440" t="s">
        <v>87</v>
      </c>
      <c r="L440" t="s">
        <v>136</v>
      </c>
      <c r="M440" t="s">
        <v>87</v>
      </c>
      <c r="O440" t="s">
        <v>175</v>
      </c>
      <c r="P440" t="s">
        <v>176</v>
      </c>
      <c r="Q440" t="s">
        <v>181</v>
      </c>
      <c r="R440" t="s">
        <v>180</v>
      </c>
      <c r="S440" t="s">
        <v>182</v>
      </c>
      <c r="T440" t="s">
        <v>179</v>
      </c>
      <c r="U440" t="s">
        <v>173</v>
      </c>
      <c r="V440" t="s">
        <v>178</v>
      </c>
    </row>
    <row r="441" spans="1:22" x14ac:dyDescent="0.25">
      <c r="A441">
        <v>440</v>
      </c>
      <c r="B441" t="s">
        <v>39</v>
      </c>
      <c r="C441" t="s">
        <v>40</v>
      </c>
      <c r="D441" t="s">
        <v>41</v>
      </c>
      <c r="E441" t="s">
        <v>22</v>
      </c>
      <c r="F441" t="s">
        <v>87</v>
      </c>
      <c r="G441" t="s">
        <v>87</v>
      </c>
      <c r="H441" t="s">
        <v>133</v>
      </c>
      <c r="I441" t="s">
        <v>134</v>
      </c>
      <c r="J441" t="s">
        <v>135</v>
      </c>
      <c r="K441" t="s">
        <v>20</v>
      </c>
      <c r="L441" t="s">
        <v>87</v>
      </c>
      <c r="M441" t="s">
        <v>87</v>
      </c>
      <c r="O441" t="s">
        <v>175</v>
      </c>
      <c r="P441" t="s">
        <v>176</v>
      </c>
      <c r="Q441" t="s">
        <v>181</v>
      </c>
      <c r="R441" t="s">
        <v>180</v>
      </c>
      <c r="S441" t="s">
        <v>182</v>
      </c>
      <c r="T441" t="s">
        <v>179</v>
      </c>
      <c r="U441" t="s">
        <v>173</v>
      </c>
      <c r="V441" t="s">
        <v>172</v>
      </c>
    </row>
    <row r="442" spans="1:22" x14ac:dyDescent="0.25">
      <c r="A442">
        <v>441</v>
      </c>
      <c r="B442" t="s">
        <v>39</v>
      </c>
      <c r="C442" t="s">
        <v>40</v>
      </c>
      <c r="D442" t="s">
        <v>41</v>
      </c>
      <c r="E442" t="s">
        <v>22</v>
      </c>
      <c r="F442" t="s">
        <v>87</v>
      </c>
      <c r="G442" t="s">
        <v>132</v>
      </c>
      <c r="H442" t="s">
        <v>87</v>
      </c>
      <c r="I442" t="s">
        <v>87</v>
      </c>
      <c r="J442" t="s">
        <v>87</v>
      </c>
      <c r="K442" t="s">
        <v>20</v>
      </c>
      <c r="L442" t="s">
        <v>136</v>
      </c>
      <c r="M442" t="s">
        <v>137</v>
      </c>
      <c r="O442" t="s">
        <v>180</v>
      </c>
      <c r="P442" t="s">
        <v>172</v>
      </c>
      <c r="Q442" t="s">
        <v>181</v>
      </c>
      <c r="R442" t="s">
        <v>179</v>
      </c>
      <c r="S442" t="s">
        <v>182</v>
      </c>
      <c r="T442" t="s">
        <v>174</v>
      </c>
      <c r="U442" t="s">
        <v>177</v>
      </c>
      <c r="V442" t="s">
        <v>178</v>
      </c>
    </row>
    <row r="443" spans="1:22" x14ac:dyDescent="0.25">
      <c r="A443">
        <v>442</v>
      </c>
      <c r="B443" t="s">
        <v>39</v>
      </c>
      <c r="C443" t="s">
        <v>40</v>
      </c>
      <c r="D443" t="s">
        <v>41</v>
      </c>
      <c r="E443" t="s">
        <v>22</v>
      </c>
      <c r="F443" t="s">
        <v>87</v>
      </c>
      <c r="G443" t="s">
        <v>132</v>
      </c>
      <c r="H443" t="s">
        <v>87</v>
      </c>
      <c r="I443" t="s">
        <v>87</v>
      </c>
      <c r="J443" t="s">
        <v>135</v>
      </c>
      <c r="K443" t="s">
        <v>87</v>
      </c>
      <c r="L443" t="s">
        <v>136</v>
      </c>
      <c r="M443" t="s">
        <v>137</v>
      </c>
      <c r="O443" t="s">
        <v>180</v>
      </c>
      <c r="P443" t="s">
        <v>173</v>
      </c>
      <c r="Q443" t="s">
        <v>181</v>
      </c>
      <c r="R443" t="s">
        <v>179</v>
      </c>
      <c r="S443" t="s">
        <v>182</v>
      </c>
      <c r="T443" t="s">
        <v>174</v>
      </c>
      <c r="U443" t="s">
        <v>177</v>
      </c>
      <c r="V443" t="s">
        <v>178</v>
      </c>
    </row>
    <row r="444" spans="1:22" x14ac:dyDescent="0.25">
      <c r="A444">
        <v>443</v>
      </c>
      <c r="B444" t="s">
        <v>39</v>
      </c>
      <c r="C444" t="s">
        <v>40</v>
      </c>
      <c r="D444" t="s">
        <v>41</v>
      </c>
      <c r="E444" t="s">
        <v>22</v>
      </c>
      <c r="F444" t="s">
        <v>87</v>
      </c>
      <c r="G444" t="s">
        <v>132</v>
      </c>
      <c r="H444" t="s">
        <v>87</v>
      </c>
      <c r="I444" t="s">
        <v>87</v>
      </c>
      <c r="J444" t="s">
        <v>135</v>
      </c>
      <c r="K444" t="s">
        <v>20</v>
      </c>
      <c r="L444" t="s">
        <v>87</v>
      </c>
      <c r="M444" t="s">
        <v>137</v>
      </c>
      <c r="O444" t="s">
        <v>180</v>
      </c>
      <c r="P444" t="s">
        <v>172</v>
      </c>
      <c r="Q444" t="s">
        <v>181</v>
      </c>
      <c r="R444" t="s">
        <v>179</v>
      </c>
      <c r="S444" t="s">
        <v>182</v>
      </c>
      <c r="T444" t="s">
        <v>174</v>
      </c>
      <c r="U444" t="s">
        <v>177</v>
      </c>
      <c r="V444" t="s">
        <v>173</v>
      </c>
    </row>
    <row r="445" spans="1:22" x14ac:dyDescent="0.25">
      <c r="A445">
        <v>444</v>
      </c>
      <c r="B445" t="s">
        <v>39</v>
      </c>
      <c r="C445" t="s">
        <v>40</v>
      </c>
      <c r="D445" t="s">
        <v>41</v>
      </c>
      <c r="E445" t="s">
        <v>22</v>
      </c>
      <c r="F445" t="s">
        <v>87</v>
      </c>
      <c r="G445" t="s">
        <v>132</v>
      </c>
      <c r="H445" t="s">
        <v>87</v>
      </c>
      <c r="I445" t="s">
        <v>87</v>
      </c>
      <c r="J445" t="s">
        <v>135</v>
      </c>
      <c r="K445" t="s">
        <v>20</v>
      </c>
      <c r="L445" t="s">
        <v>136</v>
      </c>
      <c r="M445" t="s">
        <v>87</v>
      </c>
      <c r="O445" t="s">
        <v>180</v>
      </c>
      <c r="P445" t="s">
        <v>172</v>
      </c>
      <c r="Q445" t="s">
        <v>181</v>
      </c>
      <c r="R445" t="s">
        <v>179</v>
      </c>
      <c r="S445" t="s">
        <v>182</v>
      </c>
      <c r="T445" t="s">
        <v>174</v>
      </c>
      <c r="U445" t="s">
        <v>173</v>
      </c>
      <c r="V445" t="s">
        <v>178</v>
      </c>
    </row>
    <row r="446" spans="1:22" x14ac:dyDescent="0.25">
      <c r="A446">
        <v>445</v>
      </c>
      <c r="B446" t="s">
        <v>39</v>
      </c>
      <c r="C446" t="s">
        <v>40</v>
      </c>
      <c r="D446" t="s">
        <v>41</v>
      </c>
      <c r="E446" t="s">
        <v>22</v>
      </c>
      <c r="F446" t="s">
        <v>87</v>
      </c>
      <c r="G446" t="s">
        <v>132</v>
      </c>
      <c r="H446" t="s">
        <v>87</v>
      </c>
      <c r="I446" t="s">
        <v>134</v>
      </c>
      <c r="J446" t="s">
        <v>87</v>
      </c>
      <c r="K446" t="s">
        <v>87</v>
      </c>
      <c r="L446" t="s">
        <v>136</v>
      </c>
      <c r="M446" t="s">
        <v>137</v>
      </c>
      <c r="O446" t="s">
        <v>175</v>
      </c>
      <c r="P446" t="s">
        <v>174</v>
      </c>
      <c r="Q446" t="s">
        <v>181</v>
      </c>
      <c r="R446" t="s">
        <v>180</v>
      </c>
      <c r="S446" t="s">
        <v>182</v>
      </c>
      <c r="T446" t="s">
        <v>179</v>
      </c>
      <c r="U446" t="s">
        <v>177</v>
      </c>
      <c r="V446" t="s">
        <v>178</v>
      </c>
    </row>
    <row r="447" spans="1:22" x14ac:dyDescent="0.25">
      <c r="A447">
        <v>446</v>
      </c>
      <c r="B447" t="s">
        <v>39</v>
      </c>
      <c r="C447" t="s">
        <v>40</v>
      </c>
      <c r="D447" t="s">
        <v>41</v>
      </c>
      <c r="E447" t="s">
        <v>22</v>
      </c>
      <c r="F447" t="s">
        <v>87</v>
      </c>
      <c r="G447" t="s">
        <v>132</v>
      </c>
      <c r="H447" t="s">
        <v>87</v>
      </c>
      <c r="I447" t="s">
        <v>134</v>
      </c>
      <c r="J447" t="s">
        <v>87</v>
      </c>
      <c r="K447" t="s">
        <v>20</v>
      </c>
      <c r="L447" t="s">
        <v>87</v>
      </c>
      <c r="M447" t="s">
        <v>137</v>
      </c>
      <c r="O447" t="s">
        <v>180</v>
      </c>
      <c r="P447" t="s">
        <v>172</v>
      </c>
      <c r="Q447" t="s">
        <v>181</v>
      </c>
      <c r="R447" t="s">
        <v>179</v>
      </c>
      <c r="S447" t="s">
        <v>182</v>
      </c>
      <c r="T447" t="s">
        <v>174</v>
      </c>
      <c r="U447" t="s">
        <v>177</v>
      </c>
      <c r="V447" t="s">
        <v>175</v>
      </c>
    </row>
    <row r="448" spans="1:22" x14ac:dyDescent="0.25">
      <c r="A448">
        <v>447</v>
      </c>
      <c r="B448" t="s">
        <v>39</v>
      </c>
      <c r="C448" t="s">
        <v>40</v>
      </c>
      <c r="D448" t="s">
        <v>41</v>
      </c>
      <c r="E448" t="s">
        <v>22</v>
      </c>
      <c r="F448" t="s">
        <v>87</v>
      </c>
      <c r="G448" t="s">
        <v>132</v>
      </c>
      <c r="H448" t="s">
        <v>87</v>
      </c>
      <c r="I448" t="s">
        <v>134</v>
      </c>
      <c r="J448" t="s">
        <v>87</v>
      </c>
      <c r="K448" t="s">
        <v>20</v>
      </c>
      <c r="L448" t="s">
        <v>136</v>
      </c>
      <c r="M448" t="s">
        <v>87</v>
      </c>
      <c r="O448" t="s">
        <v>175</v>
      </c>
      <c r="P448" t="s">
        <v>172</v>
      </c>
      <c r="Q448" t="s">
        <v>181</v>
      </c>
      <c r="R448" t="s">
        <v>180</v>
      </c>
      <c r="S448" t="s">
        <v>182</v>
      </c>
      <c r="T448" t="s">
        <v>174</v>
      </c>
      <c r="U448" t="s">
        <v>179</v>
      </c>
      <c r="V448" t="s">
        <v>178</v>
      </c>
    </row>
    <row r="449" spans="1:22" x14ac:dyDescent="0.25">
      <c r="A449">
        <v>448</v>
      </c>
      <c r="B449" t="s">
        <v>39</v>
      </c>
      <c r="C449" t="s">
        <v>40</v>
      </c>
      <c r="D449" t="s">
        <v>41</v>
      </c>
      <c r="E449" t="s">
        <v>22</v>
      </c>
      <c r="F449" t="s">
        <v>87</v>
      </c>
      <c r="G449" t="s">
        <v>132</v>
      </c>
      <c r="H449" t="s">
        <v>87</v>
      </c>
      <c r="I449" t="s">
        <v>134</v>
      </c>
      <c r="J449" t="s">
        <v>135</v>
      </c>
      <c r="K449" t="s">
        <v>87</v>
      </c>
      <c r="L449" t="s">
        <v>87</v>
      </c>
      <c r="M449" t="s">
        <v>137</v>
      </c>
      <c r="O449" t="s">
        <v>175</v>
      </c>
      <c r="P449" t="s">
        <v>174</v>
      </c>
      <c r="Q449" t="s">
        <v>181</v>
      </c>
      <c r="R449" t="s">
        <v>180</v>
      </c>
      <c r="S449" t="s">
        <v>182</v>
      </c>
      <c r="T449" t="s">
        <v>179</v>
      </c>
      <c r="U449" t="s">
        <v>177</v>
      </c>
      <c r="V449" t="s">
        <v>173</v>
      </c>
    </row>
    <row r="450" spans="1:22" x14ac:dyDescent="0.25">
      <c r="A450">
        <v>449</v>
      </c>
      <c r="B450" t="s">
        <v>39</v>
      </c>
      <c r="C450" t="s">
        <v>40</v>
      </c>
      <c r="D450" t="s">
        <v>41</v>
      </c>
      <c r="E450" t="s">
        <v>22</v>
      </c>
      <c r="F450" t="s">
        <v>87</v>
      </c>
      <c r="G450" t="s">
        <v>132</v>
      </c>
      <c r="H450" t="s">
        <v>87</v>
      </c>
      <c r="I450" t="s">
        <v>134</v>
      </c>
      <c r="J450" t="s">
        <v>135</v>
      </c>
      <c r="K450" t="s">
        <v>87</v>
      </c>
      <c r="L450" t="s">
        <v>136</v>
      </c>
      <c r="M450" t="s">
        <v>87</v>
      </c>
      <c r="O450" t="s">
        <v>175</v>
      </c>
      <c r="P450" t="s">
        <v>174</v>
      </c>
      <c r="Q450" t="s">
        <v>181</v>
      </c>
      <c r="R450" t="s">
        <v>180</v>
      </c>
      <c r="S450" t="s">
        <v>182</v>
      </c>
      <c r="T450" t="s">
        <v>179</v>
      </c>
      <c r="U450" t="s">
        <v>173</v>
      </c>
      <c r="V450" t="s">
        <v>178</v>
      </c>
    </row>
    <row r="451" spans="1:22" x14ac:dyDescent="0.25">
      <c r="A451">
        <v>450</v>
      </c>
      <c r="B451" t="s">
        <v>39</v>
      </c>
      <c r="C451" t="s">
        <v>40</v>
      </c>
      <c r="D451" t="s">
        <v>41</v>
      </c>
      <c r="E451" t="s">
        <v>22</v>
      </c>
      <c r="F451" t="s">
        <v>87</v>
      </c>
      <c r="G451" t="s">
        <v>132</v>
      </c>
      <c r="H451" t="s">
        <v>87</v>
      </c>
      <c r="I451" t="s">
        <v>134</v>
      </c>
      <c r="J451" t="s">
        <v>135</v>
      </c>
      <c r="K451" t="s">
        <v>20</v>
      </c>
      <c r="L451" t="s">
        <v>87</v>
      </c>
      <c r="M451" t="s">
        <v>87</v>
      </c>
      <c r="O451" t="s">
        <v>175</v>
      </c>
      <c r="P451" t="s">
        <v>172</v>
      </c>
      <c r="Q451" t="s">
        <v>181</v>
      </c>
      <c r="R451" t="s">
        <v>180</v>
      </c>
      <c r="S451" t="s">
        <v>182</v>
      </c>
      <c r="T451" t="s">
        <v>174</v>
      </c>
      <c r="U451" t="s">
        <v>179</v>
      </c>
      <c r="V451" t="s">
        <v>173</v>
      </c>
    </row>
    <row r="452" spans="1:22" x14ac:dyDescent="0.25">
      <c r="A452">
        <v>451</v>
      </c>
      <c r="B452" t="s">
        <v>39</v>
      </c>
      <c r="C452" t="s">
        <v>40</v>
      </c>
      <c r="D452" t="s">
        <v>41</v>
      </c>
      <c r="E452" t="s">
        <v>22</v>
      </c>
      <c r="F452" t="s">
        <v>87</v>
      </c>
      <c r="G452" t="s">
        <v>132</v>
      </c>
      <c r="H452" t="s">
        <v>133</v>
      </c>
      <c r="I452" t="s">
        <v>87</v>
      </c>
      <c r="J452" t="s">
        <v>87</v>
      </c>
      <c r="K452" t="s">
        <v>87</v>
      </c>
      <c r="L452" t="s">
        <v>136</v>
      </c>
      <c r="M452" t="s">
        <v>137</v>
      </c>
      <c r="O452" t="s">
        <v>180</v>
      </c>
      <c r="P452" t="s">
        <v>176</v>
      </c>
      <c r="Q452" t="s">
        <v>181</v>
      </c>
      <c r="R452" t="s">
        <v>179</v>
      </c>
      <c r="S452" t="s">
        <v>182</v>
      </c>
      <c r="T452" t="s">
        <v>174</v>
      </c>
      <c r="U452" t="s">
        <v>177</v>
      </c>
      <c r="V452" t="s">
        <v>178</v>
      </c>
    </row>
    <row r="453" spans="1:22" x14ac:dyDescent="0.25">
      <c r="A453">
        <v>452</v>
      </c>
      <c r="B453" t="s">
        <v>39</v>
      </c>
      <c r="C453" t="s">
        <v>40</v>
      </c>
      <c r="D453" t="s">
        <v>41</v>
      </c>
      <c r="E453" t="s">
        <v>22</v>
      </c>
      <c r="F453" t="s">
        <v>87</v>
      </c>
      <c r="G453" t="s">
        <v>132</v>
      </c>
      <c r="H453" t="s">
        <v>133</v>
      </c>
      <c r="I453" t="s">
        <v>87</v>
      </c>
      <c r="J453" t="s">
        <v>87</v>
      </c>
      <c r="K453" t="s">
        <v>20</v>
      </c>
      <c r="L453" t="s">
        <v>87</v>
      </c>
      <c r="M453" t="s">
        <v>137</v>
      </c>
      <c r="O453" t="s">
        <v>180</v>
      </c>
      <c r="P453" t="s">
        <v>176</v>
      </c>
      <c r="Q453" t="s">
        <v>181</v>
      </c>
      <c r="R453" t="s">
        <v>179</v>
      </c>
      <c r="S453" t="s">
        <v>182</v>
      </c>
      <c r="T453" t="s">
        <v>174</v>
      </c>
      <c r="U453" t="s">
        <v>177</v>
      </c>
      <c r="V453" t="s">
        <v>172</v>
      </c>
    </row>
    <row r="454" spans="1:22" x14ac:dyDescent="0.25">
      <c r="A454">
        <v>453</v>
      </c>
      <c r="B454" t="s">
        <v>39</v>
      </c>
      <c r="C454" t="s">
        <v>40</v>
      </c>
      <c r="D454" t="s">
        <v>41</v>
      </c>
      <c r="E454" t="s">
        <v>22</v>
      </c>
      <c r="F454" t="s">
        <v>87</v>
      </c>
      <c r="G454" t="s">
        <v>132</v>
      </c>
      <c r="H454" t="s">
        <v>133</v>
      </c>
      <c r="I454" t="s">
        <v>87</v>
      </c>
      <c r="J454" t="s">
        <v>87</v>
      </c>
      <c r="K454" t="s">
        <v>20</v>
      </c>
      <c r="L454" t="s">
        <v>136</v>
      </c>
      <c r="M454" t="s">
        <v>87</v>
      </c>
      <c r="O454" t="s">
        <v>180</v>
      </c>
      <c r="P454" t="s">
        <v>176</v>
      </c>
      <c r="Q454" t="s">
        <v>181</v>
      </c>
      <c r="R454" t="s">
        <v>179</v>
      </c>
      <c r="S454" t="s">
        <v>182</v>
      </c>
      <c r="T454" t="s">
        <v>174</v>
      </c>
      <c r="U454" t="s">
        <v>172</v>
      </c>
      <c r="V454" t="s">
        <v>178</v>
      </c>
    </row>
    <row r="455" spans="1:22" x14ac:dyDescent="0.25">
      <c r="A455">
        <v>454</v>
      </c>
      <c r="B455" t="s">
        <v>39</v>
      </c>
      <c r="C455" t="s">
        <v>40</v>
      </c>
      <c r="D455" t="s">
        <v>41</v>
      </c>
      <c r="E455" t="s">
        <v>22</v>
      </c>
      <c r="F455" t="s">
        <v>87</v>
      </c>
      <c r="G455" t="s">
        <v>132</v>
      </c>
      <c r="H455" t="s">
        <v>133</v>
      </c>
      <c r="I455" t="s">
        <v>87</v>
      </c>
      <c r="J455" t="s">
        <v>135</v>
      </c>
      <c r="K455" t="s">
        <v>87</v>
      </c>
      <c r="L455" t="s">
        <v>87</v>
      </c>
      <c r="M455" t="s">
        <v>137</v>
      </c>
      <c r="O455" t="s">
        <v>180</v>
      </c>
      <c r="P455" t="s">
        <v>176</v>
      </c>
      <c r="Q455" t="s">
        <v>181</v>
      </c>
      <c r="R455" t="s">
        <v>179</v>
      </c>
      <c r="S455" t="s">
        <v>182</v>
      </c>
      <c r="T455" t="s">
        <v>174</v>
      </c>
      <c r="U455" t="s">
        <v>177</v>
      </c>
      <c r="V455" t="s">
        <v>173</v>
      </c>
    </row>
    <row r="456" spans="1:22" x14ac:dyDescent="0.25">
      <c r="A456">
        <v>455</v>
      </c>
      <c r="B456" t="s">
        <v>39</v>
      </c>
      <c r="C456" t="s">
        <v>40</v>
      </c>
      <c r="D456" t="s">
        <v>41</v>
      </c>
      <c r="E456" t="s">
        <v>22</v>
      </c>
      <c r="F456" t="s">
        <v>87</v>
      </c>
      <c r="G456" t="s">
        <v>132</v>
      </c>
      <c r="H456" t="s">
        <v>133</v>
      </c>
      <c r="I456" t="s">
        <v>87</v>
      </c>
      <c r="J456" t="s">
        <v>135</v>
      </c>
      <c r="K456" t="s">
        <v>87</v>
      </c>
      <c r="L456" t="s">
        <v>136</v>
      </c>
      <c r="M456" t="s">
        <v>87</v>
      </c>
      <c r="O456" t="s">
        <v>180</v>
      </c>
      <c r="P456" t="s">
        <v>176</v>
      </c>
      <c r="Q456" t="s">
        <v>181</v>
      </c>
      <c r="R456" t="s">
        <v>179</v>
      </c>
      <c r="S456" t="s">
        <v>182</v>
      </c>
      <c r="T456" t="s">
        <v>174</v>
      </c>
      <c r="U456" t="s">
        <v>173</v>
      </c>
      <c r="V456" t="s">
        <v>178</v>
      </c>
    </row>
    <row r="457" spans="1:22" x14ac:dyDescent="0.25">
      <c r="A457">
        <v>456</v>
      </c>
      <c r="B457" t="s">
        <v>39</v>
      </c>
      <c r="C457" t="s">
        <v>40</v>
      </c>
      <c r="D457" t="s">
        <v>41</v>
      </c>
      <c r="E457" t="s">
        <v>22</v>
      </c>
      <c r="F457" t="s">
        <v>87</v>
      </c>
      <c r="G457" t="s">
        <v>132</v>
      </c>
      <c r="H457" t="s">
        <v>133</v>
      </c>
      <c r="I457" t="s">
        <v>87</v>
      </c>
      <c r="J457" t="s">
        <v>135</v>
      </c>
      <c r="K457" t="s">
        <v>20</v>
      </c>
      <c r="L457" t="s">
        <v>87</v>
      </c>
      <c r="M457" t="s">
        <v>87</v>
      </c>
      <c r="O457" t="s">
        <v>180</v>
      </c>
      <c r="P457" t="s">
        <v>176</v>
      </c>
      <c r="Q457" t="s">
        <v>181</v>
      </c>
      <c r="R457" t="s">
        <v>179</v>
      </c>
      <c r="S457" t="s">
        <v>182</v>
      </c>
      <c r="T457" t="s">
        <v>174</v>
      </c>
      <c r="U457" t="s">
        <v>173</v>
      </c>
      <c r="V457" t="s">
        <v>172</v>
      </c>
    </row>
    <row r="458" spans="1:22" x14ac:dyDescent="0.25">
      <c r="A458">
        <v>457</v>
      </c>
      <c r="B458" t="s">
        <v>39</v>
      </c>
      <c r="C458" t="s">
        <v>40</v>
      </c>
      <c r="D458" t="s">
        <v>41</v>
      </c>
      <c r="E458" t="s">
        <v>22</v>
      </c>
      <c r="F458" t="s">
        <v>87</v>
      </c>
      <c r="G458" t="s">
        <v>132</v>
      </c>
      <c r="H458" t="s">
        <v>133</v>
      </c>
      <c r="I458" t="s">
        <v>134</v>
      </c>
      <c r="J458" t="s">
        <v>87</v>
      </c>
      <c r="K458" t="s">
        <v>87</v>
      </c>
      <c r="L458" t="s">
        <v>87</v>
      </c>
      <c r="M458" t="s">
        <v>137</v>
      </c>
      <c r="O458" t="s">
        <v>180</v>
      </c>
      <c r="P458" t="s">
        <v>176</v>
      </c>
      <c r="Q458" t="s">
        <v>181</v>
      </c>
      <c r="R458" t="s">
        <v>179</v>
      </c>
      <c r="S458" t="s">
        <v>182</v>
      </c>
      <c r="T458" t="s">
        <v>174</v>
      </c>
      <c r="U458" t="s">
        <v>177</v>
      </c>
      <c r="V458" t="s">
        <v>175</v>
      </c>
    </row>
    <row r="459" spans="1:22" x14ac:dyDescent="0.25">
      <c r="A459">
        <v>458</v>
      </c>
      <c r="B459" t="s">
        <v>39</v>
      </c>
      <c r="C459" t="s">
        <v>40</v>
      </c>
      <c r="D459" t="s">
        <v>41</v>
      </c>
      <c r="E459" t="s">
        <v>22</v>
      </c>
      <c r="F459" t="s">
        <v>87</v>
      </c>
      <c r="G459" t="s">
        <v>132</v>
      </c>
      <c r="H459" t="s">
        <v>133</v>
      </c>
      <c r="I459" t="s">
        <v>134</v>
      </c>
      <c r="J459" t="s">
        <v>87</v>
      </c>
      <c r="K459" t="s">
        <v>87</v>
      </c>
      <c r="L459" t="s">
        <v>136</v>
      </c>
      <c r="M459" t="s">
        <v>87</v>
      </c>
      <c r="O459" t="s">
        <v>175</v>
      </c>
      <c r="P459" t="s">
        <v>176</v>
      </c>
      <c r="Q459" t="s">
        <v>181</v>
      </c>
      <c r="R459" t="s">
        <v>180</v>
      </c>
      <c r="S459" t="s">
        <v>182</v>
      </c>
      <c r="T459" t="s">
        <v>174</v>
      </c>
      <c r="U459" t="s">
        <v>179</v>
      </c>
      <c r="V459" t="s">
        <v>178</v>
      </c>
    </row>
    <row r="460" spans="1:22" x14ac:dyDescent="0.25">
      <c r="A460">
        <v>459</v>
      </c>
      <c r="B460" t="s">
        <v>39</v>
      </c>
      <c r="C460" t="s">
        <v>40</v>
      </c>
      <c r="D460" t="s">
        <v>41</v>
      </c>
      <c r="E460" t="s">
        <v>22</v>
      </c>
      <c r="F460" t="s">
        <v>87</v>
      </c>
      <c r="G460" t="s">
        <v>132</v>
      </c>
      <c r="H460" t="s">
        <v>133</v>
      </c>
      <c r="I460" t="s">
        <v>134</v>
      </c>
      <c r="J460" t="s">
        <v>87</v>
      </c>
      <c r="K460" t="s">
        <v>20</v>
      </c>
      <c r="L460" t="s">
        <v>87</v>
      </c>
      <c r="M460" t="s">
        <v>87</v>
      </c>
      <c r="O460" t="s">
        <v>175</v>
      </c>
      <c r="P460" t="s">
        <v>176</v>
      </c>
      <c r="Q460" t="s">
        <v>181</v>
      </c>
      <c r="R460" t="s">
        <v>180</v>
      </c>
      <c r="S460" t="s">
        <v>182</v>
      </c>
      <c r="T460" t="s">
        <v>174</v>
      </c>
      <c r="U460" t="s">
        <v>179</v>
      </c>
      <c r="V460" t="s">
        <v>172</v>
      </c>
    </row>
    <row r="461" spans="1:22" x14ac:dyDescent="0.25">
      <c r="A461">
        <v>460</v>
      </c>
      <c r="B461" t="s">
        <v>39</v>
      </c>
      <c r="C461" t="s">
        <v>40</v>
      </c>
      <c r="D461" t="s">
        <v>41</v>
      </c>
      <c r="E461" t="s">
        <v>22</v>
      </c>
      <c r="F461" t="s">
        <v>87</v>
      </c>
      <c r="G461" t="s">
        <v>132</v>
      </c>
      <c r="H461" t="s">
        <v>133</v>
      </c>
      <c r="I461" t="s">
        <v>134</v>
      </c>
      <c r="J461" t="s">
        <v>135</v>
      </c>
      <c r="K461" t="s">
        <v>87</v>
      </c>
      <c r="L461" t="s">
        <v>87</v>
      </c>
      <c r="M461" t="s">
        <v>87</v>
      </c>
      <c r="O461" t="s">
        <v>175</v>
      </c>
      <c r="P461" t="s">
        <v>176</v>
      </c>
      <c r="Q461" t="s">
        <v>181</v>
      </c>
      <c r="R461" t="s">
        <v>180</v>
      </c>
      <c r="S461" t="s">
        <v>182</v>
      </c>
      <c r="T461" t="s">
        <v>174</v>
      </c>
      <c r="U461" t="s">
        <v>179</v>
      </c>
      <c r="V461" t="s">
        <v>173</v>
      </c>
    </row>
    <row r="462" spans="1:22" x14ac:dyDescent="0.25">
      <c r="A462">
        <v>461</v>
      </c>
      <c r="B462" t="s">
        <v>39</v>
      </c>
      <c r="C462" t="s">
        <v>40</v>
      </c>
      <c r="D462" t="s">
        <v>41</v>
      </c>
      <c r="E462" t="s">
        <v>22</v>
      </c>
      <c r="F462" t="s">
        <v>23</v>
      </c>
      <c r="G462" t="s">
        <v>87</v>
      </c>
      <c r="H462" t="s">
        <v>87</v>
      </c>
      <c r="I462" t="s">
        <v>87</v>
      </c>
      <c r="J462" t="s">
        <v>87</v>
      </c>
      <c r="K462" t="s">
        <v>20</v>
      </c>
      <c r="L462" t="s">
        <v>136</v>
      </c>
      <c r="M462" t="s">
        <v>137</v>
      </c>
      <c r="O462" t="s">
        <v>171</v>
      </c>
      <c r="P462" t="s">
        <v>172</v>
      </c>
      <c r="Q462" t="s">
        <v>181</v>
      </c>
      <c r="R462" t="s">
        <v>180</v>
      </c>
      <c r="S462" t="s">
        <v>182</v>
      </c>
      <c r="T462" t="s">
        <v>179</v>
      </c>
      <c r="U462" t="s">
        <v>177</v>
      </c>
      <c r="V462" t="s">
        <v>178</v>
      </c>
    </row>
    <row r="463" spans="1:22" x14ac:dyDescent="0.25">
      <c r="A463">
        <v>462</v>
      </c>
      <c r="B463" t="s">
        <v>39</v>
      </c>
      <c r="C463" t="s">
        <v>40</v>
      </c>
      <c r="D463" t="s">
        <v>41</v>
      </c>
      <c r="E463" t="s">
        <v>22</v>
      </c>
      <c r="F463" t="s">
        <v>23</v>
      </c>
      <c r="G463" t="s">
        <v>87</v>
      </c>
      <c r="H463" t="s">
        <v>87</v>
      </c>
      <c r="I463" t="s">
        <v>87</v>
      </c>
      <c r="J463" t="s">
        <v>135</v>
      </c>
      <c r="K463" t="s">
        <v>87</v>
      </c>
      <c r="L463" t="s">
        <v>136</v>
      </c>
      <c r="M463" t="s">
        <v>137</v>
      </c>
      <c r="O463" t="s">
        <v>171</v>
      </c>
      <c r="P463" t="s">
        <v>173</v>
      </c>
      <c r="Q463" t="s">
        <v>181</v>
      </c>
      <c r="R463" t="s">
        <v>180</v>
      </c>
      <c r="S463" t="s">
        <v>182</v>
      </c>
      <c r="T463" t="s">
        <v>179</v>
      </c>
      <c r="U463" t="s">
        <v>177</v>
      </c>
      <c r="V463" t="s">
        <v>178</v>
      </c>
    </row>
    <row r="464" spans="1:22" x14ac:dyDescent="0.25">
      <c r="A464">
        <v>463</v>
      </c>
      <c r="B464" t="s">
        <v>39</v>
      </c>
      <c r="C464" t="s">
        <v>40</v>
      </c>
      <c r="D464" t="s">
        <v>41</v>
      </c>
      <c r="E464" t="s">
        <v>22</v>
      </c>
      <c r="F464" t="s">
        <v>23</v>
      </c>
      <c r="G464" t="s">
        <v>87</v>
      </c>
      <c r="H464" t="s">
        <v>87</v>
      </c>
      <c r="I464" t="s">
        <v>87</v>
      </c>
      <c r="J464" t="s">
        <v>135</v>
      </c>
      <c r="K464" t="s">
        <v>20</v>
      </c>
      <c r="L464" t="s">
        <v>87</v>
      </c>
      <c r="M464" t="s">
        <v>137</v>
      </c>
      <c r="O464" t="s">
        <v>171</v>
      </c>
      <c r="P464" t="s">
        <v>172</v>
      </c>
      <c r="Q464" t="s">
        <v>181</v>
      </c>
      <c r="R464" t="s">
        <v>180</v>
      </c>
      <c r="S464" t="s">
        <v>182</v>
      </c>
      <c r="T464" t="s">
        <v>179</v>
      </c>
      <c r="U464" t="s">
        <v>177</v>
      </c>
      <c r="V464" t="s">
        <v>173</v>
      </c>
    </row>
    <row r="465" spans="1:22" x14ac:dyDescent="0.25">
      <c r="A465">
        <v>464</v>
      </c>
      <c r="B465" t="s">
        <v>39</v>
      </c>
      <c r="C465" t="s">
        <v>40</v>
      </c>
      <c r="D465" t="s">
        <v>41</v>
      </c>
      <c r="E465" t="s">
        <v>22</v>
      </c>
      <c r="F465" t="s">
        <v>23</v>
      </c>
      <c r="G465" t="s">
        <v>87</v>
      </c>
      <c r="H465" t="s">
        <v>87</v>
      </c>
      <c r="I465" t="s">
        <v>87</v>
      </c>
      <c r="J465" t="s">
        <v>135</v>
      </c>
      <c r="K465" t="s">
        <v>20</v>
      </c>
      <c r="L465" t="s">
        <v>136</v>
      </c>
      <c r="M465" t="s">
        <v>87</v>
      </c>
      <c r="O465" t="s">
        <v>171</v>
      </c>
      <c r="P465" t="s">
        <v>172</v>
      </c>
      <c r="Q465" t="s">
        <v>181</v>
      </c>
      <c r="R465" t="s">
        <v>180</v>
      </c>
      <c r="S465" t="s">
        <v>182</v>
      </c>
      <c r="T465" t="s">
        <v>179</v>
      </c>
      <c r="U465" t="s">
        <v>173</v>
      </c>
      <c r="V465" t="s">
        <v>178</v>
      </c>
    </row>
    <row r="466" spans="1:22" x14ac:dyDescent="0.25">
      <c r="A466">
        <v>465</v>
      </c>
      <c r="B466" t="s">
        <v>39</v>
      </c>
      <c r="C466" t="s">
        <v>40</v>
      </c>
      <c r="D466" t="s">
        <v>41</v>
      </c>
      <c r="E466" t="s">
        <v>22</v>
      </c>
      <c r="F466" t="s">
        <v>23</v>
      </c>
      <c r="G466" t="s">
        <v>87</v>
      </c>
      <c r="H466" t="s">
        <v>87</v>
      </c>
      <c r="I466" t="s">
        <v>134</v>
      </c>
      <c r="J466" t="s">
        <v>87</v>
      </c>
      <c r="K466" t="s">
        <v>87</v>
      </c>
      <c r="L466" t="s">
        <v>136</v>
      </c>
      <c r="M466" t="s">
        <v>137</v>
      </c>
      <c r="O466" t="s">
        <v>175</v>
      </c>
      <c r="P466" t="s">
        <v>171</v>
      </c>
      <c r="Q466" t="s">
        <v>181</v>
      </c>
      <c r="R466" t="s">
        <v>180</v>
      </c>
      <c r="S466" t="s">
        <v>182</v>
      </c>
      <c r="T466" t="s">
        <v>179</v>
      </c>
      <c r="U466" t="s">
        <v>177</v>
      </c>
      <c r="V466" t="s">
        <v>178</v>
      </c>
    </row>
    <row r="467" spans="1:22" x14ac:dyDescent="0.25">
      <c r="A467">
        <v>466</v>
      </c>
      <c r="B467" t="s">
        <v>39</v>
      </c>
      <c r="C467" t="s">
        <v>40</v>
      </c>
      <c r="D467" t="s">
        <v>41</v>
      </c>
      <c r="E467" t="s">
        <v>22</v>
      </c>
      <c r="F467" t="s">
        <v>23</v>
      </c>
      <c r="G467" t="s">
        <v>87</v>
      </c>
      <c r="H467" t="s">
        <v>87</v>
      </c>
      <c r="I467" t="s">
        <v>134</v>
      </c>
      <c r="J467" t="s">
        <v>87</v>
      </c>
      <c r="K467" t="s">
        <v>20</v>
      </c>
      <c r="L467" t="s">
        <v>87</v>
      </c>
      <c r="M467" t="s">
        <v>137</v>
      </c>
      <c r="O467" t="s">
        <v>175</v>
      </c>
      <c r="P467" t="s">
        <v>172</v>
      </c>
      <c r="Q467" t="s">
        <v>181</v>
      </c>
      <c r="R467" t="s">
        <v>180</v>
      </c>
      <c r="S467" t="s">
        <v>182</v>
      </c>
      <c r="T467" t="s">
        <v>179</v>
      </c>
      <c r="U467" t="s">
        <v>177</v>
      </c>
      <c r="V467" t="s">
        <v>171</v>
      </c>
    </row>
    <row r="468" spans="1:22" x14ac:dyDescent="0.25">
      <c r="A468">
        <v>467</v>
      </c>
      <c r="B468" t="s">
        <v>39</v>
      </c>
      <c r="C468" t="s">
        <v>40</v>
      </c>
      <c r="D468" t="s">
        <v>41</v>
      </c>
      <c r="E468" t="s">
        <v>22</v>
      </c>
      <c r="F468" t="s">
        <v>23</v>
      </c>
      <c r="G468" t="s">
        <v>87</v>
      </c>
      <c r="H468" t="s">
        <v>87</v>
      </c>
      <c r="I468" t="s">
        <v>134</v>
      </c>
      <c r="J468" t="s">
        <v>87</v>
      </c>
      <c r="K468" t="s">
        <v>20</v>
      </c>
      <c r="L468" t="s">
        <v>136</v>
      </c>
      <c r="M468" t="s">
        <v>87</v>
      </c>
      <c r="O468" t="s">
        <v>175</v>
      </c>
      <c r="P468" t="s">
        <v>172</v>
      </c>
      <c r="Q468" t="s">
        <v>181</v>
      </c>
      <c r="R468" t="s">
        <v>180</v>
      </c>
      <c r="S468" t="s">
        <v>182</v>
      </c>
      <c r="T468" t="s">
        <v>179</v>
      </c>
      <c r="U468" t="s">
        <v>171</v>
      </c>
      <c r="V468" t="s">
        <v>178</v>
      </c>
    </row>
    <row r="469" spans="1:22" x14ac:dyDescent="0.25">
      <c r="A469">
        <v>468</v>
      </c>
      <c r="B469" t="s">
        <v>39</v>
      </c>
      <c r="C469" t="s">
        <v>40</v>
      </c>
      <c r="D469" t="s">
        <v>41</v>
      </c>
      <c r="E469" t="s">
        <v>22</v>
      </c>
      <c r="F469" t="s">
        <v>23</v>
      </c>
      <c r="G469" t="s">
        <v>87</v>
      </c>
      <c r="H469" t="s">
        <v>87</v>
      </c>
      <c r="I469" t="s">
        <v>134</v>
      </c>
      <c r="J469" t="s">
        <v>135</v>
      </c>
      <c r="K469" t="s">
        <v>87</v>
      </c>
      <c r="L469" t="s">
        <v>87</v>
      </c>
      <c r="M469" t="s">
        <v>137</v>
      </c>
      <c r="O469" t="s">
        <v>175</v>
      </c>
      <c r="P469" t="s">
        <v>171</v>
      </c>
      <c r="Q469" t="s">
        <v>181</v>
      </c>
      <c r="R469" t="s">
        <v>180</v>
      </c>
      <c r="S469" t="s">
        <v>182</v>
      </c>
      <c r="T469" t="s">
        <v>179</v>
      </c>
      <c r="U469" t="s">
        <v>177</v>
      </c>
      <c r="V469" t="s">
        <v>173</v>
      </c>
    </row>
    <row r="470" spans="1:22" x14ac:dyDescent="0.25">
      <c r="A470">
        <v>469</v>
      </c>
      <c r="B470" t="s">
        <v>39</v>
      </c>
      <c r="C470" t="s">
        <v>40</v>
      </c>
      <c r="D470" t="s">
        <v>41</v>
      </c>
      <c r="E470" t="s">
        <v>22</v>
      </c>
      <c r="F470" t="s">
        <v>23</v>
      </c>
      <c r="G470" t="s">
        <v>87</v>
      </c>
      <c r="H470" t="s">
        <v>87</v>
      </c>
      <c r="I470" t="s">
        <v>134</v>
      </c>
      <c r="J470" t="s">
        <v>135</v>
      </c>
      <c r="K470" t="s">
        <v>87</v>
      </c>
      <c r="L470" t="s">
        <v>136</v>
      </c>
      <c r="M470" t="s">
        <v>87</v>
      </c>
      <c r="O470" t="s">
        <v>175</v>
      </c>
      <c r="P470" t="s">
        <v>171</v>
      </c>
      <c r="Q470" t="s">
        <v>181</v>
      </c>
      <c r="R470" t="s">
        <v>180</v>
      </c>
      <c r="S470" t="s">
        <v>182</v>
      </c>
      <c r="T470" t="s">
        <v>179</v>
      </c>
      <c r="U470" t="s">
        <v>173</v>
      </c>
      <c r="V470" t="s">
        <v>178</v>
      </c>
    </row>
    <row r="471" spans="1:22" x14ac:dyDescent="0.25">
      <c r="A471">
        <v>470</v>
      </c>
      <c r="B471" t="s">
        <v>39</v>
      </c>
      <c r="C471" t="s">
        <v>40</v>
      </c>
      <c r="D471" t="s">
        <v>41</v>
      </c>
      <c r="E471" t="s">
        <v>22</v>
      </c>
      <c r="F471" t="s">
        <v>23</v>
      </c>
      <c r="G471" t="s">
        <v>87</v>
      </c>
      <c r="H471" t="s">
        <v>87</v>
      </c>
      <c r="I471" t="s">
        <v>134</v>
      </c>
      <c r="J471" t="s">
        <v>135</v>
      </c>
      <c r="K471" t="s">
        <v>20</v>
      </c>
      <c r="L471" t="s">
        <v>87</v>
      </c>
      <c r="M471" t="s">
        <v>87</v>
      </c>
      <c r="O471" t="s">
        <v>175</v>
      </c>
      <c r="P471" t="s">
        <v>172</v>
      </c>
      <c r="Q471" t="s">
        <v>181</v>
      </c>
      <c r="R471" t="s">
        <v>180</v>
      </c>
      <c r="S471" t="s">
        <v>182</v>
      </c>
      <c r="T471" t="s">
        <v>179</v>
      </c>
      <c r="U471" t="s">
        <v>171</v>
      </c>
      <c r="V471" t="s">
        <v>173</v>
      </c>
    </row>
    <row r="472" spans="1:22" x14ac:dyDescent="0.25">
      <c r="A472">
        <v>471</v>
      </c>
      <c r="B472" t="s">
        <v>39</v>
      </c>
      <c r="C472" t="s">
        <v>40</v>
      </c>
      <c r="D472" t="s">
        <v>41</v>
      </c>
      <c r="E472" t="s">
        <v>22</v>
      </c>
      <c r="F472" t="s">
        <v>23</v>
      </c>
      <c r="G472" t="s">
        <v>87</v>
      </c>
      <c r="H472" t="s">
        <v>133</v>
      </c>
      <c r="I472" t="s">
        <v>87</v>
      </c>
      <c r="J472" t="s">
        <v>87</v>
      </c>
      <c r="K472" t="s">
        <v>87</v>
      </c>
      <c r="L472" t="s">
        <v>136</v>
      </c>
      <c r="M472" t="s">
        <v>137</v>
      </c>
      <c r="O472" t="s">
        <v>171</v>
      </c>
      <c r="P472" t="s">
        <v>176</v>
      </c>
      <c r="Q472" t="s">
        <v>181</v>
      </c>
      <c r="R472" t="s">
        <v>180</v>
      </c>
      <c r="S472" t="s">
        <v>182</v>
      </c>
      <c r="T472" t="s">
        <v>179</v>
      </c>
      <c r="U472" t="s">
        <v>177</v>
      </c>
      <c r="V472" t="s">
        <v>178</v>
      </c>
    </row>
    <row r="473" spans="1:22" x14ac:dyDescent="0.25">
      <c r="A473">
        <v>472</v>
      </c>
      <c r="B473" t="s">
        <v>39</v>
      </c>
      <c r="C473" t="s">
        <v>40</v>
      </c>
      <c r="D473" t="s">
        <v>41</v>
      </c>
      <c r="E473" t="s">
        <v>22</v>
      </c>
      <c r="F473" t="s">
        <v>23</v>
      </c>
      <c r="G473" t="s">
        <v>87</v>
      </c>
      <c r="H473" t="s">
        <v>133</v>
      </c>
      <c r="I473" t="s">
        <v>87</v>
      </c>
      <c r="J473" t="s">
        <v>87</v>
      </c>
      <c r="K473" t="s">
        <v>20</v>
      </c>
      <c r="L473" t="s">
        <v>87</v>
      </c>
      <c r="M473" t="s">
        <v>137</v>
      </c>
      <c r="O473" t="s">
        <v>171</v>
      </c>
      <c r="P473" t="s">
        <v>176</v>
      </c>
      <c r="Q473" t="s">
        <v>181</v>
      </c>
      <c r="R473" t="s">
        <v>180</v>
      </c>
      <c r="S473" t="s">
        <v>182</v>
      </c>
      <c r="T473" t="s">
        <v>179</v>
      </c>
      <c r="U473" t="s">
        <v>177</v>
      </c>
      <c r="V473" t="s">
        <v>172</v>
      </c>
    </row>
    <row r="474" spans="1:22" x14ac:dyDescent="0.25">
      <c r="A474">
        <v>473</v>
      </c>
      <c r="B474" t="s">
        <v>39</v>
      </c>
      <c r="C474" t="s">
        <v>40</v>
      </c>
      <c r="D474" t="s">
        <v>41</v>
      </c>
      <c r="E474" t="s">
        <v>22</v>
      </c>
      <c r="F474" t="s">
        <v>23</v>
      </c>
      <c r="G474" t="s">
        <v>87</v>
      </c>
      <c r="H474" t="s">
        <v>133</v>
      </c>
      <c r="I474" t="s">
        <v>87</v>
      </c>
      <c r="J474" t="s">
        <v>87</v>
      </c>
      <c r="K474" t="s">
        <v>20</v>
      </c>
      <c r="L474" t="s">
        <v>136</v>
      </c>
      <c r="M474" t="s">
        <v>87</v>
      </c>
      <c r="O474" t="s">
        <v>171</v>
      </c>
      <c r="P474" t="s">
        <v>176</v>
      </c>
      <c r="Q474" t="s">
        <v>181</v>
      </c>
      <c r="R474" t="s">
        <v>180</v>
      </c>
      <c r="S474" t="s">
        <v>182</v>
      </c>
      <c r="T474" t="s">
        <v>179</v>
      </c>
      <c r="U474" t="s">
        <v>172</v>
      </c>
      <c r="V474" t="s">
        <v>178</v>
      </c>
    </row>
    <row r="475" spans="1:22" x14ac:dyDescent="0.25">
      <c r="A475">
        <v>474</v>
      </c>
      <c r="B475" t="s">
        <v>39</v>
      </c>
      <c r="C475" t="s">
        <v>40</v>
      </c>
      <c r="D475" t="s">
        <v>41</v>
      </c>
      <c r="E475" t="s">
        <v>22</v>
      </c>
      <c r="F475" t="s">
        <v>23</v>
      </c>
      <c r="G475" t="s">
        <v>87</v>
      </c>
      <c r="H475" t="s">
        <v>133</v>
      </c>
      <c r="I475" t="s">
        <v>87</v>
      </c>
      <c r="J475" t="s">
        <v>135</v>
      </c>
      <c r="K475" t="s">
        <v>87</v>
      </c>
      <c r="L475" t="s">
        <v>87</v>
      </c>
      <c r="M475" t="s">
        <v>137</v>
      </c>
      <c r="O475" t="s">
        <v>171</v>
      </c>
      <c r="P475" t="s">
        <v>176</v>
      </c>
      <c r="Q475" t="s">
        <v>181</v>
      </c>
      <c r="R475" t="s">
        <v>180</v>
      </c>
      <c r="S475" t="s">
        <v>182</v>
      </c>
      <c r="T475" t="s">
        <v>179</v>
      </c>
      <c r="U475" t="s">
        <v>177</v>
      </c>
      <c r="V475" t="s">
        <v>173</v>
      </c>
    </row>
    <row r="476" spans="1:22" x14ac:dyDescent="0.25">
      <c r="A476">
        <v>475</v>
      </c>
      <c r="B476" t="s">
        <v>39</v>
      </c>
      <c r="C476" t="s">
        <v>40</v>
      </c>
      <c r="D476" t="s">
        <v>41</v>
      </c>
      <c r="E476" t="s">
        <v>22</v>
      </c>
      <c r="F476" t="s">
        <v>23</v>
      </c>
      <c r="G476" t="s">
        <v>87</v>
      </c>
      <c r="H476" t="s">
        <v>133</v>
      </c>
      <c r="I476" t="s">
        <v>87</v>
      </c>
      <c r="J476" t="s">
        <v>135</v>
      </c>
      <c r="K476" t="s">
        <v>87</v>
      </c>
      <c r="L476" t="s">
        <v>136</v>
      </c>
      <c r="M476" t="s">
        <v>87</v>
      </c>
      <c r="O476" t="s">
        <v>171</v>
      </c>
      <c r="P476" t="s">
        <v>176</v>
      </c>
      <c r="Q476" t="s">
        <v>181</v>
      </c>
      <c r="R476" t="s">
        <v>180</v>
      </c>
      <c r="S476" t="s">
        <v>182</v>
      </c>
      <c r="T476" t="s">
        <v>179</v>
      </c>
      <c r="U476" t="s">
        <v>173</v>
      </c>
      <c r="V476" t="s">
        <v>178</v>
      </c>
    </row>
    <row r="477" spans="1:22" x14ac:dyDescent="0.25">
      <c r="A477">
        <v>476</v>
      </c>
      <c r="B477" t="s">
        <v>39</v>
      </c>
      <c r="C477" t="s">
        <v>40</v>
      </c>
      <c r="D477" t="s">
        <v>41</v>
      </c>
      <c r="E477" t="s">
        <v>22</v>
      </c>
      <c r="F477" t="s">
        <v>23</v>
      </c>
      <c r="G477" t="s">
        <v>87</v>
      </c>
      <c r="H477" t="s">
        <v>133</v>
      </c>
      <c r="I477" t="s">
        <v>87</v>
      </c>
      <c r="J477" t="s">
        <v>135</v>
      </c>
      <c r="K477" t="s">
        <v>20</v>
      </c>
      <c r="L477" t="s">
        <v>87</v>
      </c>
      <c r="M477" t="s">
        <v>87</v>
      </c>
      <c r="O477" t="s">
        <v>171</v>
      </c>
      <c r="P477" t="s">
        <v>176</v>
      </c>
      <c r="Q477" t="s">
        <v>181</v>
      </c>
      <c r="R477" t="s">
        <v>180</v>
      </c>
      <c r="S477" t="s">
        <v>182</v>
      </c>
      <c r="T477" t="s">
        <v>179</v>
      </c>
      <c r="U477" t="s">
        <v>173</v>
      </c>
      <c r="V477" t="s">
        <v>172</v>
      </c>
    </row>
    <row r="478" spans="1:22" x14ac:dyDescent="0.25">
      <c r="A478">
        <v>477</v>
      </c>
      <c r="B478" t="s">
        <v>39</v>
      </c>
      <c r="C478" t="s">
        <v>40</v>
      </c>
      <c r="D478" t="s">
        <v>41</v>
      </c>
      <c r="E478" t="s">
        <v>22</v>
      </c>
      <c r="F478" t="s">
        <v>23</v>
      </c>
      <c r="G478" t="s">
        <v>87</v>
      </c>
      <c r="H478" t="s">
        <v>133</v>
      </c>
      <c r="I478" t="s">
        <v>134</v>
      </c>
      <c r="J478" t="s">
        <v>87</v>
      </c>
      <c r="K478" t="s">
        <v>87</v>
      </c>
      <c r="L478" t="s">
        <v>87</v>
      </c>
      <c r="M478" t="s">
        <v>137</v>
      </c>
      <c r="O478" t="s">
        <v>175</v>
      </c>
      <c r="P478" t="s">
        <v>176</v>
      </c>
      <c r="Q478" t="s">
        <v>181</v>
      </c>
      <c r="R478" t="s">
        <v>180</v>
      </c>
      <c r="S478" t="s">
        <v>182</v>
      </c>
      <c r="T478" t="s">
        <v>179</v>
      </c>
      <c r="U478" t="s">
        <v>177</v>
      </c>
      <c r="V478" t="s">
        <v>171</v>
      </c>
    </row>
    <row r="479" spans="1:22" x14ac:dyDescent="0.25">
      <c r="A479">
        <v>478</v>
      </c>
      <c r="B479" t="s">
        <v>39</v>
      </c>
      <c r="C479" t="s">
        <v>40</v>
      </c>
      <c r="D479" t="s">
        <v>41</v>
      </c>
      <c r="E479" t="s">
        <v>22</v>
      </c>
      <c r="F479" t="s">
        <v>23</v>
      </c>
      <c r="G479" t="s">
        <v>87</v>
      </c>
      <c r="H479" t="s">
        <v>133</v>
      </c>
      <c r="I479" t="s">
        <v>134</v>
      </c>
      <c r="J479" t="s">
        <v>87</v>
      </c>
      <c r="K479" t="s">
        <v>87</v>
      </c>
      <c r="L479" t="s">
        <v>136</v>
      </c>
      <c r="M479" t="s">
        <v>87</v>
      </c>
      <c r="O479" t="s">
        <v>175</v>
      </c>
      <c r="P479" t="s">
        <v>176</v>
      </c>
      <c r="Q479" t="s">
        <v>181</v>
      </c>
      <c r="R479" t="s">
        <v>180</v>
      </c>
      <c r="S479" t="s">
        <v>182</v>
      </c>
      <c r="T479" t="s">
        <v>179</v>
      </c>
      <c r="U479" t="s">
        <v>171</v>
      </c>
      <c r="V479" t="s">
        <v>178</v>
      </c>
    </row>
    <row r="480" spans="1:22" x14ac:dyDescent="0.25">
      <c r="A480">
        <v>479</v>
      </c>
      <c r="B480" t="s">
        <v>39</v>
      </c>
      <c r="C480" t="s">
        <v>40</v>
      </c>
      <c r="D480" t="s">
        <v>41</v>
      </c>
      <c r="E480" t="s">
        <v>22</v>
      </c>
      <c r="F480" t="s">
        <v>23</v>
      </c>
      <c r="G480" t="s">
        <v>87</v>
      </c>
      <c r="H480" t="s">
        <v>133</v>
      </c>
      <c r="I480" t="s">
        <v>134</v>
      </c>
      <c r="J480" t="s">
        <v>87</v>
      </c>
      <c r="K480" t="s">
        <v>20</v>
      </c>
      <c r="L480" t="s">
        <v>87</v>
      </c>
      <c r="M480" t="s">
        <v>87</v>
      </c>
      <c r="O480" t="s">
        <v>175</v>
      </c>
      <c r="P480" t="s">
        <v>176</v>
      </c>
      <c r="Q480" t="s">
        <v>181</v>
      </c>
      <c r="R480" t="s">
        <v>180</v>
      </c>
      <c r="S480" t="s">
        <v>182</v>
      </c>
      <c r="T480" t="s">
        <v>179</v>
      </c>
      <c r="U480" t="s">
        <v>171</v>
      </c>
      <c r="V480" t="s">
        <v>172</v>
      </c>
    </row>
    <row r="481" spans="1:22" x14ac:dyDescent="0.25">
      <c r="A481">
        <v>480</v>
      </c>
      <c r="B481" t="s">
        <v>39</v>
      </c>
      <c r="C481" t="s">
        <v>40</v>
      </c>
      <c r="D481" t="s">
        <v>41</v>
      </c>
      <c r="E481" t="s">
        <v>22</v>
      </c>
      <c r="F481" t="s">
        <v>23</v>
      </c>
      <c r="G481" t="s">
        <v>87</v>
      </c>
      <c r="H481" t="s">
        <v>133</v>
      </c>
      <c r="I481" t="s">
        <v>134</v>
      </c>
      <c r="J481" t="s">
        <v>135</v>
      </c>
      <c r="K481" t="s">
        <v>87</v>
      </c>
      <c r="L481" t="s">
        <v>87</v>
      </c>
      <c r="M481" t="s">
        <v>87</v>
      </c>
      <c r="O481" t="s">
        <v>175</v>
      </c>
      <c r="P481" t="s">
        <v>176</v>
      </c>
      <c r="Q481" t="s">
        <v>181</v>
      </c>
      <c r="R481" t="s">
        <v>180</v>
      </c>
      <c r="S481" t="s">
        <v>182</v>
      </c>
      <c r="T481" t="s">
        <v>179</v>
      </c>
      <c r="U481" t="s">
        <v>171</v>
      </c>
      <c r="V481" t="s">
        <v>173</v>
      </c>
    </row>
    <row r="482" spans="1:22" x14ac:dyDescent="0.25">
      <c r="A482">
        <v>481</v>
      </c>
      <c r="B482" t="s">
        <v>39</v>
      </c>
      <c r="C482" t="s">
        <v>40</v>
      </c>
      <c r="D482" t="s">
        <v>41</v>
      </c>
      <c r="E482" t="s">
        <v>22</v>
      </c>
      <c r="F482" t="s">
        <v>23</v>
      </c>
      <c r="G482" t="s">
        <v>132</v>
      </c>
      <c r="H482" t="s">
        <v>87</v>
      </c>
      <c r="I482" t="s">
        <v>87</v>
      </c>
      <c r="J482" t="s">
        <v>87</v>
      </c>
      <c r="K482" t="s">
        <v>87</v>
      </c>
      <c r="L482" t="s">
        <v>136</v>
      </c>
      <c r="M482" t="s">
        <v>137</v>
      </c>
      <c r="O482" t="s">
        <v>180</v>
      </c>
      <c r="P482" t="s">
        <v>171</v>
      </c>
      <c r="Q482" t="s">
        <v>181</v>
      </c>
      <c r="R482" t="s">
        <v>179</v>
      </c>
      <c r="S482" t="s">
        <v>182</v>
      </c>
      <c r="T482" t="s">
        <v>174</v>
      </c>
      <c r="U482" t="s">
        <v>177</v>
      </c>
      <c r="V482" t="s">
        <v>178</v>
      </c>
    </row>
    <row r="483" spans="1:22" x14ac:dyDescent="0.25">
      <c r="A483">
        <v>482</v>
      </c>
      <c r="B483" t="s">
        <v>39</v>
      </c>
      <c r="C483" t="s">
        <v>40</v>
      </c>
      <c r="D483" t="s">
        <v>41</v>
      </c>
      <c r="E483" t="s">
        <v>22</v>
      </c>
      <c r="F483" t="s">
        <v>23</v>
      </c>
      <c r="G483" t="s">
        <v>132</v>
      </c>
      <c r="H483" t="s">
        <v>87</v>
      </c>
      <c r="I483" t="s">
        <v>87</v>
      </c>
      <c r="J483" t="s">
        <v>87</v>
      </c>
      <c r="K483" t="s">
        <v>20</v>
      </c>
      <c r="L483" t="s">
        <v>87</v>
      </c>
      <c r="M483" t="s">
        <v>137</v>
      </c>
      <c r="O483" t="s">
        <v>180</v>
      </c>
      <c r="P483" t="s">
        <v>172</v>
      </c>
      <c r="Q483" t="s">
        <v>181</v>
      </c>
      <c r="R483" t="s">
        <v>179</v>
      </c>
      <c r="S483" t="s">
        <v>182</v>
      </c>
      <c r="T483" t="s">
        <v>174</v>
      </c>
      <c r="U483" t="s">
        <v>177</v>
      </c>
      <c r="V483" t="s">
        <v>171</v>
      </c>
    </row>
    <row r="484" spans="1:22" x14ac:dyDescent="0.25">
      <c r="A484">
        <v>483</v>
      </c>
      <c r="B484" t="s">
        <v>39</v>
      </c>
      <c r="C484" t="s">
        <v>40</v>
      </c>
      <c r="D484" t="s">
        <v>41</v>
      </c>
      <c r="E484" t="s">
        <v>22</v>
      </c>
      <c r="F484" t="s">
        <v>23</v>
      </c>
      <c r="G484" t="s">
        <v>132</v>
      </c>
      <c r="H484" t="s">
        <v>87</v>
      </c>
      <c r="I484" t="s">
        <v>87</v>
      </c>
      <c r="J484" t="s">
        <v>87</v>
      </c>
      <c r="K484" t="s">
        <v>20</v>
      </c>
      <c r="L484" t="s">
        <v>136</v>
      </c>
      <c r="M484" t="s">
        <v>87</v>
      </c>
      <c r="O484" t="s">
        <v>180</v>
      </c>
      <c r="P484" t="s">
        <v>172</v>
      </c>
      <c r="Q484" t="s">
        <v>181</v>
      </c>
      <c r="R484" t="s">
        <v>179</v>
      </c>
      <c r="S484" t="s">
        <v>182</v>
      </c>
      <c r="T484" t="s">
        <v>174</v>
      </c>
      <c r="U484" t="s">
        <v>171</v>
      </c>
      <c r="V484" t="s">
        <v>178</v>
      </c>
    </row>
    <row r="485" spans="1:22" x14ac:dyDescent="0.25">
      <c r="A485">
        <v>484</v>
      </c>
      <c r="B485" t="s">
        <v>39</v>
      </c>
      <c r="C485" t="s">
        <v>40</v>
      </c>
      <c r="D485" t="s">
        <v>41</v>
      </c>
      <c r="E485" t="s">
        <v>22</v>
      </c>
      <c r="F485" t="s">
        <v>23</v>
      </c>
      <c r="G485" t="s">
        <v>132</v>
      </c>
      <c r="H485" t="s">
        <v>87</v>
      </c>
      <c r="I485" t="s">
        <v>87</v>
      </c>
      <c r="J485" t="s">
        <v>135</v>
      </c>
      <c r="K485" t="s">
        <v>87</v>
      </c>
      <c r="L485" t="s">
        <v>87</v>
      </c>
      <c r="M485" t="s">
        <v>137</v>
      </c>
      <c r="O485" t="s">
        <v>180</v>
      </c>
      <c r="P485" t="s">
        <v>171</v>
      </c>
      <c r="Q485" t="s">
        <v>181</v>
      </c>
      <c r="R485" t="s">
        <v>179</v>
      </c>
      <c r="S485" t="s">
        <v>182</v>
      </c>
      <c r="T485" t="s">
        <v>174</v>
      </c>
      <c r="U485" t="s">
        <v>177</v>
      </c>
      <c r="V485" t="s">
        <v>173</v>
      </c>
    </row>
    <row r="486" spans="1:22" x14ac:dyDescent="0.25">
      <c r="A486">
        <v>485</v>
      </c>
      <c r="B486" t="s">
        <v>39</v>
      </c>
      <c r="C486" t="s">
        <v>40</v>
      </c>
      <c r="D486" t="s">
        <v>41</v>
      </c>
      <c r="E486" t="s">
        <v>22</v>
      </c>
      <c r="F486" t="s">
        <v>23</v>
      </c>
      <c r="G486" t="s">
        <v>132</v>
      </c>
      <c r="H486" t="s">
        <v>87</v>
      </c>
      <c r="I486" t="s">
        <v>87</v>
      </c>
      <c r="J486" t="s">
        <v>135</v>
      </c>
      <c r="K486" t="s">
        <v>87</v>
      </c>
      <c r="L486" t="s">
        <v>136</v>
      </c>
      <c r="M486" t="s">
        <v>87</v>
      </c>
      <c r="O486" t="s">
        <v>180</v>
      </c>
      <c r="P486" t="s">
        <v>171</v>
      </c>
      <c r="Q486" t="s">
        <v>181</v>
      </c>
      <c r="R486" t="s">
        <v>179</v>
      </c>
      <c r="S486" t="s">
        <v>182</v>
      </c>
      <c r="T486" t="s">
        <v>174</v>
      </c>
      <c r="U486" t="s">
        <v>173</v>
      </c>
      <c r="V486" t="s">
        <v>178</v>
      </c>
    </row>
    <row r="487" spans="1:22" x14ac:dyDescent="0.25">
      <c r="A487">
        <v>486</v>
      </c>
      <c r="B487" t="s">
        <v>39</v>
      </c>
      <c r="C487" t="s">
        <v>40</v>
      </c>
      <c r="D487" t="s">
        <v>41</v>
      </c>
      <c r="E487" t="s">
        <v>22</v>
      </c>
      <c r="F487" t="s">
        <v>23</v>
      </c>
      <c r="G487" t="s">
        <v>132</v>
      </c>
      <c r="H487" t="s">
        <v>87</v>
      </c>
      <c r="I487" t="s">
        <v>87</v>
      </c>
      <c r="J487" t="s">
        <v>135</v>
      </c>
      <c r="K487" t="s">
        <v>20</v>
      </c>
      <c r="L487" t="s">
        <v>87</v>
      </c>
      <c r="M487" t="s">
        <v>87</v>
      </c>
      <c r="O487" t="s">
        <v>180</v>
      </c>
      <c r="P487" t="s">
        <v>172</v>
      </c>
      <c r="Q487" t="s">
        <v>181</v>
      </c>
      <c r="R487" t="s">
        <v>179</v>
      </c>
      <c r="S487" t="s">
        <v>182</v>
      </c>
      <c r="T487" t="s">
        <v>174</v>
      </c>
      <c r="U487" t="s">
        <v>171</v>
      </c>
      <c r="V487" t="s">
        <v>173</v>
      </c>
    </row>
    <row r="488" spans="1:22" x14ac:dyDescent="0.25">
      <c r="A488">
        <v>487</v>
      </c>
      <c r="B488" t="s">
        <v>39</v>
      </c>
      <c r="C488" t="s">
        <v>40</v>
      </c>
      <c r="D488" t="s">
        <v>41</v>
      </c>
      <c r="E488" t="s">
        <v>22</v>
      </c>
      <c r="F488" t="s">
        <v>23</v>
      </c>
      <c r="G488" t="s">
        <v>132</v>
      </c>
      <c r="H488" t="s">
        <v>87</v>
      </c>
      <c r="I488" t="s">
        <v>134</v>
      </c>
      <c r="J488" t="s">
        <v>87</v>
      </c>
      <c r="K488" t="s">
        <v>87</v>
      </c>
      <c r="L488" t="s">
        <v>87</v>
      </c>
      <c r="M488" t="s">
        <v>137</v>
      </c>
      <c r="O488" t="s">
        <v>175</v>
      </c>
      <c r="P488" t="s">
        <v>174</v>
      </c>
      <c r="Q488" t="s">
        <v>181</v>
      </c>
      <c r="R488" t="s">
        <v>180</v>
      </c>
      <c r="S488" t="s">
        <v>182</v>
      </c>
      <c r="T488" t="s">
        <v>179</v>
      </c>
      <c r="U488" t="s">
        <v>177</v>
      </c>
      <c r="V488" t="s">
        <v>171</v>
      </c>
    </row>
    <row r="489" spans="1:22" x14ac:dyDescent="0.25">
      <c r="A489">
        <v>488</v>
      </c>
      <c r="B489" t="s">
        <v>39</v>
      </c>
      <c r="C489" t="s">
        <v>40</v>
      </c>
      <c r="D489" t="s">
        <v>41</v>
      </c>
      <c r="E489" t="s">
        <v>22</v>
      </c>
      <c r="F489" t="s">
        <v>23</v>
      </c>
      <c r="G489" t="s">
        <v>132</v>
      </c>
      <c r="H489" t="s">
        <v>87</v>
      </c>
      <c r="I489" t="s">
        <v>134</v>
      </c>
      <c r="J489" t="s">
        <v>87</v>
      </c>
      <c r="K489" t="s">
        <v>87</v>
      </c>
      <c r="L489" t="s">
        <v>136</v>
      </c>
      <c r="M489" t="s">
        <v>87</v>
      </c>
      <c r="O489" t="s">
        <v>175</v>
      </c>
      <c r="P489" t="s">
        <v>171</v>
      </c>
      <c r="Q489" t="s">
        <v>181</v>
      </c>
      <c r="R489" t="s">
        <v>180</v>
      </c>
      <c r="S489" t="s">
        <v>182</v>
      </c>
      <c r="T489" t="s">
        <v>174</v>
      </c>
      <c r="U489" t="s">
        <v>179</v>
      </c>
      <c r="V489" t="s">
        <v>178</v>
      </c>
    </row>
    <row r="490" spans="1:22" x14ac:dyDescent="0.25">
      <c r="A490">
        <v>489</v>
      </c>
      <c r="B490" t="s">
        <v>39</v>
      </c>
      <c r="C490" t="s">
        <v>40</v>
      </c>
      <c r="D490" t="s">
        <v>41</v>
      </c>
      <c r="E490" t="s">
        <v>22</v>
      </c>
      <c r="F490" t="s">
        <v>23</v>
      </c>
      <c r="G490" t="s">
        <v>132</v>
      </c>
      <c r="H490" t="s">
        <v>87</v>
      </c>
      <c r="I490" t="s">
        <v>134</v>
      </c>
      <c r="J490" t="s">
        <v>87</v>
      </c>
      <c r="K490" t="s">
        <v>20</v>
      </c>
      <c r="L490" t="s">
        <v>87</v>
      </c>
      <c r="M490" t="s">
        <v>87</v>
      </c>
      <c r="O490" t="s">
        <v>175</v>
      </c>
      <c r="P490" t="s">
        <v>172</v>
      </c>
      <c r="Q490" t="s">
        <v>181</v>
      </c>
      <c r="R490" t="s">
        <v>180</v>
      </c>
      <c r="S490" t="s">
        <v>182</v>
      </c>
      <c r="T490" t="s">
        <v>174</v>
      </c>
      <c r="U490" t="s">
        <v>179</v>
      </c>
      <c r="V490" t="s">
        <v>171</v>
      </c>
    </row>
    <row r="491" spans="1:22" x14ac:dyDescent="0.25">
      <c r="A491">
        <v>490</v>
      </c>
      <c r="B491" t="s">
        <v>39</v>
      </c>
      <c r="C491" t="s">
        <v>40</v>
      </c>
      <c r="D491" t="s">
        <v>41</v>
      </c>
      <c r="E491" t="s">
        <v>22</v>
      </c>
      <c r="F491" t="s">
        <v>23</v>
      </c>
      <c r="G491" t="s">
        <v>132</v>
      </c>
      <c r="H491" t="s">
        <v>87</v>
      </c>
      <c r="I491" t="s">
        <v>134</v>
      </c>
      <c r="J491" t="s">
        <v>135</v>
      </c>
      <c r="K491" t="s">
        <v>87</v>
      </c>
      <c r="L491" t="s">
        <v>87</v>
      </c>
      <c r="M491" t="s">
        <v>87</v>
      </c>
      <c r="O491" t="s">
        <v>175</v>
      </c>
      <c r="P491" t="s">
        <v>171</v>
      </c>
      <c r="Q491" t="s">
        <v>181</v>
      </c>
      <c r="R491" t="s">
        <v>180</v>
      </c>
      <c r="S491" t="s">
        <v>182</v>
      </c>
      <c r="T491" t="s">
        <v>174</v>
      </c>
      <c r="U491" t="s">
        <v>179</v>
      </c>
      <c r="V491" t="s">
        <v>173</v>
      </c>
    </row>
    <row r="492" spans="1:22" x14ac:dyDescent="0.25">
      <c r="A492">
        <v>491</v>
      </c>
      <c r="B492" t="s">
        <v>39</v>
      </c>
      <c r="C492" t="s">
        <v>40</v>
      </c>
      <c r="D492" t="s">
        <v>41</v>
      </c>
      <c r="E492" t="s">
        <v>22</v>
      </c>
      <c r="F492" t="s">
        <v>23</v>
      </c>
      <c r="G492" t="s">
        <v>132</v>
      </c>
      <c r="H492" t="s">
        <v>133</v>
      </c>
      <c r="I492" t="s">
        <v>87</v>
      </c>
      <c r="J492" t="s">
        <v>87</v>
      </c>
      <c r="K492" t="s">
        <v>87</v>
      </c>
      <c r="L492" t="s">
        <v>87</v>
      </c>
      <c r="M492" t="s">
        <v>137</v>
      </c>
      <c r="O492" t="s">
        <v>180</v>
      </c>
      <c r="P492" t="s">
        <v>176</v>
      </c>
      <c r="Q492" t="s">
        <v>181</v>
      </c>
      <c r="R492" t="s">
        <v>179</v>
      </c>
      <c r="S492" t="s">
        <v>182</v>
      </c>
      <c r="T492" t="s">
        <v>174</v>
      </c>
      <c r="U492" t="s">
        <v>177</v>
      </c>
      <c r="V492" t="s">
        <v>171</v>
      </c>
    </row>
    <row r="493" spans="1:22" x14ac:dyDescent="0.25">
      <c r="A493">
        <v>492</v>
      </c>
      <c r="B493" t="s">
        <v>39</v>
      </c>
      <c r="C493" t="s">
        <v>40</v>
      </c>
      <c r="D493" t="s">
        <v>41</v>
      </c>
      <c r="E493" t="s">
        <v>22</v>
      </c>
      <c r="F493" t="s">
        <v>23</v>
      </c>
      <c r="G493" t="s">
        <v>132</v>
      </c>
      <c r="H493" t="s">
        <v>133</v>
      </c>
      <c r="I493" t="s">
        <v>87</v>
      </c>
      <c r="J493" t="s">
        <v>87</v>
      </c>
      <c r="K493" t="s">
        <v>87</v>
      </c>
      <c r="L493" t="s">
        <v>136</v>
      </c>
      <c r="M493" t="s">
        <v>87</v>
      </c>
      <c r="O493" t="s">
        <v>180</v>
      </c>
      <c r="P493" t="s">
        <v>176</v>
      </c>
      <c r="Q493" t="s">
        <v>181</v>
      </c>
      <c r="R493" t="s">
        <v>179</v>
      </c>
      <c r="S493" t="s">
        <v>182</v>
      </c>
      <c r="T493" t="s">
        <v>174</v>
      </c>
      <c r="U493" t="s">
        <v>171</v>
      </c>
      <c r="V493" t="s">
        <v>178</v>
      </c>
    </row>
    <row r="494" spans="1:22" x14ac:dyDescent="0.25">
      <c r="A494">
        <v>493</v>
      </c>
      <c r="B494" t="s">
        <v>39</v>
      </c>
      <c r="C494" t="s">
        <v>40</v>
      </c>
      <c r="D494" t="s">
        <v>41</v>
      </c>
      <c r="E494" t="s">
        <v>22</v>
      </c>
      <c r="F494" t="s">
        <v>23</v>
      </c>
      <c r="G494" t="s">
        <v>132</v>
      </c>
      <c r="H494" t="s">
        <v>133</v>
      </c>
      <c r="I494" t="s">
        <v>87</v>
      </c>
      <c r="J494" t="s">
        <v>87</v>
      </c>
      <c r="K494" t="s">
        <v>20</v>
      </c>
      <c r="L494" t="s">
        <v>87</v>
      </c>
      <c r="M494" t="s">
        <v>87</v>
      </c>
      <c r="O494" t="s">
        <v>180</v>
      </c>
      <c r="P494" t="s">
        <v>176</v>
      </c>
      <c r="Q494" t="s">
        <v>181</v>
      </c>
      <c r="R494" t="s">
        <v>179</v>
      </c>
      <c r="S494" t="s">
        <v>182</v>
      </c>
      <c r="T494" t="s">
        <v>174</v>
      </c>
      <c r="U494" t="s">
        <v>171</v>
      </c>
      <c r="V494" t="s">
        <v>172</v>
      </c>
    </row>
    <row r="495" spans="1:22" x14ac:dyDescent="0.25">
      <c r="A495">
        <v>494</v>
      </c>
      <c r="B495" t="s">
        <v>39</v>
      </c>
      <c r="C495" t="s">
        <v>40</v>
      </c>
      <c r="D495" t="s">
        <v>41</v>
      </c>
      <c r="E495" t="s">
        <v>22</v>
      </c>
      <c r="F495" t="s">
        <v>23</v>
      </c>
      <c r="G495" t="s">
        <v>132</v>
      </c>
      <c r="H495" t="s">
        <v>133</v>
      </c>
      <c r="I495" t="s">
        <v>87</v>
      </c>
      <c r="J495" t="s">
        <v>135</v>
      </c>
      <c r="K495" t="s">
        <v>87</v>
      </c>
      <c r="L495" t="s">
        <v>87</v>
      </c>
      <c r="M495" t="s">
        <v>87</v>
      </c>
      <c r="O495" t="s">
        <v>180</v>
      </c>
      <c r="P495" t="s">
        <v>176</v>
      </c>
      <c r="Q495" t="s">
        <v>181</v>
      </c>
      <c r="R495" t="s">
        <v>179</v>
      </c>
      <c r="S495" t="s">
        <v>182</v>
      </c>
      <c r="T495" t="s">
        <v>174</v>
      </c>
      <c r="U495" t="s">
        <v>171</v>
      </c>
      <c r="V495" t="s">
        <v>173</v>
      </c>
    </row>
    <row r="496" spans="1:22" x14ac:dyDescent="0.25">
      <c r="A496">
        <v>495</v>
      </c>
      <c r="B496" t="s">
        <v>39</v>
      </c>
      <c r="C496" t="s">
        <v>40</v>
      </c>
      <c r="D496" t="s">
        <v>41</v>
      </c>
      <c r="E496" t="s">
        <v>22</v>
      </c>
      <c r="F496" t="s">
        <v>23</v>
      </c>
      <c r="G496" t="s">
        <v>132</v>
      </c>
      <c r="H496" t="s">
        <v>133</v>
      </c>
      <c r="I496" t="s">
        <v>134</v>
      </c>
      <c r="J496" t="s">
        <v>87</v>
      </c>
      <c r="K496" t="s">
        <v>87</v>
      </c>
      <c r="L496" t="s">
        <v>87</v>
      </c>
      <c r="M496" t="s">
        <v>87</v>
      </c>
      <c r="O496" t="s">
        <v>175</v>
      </c>
      <c r="P496" t="s">
        <v>176</v>
      </c>
      <c r="Q496" t="s">
        <v>181</v>
      </c>
      <c r="R496" t="s">
        <v>180</v>
      </c>
      <c r="S496" t="s">
        <v>182</v>
      </c>
      <c r="T496" t="s">
        <v>174</v>
      </c>
      <c r="U496" t="s">
        <v>179</v>
      </c>
      <c r="V496" t="s">
        <v>171</v>
      </c>
    </row>
    <row r="498" spans="2:11" x14ac:dyDescent="0.25">
      <c r="B498" s="59" t="str">
        <f>_xlfn.CONCAT(B2:M2)</f>
        <v>EFGHIJKL</v>
      </c>
      <c r="C498" s="59" t="str">
        <f t="shared" ref="C498:K498" si="0">RIGHT(O2,1)</f>
        <v>E</v>
      </c>
      <c r="D498" s="59" t="str">
        <f t="shared" si="0"/>
        <v>J</v>
      </c>
      <c r="E498" s="59" t="str">
        <f t="shared" si="0"/>
        <v>I</v>
      </c>
      <c r="F498" s="59" t="str">
        <f t="shared" si="0"/>
        <v>F</v>
      </c>
      <c r="G498" s="59" t="str">
        <f t="shared" si="0"/>
        <v>H</v>
      </c>
      <c r="H498" s="59" t="str">
        <f t="shared" si="0"/>
        <v>G</v>
      </c>
      <c r="I498" s="59" t="str">
        <f t="shared" si="0"/>
        <v>L</v>
      </c>
      <c r="J498" s="59" t="str">
        <f t="shared" si="0"/>
        <v>K</v>
      </c>
      <c r="K498" s="59" t="str">
        <f t="shared" si="0"/>
        <v/>
      </c>
    </row>
    <row r="499" spans="2:11" x14ac:dyDescent="0.25">
      <c r="B499" s="59" t="str">
        <f t="shared" ref="B499:B562" si="1">_xlfn.CONCAT(B3:M3)</f>
        <v>DFGHIJKL</v>
      </c>
      <c r="C499" s="59" t="str">
        <f t="shared" ref="C499:C562" si="2">RIGHT(O3,1)</f>
        <v>H</v>
      </c>
      <c r="D499" s="59" t="str">
        <f t="shared" ref="D499:D562" si="3">RIGHT(P3,1)</f>
        <v>G</v>
      </c>
      <c r="E499" s="59" t="str">
        <f t="shared" ref="E499:E562" si="4">RIGHT(Q3,1)</f>
        <v>I</v>
      </c>
      <c r="F499" s="59" t="str">
        <f t="shared" ref="F499:F562" si="5">RIGHT(R3,1)</f>
        <v>D</v>
      </c>
      <c r="G499" s="59" t="str">
        <f t="shared" ref="G499:G562" si="6">RIGHT(S3,1)</f>
        <v>J</v>
      </c>
      <c r="H499" s="59" t="str">
        <f t="shared" ref="H499:H562" si="7">RIGHT(T3,1)</f>
        <v>F</v>
      </c>
      <c r="I499" s="59" t="str">
        <f t="shared" ref="I499:I562" si="8">RIGHT(U3,1)</f>
        <v>L</v>
      </c>
      <c r="J499" s="59" t="str">
        <f t="shared" ref="J499:J562" si="9">RIGHT(V3,1)</f>
        <v>K</v>
      </c>
    </row>
    <row r="500" spans="2:11" x14ac:dyDescent="0.25">
      <c r="B500" s="59" t="str">
        <f t="shared" si="1"/>
        <v>DEGHIJKL</v>
      </c>
      <c r="C500" s="59" t="str">
        <f t="shared" si="2"/>
        <v>E</v>
      </c>
      <c r="D500" s="59" t="str">
        <f t="shared" si="3"/>
        <v>J</v>
      </c>
      <c r="E500" s="59" t="str">
        <f t="shared" si="4"/>
        <v>I</v>
      </c>
      <c r="F500" s="59" t="str">
        <f t="shared" si="5"/>
        <v>D</v>
      </c>
      <c r="G500" s="59" t="str">
        <f t="shared" si="6"/>
        <v>H</v>
      </c>
      <c r="H500" s="59" t="str">
        <f t="shared" si="7"/>
        <v>G</v>
      </c>
      <c r="I500" s="59" t="str">
        <f t="shared" si="8"/>
        <v>L</v>
      </c>
      <c r="J500" s="59" t="str">
        <f t="shared" si="9"/>
        <v>K</v>
      </c>
    </row>
    <row r="501" spans="2:11" x14ac:dyDescent="0.25">
      <c r="B501" s="59" t="str">
        <f t="shared" si="1"/>
        <v>DEFHIJKL</v>
      </c>
      <c r="C501" s="59" t="str">
        <f t="shared" si="2"/>
        <v>E</v>
      </c>
      <c r="D501" s="59" t="str">
        <f t="shared" si="3"/>
        <v>J</v>
      </c>
      <c r="E501" s="59" t="str">
        <f t="shared" si="4"/>
        <v>I</v>
      </c>
      <c r="F501" s="59" t="str">
        <f t="shared" si="5"/>
        <v>D</v>
      </c>
      <c r="G501" s="59" t="str">
        <f t="shared" si="6"/>
        <v>H</v>
      </c>
      <c r="H501" s="59" t="str">
        <f t="shared" si="7"/>
        <v>F</v>
      </c>
      <c r="I501" s="59" t="str">
        <f t="shared" si="8"/>
        <v>L</v>
      </c>
      <c r="J501" s="59" t="str">
        <f t="shared" si="9"/>
        <v>K</v>
      </c>
    </row>
    <row r="502" spans="2:11" x14ac:dyDescent="0.25">
      <c r="B502" s="59" t="str">
        <f t="shared" si="1"/>
        <v>DEFGIJKL</v>
      </c>
      <c r="C502" s="59" t="str">
        <f t="shared" si="2"/>
        <v>E</v>
      </c>
      <c r="D502" s="59" t="str">
        <f t="shared" si="3"/>
        <v>G</v>
      </c>
      <c r="E502" s="59" t="str">
        <f t="shared" si="4"/>
        <v>I</v>
      </c>
      <c r="F502" s="59" t="str">
        <f t="shared" si="5"/>
        <v>D</v>
      </c>
      <c r="G502" s="59" t="str">
        <f t="shared" si="6"/>
        <v>J</v>
      </c>
      <c r="H502" s="59" t="str">
        <f t="shared" si="7"/>
        <v>F</v>
      </c>
      <c r="I502" s="59" t="str">
        <f t="shared" si="8"/>
        <v>L</v>
      </c>
      <c r="J502" s="59" t="str">
        <f t="shared" si="9"/>
        <v>K</v>
      </c>
    </row>
    <row r="503" spans="2:11" x14ac:dyDescent="0.25">
      <c r="B503" s="59" t="str">
        <f t="shared" si="1"/>
        <v>DEFGHJKL</v>
      </c>
      <c r="C503" s="59" t="str">
        <f t="shared" si="2"/>
        <v>E</v>
      </c>
      <c r="D503" s="59" t="str">
        <f t="shared" si="3"/>
        <v>G</v>
      </c>
      <c r="E503" s="59" t="str">
        <f t="shared" si="4"/>
        <v>J</v>
      </c>
      <c r="F503" s="59" t="str">
        <f t="shared" si="5"/>
        <v>D</v>
      </c>
      <c r="G503" s="59" t="str">
        <f t="shared" si="6"/>
        <v>H</v>
      </c>
      <c r="H503" s="59" t="str">
        <f t="shared" si="7"/>
        <v>F</v>
      </c>
      <c r="I503" s="59" t="str">
        <f t="shared" si="8"/>
        <v>L</v>
      </c>
      <c r="J503" s="59" t="str">
        <f t="shared" si="9"/>
        <v>K</v>
      </c>
    </row>
    <row r="504" spans="2:11" x14ac:dyDescent="0.25">
      <c r="B504" s="59" t="str">
        <f t="shared" si="1"/>
        <v>DEFGHIKL</v>
      </c>
      <c r="C504" s="59" t="str">
        <f t="shared" si="2"/>
        <v>E</v>
      </c>
      <c r="D504" s="59" t="str">
        <f t="shared" si="3"/>
        <v>G</v>
      </c>
      <c r="E504" s="59" t="str">
        <f t="shared" si="4"/>
        <v>I</v>
      </c>
      <c r="F504" s="59" t="str">
        <f t="shared" si="5"/>
        <v>D</v>
      </c>
      <c r="G504" s="59" t="str">
        <f t="shared" si="6"/>
        <v>H</v>
      </c>
      <c r="H504" s="59" t="str">
        <f t="shared" si="7"/>
        <v>F</v>
      </c>
      <c r="I504" s="59" t="str">
        <f t="shared" si="8"/>
        <v>L</v>
      </c>
      <c r="J504" s="59" t="str">
        <f t="shared" si="9"/>
        <v>K</v>
      </c>
    </row>
    <row r="505" spans="2:11" x14ac:dyDescent="0.25">
      <c r="B505" s="59" t="str">
        <f t="shared" si="1"/>
        <v>DEFGHIJL</v>
      </c>
      <c r="C505" s="59" t="str">
        <f t="shared" si="2"/>
        <v>E</v>
      </c>
      <c r="D505" s="59" t="str">
        <f t="shared" si="3"/>
        <v>G</v>
      </c>
      <c r="E505" s="59" t="str">
        <f t="shared" si="4"/>
        <v>J</v>
      </c>
      <c r="F505" s="59" t="str">
        <f t="shared" si="5"/>
        <v>D</v>
      </c>
      <c r="G505" s="59" t="str">
        <f t="shared" si="6"/>
        <v>H</v>
      </c>
      <c r="H505" s="59" t="str">
        <f t="shared" si="7"/>
        <v>F</v>
      </c>
      <c r="I505" s="59" t="str">
        <f t="shared" si="8"/>
        <v>L</v>
      </c>
      <c r="J505" s="59" t="str">
        <f t="shared" si="9"/>
        <v>I</v>
      </c>
    </row>
    <row r="506" spans="2:11" x14ac:dyDescent="0.25">
      <c r="B506" s="59" t="str">
        <f t="shared" si="1"/>
        <v>DEFGHIJK</v>
      </c>
      <c r="C506" s="59" t="str">
        <f t="shared" si="2"/>
        <v>E</v>
      </c>
      <c r="D506" s="59" t="str">
        <f t="shared" si="3"/>
        <v>G</v>
      </c>
      <c r="E506" s="59" t="str">
        <f t="shared" si="4"/>
        <v>J</v>
      </c>
      <c r="F506" s="59" t="str">
        <f t="shared" si="5"/>
        <v>D</v>
      </c>
      <c r="G506" s="59" t="str">
        <f t="shared" si="6"/>
        <v>H</v>
      </c>
      <c r="H506" s="59" t="str">
        <f t="shared" si="7"/>
        <v>F</v>
      </c>
      <c r="I506" s="59" t="str">
        <f t="shared" si="8"/>
        <v>I</v>
      </c>
      <c r="J506" s="59" t="str">
        <f t="shared" si="9"/>
        <v>K</v>
      </c>
    </row>
    <row r="507" spans="2:11" x14ac:dyDescent="0.25">
      <c r="B507" s="59" t="str">
        <f t="shared" si="1"/>
        <v>CFGHIJKL</v>
      </c>
      <c r="C507" s="59" t="str">
        <f t="shared" si="2"/>
        <v>H</v>
      </c>
      <c r="D507" s="59" t="str">
        <f t="shared" si="3"/>
        <v>G</v>
      </c>
      <c r="E507" s="59" t="str">
        <f t="shared" si="4"/>
        <v>I</v>
      </c>
      <c r="F507" s="59" t="str">
        <f t="shared" si="5"/>
        <v>C</v>
      </c>
      <c r="G507" s="59" t="str">
        <f t="shared" si="6"/>
        <v>J</v>
      </c>
      <c r="H507" s="59" t="str">
        <f t="shared" si="7"/>
        <v>F</v>
      </c>
      <c r="I507" s="59" t="str">
        <f t="shared" si="8"/>
        <v>L</v>
      </c>
      <c r="J507" s="59" t="str">
        <f t="shared" si="9"/>
        <v>K</v>
      </c>
    </row>
    <row r="508" spans="2:11" x14ac:dyDescent="0.25">
      <c r="B508" s="59" t="str">
        <f t="shared" si="1"/>
        <v>CEGHIJKL</v>
      </c>
      <c r="C508" s="59" t="str">
        <f t="shared" si="2"/>
        <v>E</v>
      </c>
      <c r="D508" s="59" t="str">
        <f t="shared" si="3"/>
        <v>J</v>
      </c>
      <c r="E508" s="59" t="str">
        <f t="shared" si="4"/>
        <v>I</v>
      </c>
      <c r="F508" s="59" t="str">
        <f t="shared" si="5"/>
        <v>C</v>
      </c>
      <c r="G508" s="59" t="str">
        <f t="shared" si="6"/>
        <v>H</v>
      </c>
      <c r="H508" s="59" t="str">
        <f t="shared" si="7"/>
        <v>G</v>
      </c>
      <c r="I508" s="59" t="str">
        <f t="shared" si="8"/>
        <v>L</v>
      </c>
      <c r="J508" s="59" t="str">
        <f t="shared" si="9"/>
        <v>K</v>
      </c>
    </row>
    <row r="509" spans="2:11" x14ac:dyDescent="0.25">
      <c r="B509" s="59" t="str">
        <f t="shared" si="1"/>
        <v>CEFHIJKL</v>
      </c>
      <c r="C509" s="59" t="str">
        <f t="shared" si="2"/>
        <v>E</v>
      </c>
      <c r="D509" s="59" t="str">
        <f t="shared" si="3"/>
        <v>J</v>
      </c>
      <c r="E509" s="59" t="str">
        <f t="shared" si="4"/>
        <v>I</v>
      </c>
      <c r="F509" s="59" t="str">
        <f t="shared" si="5"/>
        <v>C</v>
      </c>
      <c r="G509" s="59" t="str">
        <f t="shared" si="6"/>
        <v>H</v>
      </c>
      <c r="H509" s="59" t="str">
        <f t="shared" si="7"/>
        <v>F</v>
      </c>
      <c r="I509" s="59" t="str">
        <f t="shared" si="8"/>
        <v>L</v>
      </c>
      <c r="J509" s="59" t="str">
        <f t="shared" si="9"/>
        <v>K</v>
      </c>
    </row>
    <row r="510" spans="2:11" x14ac:dyDescent="0.25">
      <c r="B510" s="59" t="str">
        <f t="shared" si="1"/>
        <v>CEFGIJKL</v>
      </c>
      <c r="C510" s="59" t="str">
        <f t="shared" si="2"/>
        <v>E</v>
      </c>
      <c r="D510" s="59" t="str">
        <f t="shared" si="3"/>
        <v>G</v>
      </c>
      <c r="E510" s="59" t="str">
        <f t="shared" si="4"/>
        <v>I</v>
      </c>
      <c r="F510" s="59" t="str">
        <f t="shared" si="5"/>
        <v>C</v>
      </c>
      <c r="G510" s="59" t="str">
        <f t="shared" si="6"/>
        <v>J</v>
      </c>
      <c r="H510" s="59" t="str">
        <f t="shared" si="7"/>
        <v>F</v>
      </c>
      <c r="I510" s="59" t="str">
        <f t="shared" si="8"/>
        <v>L</v>
      </c>
      <c r="J510" s="59" t="str">
        <f t="shared" si="9"/>
        <v>K</v>
      </c>
    </row>
    <row r="511" spans="2:11" x14ac:dyDescent="0.25">
      <c r="B511" s="59" t="str">
        <f t="shared" si="1"/>
        <v>CEFGHJKL</v>
      </c>
      <c r="C511" s="59" t="str">
        <f t="shared" si="2"/>
        <v>E</v>
      </c>
      <c r="D511" s="59" t="str">
        <f t="shared" si="3"/>
        <v>G</v>
      </c>
      <c r="E511" s="59" t="str">
        <f t="shared" si="4"/>
        <v>J</v>
      </c>
      <c r="F511" s="59" t="str">
        <f t="shared" si="5"/>
        <v>C</v>
      </c>
      <c r="G511" s="59" t="str">
        <f t="shared" si="6"/>
        <v>H</v>
      </c>
      <c r="H511" s="59" t="str">
        <f t="shared" si="7"/>
        <v>F</v>
      </c>
      <c r="I511" s="59" t="str">
        <f t="shared" si="8"/>
        <v>L</v>
      </c>
      <c r="J511" s="59" t="str">
        <f t="shared" si="9"/>
        <v>K</v>
      </c>
    </row>
    <row r="512" spans="2:11" x14ac:dyDescent="0.25">
      <c r="B512" s="59" t="str">
        <f t="shared" si="1"/>
        <v>CEFGHIKL</v>
      </c>
      <c r="C512" s="59" t="str">
        <f t="shared" si="2"/>
        <v>E</v>
      </c>
      <c r="D512" s="59" t="str">
        <f t="shared" si="3"/>
        <v>G</v>
      </c>
      <c r="E512" s="59" t="str">
        <f t="shared" si="4"/>
        <v>I</v>
      </c>
      <c r="F512" s="59" t="str">
        <f t="shared" si="5"/>
        <v>C</v>
      </c>
      <c r="G512" s="59" t="str">
        <f t="shared" si="6"/>
        <v>H</v>
      </c>
      <c r="H512" s="59" t="str">
        <f t="shared" si="7"/>
        <v>F</v>
      </c>
      <c r="I512" s="59" t="str">
        <f t="shared" si="8"/>
        <v>L</v>
      </c>
      <c r="J512" s="59" t="str">
        <f t="shared" si="9"/>
        <v>K</v>
      </c>
    </row>
    <row r="513" spans="2:10" x14ac:dyDescent="0.25">
      <c r="B513" s="59" t="str">
        <f t="shared" si="1"/>
        <v>CEFGHIJL</v>
      </c>
      <c r="C513" s="59" t="str">
        <f t="shared" si="2"/>
        <v>E</v>
      </c>
      <c r="D513" s="59" t="str">
        <f t="shared" si="3"/>
        <v>G</v>
      </c>
      <c r="E513" s="59" t="str">
        <f t="shared" si="4"/>
        <v>J</v>
      </c>
      <c r="F513" s="59" t="str">
        <f t="shared" si="5"/>
        <v>C</v>
      </c>
      <c r="G513" s="59" t="str">
        <f t="shared" si="6"/>
        <v>H</v>
      </c>
      <c r="H513" s="59" t="str">
        <f t="shared" si="7"/>
        <v>F</v>
      </c>
      <c r="I513" s="59" t="str">
        <f t="shared" si="8"/>
        <v>L</v>
      </c>
      <c r="J513" s="59" t="str">
        <f t="shared" si="9"/>
        <v>I</v>
      </c>
    </row>
    <row r="514" spans="2:10" x14ac:dyDescent="0.25">
      <c r="B514" s="59" t="str">
        <f t="shared" si="1"/>
        <v>CEFGHIJK</v>
      </c>
      <c r="C514" s="59" t="str">
        <f t="shared" si="2"/>
        <v>E</v>
      </c>
      <c r="D514" s="59" t="str">
        <f t="shared" si="3"/>
        <v>G</v>
      </c>
      <c r="E514" s="59" t="str">
        <f t="shared" si="4"/>
        <v>J</v>
      </c>
      <c r="F514" s="59" t="str">
        <f t="shared" si="5"/>
        <v>C</v>
      </c>
      <c r="G514" s="59" t="str">
        <f t="shared" si="6"/>
        <v>H</v>
      </c>
      <c r="H514" s="59" t="str">
        <f t="shared" si="7"/>
        <v>F</v>
      </c>
      <c r="I514" s="59" t="str">
        <f t="shared" si="8"/>
        <v>I</v>
      </c>
      <c r="J514" s="59" t="str">
        <f t="shared" si="9"/>
        <v>K</v>
      </c>
    </row>
    <row r="515" spans="2:10" x14ac:dyDescent="0.25">
      <c r="B515" s="59" t="str">
        <f t="shared" si="1"/>
        <v>CDGHIJKL</v>
      </c>
      <c r="C515" s="59" t="str">
        <f t="shared" si="2"/>
        <v>H</v>
      </c>
      <c r="D515" s="59" t="str">
        <f t="shared" si="3"/>
        <v>G</v>
      </c>
      <c r="E515" s="59" t="str">
        <f t="shared" si="4"/>
        <v>I</v>
      </c>
      <c r="F515" s="59" t="str">
        <f t="shared" si="5"/>
        <v>C</v>
      </c>
      <c r="G515" s="59" t="str">
        <f t="shared" si="6"/>
        <v>J</v>
      </c>
      <c r="H515" s="59" t="str">
        <f t="shared" si="7"/>
        <v>D</v>
      </c>
      <c r="I515" s="59" t="str">
        <f t="shared" si="8"/>
        <v>L</v>
      </c>
      <c r="J515" s="59" t="str">
        <f t="shared" si="9"/>
        <v>K</v>
      </c>
    </row>
    <row r="516" spans="2:10" x14ac:dyDescent="0.25">
      <c r="B516" s="59" t="str">
        <f t="shared" si="1"/>
        <v>CDFHIJKL</v>
      </c>
      <c r="C516" s="59" t="str">
        <f t="shared" si="2"/>
        <v>C</v>
      </c>
      <c r="D516" s="59" t="str">
        <f t="shared" si="3"/>
        <v>J</v>
      </c>
      <c r="E516" s="59" t="str">
        <f t="shared" si="4"/>
        <v>I</v>
      </c>
      <c r="F516" s="59" t="str">
        <f t="shared" si="5"/>
        <v>D</v>
      </c>
      <c r="G516" s="59" t="str">
        <f t="shared" si="6"/>
        <v>H</v>
      </c>
      <c r="H516" s="59" t="str">
        <f t="shared" si="7"/>
        <v>F</v>
      </c>
      <c r="I516" s="59" t="str">
        <f t="shared" si="8"/>
        <v>L</v>
      </c>
      <c r="J516" s="59" t="str">
        <f t="shared" si="9"/>
        <v>K</v>
      </c>
    </row>
    <row r="517" spans="2:10" x14ac:dyDescent="0.25">
      <c r="B517" s="59" t="str">
        <f t="shared" si="1"/>
        <v>CDFGIJKL</v>
      </c>
      <c r="C517" s="59" t="str">
        <f t="shared" si="2"/>
        <v>C</v>
      </c>
      <c r="D517" s="59" t="str">
        <f t="shared" si="3"/>
        <v>G</v>
      </c>
      <c r="E517" s="59" t="str">
        <f t="shared" si="4"/>
        <v>I</v>
      </c>
      <c r="F517" s="59" t="str">
        <f t="shared" si="5"/>
        <v>D</v>
      </c>
      <c r="G517" s="59" t="str">
        <f t="shared" si="6"/>
        <v>J</v>
      </c>
      <c r="H517" s="59" t="str">
        <f t="shared" si="7"/>
        <v>F</v>
      </c>
      <c r="I517" s="59" t="str">
        <f t="shared" si="8"/>
        <v>L</v>
      </c>
      <c r="J517" s="59" t="str">
        <f t="shared" si="9"/>
        <v>K</v>
      </c>
    </row>
    <row r="518" spans="2:10" x14ac:dyDescent="0.25">
      <c r="B518" s="59" t="str">
        <f t="shared" si="1"/>
        <v>CDFGHJKL</v>
      </c>
      <c r="C518" s="59" t="str">
        <f t="shared" si="2"/>
        <v>C</v>
      </c>
      <c r="D518" s="59" t="str">
        <f t="shared" si="3"/>
        <v>G</v>
      </c>
      <c r="E518" s="59" t="str">
        <f t="shared" si="4"/>
        <v>J</v>
      </c>
      <c r="F518" s="59" t="str">
        <f t="shared" si="5"/>
        <v>D</v>
      </c>
      <c r="G518" s="59" t="str">
        <f t="shared" si="6"/>
        <v>H</v>
      </c>
      <c r="H518" s="59" t="str">
        <f t="shared" si="7"/>
        <v>F</v>
      </c>
      <c r="I518" s="59" t="str">
        <f t="shared" si="8"/>
        <v>L</v>
      </c>
      <c r="J518" s="59" t="str">
        <f t="shared" si="9"/>
        <v>K</v>
      </c>
    </row>
    <row r="519" spans="2:10" x14ac:dyDescent="0.25">
      <c r="B519" s="59" t="str">
        <f t="shared" si="1"/>
        <v>CDFGHIKL</v>
      </c>
      <c r="C519" s="59" t="str">
        <f t="shared" si="2"/>
        <v>C</v>
      </c>
      <c r="D519" s="59" t="str">
        <f t="shared" si="3"/>
        <v>G</v>
      </c>
      <c r="E519" s="59" t="str">
        <f t="shared" si="4"/>
        <v>I</v>
      </c>
      <c r="F519" s="59" t="str">
        <f t="shared" si="5"/>
        <v>D</v>
      </c>
      <c r="G519" s="59" t="str">
        <f t="shared" si="6"/>
        <v>H</v>
      </c>
      <c r="H519" s="59" t="str">
        <f t="shared" si="7"/>
        <v>F</v>
      </c>
      <c r="I519" s="59" t="str">
        <f t="shared" si="8"/>
        <v>L</v>
      </c>
      <c r="J519" s="59" t="str">
        <f t="shared" si="9"/>
        <v>K</v>
      </c>
    </row>
    <row r="520" spans="2:10" x14ac:dyDescent="0.25">
      <c r="B520" s="59" t="str">
        <f t="shared" si="1"/>
        <v>CDFGHIJL</v>
      </c>
      <c r="C520" s="59" t="str">
        <f t="shared" si="2"/>
        <v>C</v>
      </c>
      <c r="D520" s="59" t="str">
        <f t="shared" si="3"/>
        <v>G</v>
      </c>
      <c r="E520" s="59" t="str">
        <f t="shared" si="4"/>
        <v>J</v>
      </c>
      <c r="F520" s="59" t="str">
        <f t="shared" si="5"/>
        <v>D</v>
      </c>
      <c r="G520" s="59" t="str">
        <f t="shared" si="6"/>
        <v>H</v>
      </c>
      <c r="H520" s="59" t="str">
        <f t="shared" si="7"/>
        <v>F</v>
      </c>
      <c r="I520" s="59" t="str">
        <f t="shared" si="8"/>
        <v>L</v>
      </c>
      <c r="J520" s="59" t="str">
        <f t="shared" si="9"/>
        <v>I</v>
      </c>
    </row>
    <row r="521" spans="2:10" x14ac:dyDescent="0.25">
      <c r="B521" s="59" t="str">
        <f t="shared" si="1"/>
        <v>CDFGHIJK</v>
      </c>
      <c r="C521" s="59" t="str">
        <f t="shared" si="2"/>
        <v>C</v>
      </c>
      <c r="D521" s="59" t="str">
        <f t="shared" si="3"/>
        <v>G</v>
      </c>
      <c r="E521" s="59" t="str">
        <f t="shared" si="4"/>
        <v>J</v>
      </c>
      <c r="F521" s="59" t="str">
        <f t="shared" si="5"/>
        <v>D</v>
      </c>
      <c r="G521" s="59" t="str">
        <f t="shared" si="6"/>
        <v>H</v>
      </c>
      <c r="H521" s="59" t="str">
        <f t="shared" si="7"/>
        <v>F</v>
      </c>
      <c r="I521" s="59" t="str">
        <f t="shared" si="8"/>
        <v>I</v>
      </c>
      <c r="J521" s="59" t="str">
        <f t="shared" si="9"/>
        <v>K</v>
      </c>
    </row>
    <row r="522" spans="2:10" x14ac:dyDescent="0.25">
      <c r="B522" s="59" t="str">
        <f t="shared" si="1"/>
        <v>CDEHIJKL</v>
      </c>
      <c r="C522" s="59" t="str">
        <f t="shared" si="2"/>
        <v>E</v>
      </c>
      <c r="D522" s="59" t="str">
        <f t="shared" si="3"/>
        <v>J</v>
      </c>
      <c r="E522" s="59" t="str">
        <f t="shared" si="4"/>
        <v>I</v>
      </c>
      <c r="F522" s="59" t="str">
        <f t="shared" si="5"/>
        <v>C</v>
      </c>
      <c r="G522" s="59" t="str">
        <f t="shared" si="6"/>
        <v>H</v>
      </c>
      <c r="H522" s="59" t="str">
        <f t="shared" si="7"/>
        <v>D</v>
      </c>
      <c r="I522" s="59" t="str">
        <f t="shared" si="8"/>
        <v>L</v>
      </c>
      <c r="J522" s="59" t="str">
        <f t="shared" si="9"/>
        <v>K</v>
      </c>
    </row>
    <row r="523" spans="2:10" x14ac:dyDescent="0.25">
      <c r="B523" s="59" t="str">
        <f t="shared" si="1"/>
        <v>CDEGIJKL</v>
      </c>
      <c r="C523" s="59" t="str">
        <f t="shared" si="2"/>
        <v>E</v>
      </c>
      <c r="D523" s="59" t="str">
        <f t="shared" si="3"/>
        <v>G</v>
      </c>
      <c r="E523" s="59" t="str">
        <f t="shared" si="4"/>
        <v>I</v>
      </c>
      <c r="F523" s="59" t="str">
        <f t="shared" si="5"/>
        <v>C</v>
      </c>
      <c r="G523" s="59" t="str">
        <f t="shared" si="6"/>
        <v>J</v>
      </c>
      <c r="H523" s="59" t="str">
        <f t="shared" si="7"/>
        <v>D</v>
      </c>
      <c r="I523" s="59" t="str">
        <f t="shared" si="8"/>
        <v>L</v>
      </c>
      <c r="J523" s="59" t="str">
        <f t="shared" si="9"/>
        <v>K</v>
      </c>
    </row>
    <row r="524" spans="2:10" x14ac:dyDescent="0.25">
      <c r="B524" s="59" t="str">
        <f t="shared" si="1"/>
        <v>CDEGHJKL</v>
      </c>
      <c r="C524" s="59" t="str">
        <f t="shared" si="2"/>
        <v>E</v>
      </c>
      <c r="D524" s="59" t="str">
        <f t="shared" si="3"/>
        <v>G</v>
      </c>
      <c r="E524" s="59" t="str">
        <f t="shared" si="4"/>
        <v>J</v>
      </c>
      <c r="F524" s="59" t="str">
        <f t="shared" si="5"/>
        <v>C</v>
      </c>
      <c r="G524" s="59" t="str">
        <f t="shared" si="6"/>
        <v>H</v>
      </c>
      <c r="H524" s="59" t="str">
        <f t="shared" si="7"/>
        <v>D</v>
      </c>
      <c r="I524" s="59" t="str">
        <f t="shared" si="8"/>
        <v>L</v>
      </c>
      <c r="J524" s="59" t="str">
        <f t="shared" si="9"/>
        <v>K</v>
      </c>
    </row>
    <row r="525" spans="2:10" x14ac:dyDescent="0.25">
      <c r="B525" s="59" t="str">
        <f t="shared" si="1"/>
        <v>CDEGHIKL</v>
      </c>
      <c r="C525" s="59" t="str">
        <f t="shared" si="2"/>
        <v>E</v>
      </c>
      <c r="D525" s="59" t="str">
        <f t="shared" si="3"/>
        <v>G</v>
      </c>
      <c r="E525" s="59" t="str">
        <f t="shared" si="4"/>
        <v>I</v>
      </c>
      <c r="F525" s="59" t="str">
        <f t="shared" si="5"/>
        <v>C</v>
      </c>
      <c r="G525" s="59" t="str">
        <f t="shared" si="6"/>
        <v>H</v>
      </c>
      <c r="H525" s="59" t="str">
        <f t="shared" si="7"/>
        <v>D</v>
      </c>
      <c r="I525" s="59" t="str">
        <f t="shared" si="8"/>
        <v>L</v>
      </c>
      <c r="J525" s="59" t="str">
        <f t="shared" si="9"/>
        <v>K</v>
      </c>
    </row>
    <row r="526" spans="2:10" x14ac:dyDescent="0.25">
      <c r="B526" s="59" t="str">
        <f t="shared" si="1"/>
        <v>CDEGHIJL</v>
      </c>
      <c r="C526" s="59" t="str">
        <f t="shared" si="2"/>
        <v>E</v>
      </c>
      <c r="D526" s="59" t="str">
        <f t="shared" si="3"/>
        <v>G</v>
      </c>
      <c r="E526" s="59" t="str">
        <f t="shared" si="4"/>
        <v>J</v>
      </c>
      <c r="F526" s="59" t="str">
        <f t="shared" si="5"/>
        <v>C</v>
      </c>
      <c r="G526" s="59" t="str">
        <f t="shared" si="6"/>
        <v>H</v>
      </c>
      <c r="H526" s="59" t="str">
        <f t="shared" si="7"/>
        <v>D</v>
      </c>
      <c r="I526" s="59" t="str">
        <f t="shared" si="8"/>
        <v>L</v>
      </c>
      <c r="J526" s="59" t="str">
        <f t="shared" si="9"/>
        <v>I</v>
      </c>
    </row>
    <row r="527" spans="2:10" x14ac:dyDescent="0.25">
      <c r="B527" s="59" t="str">
        <f t="shared" si="1"/>
        <v>CDEGHIJK</v>
      </c>
      <c r="C527" s="59" t="str">
        <f t="shared" si="2"/>
        <v>E</v>
      </c>
      <c r="D527" s="59" t="str">
        <f t="shared" si="3"/>
        <v>G</v>
      </c>
      <c r="E527" s="59" t="str">
        <f t="shared" si="4"/>
        <v>J</v>
      </c>
      <c r="F527" s="59" t="str">
        <f t="shared" si="5"/>
        <v>C</v>
      </c>
      <c r="G527" s="59" t="str">
        <f t="shared" si="6"/>
        <v>H</v>
      </c>
      <c r="H527" s="59" t="str">
        <f t="shared" si="7"/>
        <v>D</v>
      </c>
      <c r="I527" s="59" t="str">
        <f t="shared" si="8"/>
        <v>I</v>
      </c>
      <c r="J527" s="59" t="str">
        <f t="shared" si="9"/>
        <v>K</v>
      </c>
    </row>
    <row r="528" spans="2:10" x14ac:dyDescent="0.25">
      <c r="B528" s="59" t="str">
        <f t="shared" si="1"/>
        <v>CDEFIJKL</v>
      </c>
      <c r="C528" s="59" t="str">
        <f t="shared" si="2"/>
        <v>C</v>
      </c>
      <c r="D528" s="59" t="str">
        <f t="shared" si="3"/>
        <v>J</v>
      </c>
      <c r="E528" s="59" t="str">
        <f t="shared" si="4"/>
        <v>E</v>
      </c>
      <c r="F528" s="59" t="str">
        <f t="shared" si="5"/>
        <v>D</v>
      </c>
      <c r="G528" s="59" t="str">
        <f t="shared" si="6"/>
        <v>I</v>
      </c>
      <c r="H528" s="59" t="str">
        <f t="shared" si="7"/>
        <v>F</v>
      </c>
      <c r="I528" s="59" t="str">
        <f t="shared" si="8"/>
        <v>L</v>
      </c>
      <c r="J528" s="59" t="str">
        <f t="shared" si="9"/>
        <v>K</v>
      </c>
    </row>
    <row r="529" spans="2:10" x14ac:dyDescent="0.25">
      <c r="B529" s="59" t="str">
        <f t="shared" si="1"/>
        <v>CDEFHJKL</v>
      </c>
      <c r="C529" s="59" t="str">
        <f t="shared" si="2"/>
        <v>C</v>
      </c>
      <c r="D529" s="59" t="str">
        <f t="shared" si="3"/>
        <v>J</v>
      </c>
      <c r="E529" s="59" t="str">
        <f t="shared" si="4"/>
        <v>E</v>
      </c>
      <c r="F529" s="59" t="str">
        <f t="shared" si="5"/>
        <v>D</v>
      </c>
      <c r="G529" s="59" t="str">
        <f t="shared" si="6"/>
        <v>H</v>
      </c>
      <c r="H529" s="59" t="str">
        <f t="shared" si="7"/>
        <v>F</v>
      </c>
      <c r="I529" s="59" t="str">
        <f t="shared" si="8"/>
        <v>L</v>
      </c>
      <c r="J529" s="59" t="str">
        <f t="shared" si="9"/>
        <v>K</v>
      </c>
    </row>
    <row r="530" spans="2:10" x14ac:dyDescent="0.25">
      <c r="B530" s="59" t="str">
        <f t="shared" si="1"/>
        <v>CDEFHIKL</v>
      </c>
      <c r="C530" s="59" t="str">
        <f t="shared" si="2"/>
        <v>C</v>
      </c>
      <c r="D530" s="59" t="str">
        <f t="shared" si="3"/>
        <v>E</v>
      </c>
      <c r="E530" s="59" t="str">
        <f t="shared" si="4"/>
        <v>I</v>
      </c>
      <c r="F530" s="59" t="str">
        <f t="shared" si="5"/>
        <v>D</v>
      </c>
      <c r="G530" s="59" t="str">
        <f t="shared" si="6"/>
        <v>H</v>
      </c>
      <c r="H530" s="59" t="str">
        <f t="shared" si="7"/>
        <v>F</v>
      </c>
      <c r="I530" s="59" t="str">
        <f t="shared" si="8"/>
        <v>L</v>
      </c>
      <c r="J530" s="59" t="str">
        <f t="shared" si="9"/>
        <v>K</v>
      </c>
    </row>
    <row r="531" spans="2:10" x14ac:dyDescent="0.25">
      <c r="B531" s="59" t="str">
        <f t="shared" si="1"/>
        <v>CDEFHIJL</v>
      </c>
      <c r="C531" s="59" t="str">
        <f t="shared" si="2"/>
        <v>C</v>
      </c>
      <c r="D531" s="59" t="str">
        <f t="shared" si="3"/>
        <v>J</v>
      </c>
      <c r="E531" s="59" t="str">
        <f t="shared" si="4"/>
        <v>E</v>
      </c>
      <c r="F531" s="59" t="str">
        <f t="shared" si="5"/>
        <v>D</v>
      </c>
      <c r="G531" s="59" t="str">
        <f t="shared" si="6"/>
        <v>H</v>
      </c>
      <c r="H531" s="59" t="str">
        <f t="shared" si="7"/>
        <v>F</v>
      </c>
      <c r="I531" s="59" t="str">
        <f t="shared" si="8"/>
        <v>L</v>
      </c>
      <c r="J531" s="59" t="str">
        <f t="shared" si="9"/>
        <v>I</v>
      </c>
    </row>
    <row r="532" spans="2:10" x14ac:dyDescent="0.25">
      <c r="B532" s="59" t="str">
        <f t="shared" si="1"/>
        <v>CDEFHIJK</v>
      </c>
      <c r="C532" s="59" t="str">
        <f t="shared" si="2"/>
        <v>C</v>
      </c>
      <c r="D532" s="59" t="str">
        <f t="shared" si="3"/>
        <v>J</v>
      </c>
      <c r="E532" s="59" t="str">
        <f t="shared" si="4"/>
        <v>E</v>
      </c>
      <c r="F532" s="59" t="str">
        <f t="shared" si="5"/>
        <v>D</v>
      </c>
      <c r="G532" s="59" t="str">
        <f t="shared" si="6"/>
        <v>H</v>
      </c>
      <c r="H532" s="59" t="str">
        <f t="shared" si="7"/>
        <v>F</v>
      </c>
      <c r="I532" s="59" t="str">
        <f t="shared" si="8"/>
        <v>I</v>
      </c>
      <c r="J532" s="59" t="str">
        <f t="shared" si="9"/>
        <v>K</v>
      </c>
    </row>
    <row r="533" spans="2:10" x14ac:dyDescent="0.25">
      <c r="B533" s="59" t="str">
        <f t="shared" si="1"/>
        <v>CDEFGJKL</v>
      </c>
      <c r="C533" s="59" t="str">
        <f t="shared" si="2"/>
        <v>C</v>
      </c>
      <c r="D533" s="59" t="str">
        <f t="shared" si="3"/>
        <v>G</v>
      </c>
      <c r="E533" s="59" t="str">
        <f t="shared" si="4"/>
        <v>E</v>
      </c>
      <c r="F533" s="59" t="str">
        <f t="shared" si="5"/>
        <v>D</v>
      </c>
      <c r="G533" s="59" t="str">
        <f t="shared" si="6"/>
        <v>J</v>
      </c>
      <c r="H533" s="59" t="str">
        <f t="shared" si="7"/>
        <v>F</v>
      </c>
      <c r="I533" s="59" t="str">
        <f t="shared" si="8"/>
        <v>L</v>
      </c>
      <c r="J533" s="59" t="str">
        <f t="shared" si="9"/>
        <v>K</v>
      </c>
    </row>
    <row r="534" spans="2:10" x14ac:dyDescent="0.25">
      <c r="B534" s="59" t="str">
        <f t="shared" si="1"/>
        <v>CDEFGIKL</v>
      </c>
      <c r="C534" s="59" t="str">
        <f t="shared" si="2"/>
        <v>C</v>
      </c>
      <c r="D534" s="59" t="str">
        <f t="shared" si="3"/>
        <v>G</v>
      </c>
      <c r="E534" s="59" t="str">
        <f t="shared" si="4"/>
        <v>E</v>
      </c>
      <c r="F534" s="59" t="str">
        <f t="shared" si="5"/>
        <v>D</v>
      </c>
      <c r="G534" s="59" t="str">
        <f t="shared" si="6"/>
        <v>I</v>
      </c>
      <c r="H534" s="59" t="str">
        <f t="shared" si="7"/>
        <v>F</v>
      </c>
      <c r="I534" s="59" t="str">
        <f t="shared" si="8"/>
        <v>L</v>
      </c>
      <c r="J534" s="59" t="str">
        <f t="shared" si="9"/>
        <v>K</v>
      </c>
    </row>
    <row r="535" spans="2:10" x14ac:dyDescent="0.25">
      <c r="B535" s="59" t="str">
        <f t="shared" si="1"/>
        <v>CDEFGIJL</v>
      </c>
      <c r="C535" s="59" t="str">
        <f t="shared" si="2"/>
        <v>C</v>
      </c>
      <c r="D535" s="59" t="str">
        <f t="shared" si="3"/>
        <v>G</v>
      </c>
      <c r="E535" s="59" t="str">
        <f t="shared" si="4"/>
        <v>E</v>
      </c>
      <c r="F535" s="59" t="str">
        <f t="shared" si="5"/>
        <v>D</v>
      </c>
      <c r="G535" s="59" t="str">
        <f t="shared" si="6"/>
        <v>J</v>
      </c>
      <c r="H535" s="59" t="str">
        <f t="shared" si="7"/>
        <v>F</v>
      </c>
      <c r="I535" s="59" t="str">
        <f t="shared" si="8"/>
        <v>L</v>
      </c>
      <c r="J535" s="59" t="str">
        <f t="shared" si="9"/>
        <v>I</v>
      </c>
    </row>
    <row r="536" spans="2:10" x14ac:dyDescent="0.25">
      <c r="B536" s="59" t="str">
        <f t="shared" si="1"/>
        <v>CDEFGIJK</v>
      </c>
      <c r="C536" s="59" t="str">
        <f t="shared" si="2"/>
        <v>C</v>
      </c>
      <c r="D536" s="59" t="str">
        <f t="shared" si="3"/>
        <v>G</v>
      </c>
      <c r="E536" s="59" t="str">
        <f t="shared" si="4"/>
        <v>E</v>
      </c>
      <c r="F536" s="59" t="str">
        <f t="shared" si="5"/>
        <v>D</v>
      </c>
      <c r="G536" s="59" t="str">
        <f t="shared" si="6"/>
        <v>J</v>
      </c>
      <c r="H536" s="59" t="str">
        <f t="shared" si="7"/>
        <v>F</v>
      </c>
      <c r="I536" s="59" t="str">
        <f t="shared" si="8"/>
        <v>I</v>
      </c>
      <c r="J536" s="59" t="str">
        <f t="shared" si="9"/>
        <v>K</v>
      </c>
    </row>
    <row r="537" spans="2:10" x14ac:dyDescent="0.25">
      <c r="B537" s="59" t="str">
        <f t="shared" si="1"/>
        <v>CDEFGHKL</v>
      </c>
      <c r="C537" s="59" t="str">
        <f t="shared" si="2"/>
        <v>C</v>
      </c>
      <c r="D537" s="59" t="str">
        <f t="shared" si="3"/>
        <v>G</v>
      </c>
      <c r="E537" s="59" t="str">
        <f t="shared" si="4"/>
        <v>E</v>
      </c>
      <c r="F537" s="59" t="str">
        <f t="shared" si="5"/>
        <v>D</v>
      </c>
      <c r="G537" s="59" t="str">
        <f t="shared" si="6"/>
        <v>H</v>
      </c>
      <c r="H537" s="59" t="str">
        <f t="shared" si="7"/>
        <v>F</v>
      </c>
      <c r="I537" s="59" t="str">
        <f t="shared" si="8"/>
        <v>L</v>
      </c>
      <c r="J537" s="59" t="str">
        <f t="shared" si="9"/>
        <v>K</v>
      </c>
    </row>
    <row r="538" spans="2:10" x14ac:dyDescent="0.25">
      <c r="B538" s="59" t="str">
        <f t="shared" si="1"/>
        <v>CDEFGHJL</v>
      </c>
      <c r="C538" s="59" t="str">
        <f t="shared" si="2"/>
        <v>C</v>
      </c>
      <c r="D538" s="59" t="str">
        <f t="shared" si="3"/>
        <v>G</v>
      </c>
      <c r="E538" s="59" t="str">
        <f t="shared" si="4"/>
        <v>J</v>
      </c>
      <c r="F538" s="59" t="str">
        <f t="shared" si="5"/>
        <v>D</v>
      </c>
      <c r="G538" s="59" t="str">
        <f t="shared" si="6"/>
        <v>H</v>
      </c>
      <c r="H538" s="59" t="str">
        <f t="shared" si="7"/>
        <v>F</v>
      </c>
      <c r="I538" s="59" t="str">
        <f t="shared" si="8"/>
        <v>L</v>
      </c>
      <c r="J538" s="59" t="str">
        <f t="shared" si="9"/>
        <v>E</v>
      </c>
    </row>
    <row r="539" spans="2:10" x14ac:dyDescent="0.25">
      <c r="B539" s="59" t="str">
        <f t="shared" si="1"/>
        <v>CDEFGHJK</v>
      </c>
      <c r="C539" s="59" t="str">
        <f t="shared" si="2"/>
        <v>C</v>
      </c>
      <c r="D539" s="59" t="str">
        <f t="shared" si="3"/>
        <v>G</v>
      </c>
      <c r="E539" s="59" t="str">
        <f t="shared" si="4"/>
        <v>J</v>
      </c>
      <c r="F539" s="59" t="str">
        <f t="shared" si="5"/>
        <v>D</v>
      </c>
      <c r="G539" s="59" t="str">
        <f t="shared" si="6"/>
        <v>H</v>
      </c>
      <c r="H539" s="59" t="str">
        <f t="shared" si="7"/>
        <v>F</v>
      </c>
      <c r="I539" s="59" t="str">
        <f t="shared" si="8"/>
        <v>E</v>
      </c>
      <c r="J539" s="59" t="str">
        <f t="shared" si="9"/>
        <v>K</v>
      </c>
    </row>
    <row r="540" spans="2:10" x14ac:dyDescent="0.25">
      <c r="B540" s="59" t="str">
        <f t="shared" si="1"/>
        <v>CDEFGHIL</v>
      </c>
      <c r="C540" s="59" t="str">
        <f t="shared" si="2"/>
        <v>C</v>
      </c>
      <c r="D540" s="59" t="str">
        <f t="shared" si="3"/>
        <v>G</v>
      </c>
      <c r="E540" s="59" t="str">
        <f t="shared" si="4"/>
        <v>E</v>
      </c>
      <c r="F540" s="59" t="str">
        <f t="shared" si="5"/>
        <v>D</v>
      </c>
      <c r="G540" s="59" t="str">
        <f t="shared" si="6"/>
        <v>H</v>
      </c>
      <c r="H540" s="59" t="str">
        <f t="shared" si="7"/>
        <v>F</v>
      </c>
      <c r="I540" s="59" t="str">
        <f t="shared" si="8"/>
        <v>L</v>
      </c>
      <c r="J540" s="59" t="str">
        <f t="shared" si="9"/>
        <v>I</v>
      </c>
    </row>
    <row r="541" spans="2:10" x14ac:dyDescent="0.25">
      <c r="B541" s="59" t="str">
        <f t="shared" si="1"/>
        <v>CDEFGHIK</v>
      </c>
      <c r="C541" s="59" t="str">
        <f t="shared" si="2"/>
        <v>C</v>
      </c>
      <c r="D541" s="59" t="str">
        <f t="shared" si="3"/>
        <v>G</v>
      </c>
      <c r="E541" s="59" t="str">
        <f t="shared" si="4"/>
        <v>E</v>
      </c>
      <c r="F541" s="59" t="str">
        <f t="shared" si="5"/>
        <v>D</v>
      </c>
      <c r="G541" s="59" t="str">
        <f t="shared" si="6"/>
        <v>H</v>
      </c>
      <c r="H541" s="59" t="str">
        <f t="shared" si="7"/>
        <v>F</v>
      </c>
      <c r="I541" s="59" t="str">
        <f t="shared" si="8"/>
        <v>I</v>
      </c>
      <c r="J541" s="59" t="str">
        <f t="shared" si="9"/>
        <v>K</v>
      </c>
    </row>
    <row r="542" spans="2:10" x14ac:dyDescent="0.25">
      <c r="B542" s="59" t="str">
        <f t="shared" si="1"/>
        <v>CDEFGHIJ</v>
      </c>
      <c r="C542" s="59" t="str">
        <f t="shared" si="2"/>
        <v>C</v>
      </c>
      <c r="D542" s="59" t="str">
        <f t="shared" si="3"/>
        <v>G</v>
      </c>
      <c r="E542" s="59" t="str">
        <f t="shared" si="4"/>
        <v>J</v>
      </c>
      <c r="F542" s="59" t="str">
        <f t="shared" si="5"/>
        <v>D</v>
      </c>
      <c r="G542" s="59" t="str">
        <f t="shared" si="6"/>
        <v>H</v>
      </c>
      <c r="H542" s="59" t="str">
        <f t="shared" si="7"/>
        <v>F</v>
      </c>
      <c r="I542" s="59" t="str">
        <f t="shared" si="8"/>
        <v>E</v>
      </c>
      <c r="J542" s="59" t="str">
        <f t="shared" si="9"/>
        <v>I</v>
      </c>
    </row>
    <row r="543" spans="2:10" x14ac:dyDescent="0.25">
      <c r="B543" s="59" t="str">
        <f t="shared" si="1"/>
        <v>BFGHIJKL</v>
      </c>
      <c r="C543" s="59" t="str">
        <f t="shared" si="2"/>
        <v>H</v>
      </c>
      <c r="D543" s="59" t="str">
        <f t="shared" si="3"/>
        <v>J</v>
      </c>
      <c r="E543" s="59" t="str">
        <f t="shared" si="4"/>
        <v>B</v>
      </c>
      <c r="F543" s="59" t="str">
        <f t="shared" si="5"/>
        <v>F</v>
      </c>
      <c r="G543" s="59" t="str">
        <f t="shared" si="6"/>
        <v>I</v>
      </c>
      <c r="H543" s="59" t="str">
        <f t="shared" si="7"/>
        <v>G</v>
      </c>
      <c r="I543" s="59" t="str">
        <f t="shared" si="8"/>
        <v>L</v>
      </c>
      <c r="J543" s="59" t="str">
        <f t="shared" si="9"/>
        <v>K</v>
      </c>
    </row>
    <row r="544" spans="2:10" x14ac:dyDescent="0.25">
      <c r="B544" s="59" t="str">
        <f t="shared" si="1"/>
        <v>BEGHIJKL</v>
      </c>
      <c r="C544" s="59" t="str">
        <f t="shared" si="2"/>
        <v>E</v>
      </c>
      <c r="D544" s="59" t="str">
        <f t="shared" si="3"/>
        <v>J</v>
      </c>
      <c r="E544" s="59" t="str">
        <f t="shared" si="4"/>
        <v>I</v>
      </c>
      <c r="F544" s="59" t="str">
        <f t="shared" si="5"/>
        <v>B</v>
      </c>
      <c r="G544" s="59" t="str">
        <f t="shared" si="6"/>
        <v>H</v>
      </c>
      <c r="H544" s="59" t="str">
        <f t="shared" si="7"/>
        <v>G</v>
      </c>
      <c r="I544" s="59" t="str">
        <f t="shared" si="8"/>
        <v>L</v>
      </c>
      <c r="J544" s="59" t="str">
        <f t="shared" si="9"/>
        <v>K</v>
      </c>
    </row>
    <row r="545" spans="2:10" x14ac:dyDescent="0.25">
      <c r="B545" s="59" t="str">
        <f t="shared" si="1"/>
        <v>BEFHIJKL</v>
      </c>
      <c r="C545" s="59" t="str">
        <f t="shared" si="2"/>
        <v>E</v>
      </c>
      <c r="D545" s="59" t="str">
        <f t="shared" si="3"/>
        <v>J</v>
      </c>
      <c r="E545" s="59" t="str">
        <f t="shared" si="4"/>
        <v>B</v>
      </c>
      <c r="F545" s="59" t="str">
        <f t="shared" si="5"/>
        <v>F</v>
      </c>
      <c r="G545" s="59" t="str">
        <f t="shared" si="6"/>
        <v>I</v>
      </c>
      <c r="H545" s="59" t="str">
        <f t="shared" si="7"/>
        <v>H</v>
      </c>
      <c r="I545" s="59" t="str">
        <f t="shared" si="8"/>
        <v>L</v>
      </c>
      <c r="J545" s="59" t="str">
        <f t="shared" si="9"/>
        <v>K</v>
      </c>
    </row>
    <row r="546" spans="2:10" x14ac:dyDescent="0.25">
      <c r="B546" s="59" t="str">
        <f t="shared" si="1"/>
        <v>BEFGIJKL</v>
      </c>
      <c r="C546" s="59" t="str">
        <f t="shared" si="2"/>
        <v>E</v>
      </c>
      <c r="D546" s="59" t="str">
        <f t="shared" si="3"/>
        <v>J</v>
      </c>
      <c r="E546" s="59" t="str">
        <f t="shared" si="4"/>
        <v>B</v>
      </c>
      <c r="F546" s="59" t="str">
        <f t="shared" si="5"/>
        <v>F</v>
      </c>
      <c r="G546" s="59" t="str">
        <f t="shared" si="6"/>
        <v>I</v>
      </c>
      <c r="H546" s="59" t="str">
        <f t="shared" si="7"/>
        <v>G</v>
      </c>
      <c r="I546" s="59" t="str">
        <f t="shared" si="8"/>
        <v>L</v>
      </c>
      <c r="J546" s="59" t="str">
        <f t="shared" si="9"/>
        <v>K</v>
      </c>
    </row>
    <row r="547" spans="2:10" x14ac:dyDescent="0.25">
      <c r="B547" s="59" t="str">
        <f t="shared" si="1"/>
        <v>BEFGHJKL</v>
      </c>
      <c r="C547" s="59" t="str">
        <f t="shared" si="2"/>
        <v>E</v>
      </c>
      <c r="D547" s="59" t="str">
        <f t="shared" si="3"/>
        <v>J</v>
      </c>
      <c r="E547" s="59" t="str">
        <f t="shared" si="4"/>
        <v>B</v>
      </c>
      <c r="F547" s="59" t="str">
        <f t="shared" si="5"/>
        <v>F</v>
      </c>
      <c r="G547" s="59" t="str">
        <f t="shared" si="6"/>
        <v>H</v>
      </c>
      <c r="H547" s="59" t="str">
        <f t="shared" si="7"/>
        <v>G</v>
      </c>
      <c r="I547" s="59" t="str">
        <f t="shared" si="8"/>
        <v>L</v>
      </c>
      <c r="J547" s="59" t="str">
        <f t="shared" si="9"/>
        <v>K</v>
      </c>
    </row>
    <row r="548" spans="2:10" x14ac:dyDescent="0.25">
      <c r="B548" s="59" t="str">
        <f t="shared" si="1"/>
        <v>BEFGHIKL</v>
      </c>
      <c r="C548" s="59" t="str">
        <f t="shared" si="2"/>
        <v>E</v>
      </c>
      <c r="D548" s="59" t="str">
        <f t="shared" si="3"/>
        <v>G</v>
      </c>
      <c r="E548" s="59" t="str">
        <f t="shared" si="4"/>
        <v>B</v>
      </c>
      <c r="F548" s="59" t="str">
        <f t="shared" si="5"/>
        <v>F</v>
      </c>
      <c r="G548" s="59" t="str">
        <f t="shared" si="6"/>
        <v>I</v>
      </c>
      <c r="H548" s="59" t="str">
        <f t="shared" si="7"/>
        <v>H</v>
      </c>
      <c r="I548" s="59" t="str">
        <f t="shared" si="8"/>
        <v>L</v>
      </c>
      <c r="J548" s="59" t="str">
        <f t="shared" si="9"/>
        <v>K</v>
      </c>
    </row>
    <row r="549" spans="2:10" x14ac:dyDescent="0.25">
      <c r="B549" s="59" t="str">
        <f t="shared" si="1"/>
        <v>BEFGHIJL</v>
      </c>
      <c r="C549" s="59" t="str">
        <f t="shared" si="2"/>
        <v>E</v>
      </c>
      <c r="D549" s="59" t="str">
        <f t="shared" si="3"/>
        <v>J</v>
      </c>
      <c r="E549" s="59" t="str">
        <f t="shared" si="4"/>
        <v>B</v>
      </c>
      <c r="F549" s="59" t="str">
        <f t="shared" si="5"/>
        <v>F</v>
      </c>
      <c r="G549" s="59" t="str">
        <f t="shared" si="6"/>
        <v>H</v>
      </c>
      <c r="H549" s="59" t="str">
        <f t="shared" si="7"/>
        <v>G</v>
      </c>
      <c r="I549" s="59" t="str">
        <f t="shared" si="8"/>
        <v>L</v>
      </c>
      <c r="J549" s="59" t="str">
        <f t="shared" si="9"/>
        <v>I</v>
      </c>
    </row>
    <row r="550" spans="2:10" x14ac:dyDescent="0.25">
      <c r="B550" s="59" t="str">
        <f t="shared" si="1"/>
        <v>BEFGHIJK</v>
      </c>
      <c r="C550" s="59" t="str">
        <f t="shared" si="2"/>
        <v>E</v>
      </c>
      <c r="D550" s="59" t="str">
        <f t="shared" si="3"/>
        <v>J</v>
      </c>
      <c r="E550" s="59" t="str">
        <f t="shared" si="4"/>
        <v>B</v>
      </c>
      <c r="F550" s="59" t="str">
        <f t="shared" si="5"/>
        <v>F</v>
      </c>
      <c r="G550" s="59" t="str">
        <f t="shared" si="6"/>
        <v>H</v>
      </c>
      <c r="H550" s="59" t="str">
        <f t="shared" si="7"/>
        <v>G</v>
      </c>
      <c r="I550" s="59" t="str">
        <f t="shared" si="8"/>
        <v>I</v>
      </c>
      <c r="J550" s="59" t="str">
        <f t="shared" si="9"/>
        <v>K</v>
      </c>
    </row>
    <row r="551" spans="2:10" x14ac:dyDescent="0.25">
      <c r="B551" s="59" t="str">
        <f t="shared" si="1"/>
        <v>BDGHIJKL</v>
      </c>
      <c r="C551" s="59" t="str">
        <f t="shared" si="2"/>
        <v>H</v>
      </c>
      <c r="D551" s="59" t="str">
        <f t="shared" si="3"/>
        <v>J</v>
      </c>
      <c r="E551" s="59" t="str">
        <f t="shared" si="4"/>
        <v>B</v>
      </c>
      <c r="F551" s="59" t="str">
        <f t="shared" si="5"/>
        <v>D</v>
      </c>
      <c r="G551" s="59" t="str">
        <f t="shared" si="6"/>
        <v>I</v>
      </c>
      <c r="H551" s="59" t="str">
        <f t="shared" si="7"/>
        <v>G</v>
      </c>
      <c r="I551" s="59" t="str">
        <f t="shared" si="8"/>
        <v>L</v>
      </c>
      <c r="J551" s="59" t="str">
        <f t="shared" si="9"/>
        <v>K</v>
      </c>
    </row>
    <row r="552" spans="2:10" x14ac:dyDescent="0.25">
      <c r="B552" s="59" t="str">
        <f t="shared" si="1"/>
        <v>BDFHIJKL</v>
      </c>
      <c r="C552" s="59" t="str">
        <f t="shared" si="2"/>
        <v>H</v>
      </c>
      <c r="D552" s="59" t="str">
        <f t="shared" si="3"/>
        <v>J</v>
      </c>
      <c r="E552" s="59" t="str">
        <f t="shared" si="4"/>
        <v>B</v>
      </c>
      <c r="F552" s="59" t="str">
        <f t="shared" si="5"/>
        <v>D</v>
      </c>
      <c r="G552" s="59" t="str">
        <f t="shared" si="6"/>
        <v>I</v>
      </c>
      <c r="H552" s="59" t="str">
        <f t="shared" si="7"/>
        <v>F</v>
      </c>
      <c r="I552" s="59" t="str">
        <f t="shared" si="8"/>
        <v>L</v>
      </c>
      <c r="J552" s="59" t="str">
        <f t="shared" si="9"/>
        <v>K</v>
      </c>
    </row>
    <row r="553" spans="2:10" x14ac:dyDescent="0.25">
      <c r="B553" s="59" t="str">
        <f t="shared" si="1"/>
        <v>BDFGIJKL</v>
      </c>
      <c r="C553" s="59" t="str">
        <f t="shared" si="2"/>
        <v>I</v>
      </c>
      <c r="D553" s="59" t="str">
        <f t="shared" si="3"/>
        <v>G</v>
      </c>
      <c r="E553" s="59" t="str">
        <f t="shared" si="4"/>
        <v>B</v>
      </c>
      <c r="F553" s="59" t="str">
        <f t="shared" si="5"/>
        <v>D</v>
      </c>
      <c r="G553" s="59" t="str">
        <f t="shared" si="6"/>
        <v>J</v>
      </c>
      <c r="H553" s="59" t="str">
        <f t="shared" si="7"/>
        <v>F</v>
      </c>
      <c r="I553" s="59" t="str">
        <f t="shared" si="8"/>
        <v>L</v>
      </c>
      <c r="J553" s="59" t="str">
        <f t="shared" si="9"/>
        <v>K</v>
      </c>
    </row>
    <row r="554" spans="2:10" x14ac:dyDescent="0.25">
      <c r="B554" s="59" t="str">
        <f t="shared" si="1"/>
        <v>BDFGHJKL</v>
      </c>
      <c r="C554" s="59" t="str">
        <f t="shared" si="2"/>
        <v>H</v>
      </c>
      <c r="D554" s="59" t="str">
        <f t="shared" si="3"/>
        <v>G</v>
      </c>
      <c r="E554" s="59" t="str">
        <f t="shared" si="4"/>
        <v>B</v>
      </c>
      <c r="F554" s="59" t="str">
        <f t="shared" si="5"/>
        <v>D</v>
      </c>
      <c r="G554" s="59" t="str">
        <f t="shared" si="6"/>
        <v>J</v>
      </c>
      <c r="H554" s="59" t="str">
        <f t="shared" si="7"/>
        <v>F</v>
      </c>
      <c r="I554" s="59" t="str">
        <f t="shared" si="8"/>
        <v>L</v>
      </c>
      <c r="J554" s="59" t="str">
        <f t="shared" si="9"/>
        <v>K</v>
      </c>
    </row>
    <row r="555" spans="2:10" x14ac:dyDescent="0.25">
      <c r="B555" s="59" t="str">
        <f t="shared" si="1"/>
        <v>BDFGHIKL</v>
      </c>
      <c r="C555" s="59" t="str">
        <f t="shared" si="2"/>
        <v>H</v>
      </c>
      <c r="D555" s="59" t="str">
        <f t="shared" si="3"/>
        <v>G</v>
      </c>
      <c r="E555" s="59" t="str">
        <f t="shared" si="4"/>
        <v>B</v>
      </c>
      <c r="F555" s="59" t="str">
        <f t="shared" si="5"/>
        <v>D</v>
      </c>
      <c r="G555" s="59" t="str">
        <f t="shared" si="6"/>
        <v>I</v>
      </c>
      <c r="H555" s="59" t="str">
        <f t="shared" si="7"/>
        <v>F</v>
      </c>
      <c r="I555" s="59" t="str">
        <f t="shared" si="8"/>
        <v>L</v>
      </c>
      <c r="J555" s="59" t="str">
        <f t="shared" si="9"/>
        <v>K</v>
      </c>
    </row>
    <row r="556" spans="2:10" x14ac:dyDescent="0.25">
      <c r="B556" s="59" t="str">
        <f t="shared" si="1"/>
        <v>BDFGHIJL</v>
      </c>
      <c r="C556" s="59" t="str">
        <f t="shared" si="2"/>
        <v>H</v>
      </c>
      <c r="D556" s="59" t="str">
        <f t="shared" si="3"/>
        <v>G</v>
      </c>
      <c r="E556" s="59" t="str">
        <f t="shared" si="4"/>
        <v>B</v>
      </c>
      <c r="F556" s="59" t="str">
        <f t="shared" si="5"/>
        <v>D</v>
      </c>
      <c r="G556" s="59" t="str">
        <f t="shared" si="6"/>
        <v>J</v>
      </c>
      <c r="H556" s="59" t="str">
        <f t="shared" si="7"/>
        <v>F</v>
      </c>
      <c r="I556" s="59" t="str">
        <f t="shared" si="8"/>
        <v>L</v>
      </c>
      <c r="J556" s="59" t="str">
        <f t="shared" si="9"/>
        <v>I</v>
      </c>
    </row>
    <row r="557" spans="2:10" x14ac:dyDescent="0.25">
      <c r="B557" s="59" t="str">
        <f t="shared" si="1"/>
        <v>BDFGHIJK</v>
      </c>
      <c r="C557" s="59" t="str">
        <f t="shared" si="2"/>
        <v>H</v>
      </c>
      <c r="D557" s="59" t="str">
        <f t="shared" si="3"/>
        <v>G</v>
      </c>
      <c r="E557" s="59" t="str">
        <f t="shared" si="4"/>
        <v>B</v>
      </c>
      <c r="F557" s="59" t="str">
        <f t="shared" si="5"/>
        <v>D</v>
      </c>
      <c r="G557" s="59" t="str">
        <f t="shared" si="6"/>
        <v>J</v>
      </c>
      <c r="H557" s="59" t="str">
        <f t="shared" si="7"/>
        <v>F</v>
      </c>
      <c r="I557" s="59" t="str">
        <f t="shared" si="8"/>
        <v>I</v>
      </c>
      <c r="J557" s="59" t="str">
        <f t="shared" si="9"/>
        <v>K</v>
      </c>
    </row>
    <row r="558" spans="2:10" x14ac:dyDescent="0.25">
      <c r="B558" s="59" t="str">
        <f t="shared" si="1"/>
        <v>BDEHIJKL</v>
      </c>
      <c r="C558" s="59" t="str">
        <f t="shared" si="2"/>
        <v>E</v>
      </c>
      <c r="D558" s="59" t="str">
        <f t="shared" si="3"/>
        <v>J</v>
      </c>
      <c r="E558" s="59" t="str">
        <f t="shared" si="4"/>
        <v>B</v>
      </c>
      <c r="F558" s="59" t="str">
        <f t="shared" si="5"/>
        <v>D</v>
      </c>
      <c r="G558" s="59" t="str">
        <f t="shared" si="6"/>
        <v>I</v>
      </c>
      <c r="H558" s="59" t="str">
        <f t="shared" si="7"/>
        <v>H</v>
      </c>
      <c r="I558" s="59" t="str">
        <f t="shared" si="8"/>
        <v>L</v>
      </c>
      <c r="J558" s="59" t="str">
        <f t="shared" si="9"/>
        <v>K</v>
      </c>
    </row>
    <row r="559" spans="2:10" x14ac:dyDescent="0.25">
      <c r="B559" s="59" t="str">
        <f t="shared" si="1"/>
        <v>BDEGIJKL</v>
      </c>
      <c r="C559" s="59" t="str">
        <f t="shared" si="2"/>
        <v>E</v>
      </c>
      <c r="D559" s="59" t="str">
        <f t="shared" si="3"/>
        <v>J</v>
      </c>
      <c r="E559" s="59" t="str">
        <f t="shared" si="4"/>
        <v>B</v>
      </c>
      <c r="F559" s="59" t="str">
        <f t="shared" si="5"/>
        <v>D</v>
      </c>
      <c r="G559" s="59" t="str">
        <f t="shared" si="6"/>
        <v>I</v>
      </c>
      <c r="H559" s="59" t="str">
        <f t="shared" si="7"/>
        <v>G</v>
      </c>
      <c r="I559" s="59" t="str">
        <f t="shared" si="8"/>
        <v>L</v>
      </c>
      <c r="J559" s="59" t="str">
        <f t="shared" si="9"/>
        <v>K</v>
      </c>
    </row>
    <row r="560" spans="2:10" x14ac:dyDescent="0.25">
      <c r="B560" s="59" t="str">
        <f t="shared" si="1"/>
        <v>BDEGHJKL</v>
      </c>
      <c r="C560" s="59" t="str">
        <f t="shared" si="2"/>
        <v>E</v>
      </c>
      <c r="D560" s="59" t="str">
        <f t="shared" si="3"/>
        <v>J</v>
      </c>
      <c r="E560" s="59" t="str">
        <f t="shared" si="4"/>
        <v>B</v>
      </c>
      <c r="F560" s="59" t="str">
        <f t="shared" si="5"/>
        <v>D</v>
      </c>
      <c r="G560" s="59" t="str">
        <f t="shared" si="6"/>
        <v>H</v>
      </c>
      <c r="H560" s="59" t="str">
        <f t="shared" si="7"/>
        <v>G</v>
      </c>
      <c r="I560" s="59" t="str">
        <f t="shared" si="8"/>
        <v>L</v>
      </c>
      <c r="J560" s="59" t="str">
        <f t="shared" si="9"/>
        <v>K</v>
      </c>
    </row>
    <row r="561" spans="2:10" x14ac:dyDescent="0.25">
      <c r="B561" s="59" t="str">
        <f t="shared" si="1"/>
        <v>BDEGHIKL</v>
      </c>
      <c r="C561" s="59" t="str">
        <f t="shared" si="2"/>
        <v>E</v>
      </c>
      <c r="D561" s="59" t="str">
        <f t="shared" si="3"/>
        <v>G</v>
      </c>
      <c r="E561" s="59" t="str">
        <f t="shared" si="4"/>
        <v>B</v>
      </c>
      <c r="F561" s="59" t="str">
        <f t="shared" si="5"/>
        <v>D</v>
      </c>
      <c r="G561" s="59" t="str">
        <f t="shared" si="6"/>
        <v>I</v>
      </c>
      <c r="H561" s="59" t="str">
        <f t="shared" si="7"/>
        <v>H</v>
      </c>
      <c r="I561" s="59" t="str">
        <f t="shared" si="8"/>
        <v>L</v>
      </c>
      <c r="J561" s="59" t="str">
        <f t="shared" si="9"/>
        <v>K</v>
      </c>
    </row>
    <row r="562" spans="2:10" x14ac:dyDescent="0.25">
      <c r="B562" s="59" t="str">
        <f t="shared" si="1"/>
        <v>BDEGHIJL</v>
      </c>
      <c r="C562" s="59" t="str">
        <f t="shared" si="2"/>
        <v>E</v>
      </c>
      <c r="D562" s="59" t="str">
        <f t="shared" si="3"/>
        <v>J</v>
      </c>
      <c r="E562" s="59" t="str">
        <f t="shared" si="4"/>
        <v>B</v>
      </c>
      <c r="F562" s="59" t="str">
        <f t="shared" si="5"/>
        <v>D</v>
      </c>
      <c r="G562" s="59" t="str">
        <f t="shared" si="6"/>
        <v>H</v>
      </c>
      <c r="H562" s="59" t="str">
        <f t="shared" si="7"/>
        <v>G</v>
      </c>
      <c r="I562" s="59" t="str">
        <f t="shared" si="8"/>
        <v>L</v>
      </c>
      <c r="J562" s="59" t="str">
        <f t="shared" si="9"/>
        <v>I</v>
      </c>
    </row>
    <row r="563" spans="2:10" x14ac:dyDescent="0.25">
      <c r="B563" s="59" t="str">
        <f t="shared" ref="B563:B626" si="10">_xlfn.CONCAT(B67:M67)</f>
        <v>BDEGHIJK</v>
      </c>
      <c r="C563" s="59" t="str">
        <f t="shared" ref="C563:C626" si="11">RIGHT(O67,1)</f>
        <v>E</v>
      </c>
      <c r="D563" s="59" t="str">
        <f t="shared" ref="D563:D626" si="12">RIGHT(P67,1)</f>
        <v>J</v>
      </c>
      <c r="E563" s="59" t="str">
        <f t="shared" ref="E563:E626" si="13">RIGHT(Q67,1)</f>
        <v>B</v>
      </c>
      <c r="F563" s="59" t="str">
        <f t="shared" ref="F563:F626" si="14">RIGHT(R67,1)</f>
        <v>D</v>
      </c>
      <c r="G563" s="59" t="str">
        <f t="shared" ref="G563:G626" si="15">RIGHT(S67,1)</f>
        <v>H</v>
      </c>
      <c r="H563" s="59" t="str">
        <f t="shared" ref="H563:H626" si="16">RIGHT(T67,1)</f>
        <v>G</v>
      </c>
      <c r="I563" s="59" t="str">
        <f t="shared" ref="I563:I626" si="17">RIGHT(U67,1)</f>
        <v>I</v>
      </c>
      <c r="J563" s="59" t="str">
        <f t="shared" ref="J563:J626" si="18">RIGHT(V67,1)</f>
        <v>K</v>
      </c>
    </row>
    <row r="564" spans="2:10" x14ac:dyDescent="0.25">
      <c r="B564" s="59" t="str">
        <f t="shared" si="10"/>
        <v>BDEFIJKL</v>
      </c>
      <c r="C564" s="59" t="str">
        <f t="shared" si="11"/>
        <v>E</v>
      </c>
      <c r="D564" s="59" t="str">
        <f t="shared" si="12"/>
        <v>J</v>
      </c>
      <c r="E564" s="59" t="str">
        <f t="shared" si="13"/>
        <v>B</v>
      </c>
      <c r="F564" s="59" t="str">
        <f t="shared" si="14"/>
        <v>D</v>
      </c>
      <c r="G564" s="59" t="str">
        <f t="shared" si="15"/>
        <v>I</v>
      </c>
      <c r="H564" s="59" t="str">
        <f t="shared" si="16"/>
        <v>F</v>
      </c>
      <c r="I564" s="59" t="str">
        <f t="shared" si="17"/>
        <v>L</v>
      </c>
      <c r="J564" s="59" t="str">
        <f t="shared" si="18"/>
        <v>K</v>
      </c>
    </row>
    <row r="565" spans="2:10" x14ac:dyDescent="0.25">
      <c r="B565" s="59" t="str">
        <f t="shared" si="10"/>
        <v>BDEFHJKL</v>
      </c>
      <c r="C565" s="59" t="str">
        <f t="shared" si="11"/>
        <v>E</v>
      </c>
      <c r="D565" s="59" t="str">
        <f t="shared" si="12"/>
        <v>J</v>
      </c>
      <c r="E565" s="59" t="str">
        <f t="shared" si="13"/>
        <v>B</v>
      </c>
      <c r="F565" s="59" t="str">
        <f t="shared" si="14"/>
        <v>D</v>
      </c>
      <c r="G565" s="59" t="str">
        <f t="shared" si="15"/>
        <v>H</v>
      </c>
      <c r="H565" s="59" t="str">
        <f t="shared" si="16"/>
        <v>F</v>
      </c>
      <c r="I565" s="59" t="str">
        <f t="shared" si="17"/>
        <v>L</v>
      </c>
      <c r="J565" s="59" t="str">
        <f t="shared" si="18"/>
        <v>K</v>
      </c>
    </row>
    <row r="566" spans="2:10" x14ac:dyDescent="0.25">
      <c r="B566" s="59" t="str">
        <f t="shared" si="10"/>
        <v>BDEFHIKL</v>
      </c>
      <c r="C566" s="59" t="str">
        <f t="shared" si="11"/>
        <v>E</v>
      </c>
      <c r="D566" s="59" t="str">
        <f t="shared" si="12"/>
        <v>I</v>
      </c>
      <c r="E566" s="59" t="str">
        <f t="shared" si="13"/>
        <v>B</v>
      </c>
      <c r="F566" s="59" t="str">
        <f t="shared" si="14"/>
        <v>D</v>
      </c>
      <c r="G566" s="59" t="str">
        <f t="shared" si="15"/>
        <v>H</v>
      </c>
      <c r="H566" s="59" t="str">
        <f t="shared" si="16"/>
        <v>F</v>
      </c>
      <c r="I566" s="59" t="str">
        <f t="shared" si="17"/>
        <v>L</v>
      </c>
      <c r="J566" s="59" t="str">
        <f t="shared" si="18"/>
        <v>K</v>
      </c>
    </row>
    <row r="567" spans="2:10" x14ac:dyDescent="0.25">
      <c r="B567" s="59" t="str">
        <f t="shared" si="10"/>
        <v>BDEFHIJL</v>
      </c>
      <c r="C567" s="59" t="str">
        <f t="shared" si="11"/>
        <v>E</v>
      </c>
      <c r="D567" s="59" t="str">
        <f t="shared" si="12"/>
        <v>J</v>
      </c>
      <c r="E567" s="59" t="str">
        <f t="shared" si="13"/>
        <v>B</v>
      </c>
      <c r="F567" s="59" t="str">
        <f t="shared" si="14"/>
        <v>D</v>
      </c>
      <c r="G567" s="59" t="str">
        <f t="shared" si="15"/>
        <v>H</v>
      </c>
      <c r="H567" s="59" t="str">
        <f t="shared" si="16"/>
        <v>F</v>
      </c>
      <c r="I567" s="59" t="str">
        <f t="shared" si="17"/>
        <v>L</v>
      </c>
      <c r="J567" s="59" t="str">
        <f t="shared" si="18"/>
        <v>I</v>
      </c>
    </row>
    <row r="568" spans="2:10" x14ac:dyDescent="0.25">
      <c r="B568" s="59" t="str">
        <f t="shared" si="10"/>
        <v>BDEFHIJK</v>
      </c>
      <c r="C568" s="59" t="str">
        <f t="shared" si="11"/>
        <v>E</v>
      </c>
      <c r="D568" s="59" t="str">
        <f t="shared" si="12"/>
        <v>J</v>
      </c>
      <c r="E568" s="59" t="str">
        <f t="shared" si="13"/>
        <v>B</v>
      </c>
      <c r="F568" s="59" t="str">
        <f t="shared" si="14"/>
        <v>D</v>
      </c>
      <c r="G568" s="59" t="str">
        <f t="shared" si="15"/>
        <v>H</v>
      </c>
      <c r="H568" s="59" t="str">
        <f t="shared" si="16"/>
        <v>F</v>
      </c>
      <c r="I568" s="59" t="str">
        <f t="shared" si="17"/>
        <v>I</v>
      </c>
      <c r="J568" s="59" t="str">
        <f t="shared" si="18"/>
        <v>K</v>
      </c>
    </row>
    <row r="569" spans="2:10" x14ac:dyDescent="0.25">
      <c r="B569" s="59" t="str">
        <f t="shared" si="10"/>
        <v>BDEFGJKL</v>
      </c>
      <c r="C569" s="59" t="str">
        <f t="shared" si="11"/>
        <v>E</v>
      </c>
      <c r="D569" s="59" t="str">
        <f t="shared" si="12"/>
        <v>G</v>
      </c>
      <c r="E569" s="59" t="str">
        <f t="shared" si="13"/>
        <v>B</v>
      </c>
      <c r="F569" s="59" t="str">
        <f t="shared" si="14"/>
        <v>D</v>
      </c>
      <c r="G569" s="59" t="str">
        <f t="shared" si="15"/>
        <v>J</v>
      </c>
      <c r="H569" s="59" t="str">
        <f t="shared" si="16"/>
        <v>F</v>
      </c>
      <c r="I569" s="59" t="str">
        <f t="shared" si="17"/>
        <v>L</v>
      </c>
      <c r="J569" s="59" t="str">
        <f t="shared" si="18"/>
        <v>K</v>
      </c>
    </row>
    <row r="570" spans="2:10" x14ac:dyDescent="0.25">
      <c r="B570" s="59" t="str">
        <f t="shared" si="10"/>
        <v>BDEFGIKL</v>
      </c>
      <c r="C570" s="59" t="str">
        <f t="shared" si="11"/>
        <v>E</v>
      </c>
      <c r="D570" s="59" t="str">
        <f t="shared" si="12"/>
        <v>G</v>
      </c>
      <c r="E570" s="59" t="str">
        <f t="shared" si="13"/>
        <v>B</v>
      </c>
      <c r="F570" s="59" t="str">
        <f t="shared" si="14"/>
        <v>D</v>
      </c>
      <c r="G570" s="59" t="str">
        <f t="shared" si="15"/>
        <v>I</v>
      </c>
      <c r="H570" s="59" t="str">
        <f t="shared" si="16"/>
        <v>F</v>
      </c>
      <c r="I570" s="59" t="str">
        <f t="shared" si="17"/>
        <v>L</v>
      </c>
      <c r="J570" s="59" t="str">
        <f t="shared" si="18"/>
        <v>K</v>
      </c>
    </row>
    <row r="571" spans="2:10" x14ac:dyDescent="0.25">
      <c r="B571" s="59" t="str">
        <f t="shared" si="10"/>
        <v>BDEFGIJL</v>
      </c>
      <c r="C571" s="59" t="str">
        <f t="shared" si="11"/>
        <v>E</v>
      </c>
      <c r="D571" s="59" t="str">
        <f t="shared" si="12"/>
        <v>G</v>
      </c>
      <c r="E571" s="59" t="str">
        <f t="shared" si="13"/>
        <v>B</v>
      </c>
      <c r="F571" s="59" t="str">
        <f t="shared" si="14"/>
        <v>D</v>
      </c>
      <c r="G571" s="59" t="str">
        <f t="shared" si="15"/>
        <v>J</v>
      </c>
      <c r="H571" s="59" t="str">
        <f t="shared" si="16"/>
        <v>F</v>
      </c>
      <c r="I571" s="59" t="str">
        <f t="shared" si="17"/>
        <v>L</v>
      </c>
      <c r="J571" s="59" t="str">
        <f t="shared" si="18"/>
        <v>I</v>
      </c>
    </row>
    <row r="572" spans="2:10" x14ac:dyDescent="0.25">
      <c r="B572" s="59" t="str">
        <f t="shared" si="10"/>
        <v>BDEFGIJK</v>
      </c>
      <c r="C572" s="59" t="str">
        <f t="shared" si="11"/>
        <v>E</v>
      </c>
      <c r="D572" s="59" t="str">
        <f t="shared" si="12"/>
        <v>G</v>
      </c>
      <c r="E572" s="59" t="str">
        <f t="shared" si="13"/>
        <v>B</v>
      </c>
      <c r="F572" s="59" t="str">
        <f t="shared" si="14"/>
        <v>D</v>
      </c>
      <c r="G572" s="59" t="str">
        <f t="shared" si="15"/>
        <v>J</v>
      </c>
      <c r="H572" s="59" t="str">
        <f t="shared" si="16"/>
        <v>F</v>
      </c>
      <c r="I572" s="59" t="str">
        <f t="shared" si="17"/>
        <v>I</v>
      </c>
      <c r="J572" s="59" t="str">
        <f t="shared" si="18"/>
        <v>K</v>
      </c>
    </row>
    <row r="573" spans="2:10" x14ac:dyDescent="0.25">
      <c r="B573" s="59" t="str">
        <f t="shared" si="10"/>
        <v>BDEFGHKL</v>
      </c>
      <c r="C573" s="59" t="str">
        <f t="shared" si="11"/>
        <v>E</v>
      </c>
      <c r="D573" s="59" t="str">
        <f t="shared" si="12"/>
        <v>G</v>
      </c>
      <c r="E573" s="59" t="str">
        <f t="shared" si="13"/>
        <v>B</v>
      </c>
      <c r="F573" s="59" t="str">
        <f t="shared" si="14"/>
        <v>D</v>
      </c>
      <c r="G573" s="59" t="str">
        <f t="shared" si="15"/>
        <v>H</v>
      </c>
      <c r="H573" s="59" t="str">
        <f t="shared" si="16"/>
        <v>F</v>
      </c>
      <c r="I573" s="59" t="str">
        <f t="shared" si="17"/>
        <v>L</v>
      </c>
      <c r="J573" s="59" t="str">
        <f t="shared" si="18"/>
        <v>K</v>
      </c>
    </row>
    <row r="574" spans="2:10" x14ac:dyDescent="0.25">
      <c r="B574" s="59" t="str">
        <f t="shared" si="10"/>
        <v>BDEFGHJL</v>
      </c>
      <c r="C574" s="59" t="str">
        <f t="shared" si="11"/>
        <v>H</v>
      </c>
      <c r="D574" s="59" t="str">
        <f t="shared" si="12"/>
        <v>G</v>
      </c>
      <c r="E574" s="59" t="str">
        <f t="shared" si="13"/>
        <v>B</v>
      </c>
      <c r="F574" s="59" t="str">
        <f t="shared" si="14"/>
        <v>D</v>
      </c>
      <c r="G574" s="59" t="str">
        <f t="shared" si="15"/>
        <v>J</v>
      </c>
      <c r="H574" s="59" t="str">
        <f t="shared" si="16"/>
        <v>F</v>
      </c>
      <c r="I574" s="59" t="str">
        <f t="shared" si="17"/>
        <v>L</v>
      </c>
      <c r="J574" s="59" t="str">
        <f t="shared" si="18"/>
        <v>E</v>
      </c>
    </row>
    <row r="575" spans="2:10" x14ac:dyDescent="0.25">
      <c r="B575" s="59" t="str">
        <f t="shared" si="10"/>
        <v>BDEFGHJK</v>
      </c>
      <c r="C575" s="59" t="str">
        <f t="shared" si="11"/>
        <v>H</v>
      </c>
      <c r="D575" s="59" t="str">
        <f t="shared" si="12"/>
        <v>G</v>
      </c>
      <c r="E575" s="59" t="str">
        <f t="shared" si="13"/>
        <v>B</v>
      </c>
      <c r="F575" s="59" t="str">
        <f t="shared" si="14"/>
        <v>D</v>
      </c>
      <c r="G575" s="59" t="str">
        <f t="shared" si="15"/>
        <v>J</v>
      </c>
      <c r="H575" s="59" t="str">
        <f t="shared" si="16"/>
        <v>F</v>
      </c>
      <c r="I575" s="59" t="str">
        <f t="shared" si="17"/>
        <v>E</v>
      </c>
      <c r="J575" s="59" t="str">
        <f t="shared" si="18"/>
        <v>K</v>
      </c>
    </row>
    <row r="576" spans="2:10" x14ac:dyDescent="0.25">
      <c r="B576" s="59" t="str">
        <f t="shared" si="10"/>
        <v>BDEFGHIL</v>
      </c>
      <c r="C576" s="59" t="str">
        <f t="shared" si="11"/>
        <v>E</v>
      </c>
      <c r="D576" s="59" t="str">
        <f t="shared" si="12"/>
        <v>G</v>
      </c>
      <c r="E576" s="59" t="str">
        <f t="shared" si="13"/>
        <v>B</v>
      </c>
      <c r="F576" s="59" t="str">
        <f t="shared" si="14"/>
        <v>D</v>
      </c>
      <c r="G576" s="59" t="str">
        <f t="shared" si="15"/>
        <v>H</v>
      </c>
      <c r="H576" s="59" t="str">
        <f t="shared" si="16"/>
        <v>F</v>
      </c>
      <c r="I576" s="59" t="str">
        <f t="shared" si="17"/>
        <v>L</v>
      </c>
      <c r="J576" s="59" t="str">
        <f t="shared" si="18"/>
        <v>I</v>
      </c>
    </row>
    <row r="577" spans="2:10" x14ac:dyDescent="0.25">
      <c r="B577" s="59" t="str">
        <f t="shared" si="10"/>
        <v>BDEFGHIK</v>
      </c>
      <c r="C577" s="59" t="str">
        <f t="shared" si="11"/>
        <v>E</v>
      </c>
      <c r="D577" s="59" t="str">
        <f t="shared" si="12"/>
        <v>G</v>
      </c>
      <c r="E577" s="59" t="str">
        <f t="shared" si="13"/>
        <v>B</v>
      </c>
      <c r="F577" s="59" t="str">
        <f t="shared" si="14"/>
        <v>D</v>
      </c>
      <c r="G577" s="59" t="str">
        <f t="shared" si="15"/>
        <v>H</v>
      </c>
      <c r="H577" s="59" t="str">
        <f t="shared" si="16"/>
        <v>F</v>
      </c>
      <c r="I577" s="59" t="str">
        <f t="shared" si="17"/>
        <v>I</v>
      </c>
      <c r="J577" s="59" t="str">
        <f t="shared" si="18"/>
        <v>K</v>
      </c>
    </row>
    <row r="578" spans="2:10" x14ac:dyDescent="0.25">
      <c r="B578" s="59" t="str">
        <f t="shared" si="10"/>
        <v>BDEFGHIJ</v>
      </c>
      <c r="C578" s="59" t="str">
        <f t="shared" si="11"/>
        <v>H</v>
      </c>
      <c r="D578" s="59" t="str">
        <f t="shared" si="12"/>
        <v>G</v>
      </c>
      <c r="E578" s="59" t="str">
        <f t="shared" si="13"/>
        <v>B</v>
      </c>
      <c r="F578" s="59" t="str">
        <f t="shared" si="14"/>
        <v>D</v>
      </c>
      <c r="G578" s="59" t="str">
        <f t="shared" si="15"/>
        <v>J</v>
      </c>
      <c r="H578" s="59" t="str">
        <f t="shared" si="16"/>
        <v>F</v>
      </c>
      <c r="I578" s="59" t="str">
        <f t="shared" si="17"/>
        <v>E</v>
      </c>
      <c r="J578" s="59" t="str">
        <f t="shared" si="18"/>
        <v>I</v>
      </c>
    </row>
    <row r="579" spans="2:10" x14ac:dyDescent="0.25">
      <c r="B579" s="59" t="str">
        <f t="shared" si="10"/>
        <v>BCGHIJKL</v>
      </c>
      <c r="C579" s="59" t="str">
        <f t="shared" si="11"/>
        <v>H</v>
      </c>
      <c r="D579" s="59" t="str">
        <f t="shared" si="12"/>
        <v>J</v>
      </c>
      <c r="E579" s="59" t="str">
        <f t="shared" si="13"/>
        <v>B</v>
      </c>
      <c r="F579" s="59" t="str">
        <f t="shared" si="14"/>
        <v>C</v>
      </c>
      <c r="G579" s="59" t="str">
        <f t="shared" si="15"/>
        <v>I</v>
      </c>
      <c r="H579" s="59" t="str">
        <f t="shared" si="16"/>
        <v>G</v>
      </c>
      <c r="I579" s="59" t="str">
        <f t="shared" si="17"/>
        <v>L</v>
      </c>
      <c r="J579" s="59" t="str">
        <f t="shared" si="18"/>
        <v>K</v>
      </c>
    </row>
    <row r="580" spans="2:10" x14ac:dyDescent="0.25">
      <c r="B580" s="59" t="str">
        <f t="shared" si="10"/>
        <v>BCFHIJKL</v>
      </c>
      <c r="C580" s="59" t="str">
        <f t="shared" si="11"/>
        <v>H</v>
      </c>
      <c r="D580" s="59" t="str">
        <f t="shared" si="12"/>
        <v>J</v>
      </c>
      <c r="E580" s="59" t="str">
        <f t="shared" si="13"/>
        <v>B</v>
      </c>
      <c r="F580" s="59" t="str">
        <f t="shared" si="14"/>
        <v>C</v>
      </c>
      <c r="G580" s="59" t="str">
        <f t="shared" si="15"/>
        <v>I</v>
      </c>
      <c r="H580" s="59" t="str">
        <f t="shared" si="16"/>
        <v>F</v>
      </c>
      <c r="I580" s="59" t="str">
        <f t="shared" si="17"/>
        <v>L</v>
      </c>
      <c r="J580" s="59" t="str">
        <f t="shared" si="18"/>
        <v>K</v>
      </c>
    </row>
    <row r="581" spans="2:10" x14ac:dyDescent="0.25">
      <c r="B581" s="59" t="str">
        <f t="shared" si="10"/>
        <v>BCFGIJKL</v>
      </c>
      <c r="C581" s="59" t="str">
        <f t="shared" si="11"/>
        <v>I</v>
      </c>
      <c r="D581" s="59" t="str">
        <f t="shared" si="12"/>
        <v>G</v>
      </c>
      <c r="E581" s="59" t="str">
        <f t="shared" si="13"/>
        <v>B</v>
      </c>
      <c r="F581" s="59" t="str">
        <f t="shared" si="14"/>
        <v>C</v>
      </c>
      <c r="G581" s="59" t="str">
        <f t="shared" si="15"/>
        <v>J</v>
      </c>
      <c r="H581" s="59" t="str">
        <f t="shared" si="16"/>
        <v>F</v>
      </c>
      <c r="I581" s="59" t="str">
        <f t="shared" si="17"/>
        <v>L</v>
      </c>
      <c r="J581" s="59" t="str">
        <f t="shared" si="18"/>
        <v>K</v>
      </c>
    </row>
    <row r="582" spans="2:10" x14ac:dyDescent="0.25">
      <c r="B582" s="59" t="str">
        <f t="shared" si="10"/>
        <v>BCFGHJKL</v>
      </c>
      <c r="C582" s="59" t="str">
        <f t="shared" si="11"/>
        <v>H</v>
      </c>
      <c r="D582" s="59" t="str">
        <f t="shared" si="12"/>
        <v>G</v>
      </c>
      <c r="E582" s="59" t="str">
        <f t="shared" si="13"/>
        <v>B</v>
      </c>
      <c r="F582" s="59" t="str">
        <f t="shared" si="14"/>
        <v>C</v>
      </c>
      <c r="G582" s="59" t="str">
        <f t="shared" si="15"/>
        <v>J</v>
      </c>
      <c r="H582" s="59" t="str">
        <f t="shared" si="16"/>
        <v>F</v>
      </c>
      <c r="I582" s="59" t="str">
        <f t="shared" si="17"/>
        <v>L</v>
      </c>
      <c r="J582" s="59" t="str">
        <f t="shared" si="18"/>
        <v>K</v>
      </c>
    </row>
    <row r="583" spans="2:10" x14ac:dyDescent="0.25">
      <c r="B583" s="59" t="str">
        <f t="shared" si="10"/>
        <v>BCFGHIKL</v>
      </c>
      <c r="C583" s="59" t="str">
        <f t="shared" si="11"/>
        <v>H</v>
      </c>
      <c r="D583" s="59" t="str">
        <f t="shared" si="12"/>
        <v>G</v>
      </c>
      <c r="E583" s="59" t="str">
        <f t="shared" si="13"/>
        <v>B</v>
      </c>
      <c r="F583" s="59" t="str">
        <f t="shared" si="14"/>
        <v>C</v>
      </c>
      <c r="G583" s="59" t="str">
        <f t="shared" si="15"/>
        <v>I</v>
      </c>
      <c r="H583" s="59" t="str">
        <f t="shared" si="16"/>
        <v>F</v>
      </c>
      <c r="I583" s="59" t="str">
        <f t="shared" si="17"/>
        <v>L</v>
      </c>
      <c r="J583" s="59" t="str">
        <f t="shared" si="18"/>
        <v>K</v>
      </c>
    </row>
    <row r="584" spans="2:10" x14ac:dyDescent="0.25">
      <c r="B584" s="59" t="str">
        <f t="shared" si="10"/>
        <v>BCFGHIJL</v>
      </c>
      <c r="C584" s="59" t="str">
        <f t="shared" si="11"/>
        <v>H</v>
      </c>
      <c r="D584" s="59" t="str">
        <f t="shared" si="12"/>
        <v>G</v>
      </c>
      <c r="E584" s="59" t="str">
        <f t="shared" si="13"/>
        <v>B</v>
      </c>
      <c r="F584" s="59" t="str">
        <f t="shared" si="14"/>
        <v>C</v>
      </c>
      <c r="G584" s="59" t="str">
        <f t="shared" si="15"/>
        <v>J</v>
      </c>
      <c r="H584" s="59" t="str">
        <f t="shared" si="16"/>
        <v>F</v>
      </c>
      <c r="I584" s="59" t="str">
        <f t="shared" si="17"/>
        <v>L</v>
      </c>
      <c r="J584" s="59" t="str">
        <f t="shared" si="18"/>
        <v>I</v>
      </c>
    </row>
    <row r="585" spans="2:10" x14ac:dyDescent="0.25">
      <c r="B585" s="59" t="str">
        <f t="shared" si="10"/>
        <v>BCFGHIJK</v>
      </c>
      <c r="C585" s="59" t="str">
        <f t="shared" si="11"/>
        <v>H</v>
      </c>
      <c r="D585" s="59" t="str">
        <f t="shared" si="12"/>
        <v>G</v>
      </c>
      <c r="E585" s="59" t="str">
        <f t="shared" si="13"/>
        <v>B</v>
      </c>
      <c r="F585" s="59" t="str">
        <f t="shared" si="14"/>
        <v>C</v>
      </c>
      <c r="G585" s="59" t="str">
        <f t="shared" si="15"/>
        <v>J</v>
      </c>
      <c r="H585" s="59" t="str">
        <f t="shared" si="16"/>
        <v>F</v>
      </c>
      <c r="I585" s="59" t="str">
        <f t="shared" si="17"/>
        <v>I</v>
      </c>
      <c r="J585" s="59" t="str">
        <f t="shared" si="18"/>
        <v>K</v>
      </c>
    </row>
    <row r="586" spans="2:10" x14ac:dyDescent="0.25">
      <c r="B586" s="59" t="str">
        <f t="shared" si="10"/>
        <v>BCEHIJKL</v>
      </c>
      <c r="C586" s="59" t="str">
        <f t="shared" si="11"/>
        <v>E</v>
      </c>
      <c r="D586" s="59" t="str">
        <f t="shared" si="12"/>
        <v>J</v>
      </c>
      <c r="E586" s="59" t="str">
        <f t="shared" si="13"/>
        <v>B</v>
      </c>
      <c r="F586" s="59" t="str">
        <f t="shared" si="14"/>
        <v>C</v>
      </c>
      <c r="G586" s="59" t="str">
        <f t="shared" si="15"/>
        <v>I</v>
      </c>
      <c r="H586" s="59" t="str">
        <f t="shared" si="16"/>
        <v>H</v>
      </c>
      <c r="I586" s="59" t="str">
        <f t="shared" si="17"/>
        <v>L</v>
      </c>
      <c r="J586" s="59" t="str">
        <f t="shared" si="18"/>
        <v>K</v>
      </c>
    </row>
    <row r="587" spans="2:10" x14ac:dyDescent="0.25">
      <c r="B587" s="59" t="str">
        <f t="shared" si="10"/>
        <v>BCEGIJKL</v>
      </c>
      <c r="C587" s="59" t="str">
        <f t="shared" si="11"/>
        <v>E</v>
      </c>
      <c r="D587" s="59" t="str">
        <f t="shared" si="12"/>
        <v>J</v>
      </c>
      <c r="E587" s="59" t="str">
        <f t="shared" si="13"/>
        <v>B</v>
      </c>
      <c r="F587" s="59" t="str">
        <f t="shared" si="14"/>
        <v>C</v>
      </c>
      <c r="G587" s="59" t="str">
        <f t="shared" si="15"/>
        <v>I</v>
      </c>
      <c r="H587" s="59" t="str">
        <f t="shared" si="16"/>
        <v>G</v>
      </c>
      <c r="I587" s="59" t="str">
        <f t="shared" si="17"/>
        <v>L</v>
      </c>
      <c r="J587" s="59" t="str">
        <f t="shared" si="18"/>
        <v>K</v>
      </c>
    </row>
    <row r="588" spans="2:10" x14ac:dyDescent="0.25">
      <c r="B588" s="59" t="str">
        <f t="shared" si="10"/>
        <v>BCEGHJKL</v>
      </c>
      <c r="C588" s="59" t="str">
        <f t="shared" si="11"/>
        <v>E</v>
      </c>
      <c r="D588" s="59" t="str">
        <f t="shared" si="12"/>
        <v>J</v>
      </c>
      <c r="E588" s="59" t="str">
        <f t="shared" si="13"/>
        <v>B</v>
      </c>
      <c r="F588" s="59" t="str">
        <f t="shared" si="14"/>
        <v>C</v>
      </c>
      <c r="G588" s="59" t="str">
        <f t="shared" si="15"/>
        <v>H</v>
      </c>
      <c r="H588" s="59" t="str">
        <f t="shared" si="16"/>
        <v>G</v>
      </c>
      <c r="I588" s="59" t="str">
        <f t="shared" si="17"/>
        <v>L</v>
      </c>
      <c r="J588" s="59" t="str">
        <f t="shared" si="18"/>
        <v>K</v>
      </c>
    </row>
    <row r="589" spans="2:10" x14ac:dyDescent="0.25">
      <c r="B589" s="59" t="str">
        <f t="shared" si="10"/>
        <v>BCEGHIKL</v>
      </c>
      <c r="C589" s="59" t="str">
        <f t="shared" si="11"/>
        <v>E</v>
      </c>
      <c r="D589" s="59" t="str">
        <f t="shared" si="12"/>
        <v>G</v>
      </c>
      <c r="E589" s="59" t="str">
        <f t="shared" si="13"/>
        <v>B</v>
      </c>
      <c r="F589" s="59" t="str">
        <f t="shared" si="14"/>
        <v>C</v>
      </c>
      <c r="G589" s="59" t="str">
        <f t="shared" si="15"/>
        <v>I</v>
      </c>
      <c r="H589" s="59" t="str">
        <f t="shared" si="16"/>
        <v>H</v>
      </c>
      <c r="I589" s="59" t="str">
        <f t="shared" si="17"/>
        <v>L</v>
      </c>
      <c r="J589" s="59" t="str">
        <f t="shared" si="18"/>
        <v>K</v>
      </c>
    </row>
    <row r="590" spans="2:10" x14ac:dyDescent="0.25">
      <c r="B590" s="59" t="str">
        <f t="shared" si="10"/>
        <v>BCEGHIJL</v>
      </c>
      <c r="C590" s="59" t="str">
        <f t="shared" si="11"/>
        <v>E</v>
      </c>
      <c r="D590" s="59" t="str">
        <f t="shared" si="12"/>
        <v>J</v>
      </c>
      <c r="E590" s="59" t="str">
        <f t="shared" si="13"/>
        <v>B</v>
      </c>
      <c r="F590" s="59" t="str">
        <f t="shared" si="14"/>
        <v>C</v>
      </c>
      <c r="G590" s="59" t="str">
        <f t="shared" si="15"/>
        <v>H</v>
      </c>
      <c r="H590" s="59" t="str">
        <f t="shared" si="16"/>
        <v>G</v>
      </c>
      <c r="I590" s="59" t="str">
        <f t="shared" si="17"/>
        <v>L</v>
      </c>
      <c r="J590" s="59" t="str">
        <f t="shared" si="18"/>
        <v>I</v>
      </c>
    </row>
    <row r="591" spans="2:10" x14ac:dyDescent="0.25">
      <c r="B591" s="59" t="str">
        <f t="shared" si="10"/>
        <v>BCEGHIJK</v>
      </c>
      <c r="C591" s="59" t="str">
        <f t="shared" si="11"/>
        <v>E</v>
      </c>
      <c r="D591" s="59" t="str">
        <f t="shared" si="12"/>
        <v>J</v>
      </c>
      <c r="E591" s="59" t="str">
        <f t="shared" si="13"/>
        <v>B</v>
      </c>
      <c r="F591" s="59" t="str">
        <f t="shared" si="14"/>
        <v>C</v>
      </c>
      <c r="G591" s="59" t="str">
        <f t="shared" si="15"/>
        <v>H</v>
      </c>
      <c r="H591" s="59" t="str">
        <f t="shared" si="16"/>
        <v>G</v>
      </c>
      <c r="I591" s="59" t="str">
        <f t="shared" si="17"/>
        <v>I</v>
      </c>
      <c r="J591" s="59" t="str">
        <f t="shared" si="18"/>
        <v>K</v>
      </c>
    </row>
    <row r="592" spans="2:10" x14ac:dyDescent="0.25">
      <c r="B592" s="59" t="str">
        <f t="shared" si="10"/>
        <v>BCEFIJKL</v>
      </c>
      <c r="C592" s="59" t="str">
        <f t="shared" si="11"/>
        <v>E</v>
      </c>
      <c r="D592" s="59" t="str">
        <f t="shared" si="12"/>
        <v>J</v>
      </c>
      <c r="E592" s="59" t="str">
        <f t="shared" si="13"/>
        <v>B</v>
      </c>
      <c r="F592" s="59" t="str">
        <f t="shared" si="14"/>
        <v>C</v>
      </c>
      <c r="G592" s="59" t="str">
        <f t="shared" si="15"/>
        <v>I</v>
      </c>
      <c r="H592" s="59" t="str">
        <f t="shared" si="16"/>
        <v>F</v>
      </c>
      <c r="I592" s="59" t="str">
        <f t="shared" si="17"/>
        <v>L</v>
      </c>
      <c r="J592" s="59" t="str">
        <f t="shared" si="18"/>
        <v>K</v>
      </c>
    </row>
    <row r="593" spans="2:10" x14ac:dyDescent="0.25">
      <c r="B593" s="59" t="str">
        <f t="shared" si="10"/>
        <v>BCEFHJKL</v>
      </c>
      <c r="C593" s="59" t="str">
        <f t="shared" si="11"/>
        <v>E</v>
      </c>
      <c r="D593" s="59" t="str">
        <f t="shared" si="12"/>
        <v>J</v>
      </c>
      <c r="E593" s="59" t="str">
        <f t="shared" si="13"/>
        <v>B</v>
      </c>
      <c r="F593" s="59" t="str">
        <f t="shared" si="14"/>
        <v>C</v>
      </c>
      <c r="G593" s="59" t="str">
        <f t="shared" si="15"/>
        <v>H</v>
      </c>
      <c r="H593" s="59" t="str">
        <f t="shared" si="16"/>
        <v>F</v>
      </c>
      <c r="I593" s="59" t="str">
        <f t="shared" si="17"/>
        <v>L</v>
      </c>
      <c r="J593" s="59" t="str">
        <f t="shared" si="18"/>
        <v>K</v>
      </c>
    </row>
    <row r="594" spans="2:10" x14ac:dyDescent="0.25">
      <c r="B594" s="59" t="str">
        <f t="shared" si="10"/>
        <v>BCEFHIKL</v>
      </c>
      <c r="C594" s="59" t="str">
        <f t="shared" si="11"/>
        <v>E</v>
      </c>
      <c r="D594" s="59" t="str">
        <f t="shared" si="12"/>
        <v>I</v>
      </c>
      <c r="E594" s="59" t="str">
        <f t="shared" si="13"/>
        <v>B</v>
      </c>
      <c r="F594" s="59" t="str">
        <f t="shared" si="14"/>
        <v>C</v>
      </c>
      <c r="G594" s="59" t="str">
        <f t="shared" si="15"/>
        <v>H</v>
      </c>
      <c r="H594" s="59" t="str">
        <f t="shared" si="16"/>
        <v>F</v>
      </c>
      <c r="I594" s="59" t="str">
        <f t="shared" si="17"/>
        <v>L</v>
      </c>
      <c r="J594" s="59" t="str">
        <f t="shared" si="18"/>
        <v>K</v>
      </c>
    </row>
    <row r="595" spans="2:10" x14ac:dyDescent="0.25">
      <c r="B595" s="59" t="str">
        <f t="shared" si="10"/>
        <v>BCEFHIJL</v>
      </c>
      <c r="C595" s="59" t="str">
        <f t="shared" si="11"/>
        <v>E</v>
      </c>
      <c r="D595" s="59" t="str">
        <f t="shared" si="12"/>
        <v>J</v>
      </c>
      <c r="E595" s="59" t="str">
        <f t="shared" si="13"/>
        <v>B</v>
      </c>
      <c r="F595" s="59" t="str">
        <f t="shared" si="14"/>
        <v>C</v>
      </c>
      <c r="G595" s="59" t="str">
        <f t="shared" si="15"/>
        <v>H</v>
      </c>
      <c r="H595" s="59" t="str">
        <f t="shared" si="16"/>
        <v>F</v>
      </c>
      <c r="I595" s="59" t="str">
        <f t="shared" si="17"/>
        <v>L</v>
      </c>
      <c r="J595" s="59" t="str">
        <f t="shared" si="18"/>
        <v>I</v>
      </c>
    </row>
    <row r="596" spans="2:10" x14ac:dyDescent="0.25">
      <c r="B596" s="59" t="str">
        <f t="shared" si="10"/>
        <v>BCEFHIJK</v>
      </c>
      <c r="C596" s="59" t="str">
        <f t="shared" si="11"/>
        <v>E</v>
      </c>
      <c r="D596" s="59" t="str">
        <f t="shared" si="12"/>
        <v>J</v>
      </c>
      <c r="E596" s="59" t="str">
        <f t="shared" si="13"/>
        <v>B</v>
      </c>
      <c r="F596" s="59" t="str">
        <f t="shared" si="14"/>
        <v>C</v>
      </c>
      <c r="G596" s="59" t="str">
        <f t="shared" si="15"/>
        <v>H</v>
      </c>
      <c r="H596" s="59" t="str">
        <f t="shared" si="16"/>
        <v>F</v>
      </c>
      <c r="I596" s="59" t="str">
        <f t="shared" si="17"/>
        <v>I</v>
      </c>
      <c r="J596" s="59" t="str">
        <f t="shared" si="18"/>
        <v>K</v>
      </c>
    </row>
    <row r="597" spans="2:10" x14ac:dyDescent="0.25">
      <c r="B597" s="59" t="str">
        <f t="shared" si="10"/>
        <v>BCEFGJKL</v>
      </c>
      <c r="C597" s="59" t="str">
        <f t="shared" si="11"/>
        <v>E</v>
      </c>
      <c r="D597" s="59" t="str">
        <f t="shared" si="12"/>
        <v>G</v>
      </c>
      <c r="E597" s="59" t="str">
        <f t="shared" si="13"/>
        <v>B</v>
      </c>
      <c r="F597" s="59" t="str">
        <f t="shared" si="14"/>
        <v>C</v>
      </c>
      <c r="G597" s="59" t="str">
        <f t="shared" si="15"/>
        <v>J</v>
      </c>
      <c r="H597" s="59" t="str">
        <f t="shared" si="16"/>
        <v>F</v>
      </c>
      <c r="I597" s="59" t="str">
        <f t="shared" si="17"/>
        <v>L</v>
      </c>
      <c r="J597" s="59" t="str">
        <f t="shared" si="18"/>
        <v>K</v>
      </c>
    </row>
    <row r="598" spans="2:10" x14ac:dyDescent="0.25">
      <c r="B598" s="59" t="str">
        <f t="shared" si="10"/>
        <v>BCEFGIKL</v>
      </c>
      <c r="C598" s="59" t="str">
        <f t="shared" si="11"/>
        <v>E</v>
      </c>
      <c r="D598" s="59" t="str">
        <f t="shared" si="12"/>
        <v>G</v>
      </c>
      <c r="E598" s="59" t="str">
        <f t="shared" si="13"/>
        <v>B</v>
      </c>
      <c r="F598" s="59" t="str">
        <f t="shared" si="14"/>
        <v>C</v>
      </c>
      <c r="G598" s="59" t="str">
        <f t="shared" si="15"/>
        <v>I</v>
      </c>
      <c r="H598" s="59" t="str">
        <f t="shared" si="16"/>
        <v>F</v>
      </c>
      <c r="I598" s="59" t="str">
        <f t="shared" si="17"/>
        <v>L</v>
      </c>
      <c r="J598" s="59" t="str">
        <f t="shared" si="18"/>
        <v>K</v>
      </c>
    </row>
    <row r="599" spans="2:10" x14ac:dyDescent="0.25">
      <c r="B599" s="59" t="str">
        <f t="shared" si="10"/>
        <v>BCEFGIJL</v>
      </c>
      <c r="C599" s="59" t="str">
        <f t="shared" si="11"/>
        <v>E</v>
      </c>
      <c r="D599" s="59" t="str">
        <f t="shared" si="12"/>
        <v>G</v>
      </c>
      <c r="E599" s="59" t="str">
        <f t="shared" si="13"/>
        <v>B</v>
      </c>
      <c r="F599" s="59" t="str">
        <f t="shared" si="14"/>
        <v>C</v>
      </c>
      <c r="G599" s="59" t="str">
        <f t="shared" si="15"/>
        <v>J</v>
      </c>
      <c r="H599" s="59" t="str">
        <f t="shared" si="16"/>
        <v>F</v>
      </c>
      <c r="I599" s="59" t="str">
        <f t="shared" si="17"/>
        <v>L</v>
      </c>
      <c r="J599" s="59" t="str">
        <f t="shared" si="18"/>
        <v>I</v>
      </c>
    </row>
    <row r="600" spans="2:10" x14ac:dyDescent="0.25">
      <c r="B600" s="59" t="str">
        <f t="shared" si="10"/>
        <v>BCEFGIJK</v>
      </c>
      <c r="C600" s="59" t="str">
        <f t="shared" si="11"/>
        <v>E</v>
      </c>
      <c r="D600" s="59" t="str">
        <f t="shared" si="12"/>
        <v>G</v>
      </c>
      <c r="E600" s="59" t="str">
        <f t="shared" si="13"/>
        <v>B</v>
      </c>
      <c r="F600" s="59" t="str">
        <f t="shared" si="14"/>
        <v>C</v>
      </c>
      <c r="G600" s="59" t="str">
        <f t="shared" si="15"/>
        <v>J</v>
      </c>
      <c r="H600" s="59" t="str">
        <f t="shared" si="16"/>
        <v>F</v>
      </c>
      <c r="I600" s="59" t="str">
        <f t="shared" si="17"/>
        <v>I</v>
      </c>
      <c r="J600" s="59" t="str">
        <f t="shared" si="18"/>
        <v>K</v>
      </c>
    </row>
    <row r="601" spans="2:10" x14ac:dyDescent="0.25">
      <c r="B601" s="59" t="str">
        <f t="shared" si="10"/>
        <v>BCEFGHKL</v>
      </c>
      <c r="C601" s="59" t="str">
        <f t="shared" si="11"/>
        <v>E</v>
      </c>
      <c r="D601" s="59" t="str">
        <f t="shared" si="12"/>
        <v>G</v>
      </c>
      <c r="E601" s="59" t="str">
        <f t="shared" si="13"/>
        <v>B</v>
      </c>
      <c r="F601" s="59" t="str">
        <f t="shared" si="14"/>
        <v>C</v>
      </c>
      <c r="G601" s="59" t="str">
        <f t="shared" si="15"/>
        <v>H</v>
      </c>
      <c r="H601" s="59" t="str">
        <f t="shared" si="16"/>
        <v>F</v>
      </c>
      <c r="I601" s="59" t="str">
        <f t="shared" si="17"/>
        <v>L</v>
      </c>
      <c r="J601" s="59" t="str">
        <f t="shared" si="18"/>
        <v>K</v>
      </c>
    </row>
    <row r="602" spans="2:10" x14ac:dyDescent="0.25">
      <c r="B602" s="59" t="str">
        <f t="shared" si="10"/>
        <v>BCEFGHJL</v>
      </c>
      <c r="C602" s="59" t="str">
        <f t="shared" si="11"/>
        <v>H</v>
      </c>
      <c r="D602" s="59" t="str">
        <f t="shared" si="12"/>
        <v>G</v>
      </c>
      <c r="E602" s="59" t="str">
        <f t="shared" si="13"/>
        <v>B</v>
      </c>
      <c r="F602" s="59" t="str">
        <f t="shared" si="14"/>
        <v>C</v>
      </c>
      <c r="G602" s="59" t="str">
        <f t="shared" si="15"/>
        <v>J</v>
      </c>
      <c r="H602" s="59" t="str">
        <f t="shared" si="16"/>
        <v>F</v>
      </c>
      <c r="I602" s="59" t="str">
        <f t="shared" si="17"/>
        <v>L</v>
      </c>
      <c r="J602" s="59" t="str">
        <f t="shared" si="18"/>
        <v>E</v>
      </c>
    </row>
    <row r="603" spans="2:10" x14ac:dyDescent="0.25">
      <c r="B603" s="59" t="str">
        <f t="shared" si="10"/>
        <v>BCEFGHJK</v>
      </c>
      <c r="C603" s="59" t="str">
        <f t="shared" si="11"/>
        <v>H</v>
      </c>
      <c r="D603" s="59" t="str">
        <f t="shared" si="12"/>
        <v>G</v>
      </c>
      <c r="E603" s="59" t="str">
        <f t="shared" si="13"/>
        <v>B</v>
      </c>
      <c r="F603" s="59" t="str">
        <f t="shared" si="14"/>
        <v>C</v>
      </c>
      <c r="G603" s="59" t="str">
        <f t="shared" si="15"/>
        <v>J</v>
      </c>
      <c r="H603" s="59" t="str">
        <f t="shared" si="16"/>
        <v>F</v>
      </c>
      <c r="I603" s="59" t="str">
        <f t="shared" si="17"/>
        <v>E</v>
      </c>
      <c r="J603" s="59" t="str">
        <f t="shared" si="18"/>
        <v>K</v>
      </c>
    </row>
    <row r="604" spans="2:10" x14ac:dyDescent="0.25">
      <c r="B604" s="59" t="str">
        <f t="shared" si="10"/>
        <v>BCEFGHIL</v>
      </c>
      <c r="C604" s="59" t="str">
        <f t="shared" si="11"/>
        <v>E</v>
      </c>
      <c r="D604" s="59" t="str">
        <f t="shared" si="12"/>
        <v>G</v>
      </c>
      <c r="E604" s="59" t="str">
        <f t="shared" si="13"/>
        <v>B</v>
      </c>
      <c r="F604" s="59" t="str">
        <f t="shared" si="14"/>
        <v>C</v>
      </c>
      <c r="G604" s="59" t="str">
        <f t="shared" si="15"/>
        <v>H</v>
      </c>
      <c r="H604" s="59" t="str">
        <f t="shared" si="16"/>
        <v>F</v>
      </c>
      <c r="I604" s="59" t="str">
        <f t="shared" si="17"/>
        <v>L</v>
      </c>
      <c r="J604" s="59" t="str">
        <f t="shared" si="18"/>
        <v>I</v>
      </c>
    </row>
    <row r="605" spans="2:10" x14ac:dyDescent="0.25">
      <c r="B605" s="59" t="str">
        <f t="shared" si="10"/>
        <v>BCEFGHIK</v>
      </c>
      <c r="C605" s="59" t="str">
        <f t="shared" si="11"/>
        <v>E</v>
      </c>
      <c r="D605" s="59" t="str">
        <f t="shared" si="12"/>
        <v>G</v>
      </c>
      <c r="E605" s="59" t="str">
        <f t="shared" si="13"/>
        <v>B</v>
      </c>
      <c r="F605" s="59" t="str">
        <f t="shared" si="14"/>
        <v>C</v>
      </c>
      <c r="G605" s="59" t="str">
        <f t="shared" si="15"/>
        <v>H</v>
      </c>
      <c r="H605" s="59" t="str">
        <f t="shared" si="16"/>
        <v>F</v>
      </c>
      <c r="I605" s="59" t="str">
        <f t="shared" si="17"/>
        <v>I</v>
      </c>
      <c r="J605" s="59" t="str">
        <f t="shared" si="18"/>
        <v>K</v>
      </c>
    </row>
    <row r="606" spans="2:10" x14ac:dyDescent="0.25">
      <c r="B606" s="59" t="str">
        <f t="shared" si="10"/>
        <v>BCEFGHIJ</v>
      </c>
      <c r="C606" s="59" t="str">
        <f t="shared" si="11"/>
        <v>H</v>
      </c>
      <c r="D606" s="59" t="str">
        <f t="shared" si="12"/>
        <v>G</v>
      </c>
      <c r="E606" s="59" t="str">
        <f t="shared" si="13"/>
        <v>B</v>
      </c>
      <c r="F606" s="59" t="str">
        <f t="shared" si="14"/>
        <v>C</v>
      </c>
      <c r="G606" s="59" t="str">
        <f t="shared" si="15"/>
        <v>J</v>
      </c>
      <c r="H606" s="59" t="str">
        <f t="shared" si="16"/>
        <v>F</v>
      </c>
      <c r="I606" s="59" t="str">
        <f t="shared" si="17"/>
        <v>E</v>
      </c>
      <c r="J606" s="59" t="str">
        <f t="shared" si="18"/>
        <v>I</v>
      </c>
    </row>
    <row r="607" spans="2:10" x14ac:dyDescent="0.25">
      <c r="B607" s="59" t="str">
        <f t="shared" si="10"/>
        <v>BCDHIJKL</v>
      </c>
      <c r="C607" s="59" t="str">
        <f t="shared" si="11"/>
        <v>H</v>
      </c>
      <c r="D607" s="59" t="str">
        <f t="shared" si="12"/>
        <v>J</v>
      </c>
      <c r="E607" s="59" t="str">
        <f t="shared" si="13"/>
        <v>B</v>
      </c>
      <c r="F607" s="59" t="str">
        <f t="shared" si="14"/>
        <v>C</v>
      </c>
      <c r="G607" s="59" t="str">
        <f t="shared" si="15"/>
        <v>I</v>
      </c>
      <c r="H607" s="59" t="str">
        <f t="shared" si="16"/>
        <v>D</v>
      </c>
      <c r="I607" s="59" t="str">
        <f t="shared" si="17"/>
        <v>L</v>
      </c>
      <c r="J607" s="59" t="str">
        <f t="shared" si="18"/>
        <v>K</v>
      </c>
    </row>
    <row r="608" spans="2:10" x14ac:dyDescent="0.25">
      <c r="B608" s="59" t="str">
        <f t="shared" si="10"/>
        <v>BCDGIJKL</v>
      </c>
      <c r="C608" s="59" t="str">
        <f t="shared" si="11"/>
        <v>I</v>
      </c>
      <c r="D608" s="59" t="str">
        <f t="shared" si="12"/>
        <v>G</v>
      </c>
      <c r="E608" s="59" t="str">
        <f t="shared" si="13"/>
        <v>B</v>
      </c>
      <c r="F608" s="59" t="str">
        <f t="shared" si="14"/>
        <v>C</v>
      </c>
      <c r="G608" s="59" t="str">
        <f t="shared" si="15"/>
        <v>J</v>
      </c>
      <c r="H608" s="59" t="str">
        <f t="shared" si="16"/>
        <v>D</v>
      </c>
      <c r="I608" s="59" t="str">
        <f t="shared" si="17"/>
        <v>L</v>
      </c>
      <c r="J608" s="59" t="str">
        <f t="shared" si="18"/>
        <v>K</v>
      </c>
    </row>
    <row r="609" spans="2:10" x14ac:dyDescent="0.25">
      <c r="B609" s="59" t="str">
        <f t="shared" si="10"/>
        <v>BCDGHJKL</v>
      </c>
      <c r="C609" s="59" t="str">
        <f t="shared" si="11"/>
        <v>H</v>
      </c>
      <c r="D609" s="59" t="str">
        <f t="shared" si="12"/>
        <v>G</v>
      </c>
      <c r="E609" s="59" t="str">
        <f t="shared" si="13"/>
        <v>B</v>
      </c>
      <c r="F609" s="59" t="str">
        <f t="shared" si="14"/>
        <v>C</v>
      </c>
      <c r="G609" s="59" t="str">
        <f t="shared" si="15"/>
        <v>J</v>
      </c>
      <c r="H609" s="59" t="str">
        <f t="shared" si="16"/>
        <v>D</v>
      </c>
      <c r="I609" s="59" t="str">
        <f t="shared" si="17"/>
        <v>L</v>
      </c>
      <c r="J609" s="59" t="str">
        <f t="shared" si="18"/>
        <v>K</v>
      </c>
    </row>
    <row r="610" spans="2:10" x14ac:dyDescent="0.25">
      <c r="B610" s="59" t="str">
        <f t="shared" si="10"/>
        <v>BCDGHIKL</v>
      </c>
      <c r="C610" s="59" t="str">
        <f t="shared" si="11"/>
        <v>H</v>
      </c>
      <c r="D610" s="59" t="str">
        <f t="shared" si="12"/>
        <v>G</v>
      </c>
      <c r="E610" s="59" t="str">
        <f t="shared" si="13"/>
        <v>B</v>
      </c>
      <c r="F610" s="59" t="str">
        <f t="shared" si="14"/>
        <v>C</v>
      </c>
      <c r="G610" s="59" t="str">
        <f t="shared" si="15"/>
        <v>I</v>
      </c>
      <c r="H610" s="59" t="str">
        <f t="shared" si="16"/>
        <v>D</v>
      </c>
      <c r="I610" s="59" t="str">
        <f t="shared" si="17"/>
        <v>L</v>
      </c>
      <c r="J610" s="59" t="str">
        <f t="shared" si="18"/>
        <v>K</v>
      </c>
    </row>
    <row r="611" spans="2:10" x14ac:dyDescent="0.25">
      <c r="B611" s="59" t="str">
        <f t="shared" si="10"/>
        <v>BCDGHIJL</v>
      </c>
      <c r="C611" s="59" t="str">
        <f t="shared" si="11"/>
        <v>H</v>
      </c>
      <c r="D611" s="59" t="str">
        <f t="shared" si="12"/>
        <v>G</v>
      </c>
      <c r="E611" s="59" t="str">
        <f t="shared" si="13"/>
        <v>B</v>
      </c>
      <c r="F611" s="59" t="str">
        <f t="shared" si="14"/>
        <v>C</v>
      </c>
      <c r="G611" s="59" t="str">
        <f t="shared" si="15"/>
        <v>J</v>
      </c>
      <c r="H611" s="59" t="str">
        <f t="shared" si="16"/>
        <v>D</v>
      </c>
      <c r="I611" s="59" t="str">
        <f t="shared" si="17"/>
        <v>L</v>
      </c>
      <c r="J611" s="59" t="str">
        <f t="shared" si="18"/>
        <v>I</v>
      </c>
    </row>
    <row r="612" spans="2:10" x14ac:dyDescent="0.25">
      <c r="B612" s="59" t="str">
        <f t="shared" si="10"/>
        <v>BCDGHIJK</v>
      </c>
      <c r="C612" s="59" t="str">
        <f t="shared" si="11"/>
        <v>H</v>
      </c>
      <c r="D612" s="59" t="str">
        <f t="shared" si="12"/>
        <v>G</v>
      </c>
      <c r="E612" s="59" t="str">
        <f t="shared" si="13"/>
        <v>B</v>
      </c>
      <c r="F612" s="59" t="str">
        <f t="shared" si="14"/>
        <v>C</v>
      </c>
      <c r="G612" s="59" t="str">
        <f t="shared" si="15"/>
        <v>J</v>
      </c>
      <c r="H612" s="59" t="str">
        <f t="shared" si="16"/>
        <v>D</v>
      </c>
      <c r="I612" s="59" t="str">
        <f t="shared" si="17"/>
        <v>I</v>
      </c>
      <c r="J612" s="59" t="str">
        <f t="shared" si="18"/>
        <v>K</v>
      </c>
    </row>
    <row r="613" spans="2:10" x14ac:dyDescent="0.25">
      <c r="B613" s="59" t="str">
        <f t="shared" si="10"/>
        <v>BCDFIJKL</v>
      </c>
      <c r="C613" s="59" t="str">
        <f t="shared" si="11"/>
        <v>C</v>
      </c>
      <c r="D613" s="59" t="str">
        <f t="shared" si="12"/>
        <v>J</v>
      </c>
      <c r="E613" s="59" t="str">
        <f t="shared" si="13"/>
        <v>B</v>
      </c>
      <c r="F613" s="59" t="str">
        <f t="shared" si="14"/>
        <v>D</v>
      </c>
      <c r="G613" s="59" t="str">
        <f t="shared" si="15"/>
        <v>I</v>
      </c>
      <c r="H613" s="59" t="str">
        <f t="shared" si="16"/>
        <v>F</v>
      </c>
      <c r="I613" s="59" t="str">
        <f t="shared" si="17"/>
        <v>L</v>
      </c>
      <c r="J613" s="59" t="str">
        <f t="shared" si="18"/>
        <v>K</v>
      </c>
    </row>
    <row r="614" spans="2:10" x14ac:dyDescent="0.25">
      <c r="B614" s="59" t="str">
        <f t="shared" si="10"/>
        <v>BCDFHJKL</v>
      </c>
      <c r="C614" s="59" t="str">
        <f t="shared" si="11"/>
        <v>C</v>
      </c>
      <c r="D614" s="59" t="str">
        <f t="shared" si="12"/>
        <v>J</v>
      </c>
      <c r="E614" s="59" t="str">
        <f t="shared" si="13"/>
        <v>B</v>
      </c>
      <c r="F614" s="59" t="str">
        <f t="shared" si="14"/>
        <v>D</v>
      </c>
      <c r="G614" s="59" t="str">
        <f t="shared" si="15"/>
        <v>H</v>
      </c>
      <c r="H614" s="59" t="str">
        <f t="shared" si="16"/>
        <v>F</v>
      </c>
      <c r="I614" s="59" t="str">
        <f t="shared" si="17"/>
        <v>L</v>
      </c>
      <c r="J614" s="59" t="str">
        <f t="shared" si="18"/>
        <v>K</v>
      </c>
    </row>
    <row r="615" spans="2:10" x14ac:dyDescent="0.25">
      <c r="B615" s="59" t="str">
        <f t="shared" si="10"/>
        <v>BCDFHIKL</v>
      </c>
      <c r="C615" s="59" t="str">
        <f t="shared" si="11"/>
        <v>C</v>
      </c>
      <c r="D615" s="59" t="str">
        <f t="shared" si="12"/>
        <v>I</v>
      </c>
      <c r="E615" s="59" t="str">
        <f t="shared" si="13"/>
        <v>B</v>
      </c>
      <c r="F615" s="59" t="str">
        <f t="shared" si="14"/>
        <v>D</v>
      </c>
      <c r="G615" s="59" t="str">
        <f t="shared" si="15"/>
        <v>H</v>
      </c>
      <c r="H615" s="59" t="str">
        <f t="shared" si="16"/>
        <v>F</v>
      </c>
      <c r="I615" s="59" t="str">
        <f t="shared" si="17"/>
        <v>L</v>
      </c>
      <c r="J615" s="59" t="str">
        <f t="shared" si="18"/>
        <v>K</v>
      </c>
    </row>
    <row r="616" spans="2:10" x14ac:dyDescent="0.25">
      <c r="B616" s="59" t="str">
        <f t="shared" si="10"/>
        <v>BCDFHIJL</v>
      </c>
      <c r="C616" s="59" t="str">
        <f t="shared" si="11"/>
        <v>C</v>
      </c>
      <c r="D616" s="59" t="str">
        <f t="shared" si="12"/>
        <v>J</v>
      </c>
      <c r="E616" s="59" t="str">
        <f t="shared" si="13"/>
        <v>B</v>
      </c>
      <c r="F616" s="59" t="str">
        <f t="shared" si="14"/>
        <v>D</v>
      </c>
      <c r="G616" s="59" t="str">
        <f t="shared" si="15"/>
        <v>H</v>
      </c>
      <c r="H616" s="59" t="str">
        <f t="shared" si="16"/>
        <v>F</v>
      </c>
      <c r="I616" s="59" t="str">
        <f t="shared" si="17"/>
        <v>L</v>
      </c>
      <c r="J616" s="59" t="str">
        <f t="shared" si="18"/>
        <v>I</v>
      </c>
    </row>
    <row r="617" spans="2:10" x14ac:dyDescent="0.25">
      <c r="B617" s="59" t="str">
        <f t="shared" si="10"/>
        <v>BCDFHIJK</v>
      </c>
      <c r="C617" s="59" t="str">
        <f t="shared" si="11"/>
        <v>C</v>
      </c>
      <c r="D617" s="59" t="str">
        <f t="shared" si="12"/>
        <v>J</v>
      </c>
      <c r="E617" s="59" t="str">
        <f t="shared" si="13"/>
        <v>B</v>
      </c>
      <c r="F617" s="59" t="str">
        <f t="shared" si="14"/>
        <v>D</v>
      </c>
      <c r="G617" s="59" t="str">
        <f t="shared" si="15"/>
        <v>H</v>
      </c>
      <c r="H617" s="59" t="str">
        <f t="shared" si="16"/>
        <v>F</v>
      </c>
      <c r="I617" s="59" t="str">
        <f t="shared" si="17"/>
        <v>I</v>
      </c>
      <c r="J617" s="59" t="str">
        <f t="shared" si="18"/>
        <v>K</v>
      </c>
    </row>
    <row r="618" spans="2:10" x14ac:dyDescent="0.25">
      <c r="B618" s="59" t="str">
        <f t="shared" si="10"/>
        <v>BCDFGJKL</v>
      </c>
      <c r="C618" s="59" t="str">
        <f t="shared" si="11"/>
        <v>C</v>
      </c>
      <c r="D618" s="59" t="str">
        <f t="shared" si="12"/>
        <v>G</v>
      </c>
      <c r="E618" s="59" t="str">
        <f t="shared" si="13"/>
        <v>B</v>
      </c>
      <c r="F618" s="59" t="str">
        <f t="shared" si="14"/>
        <v>D</v>
      </c>
      <c r="G618" s="59" t="str">
        <f t="shared" si="15"/>
        <v>J</v>
      </c>
      <c r="H618" s="59" t="str">
        <f t="shared" si="16"/>
        <v>F</v>
      </c>
      <c r="I618" s="59" t="str">
        <f t="shared" si="17"/>
        <v>L</v>
      </c>
      <c r="J618" s="59" t="str">
        <f t="shared" si="18"/>
        <v>K</v>
      </c>
    </row>
    <row r="619" spans="2:10" x14ac:dyDescent="0.25">
      <c r="B619" s="59" t="str">
        <f t="shared" si="10"/>
        <v>BCDFGIKL</v>
      </c>
      <c r="C619" s="59" t="str">
        <f t="shared" si="11"/>
        <v>C</v>
      </c>
      <c r="D619" s="59" t="str">
        <f t="shared" si="12"/>
        <v>G</v>
      </c>
      <c r="E619" s="59" t="str">
        <f t="shared" si="13"/>
        <v>B</v>
      </c>
      <c r="F619" s="59" t="str">
        <f t="shared" si="14"/>
        <v>D</v>
      </c>
      <c r="G619" s="59" t="str">
        <f t="shared" si="15"/>
        <v>I</v>
      </c>
      <c r="H619" s="59" t="str">
        <f t="shared" si="16"/>
        <v>F</v>
      </c>
      <c r="I619" s="59" t="str">
        <f t="shared" si="17"/>
        <v>L</v>
      </c>
      <c r="J619" s="59" t="str">
        <f t="shared" si="18"/>
        <v>K</v>
      </c>
    </row>
    <row r="620" spans="2:10" x14ac:dyDescent="0.25">
      <c r="B620" s="59" t="str">
        <f t="shared" si="10"/>
        <v>BCDFGIJL</v>
      </c>
      <c r="C620" s="59" t="str">
        <f t="shared" si="11"/>
        <v>C</v>
      </c>
      <c r="D620" s="59" t="str">
        <f t="shared" si="12"/>
        <v>G</v>
      </c>
      <c r="E620" s="59" t="str">
        <f t="shared" si="13"/>
        <v>B</v>
      </c>
      <c r="F620" s="59" t="str">
        <f t="shared" si="14"/>
        <v>D</v>
      </c>
      <c r="G620" s="59" t="str">
        <f t="shared" si="15"/>
        <v>J</v>
      </c>
      <c r="H620" s="59" t="str">
        <f t="shared" si="16"/>
        <v>F</v>
      </c>
      <c r="I620" s="59" t="str">
        <f t="shared" si="17"/>
        <v>L</v>
      </c>
      <c r="J620" s="59" t="str">
        <f t="shared" si="18"/>
        <v>I</v>
      </c>
    </row>
    <row r="621" spans="2:10" x14ac:dyDescent="0.25">
      <c r="B621" s="59" t="str">
        <f t="shared" si="10"/>
        <v>BCDFGIJK</v>
      </c>
      <c r="C621" s="59" t="str">
        <f t="shared" si="11"/>
        <v>C</v>
      </c>
      <c r="D621" s="59" t="str">
        <f t="shared" si="12"/>
        <v>G</v>
      </c>
      <c r="E621" s="59" t="str">
        <f t="shared" si="13"/>
        <v>B</v>
      </c>
      <c r="F621" s="59" t="str">
        <f t="shared" si="14"/>
        <v>D</v>
      </c>
      <c r="G621" s="59" t="str">
        <f t="shared" si="15"/>
        <v>J</v>
      </c>
      <c r="H621" s="59" t="str">
        <f t="shared" si="16"/>
        <v>F</v>
      </c>
      <c r="I621" s="59" t="str">
        <f t="shared" si="17"/>
        <v>I</v>
      </c>
      <c r="J621" s="59" t="str">
        <f t="shared" si="18"/>
        <v>K</v>
      </c>
    </row>
    <row r="622" spans="2:10" x14ac:dyDescent="0.25">
      <c r="B622" s="59" t="str">
        <f t="shared" si="10"/>
        <v>BCDFGHKL</v>
      </c>
      <c r="C622" s="59" t="str">
        <f t="shared" si="11"/>
        <v>C</v>
      </c>
      <c r="D622" s="59" t="str">
        <f t="shared" si="12"/>
        <v>G</v>
      </c>
      <c r="E622" s="59" t="str">
        <f t="shared" si="13"/>
        <v>B</v>
      </c>
      <c r="F622" s="59" t="str">
        <f t="shared" si="14"/>
        <v>D</v>
      </c>
      <c r="G622" s="59" t="str">
        <f t="shared" si="15"/>
        <v>H</v>
      </c>
      <c r="H622" s="59" t="str">
        <f t="shared" si="16"/>
        <v>F</v>
      </c>
      <c r="I622" s="59" t="str">
        <f t="shared" si="17"/>
        <v>L</v>
      </c>
      <c r="J622" s="59" t="str">
        <f t="shared" si="18"/>
        <v>K</v>
      </c>
    </row>
    <row r="623" spans="2:10" x14ac:dyDescent="0.25">
      <c r="B623" s="59" t="str">
        <f t="shared" si="10"/>
        <v>BCDFGHJL</v>
      </c>
      <c r="C623" s="59" t="str">
        <f t="shared" si="11"/>
        <v>C</v>
      </c>
      <c r="D623" s="59" t="str">
        <f t="shared" si="12"/>
        <v>G</v>
      </c>
      <c r="E623" s="59" t="str">
        <f t="shared" si="13"/>
        <v>B</v>
      </c>
      <c r="F623" s="59" t="str">
        <f t="shared" si="14"/>
        <v>D</v>
      </c>
      <c r="G623" s="59" t="str">
        <f t="shared" si="15"/>
        <v>H</v>
      </c>
      <c r="H623" s="59" t="str">
        <f t="shared" si="16"/>
        <v>F</v>
      </c>
      <c r="I623" s="59" t="str">
        <f t="shared" si="17"/>
        <v>L</v>
      </c>
      <c r="J623" s="59" t="str">
        <f t="shared" si="18"/>
        <v>J</v>
      </c>
    </row>
    <row r="624" spans="2:10" x14ac:dyDescent="0.25">
      <c r="B624" s="59" t="str">
        <f t="shared" si="10"/>
        <v>BCDFGHJK</v>
      </c>
      <c r="C624" s="59" t="str">
        <f t="shared" si="11"/>
        <v>H</v>
      </c>
      <c r="D624" s="59" t="str">
        <f t="shared" si="12"/>
        <v>G</v>
      </c>
      <c r="E624" s="59" t="str">
        <f t="shared" si="13"/>
        <v>B</v>
      </c>
      <c r="F624" s="59" t="str">
        <f t="shared" si="14"/>
        <v>C</v>
      </c>
      <c r="G624" s="59" t="str">
        <f t="shared" si="15"/>
        <v>J</v>
      </c>
      <c r="H624" s="59" t="str">
        <f t="shared" si="16"/>
        <v>F</v>
      </c>
      <c r="I624" s="59" t="str">
        <f t="shared" si="17"/>
        <v>D</v>
      </c>
      <c r="J624" s="59" t="str">
        <f t="shared" si="18"/>
        <v>K</v>
      </c>
    </row>
    <row r="625" spans="2:10" x14ac:dyDescent="0.25">
      <c r="B625" s="59" t="str">
        <f t="shared" si="10"/>
        <v>BCDFGHIL</v>
      </c>
      <c r="C625" s="59" t="str">
        <f t="shared" si="11"/>
        <v>C</v>
      </c>
      <c r="D625" s="59" t="str">
        <f t="shared" si="12"/>
        <v>G</v>
      </c>
      <c r="E625" s="59" t="str">
        <f t="shared" si="13"/>
        <v>B</v>
      </c>
      <c r="F625" s="59" t="str">
        <f t="shared" si="14"/>
        <v>D</v>
      </c>
      <c r="G625" s="59" t="str">
        <f t="shared" si="15"/>
        <v>H</v>
      </c>
      <c r="H625" s="59" t="str">
        <f t="shared" si="16"/>
        <v>F</v>
      </c>
      <c r="I625" s="59" t="str">
        <f t="shared" si="17"/>
        <v>L</v>
      </c>
      <c r="J625" s="59" t="str">
        <f t="shared" si="18"/>
        <v>I</v>
      </c>
    </row>
    <row r="626" spans="2:10" x14ac:dyDescent="0.25">
      <c r="B626" s="59" t="str">
        <f t="shared" si="10"/>
        <v>BCDFGHIK</v>
      </c>
      <c r="C626" s="59" t="str">
        <f t="shared" si="11"/>
        <v>C</v>
      </c>
      <c r="D626" s="59" t="str">
        <f t="shared" si="12"/>
        <v>G</v>
      </c>
      <c r="E626" s="59" t="str">
        <f t="shared" si="13"/>
        <v>B</v>
      </c>
      <c r="F626" s="59" t="str">
        <f t="shared" si="14"/>
        <v>D</v>
      </c>
      <c r="G626" s="59" t="str">
        <f t="shared" si="15"/>
        <v>H</v>
      </c>
      <c r="H626" s="59" t="str">
        <f t="shared" si="16"/>
        <v>F</v>
      </c>
      <c r="I626" s="59" t="str">
        <f t="shared" si="17"/>
        <v>I</v>
      </c>
      <c r="J626" s="59" t="str">
        <f t="shared" si="18"/>
        <v>K</v>
      </c>
    </row>
    <row r="627" spans="2:10" x14ac:dyDescent="0.25">
      <c r="B627" s="59" t="str">
        <f t="shared" ref="B627:B690" si="19">_xlfn.CONCAT(B131:M131)</f>
        <v>BCDFGHIJ</v>
      </c>
      <c r="C627" s="59" t="str">
        <f t="shared" ref="C627:C690" si="20">RIGHT(O131,1)</f>
        <v>H</v>
      </c>
      <c r="D627" s="59" t="str">
        <f t="shared" ref="D627:D690" si="21">RIGHT(P131,1)</f>
        <v>G</v>
      </c>
      <c r="E627" s="59" t="str">
        <f t="shared" ref="E627:E690" si="22">RIGHT(Q131,1)</f>
        <v>B</v>
      </c>
      <c r="F627" s="59" t="str">
        <f t="shared" ref="F627:F690" si="23">RIGHT(R131,1)</f>
        <v>C</v>
      </c>
      <c r="G627" s="59" t="str">
        <f t="shared" ref="G627:G690" si="24">RIGHT(S131,1)</f>
        <v>J</v>
      </c>
      <c r="H627" s="59" t="str">
        <f t="shared" ref="H627:H690" si="25">RIGHT(T131,1)</f>
        <v>F</v>
      </c>
      <c r="I627" s="59" t="str">
        <f t="shared" ref="I627:I690" si="26">RIGHT(U131,1)</f>
        <v>D</v>
      </c>
      <c r="J627" s="59" t="str">
        <f t="shared" ref="J627:J690" si="27">RIGHT(V131,1)</f>
        <v>I</v>
      </c>
    </row>
    <row r="628" spans="2:10" x14ac:dyDescent="0.25">
      <c r="B628" s="59" t="str">
        <f t="shared" si="19"/>
        <v>BCDEIJKL</v>
      </c>
      <c r="C628" s="59" t="str">
        <f t="shared" si="20"/>
        <v>E</v>
      </c>
      <c r="D628" s="59" t="str">
        <f t="shared" si="21"/>
        <v>J</v>
      </c>
      <c r="E628" s="59" t="str">
        <f t="shared" si="22"/>
        <v>B</v>
      </c>
      <c r="F628" s="59" t="str">
        <f t="shared" si="23"/>
        <v>C</v>
      </c>
      <c r="G628" s="59" t="str">
        <f t="shared" si="24"/>
        <v>I</v>
      </c>
      <c r="H628" s="59" t="str">
        <f t="shared" si="25"/>
        <v>D</v>
      </c>
      <c r="I628" s="59" t="str">
        <f t="shared" si="26"/>
        <v>L</v>
      </c>
      <c r="J628" s="59" t="str">
        <f t="shared" si="27"/>
        <v>K</v>
      </c>
    </row>
    <row r="629" spans="2:10" x14ac:dyDescent="0.25">
      <c r="B629" s="59" t="str">
        <f t="shared" si="19"/>
        <v>BCDEHJKL</v>
      </c>
      <c r="C629" s="59" t="str">
        <f t="shared" si="20"/>
        <v>E</v>
      </c>
      <c r="D629" s="59" t="str">
        <f t="shared" si="21"/>
        <v>J</v>
      </c>
      <c r="E629" s="59" t="str">
        <f t="shared" si="22"/>
        <v>B</v>
      </c>
      <c r="F629" s="59" t="str">
        <f t="shared" si="23"/>
        <v>C</v>
      </c>
      <c r="G629" s="59" t="str">
        <f t="shared" si="24"/>
        <v>H</v>
      </c>
      <c r="H629" s="59" t="str">
        <f t="shared" si="25"/>
        <v>D</v>
      </c>
      <c r="I629" s="59" t="str">
        <f t="shared" si="26"/>
        <v>L</v>
      </c>
      <c r="J629" s="59" t="str">
        <f t="shared" si="27"/>
        <v>K</v>
      </c>
    </row>
    <row r="630" spans="2:10" x14ac:dyDescent="0.25">
      <c r="B630" s="59" t="str">
        <f t="shared" si="19"/>
        <v>BCDEHIKL</v>
      </c>
      <c r="C630" s="59" t="str">
        <f t="shared" si="20"/>
        <v>E</v>
      </c>
      <c r="D630" s="59" t="str">
        <f t="shared" si="21"/>
        <v>I</v>
      </c>
      <c r="E630" s="59" t="str">
        <f t="shared" si="22"/>
        <v>B</v>
      </c>
      <c r="F630" s="59" t="str">
        <f t="shared" si="23"/>
        <v>C</v>
      </c>
      <c r="G630" s="59" t="str">
        <f t="shared" si="24"/>
        <v>H</v>
      </c>
      <c r="H630" s="59" t="str">
        <f t="shared" si="25"/>
        <v>D</v>
      </c>
      <c r="I630" s="59" t="str">
        <f t="shared" si="26"/>
        <v>L</v>
      </c>
      <c r="J630" s="59" t="str">
        <f t="shared" si="27"/>
        <v>K</v>
      </c>
    </row>
    <row r="631" spans="2:10" x14ac:dyDescent="0.25">
      <c r="B631" s="59" t="str">
        <f t="shared" si="19"/>
        <v>BCDEHIJL</v>
      </c>
      <c r="C631" s="59" t="str">
        <f t="shared" si="20"/>
        <v>E</v>
      </c>
      <c r="D631" s="59" t="str">
        <f t="shared" si="21"/>
        <v>J</v>
      </c>
      <c r="E631" s="59" t="str">
        <f t="shared" si="22"/>
        <v>B</v>
      </c>
      <c r="F631" s="59" t="str">
        <f t="shared" si="23"/>
        <v>C</v>
      </c>
      <c r="G631" s="59" t="str">
        <f t="shared" si="24"/>
        <v>H</v>
      </c>
      <c r="H631" s="59" t="str">
        <f t="shared" si="25"/>
        <v>D</v>
      </c>
      <c r="I631" s="59" t="str">
        <f t="shared" si="26"/>
        <v>L</v>
      </c>
      <c r="J631" s="59" t="str">
        <f t="shared" si="27"/>
        <v>I</v>
      </c>
    </row>
    <row r="632" spans="2:10" x14ac:dyDescent="0.25">
      <c r="B632" s="59" t="str">
        <f t="shared" si="19"/>
        <v>BCDEHIJK</v>
      </c>
      <c r="C632" s="59" t="str">
        <f t="shared" si="20"/>
        <v>E</v>
      </c>
      <c r="D632" s="59" t="str">
        <f t="shared" si="21"/>
        <v>J</v>
      </c>
      <c r="E632" s="59" t="str">
        <f t="shared" si="22"/>
        <v>B</v>
      </c>
      <c r="F632" s="59" t="str">
        <f t="shared" si="23"/>
        <v>C</v>
      </c>
      <c r="G632" s="59" t="str">
        <f t="shared" si="24"/>
        <v>H</v>
      </c>
      <c r="H632" s="59" t="str">
        <f t="shared" si="25"/>
        <v>D</v>
      </c>
      <c r="I632" s="59" t="str">
        <f t="shared" si="26"/>
        <v>I</v>
      </c>
      <c r="J632" s="59" t="str">
        <f t="shared" si="27"/>
        <v>K</v>
      </c>
    </row>
    <row r="633" spans="2:10" x14ac:dyDescent="0.25">
      <c r="B633" s="59" t="str">
        <f t="shared" si="19"/>
        <v>BCDEGJKL</v>
      </c>
      <c r="C633" s="59" t="str">
        <f t="shared" si="20"/>
        <v>E</v>
      </c>
      <c r="D633" s="59" t="str">
        <f t="shared" si="21"/>
        <v>G</v>
      </c>
      <c r="E633" s="59" t="str">
        <f t="shared" si="22"/>
        <v>B</v>
      </c>
      <c r="F633" s="59" t="str">
        <f t="shared" si="23"/>
        <v>C</v>
      </c>
      <c r="G633" s="59" t="str">
        <f t="shared" si="24"/>
        <v>J</v>
      </c>
      <c r="H633" s="59" t="str">
        <f t="shared" si="25"/>
        <v>D</v>
      </c>
      <c r="I633" s="59" t="str">
        <f t="shared" si="26"/>
        <v>L</v>
      </c>
      <c r="J633" s="59" t="str">
        <f t="shared" si="27"/>
        <v>K</v>
      </c>
    </row>
    <row r="634" spans="2:10" x14ac:dyDescent="0.25">
      <c r="B634" s="59" t="str">
        <f t="shared" si="19"/>
        <v>BCDEGIKL</v>
      </c>
      <c r="C634" s="59" t="str">
        <f t="shared" si="20"/>
        <v>E</v>
      </c>
      <c r="D634" s="59" t="str">
        <f t="shared" si="21"/>
        <v>G</v>
      </c>
      <c r="E634" s="59" t="str">
        <f t="shared" si="22"/>
        <v>B</v>
      </c>
      <c r="F634" s="59" t="str">
        <f t="shared" si="23"/>
        <v>C</v>
      </c>
      <c r="G634" s="59" t="str">
        <f t="shared" si="24"/>
        <v>I</v>
      </c>
      <c r="H634" s="59" t="str">
        <f t="shared" si="25"/>
        <v>D</v>
      </c>
      <c r="I634" s="59" t="str">
        <f t="shared" si="26"/>
        <v>L</v>
      </c>
      <c r="J634" s="59" t="str">
        <f t="shared" si="27"/>
        <v>K</v>
      </c>
    </row>
    <row r="635" spans="2:10" x14ac:dyDescent="0.25">
      <c r="B635" s="59" t="str">
        <f t="shared" si="19"/>
        <v>BCDEGIJL</v>
      </c>
      <c r="C635" s="59" t="str">
        <f t="shared" si="20"/>
        <v>E</v>
      </c>
      <c r="D635" s="59" t="str">
        <f t="shared" si="21"/>
        <v>G</v>
      </c>
      <c r="E635" s="59" t="str">
        <f t="shared" si="22"/>
        <v>B</v>
      </c>
      <c r="F635" s="59" t="str">
        <f t="shared" si="23"/>
        <v>C</v>
      </c>
      <c r="G635" s="59" t="str">
        <f t="shared" si="24"/>
        <v>J</v>
      </c>
      <c r="H635" s="59" t="str">
        <f t="shared" si="25"/>
        <v>D</v>
      </c>
      <c r="I635" s="59" t="str">
        <f t="shared" si="26"/>
        <v>L</v>
      </c>
      <c r="J635" s="59" t="str">
        <f t="shared" si="27"/>
        <v>I</v>
      </c>
    </row>
    <row r="636" spans="2:10" x14ac:dyDescent="0.25">
      <c r="B636" s="59" t="str">
        <f t="shared" si="19"/>
        <v>BCDEGIJK</v>
      </c>
      <c r="C636" s="59" t="str">
        <f t="shared" si="20"/>
        <v>E</v>
      </c>
      <c r="D636" s="59" t="str">
        <f t="shared" si="21"/>
        <v>G</v>
      </c>
      <c r="E636" s="59" t="str">
        <f t="shared" si="22"/>
        <v>B</v>
      </c>
      <c r="F636" s="59" t="str">
        <f t="shared" si="23"/>
        <v>C</v>
      </c>
      <c r="G636" s="59" t="str">
        <f t="shared" si="24"/>
        <v>J</v>
      </c>
      <c r="H636" s="59" t="str">
        <f t="shared" si="25"/>
        <v>D</v>
      </c>
      <c r="I636" s="59" t="str">
        <f t="shared" si="26"/>
        <v>I</v>
      </c>
      <c r="J636" s="59" t="str">
        <f t="shared" si="27"/>
        <v>K</v>
      </c>
    </row>
    <row r="637" spans="2:10" x14ac:dyDescent="0.25">
      <c r="B637" s="59" t="str">
        <f t="shared" si="19"/>
        <v>BCDEGHKL</v>
      </c>
      <c r="C637" s="59" t="str">
        <f t="shared" si="20"/>
        <v>E</v>
      </c>
      <c r="D637" s="59" t="str">
        <f t="shared" si="21"/>
        <v>G</v>
      </c>
      <c r="E637" s="59" t="str">
        <f t="shared" si="22"/>
        <v>B</v>
      </c>
      <c r="F637" s="59" t="str">
        <f t="shared" si="23"/>
        <v>C</v>
      </c>
      <c r="G637" s="59" t="str">
        <f t="shared" si="24"/>
        <v>H</v>
      </c>
      <c r="H637" s="59" t="str">
        <f t="shared" si="25"/>
        <v>D</v>
      </c>
      <c r="I637" s="59" t="str">
        <f t="shared" si="26"/>
        <v>L</v>
      </c>
      <c r="J637" s="59" t="str">
        <f t="shared" si="27"/>
        <v>K</v>
      </c>
    </row>
    <row r="638" spans="2:10" x14ac:dyDescent="0.25">
      <c r="B638" s="59" t="str">
        <f t="shared" si="19"/>
        <v>BCDEGHJL</v>
      </c>
      <c r="C638" s="59" t="str">
        <f t="shared" si="20"/>
        <v>H</v>
      </c>
      <c r="D638" s="59" t="str">
        <f t="shared" si="21"/>
        <v>G</v>
      </c>
      <c r="E638" s="59" t="str">
        <f t="shared" si="22"/>
        <v>B</v>
      </c>
      <c r="F638" s="59" t="str">
        <f t="shared" si="23"/>
        <v>C</v>
      </c>
      <c r="G638" s="59" t="str">
        <f t="shared" si="24"/>
        <v>J</v>
      </c>
      <c r="H638" s="59" t="str">
        <f t="shared" si="25"/>
        <v>D</v>
      </c>
      <c r="I638" s="59" t="str">
        <f t="shared" si="26"/>
        <v>L</v>
      </c>
      <c r="J638" s="59" t="str">
        <f t="shared" si="27"/>
        <v>E</v>
      </c>
    </row>
    <row r="639" spans="2:10" x14ac:dyDescent="0.25">
      <c r="B639" s="59" t="str">
        <f t="shared" si="19"/>
        <v>BCDEGHJK</v>
      </c>
      <c r="C639" s="59" t="str">
        <f t="shared" si="20"/>
        <v>H</v>
      </c>
      <c r="D639" s="59" t="str">
        <f t="shared" si="21"/>
        <v>G</v>
      </c>
      <c r="E639" s="59" t="str">
        <f t="shared" si="22"/>
        <v>B</v>
      </c>
      <c r="F639" s="59" t="str">
        <f t="shared" si="23"/>
        <v>C</v>
      </c>
      <c r="G639" s="59" t="str">
        <f t="shared" si="24"/>
        <v>J</v>
      </c>
      <c r="H639" s="59" t="str">
        <f t="shared" si="25"/>
        <v>D</v>
      </c>
      <c r="I639" s="59" t="str">
        <f t="shared" si="26"/>
        <v>E</v>
      </c>
      <c r="J639" s="59" t="str">
        <f t="shared" si="27"/>
        <v>K</v>
      </c>
    </row>
    <row r="640" spans="2:10" x14ac:dyDescent="0.25">
      <c r="B640" s="59" t="str">
        <f t="shared" si="19"/>
        <v>BCDEGHIL</v>
      </c>
      <c r="C640" s="59" t="str">
        <f t="shared" si="20"/>
        <v>E</v>
      </c>
      <c r="D640" s="59" t="str">
        <f t="shared" si="21"/>
        <v>G</v>
      </c>
      <c r="E640" s="59" t="str">
        <f t="shared" si="22"/>
        <v>B</v>
      </c>
      <c r="F640" s="59" t="str">
        <f t="shared" si="23"/>
        <v>C</v>
      </c>
      <c r="G640" s="59" t="str">
        <f t="shared" si="24"/>
        <v>H</v>
      </c>
      <c r="H640" s="59" t="str">
        <f t="shared" si="25"/>
        <v>D</v>
      </c>
      <c r="I640" s="59" t="str">
        <f t="shared" si="26"/>
        <v>L</v>
      </c>
      <c r="J640" s="59" t="str">
        <f t="shared" si="27"/>
        <v>I</v>
      </c>
    </row>
    <row r="641" spans="2:10" x14ac:dyDescent="0.25">
      <c r="B641" s="59" t="str">
        <f t="shared" si="19"/>
        <v>BCDEGHIK</v>
      </c>
      <c r="C641" s="59" t="str">
        <f t="shared" si="20"/>
        <v>E</v>
      </c>
      <c r="D641" s="59" t="str">
        <f t="shared" si="21"/>
        <v>G</v>
      </c>
      <c r="E641" s="59" t="str">
        <f t="shared" si="22"/>
        <v>B</v>
      </c>
      <c r="F641" s="59" t="str">
        <f t="shared" si="23"/>
        <v>C</v>
      </c>
      <c r="G641" s="59" t="str">
        <f t="shared" si="24"/>
        <v>H</v>
      </c>
      <c r="H641" s="59" t="str">
        <f t="shared" si="25"/>
        <v>D</v>
      </c>
      <c r="I641" s="59" t="str">
        <f t="shared" si="26"/>
        <v>I</v>
      </c>
      <c r="J641" s="59" t="str">
        <f t="shared" si="27"/>
        <v>K</v>
      </c>
    </row>
    <row r="642" spans="2:10" x14ac:dyDescent="0.25">
      <c r="B642" s="59" t="str">
        <f t="shared" si="19"/>
        <v>BCDEGHIJ</v>
      </c>
      <c r="C642" s="59" t="str">
        <f t="shared" si="20"/>
        <v>H</v>
      </c>
      <c r="D642" s="59" t="str">
        <f t="shared" si="21"/>
        <v>G</v>
      </c>
      <c r="E642" s="59" t="str">
        <f t="shared" si="22"/>
        <v>B</v>
      </c>
      <c r="F642" s="59" t="str">
        <f t="shared" si="23"/>
        <v>C</v>
      </c>
      <c r="G642" s="59" t="str">
        <f t="shared" si="24"/>
        <v>J</v>
      </c>
      <c r="H642" s="59" t="str">
        <f t="shared" si="25"/>
        <v>D</v>
      </c>
      <c r="I642" s="59" t="str">
        <f t="shared" si="26"/>
        <v>E</v>
      </c>
      <c r="J642" s="59" t="str">
        <f t="shared" si="27"/>
        <v>I</v>
      </c>
    </row>
    <row r="643" spans="2:10" x14ac:dyDescent="0.25">
      <c r="B643" s="59" t="str">
        <f t="shared" si="19"/>
        <v>BCDEFJKL</v>
      </c>
      <c r="C643" s="59" t="str">
        <f t="shared" si="20"/>
        <v>C</v>
      </c>
      <c r="D643" s="59" t="str">
        <f t="shared" si="21"/>
        <v>J</v>
      </c>
      <c r="E643" s="59" t="str">
        <f t="shared" si="22"/>
        <v>B</v>
      </c>
      <c r="F643" s="59" t="str">
        <f t="shared" si="23"/>
        <v>D</v>
      </c>
      <c r="G643" s="59" t="str">
        <f t="shared" si="24"/>
        <v>E</v>
      </c>
      <c r="H643" s="59" t="str">
        <f t="shared" si="25"/>
        <v>F</v>
      </c>
      <c r="I643" s="59" t="str">
        <f t="shared" si="26"/>
        <v>L</v>
      </c>
      <c r="J643" s="59" t="str">
        <f t="shared" si="27"/>
        <v>K</v>
      </c>
    </row>
    <row r="644" spans="2:10" x14ac:dyDescent="0.25">
      <c r="B644" s="59" t="str">
        <f t="shared" si="19"/>
        <v>BCDEFIKL</v>
      </c>
      <c r="C644" s="59" t="str">
        <f t="shared" si="20"/>
        <v>C</v>
      </c>
      <c r="D644" s="59" t="str">
        <f t="shared" si="21"/>
        <v>E</v>
      </c>
      <c r="E644" s="59" t="str">
        <f t="shared" si="22"/>
        <v>B</v>
      </c>
      <c r="F644" s="59" t="str">
        <f t="shared" si="23"/>
        <v>D</v>
      </c>
      <c r="G644" s="59" t="str">
        <f t="shared" si="24"/>
        <v>I</v>
      </c>
      <c r="H644" s="59" t="str">
        <f t="shared" si="25"/>
        <v>F</v>
      </c>
      <c r="I644" s="59" t="str">
        <f t="shared" si="26"/>
        <v>L</v>
      </c>
      <c r="J644" s="59" t="str">
        <f t="shared" si="27"/>
        <v>K</v>
      </c>
    </row>
    <row r="645" spans="2:10" x14ac:dyDescent="0.25">
      <c r="B645" s="59" t="str">
        <f t="shared" si="19"/>
        <v>BCDEFIJL</v>
      </c>
      <c r="C645" s="59" t="str">
        <f t="shared" si="20"/>
        <v>C</v>
      </c>
      <c r="D645" s="59" t="str">
        <f t="shared" si="21"/>
        <v>J</v>
      </c>
      <c r="E645" s="59" t="str">
        <f t="shared" si="22"/>
        <v>B</v>
      </c>
      <c r="F645" s="59" t="str">
        <f t="shared" si="23"/>
        <v>D</v>
      </c>
      <c r="G645" s="59" t="str">
        <f t="shared" si="24"/>
        <v>E</v>
      </c>
      <c r="H645" s="59" t="str">
        <f t="shared" si="25"/>
        <v>F</v>
      </c>
      <c r="I645" s="59" t="str">
        <f t="shared" si="26"/>
        <v>L</v>
      </c>
      <c r="J645" s="59" t="str">
        <f t="shared" si="27"/>
        <v>I</v>
      </c>
    </row>
    <row r="646" spans="2:10" x14ac:dyDescent="0.25">
      <c r="B646" s="59" t="str">
        <f t="shared" si="19"/>
        <v>BCDEFIJK</v>
      </c>
      <c r="C646" s="59" t="str">
        <f t="shared" si="20"/>
        <v>C</v>
      </c>
      <c r="D646" s="59" t="str">
        <f t="shared" si="21"/>
        <v>J</v>
      </c>
      <c r="E646" s="59" t="str">
        <f t="shared" si="22"/>
        <v>B</v>
      </c>
      <c r="F646" s="59" t="str">
        <f t="shared" si="23"/>
        <v>D</v>
      </c>
      <c r="G646" s="59" t="str">
        <f t="shared" si="24"/>
        <v>E</v>
      </c>
      <c r="H646" s="59" t="str">
        <f t="shared" si="25"/>
        <v>F</v>
      </c>
      <c r="I646" s="59" t="str">
        <f t="shared" si="26"/>
        <v>I</v>
      </c>
      <c r="J646" s="59" t="str">
        <f t="shared" si="27"/>
        <v>K</v>
      </c>
    </row>
    <row r="647" spans="2:10" x14ac:dyDescent="0.25">
      <c r="B647" s="59" t="str">
        <f t="shared" si="19"/>
        <v>BCDEFHKL</v>
      </c>
      <c r="C647" s="59" t="str">
        <f t="shared" si="20"/>
        <v>C</v>
      </c>
      <c r="D647" s="59" t="str">
        <f t="shared" si="21"/>
        <v>E</v>
      </c>
      <c r="E647" s="59" t="str">
        <f t="shared" si="22"/>
        <v>B</v>
      </c>
      <c r="F647" s="59" t="str">
        <f t="shared" si="23"/>
        <v>D</v>
      </c>
      <c r="G647" s="59" t="str">
        <f t="shared" si="24"/>
        <v>H</v>
      </c>
      <c r="H647" s="59" t="str">
        <f t="shared" si="25"/>
        <v>F</v>
      </c>
      <c r="I647" s="59" t="str">
        <f t="shared" si="26"/>
        <v>L</v>
      </c>
      <c r="J647" s="59" t="str">
        <f t="shared" si="27"/>
        <v>K</v>
      </c>
    </row>
    <row r="648" spans="2:10" x14ac:dyDescent="0.25">
      <c r="B648" s="59" t="str">
        <f t="shared" si="19"/>
        <v>BCDEFHJL</v>
      </c>
      <c r="C648" s="59" t="str">
        <f t="shared" si="20"/>
        <v>C</v>
      </c>
      <c r="D648" s="59" t="str">
        <f t="shared" si="21"/>
        <v>J</v>
      </c>
      <c r="E648" s="59" t="str">
        <f t="shared" si="22"/>
        <v>B</v>
      </c>
      <c r="F648" s="59" t="str">
        <f t="shared" si="23"/>
        <v>D</v>
      </c>
      <c r="G648" s="59" t="str">
        <f t="shared" si="24"/>
        <v>H</v>
      </c>
      <c r="H648" s="59" t="str">
        <f t="shared" si="25"/>
        <v>F</v>
      </c>
      <c r="I648" s="59" t="str">
        <f t="shared" si="26"/>
        <v>L</v>
      </c>
      <c r="J648" s="59" t="str">
        <f t="shared" si="27"/>
        <v>E</v>
      </c>
    </row>
    <row r="649" spans="2:10" x14ac:dyDescent="0.25">
      <c r="B649" s="59" t="str">
        <f t="shared" si="19"/>
        <v>BCDEFHJK</v>
      </c>
      <c r="C649" s="59" t="str">
        <f t="shared" si="20"/>
        <v>C</v>
      </c>
      <c r="D649" s="59" t="str">
        <f t="shared" si="21"/>
        <v>J</v>
      </c>
      <c r="E649" s="59" t="str">
        <f t="shared" si="22"/>
        <v>B</v>
      </c>
      <c r="F649" s="59" t="str">
        <f t="shared" si="23"/>
        <v>D</v>
      </c>
      <c r="G649" s="59" t="str">
        <f t="shared" si="24"/>
        <v>H</v>
      </c>
      <c r="H649" s="59" t="str">
        <f t="shared" si="25"/>
        <v>F</v>
      </c>
      <c r="I649" s="59" t="str">
        <f t="shared" si="26"/>
        <v>E</v>
      </c>
      <c r="J649" s="59" t="str">
        <f t="shared" si="27"/>
        <v>K</v>
      </c>
    </row>
    <row r="650" spans="2:10" x14ac:dyDescent="0.25">
      <c r="B650" s="59" t="str">
        <f t="shared" si="19"/>
        <v>BCDEFHIL</v>
      </c>
      <c r="C650" s="59" t="str">
        <f t="shared" si="20"/>
        <v>C</v>
      </c>
      <c r="D650" s="59" t="str">
        <f t="shared" si="21"/>
        <v>E</v>
      </c>
      <c r="E650" s="59" t="str">
        <f t="shared" si="22"/>
        <v>B</v>
      </c>
      <c r="F650" s="59" t="str">
        <f t="shared" si="23"/>
        <v>D</v>
      </c>
      <c r="G650" s="59" t="str">
        <f t="shared" si="24"/>
        <v>H</v>
      </c>
      <c r="H650" s="59" t="str">
        <f t="shared" si="25"/>
        <v>F</v>
      </c>
      <c r="I650" s="59" t="str">
        <f t="shared" si="26"/>
        <v>L</v>
      </c>
      <c r="J650" s="59" t="str">
        <f t="shared" si="27"/>
        <v>I</v>
      </c>
    </row>
    <row r="651" spans="2:10" x14ac:dyDescent="0.25">
      <c r="B651" s="59" t="str">
        <f t="shared" si="19"/>
        <v>BCDEFHIK</v>
      </c>
      <c r="C651" s="59" t="str">
        <f t="shared" si="20"/>
        <v>C</v>
      </c>
      <c r="D651" s="59" t="str">
        <f t="shared" si="21"/>
        <v>E</v>
      </c>
      <c r="E651" s="59" t="str">
        <f t="shared" si="22"/>
        <v>B</v>
      </c>
      <c r="F651" s="59" t="str">
        <f t="shared" si="23"/>
        <v>D</v>
      </c>
      <c r="G651" s="59" t="str">
        <f t="shared" si="24"/>
        <v>H</v>
      </c>
      <c r="H651" s="59" t="str">
        <f t="shared" si="25"/>
        <v>F</v>
      </c>
      <c r="I651" s="59" t="str">
        <f t="shared" si="26"/>
        <v>I</v>
      </c>
      <c r="J651" s="59" t="str">
        <f t="shared" si="27"/>
        <v>K</v>
      </c>
    </row>
    <row r="652" spans="2:10" x14ac:dyDescent="0.25">
      <c r="B652" s="59" t="str">
        <f t="shared" si="19"/>
        <v>BCDEFHIJ</v>
      </c>
      <c r="C652" s="59" t="str">
        <f t="shared" si="20"/>
        <v>C</v>
      </c>
      <c r="D652" s="59" t="str">
        <f t="shared" si="21"/>
        <v>J</v>
      </c>
      <c r="E652" s="59" t="str">
        <f t="shared" si="22"/>
        <v>B</v>
      </c>
      <c r="F652" s="59" t="str">
        <f t="shared" si="23"/>
        <v>D</v>
      </c>
      <c r="G652" s="59" t="str">
        <f t="shared" si="24"/>
        <v>H</v>
      </c>
      <c r="H652" s="59" t="str">
        <f t="shared" si="25"/>
        <v>F</v>
      </c>
      <c r="I652" s="59" t="str">
        <f t="shared" si="26"/>
        <v>E</v>
      </c>
      <c r="J652" s="59" t="str">
        <f t="shared" si="27"/>
        <v>I</v>
      </c>
    </row>
    <row r="653" spans="2:10" x14ac:dyDescent="0.25">
      <c r="B653" s="59" t="str">
        <f t="shared" si="19"/>
        <v>BCDEFGKL</v>
      </c>
      <c r="C653" s="59" t="str">
        <f t="shared" si="20"/>
        <v>C</v>
      </c>
      <c r="D653" s="59" t="str">
        <f t="shared" si="21"/>
        <v>G</v>
      </c>
      <c r="E653" s="59" t="str">
        <f t="shared" si="22"/>
        <v>B</v>
      </c>
      <c r="F653" s="59" t="str">
        <f t="shared" si="23"/>
        <v>D</v>
      </c>
      <c r="G653" s="59" t="str">
        <f t="shared" si="24"/>
        <v>E</v>
      </c>
      <c r="H653" s="59" t="str">
        <f t="shared" si="25"/>
        <v>F</v>
      </c>
      <c r="I653" s="59" t="str">
        <f t="shared" si="26"/>
        <v>L</v>
      </c>
      <c r="J653" s="59" t="str">
        <f t="shared" si="27"/>
        <v>K</v>
      </c>
    </row>
    <row r="654" spans="2:10" x14ac:dyDescent="0.25">
      <c r="B654" s="59" t="str">
        <f t="shared" si="19"/>
        <v>BCDEFGJL</v>
      </c>
      <c r="C654" s="59" t="str">
        <f t="shared" si="20"/>
        <v>C</v>
      </c>
      <c r="D654" s="59" t="str">
        <f t="shared" si="21"/>
        <v>G</v>
      </c>
      <c r="E654" s="59" t="str">
        <f t="shared" si="22"/>
        <v>B</v>
      </c>
      <c r="F654" s="59" t="str">
        <f t="shared" si="23"/>
        <v>D</v>
      </c>
      <c r="G654" s="59" t="str">
        <f t="shared" si="24"/>
        <v>J</v>
      </c>
      <c r="H654" s="59" t="str">
        <f t="shared" si="25"/>
        <v>F</v>
      </c>
      <c r="I654" s="59" t="str">
        <f t="shared" si="26"/>
        <v>L</v>
      </c>
      <c r="J654" s="59" t="str">
        <f t="shared" si="27"/>
        <v>E</v>
      </c>
    </row>
    <row r="655" spans="2:10" x14ac:dyDescent="0.25">
      <c r="B655" s="59" t="str">
        <f t="shared" si="19"/>
        <v>BCDEFGJK</v>
      </c>
      <c r="C655" s="59" t="str">
        <f t="shared" si="20"/>
        <v>C</v>
      </c>
      <c r="D655" s="59" t="str">
        <f t="shared" si="21"/>
        <v>G</v>
      </c>
      <c r="E655" s="59" t="str">
        <f t="shared" si="22"/>
        <v>B</v>
      </c>
      <c r="F655" s="59" t="str">
        <f t="shared" si="23"/>
        <v>D</v>
      </c>
      <c r="G655" s="59" t="str">
        <f t="shared" si="24"/>
        <v>J</v>
      </c>
      <c r="H655" s="59" t="str">
        <f t="shared" si="25"/>
        <v>F</v>
      </c>
      <c r="I655" s="59" t="str">
        <f t="shared" si="26"/>
        <v>E</v>
      </c>
      <c r="J655" s="59" t="str">
        <f t="shared" si="27"/>
        <v>K</v>
      </c>
    </row>
    <row r="656" spans="2:10" x14ac:dyDescent="0.25">
      <c r="B656" s="59" t="str">
        <f t="shared" si="19"/>
        <v>BCDEFGIL</v>
      </c>
      <c r="C656" s="59" t="str">
        <f t="shared" si="20"/>
        <v>C</v>
      </c>
      <c r="D656" s="59" t="str">
        <f t="shared" si="21"/>
        <v>G</v>
      </c>
      <c r="E656" s="59" t="str">
        <f t="shared" si="22"/>
        <v>B</v>
      </c>
      <c r="F656" s="59" t="str">
        <f t="shared" si="23"/>
        <v>D</v>
      </c>
      <c r="G656" s="59" t="str">
        <f t="shared" si="24"/>
        <v>E</v>
      </c>
      <c r="H656" s="59" t="str">
        <f t="shared" si="25"/>
        <v>F</v>
      </c>
      <c r="I656" s="59" t="str">
        <f t="shared" si="26"/>
        <v>L</v>
      </c>
      <c r="J656" s="59" t="str">
        <f t="shared" si="27"/>
        <v>I</v>
      </c>
    </row>
    <row r="657" spans="2:10" x14ac:dyDescent="0.25">
      <c r="B657" s="59" t="str">
        <f t="shared" si="19"/>
        <v>BCDEFGIK</v>
      </c>
      <c r="C657" s="59" t="str">
        <f t="shared" si="20"/>
        <v>C</v>
      </c>
      <c r="D657" s="59" t="str">
        <f t="shared" si="21"/>
        <v>G</v>
      </c>
      <c r="E657" s="59" t="str">
        <f t="shared" si="22"/>
        <v>B</v>
      </c>
      <c r="F657" s="59" t="str">
        <f t="shared" si="23"/>
        <v>D</v>
      </c>
      <c r="G657" s="59" t="str">
        <f t="shared" si="24"/>
        <v>E</v>
      </c>
      <c r="H657" s="59" t="str">
        <f t="shared" si="25"/>
        <v>F</v>
      </c>
      <c r="I657" s="59" t="str">
        <f t="shared" si="26"/>
        <v>I</v>
      </c>
      <c r="J657" s="59" t="str">
        <f t="shared" si="27"/>
        <v>K</v>
      </c>
    </row>
    <row r="658" spans="2:10" x14ac:dyDescent="0.25">
      <c r="B658" s="59" t="str">
        <f t="shared" si="19"/>
        <v>BCDEFGIJ</v>
      </c>
      <c r="C658" s="59" t="str">
        <f t="shared" si="20"/>
        <v>C</v>
      </c>
      <c r="D658" s="59" t="str">
        <f t="shared" si="21"/>
        <v>G</v>
      </c>
      <c r="E658" s="59" t="str">
        <f t="shared" si="22"/>
        <v>B</v>
      </c>
      <c r="F658" s="59" t="str">
        <f t="shared" si="23"/>
        <v>D</v>
      </c>
      <c r="G658" s="59" t="str">
        <f t="shared" si="24"/>
        <v>J</v>
      </c>
      <c r="H658" s="59" t="str">
        <f t="shared" si="25"/>
        <v>F</v>
      </c>
      <c r="I658" s="59" t="str">
        <f t="shared" si="26"/>
        <v>E</v>
      </c>
      <c r="J658" s="59" t="str">
        <f t="shared" si="27"/>
        <v>I</v>
      </c>
    </row>
    <row r="659" spans="2:10" x14ac:dyDescent="0.25">
      <c r="B659" s="59" t="str">
        <f t="shared" si="19"/>
        <v>BCDEFGHL</v>
      </c>
      <c r="C659" s="59" t="str">
        <f t="shared" si="20"/>
        <v>C</v>
      </c>
      <c r="D659" s="59" t="str">
        <f t="shared" si="21"/>
        <v>G</v>
      </c>
      <c r="E659" s="59" t="str">
        <f t="shared" si="22"/>
        <v>B</v>
      </c>
      <c r="F659" s="59" t="str">
        <f t="shared" si="23"/>
        <v>D</v>
      </c>
      <c r="G659" s="59" t="str">
        <f t="shared" si="24"/>
        <v>H</v>
      </c>
      <c r="H659" s="59" t="str">
        <f t="shared" si="25"/>
        <v>F</v>
      </c>
      <c r="I659" s="59" t="str">
        <f t="shared" si="26"/>
        <v>L</v>
      </c>
      <c r="J659" s="59" t="str">
        <f t="shared" si="27"/>
        <v>E</v>
      </c>
    </row>
    <row r="660" spans="2:10" x14ac:dyDescent="0.25">
      <c r="B660" s="59" t="str">
        <f t="shared" si="19"/>
        <v>BCDEFGHK</v>
      </c>
      <c r="C660" s="59" t="str">
        <f t="shared" si="20"/>
        <v>C</v>
      </c>
      <c r="D660" s="59" t="str">
        <f t="shared" si="21"/>
        <v>G</v>
      </c>
      <c r="E660" s="59" t="str">
        <f t="shared" si="22"/>
        <v>B</v>
      </c>
      <c r="F660" s="59" t="str">
        <f t="shared" si="23"/>
        <v>D</v>
      </c>
      <c r="G660" s="59" t="str">
        <f t="shared" si="24"/>
        <v>H</v>
      </c>
      <c r="H660" s="59" t="str">
        <f t="shared" si="25"/>
        <v>F</v>
      </c>
      <c r="I660" s="59" t="str">
        <f t="shared" si="26"/>
        <v>E</v>
      </c>
      <c r="J660" s="59" t="str">
        <f t="shared" si="27"/>
        <v>K</v>
      </c>
    </row>
    <row r="661" spans="2:10" x14ac:dyDescent="0.25">
      <c r="B661" s="59" t="str">
        <f t="shared" si="19"/>
        <v>BCDEFGHJ</v>
      </c>
      <c r="C661" s="59" t="str">
        <f t="shared" si="20"/>
        <v>H</v>
      </c>
      <c r="D661" s="59" t="str">
        <f t="shared" si="21"/>
        <v>G</v>
      </c>
      <c r="E661" s="59" t="str">
        <f t="shared" si="22"/>
        <v>B</v>
      </c>
      <c r="F661" s="59" t="str">
        <f t="shared" si="23"/>
        <v>C</v>
      </c>
      <c r="G661" s="59" t="str">
        <f t="shared" si="24"/>
        <v>J</v>
      </c>
      <c r="H661" s="59" t="str">
        <f t="shared" si="25"/>
        <v>F</v>
      </c>
      <c r="I661" s="59" t="str">
        <f t="shared" si="26"/>
        <v>D</v>
      </c>
      <c r="J661" s="59" t="str">
        <f t="shared" si="27"/>
        <v>E</v>
      </c>
    </row>
    <row r="662" spans="2:10" x14ac:dyDescent="0.25">
      <c r="B662" s="59" t="str">
        <f t="shared" si="19"/>
        <v>BCDEFGHI</v>
      </c>
      <c r="C662" s="59" t="str">
        <f t="shared" si="20"/>
        <v>C</v>
      </c>
      <c r="D662" s="59" t="str">
        <f t="shared" si="21"/>
        <v>G</v>
      </c>
      <c r="E662" s="59" t="str">
        <f t="shared" si="22"/>
        <v>B</v>
      </c>
      <c r="F662" s="59" t="str">
        <f t="shared" si="23"/>
        <v>D</v>
      </c>
      <c r="G662" s="59" t="str">
        <f t="shared" si="24"/>
        <v>H</v>
      </c>
      <c r="H662" s="59" t="str">
        <f t="shared" si="25"/>
        <v>F</v>
      </c>
      <c r="I662" s="59" t="str">
        <f t="shared" si="26"/>
        <v>E</v>
      </c>
      <c r="J662" s="59" t="str">
        <f t="shared" si="27"/>
        <v>I</v>
      </c>
    </row>
    <row r="663" spans="2:10" x14ac:dyDescent="0.25">
      <c r="B663" s="59" t="str">
        <f t="shared" si="19"/>
        <v>AFGHIJKL</v>
      </c>
      <c r="C663" s="59" t="str">
        <f t="shared" si="20"/>
        <v>H</v>
      </c>
      <c r="D663" s="59" t="str">
        <f t="shared" si="21"/>
        <v>J</v>
      </c>
      <c r="E663" s="59" t="str">
        <f t="shared" si="22"/>
        <v>I</v>
      </c>
      <c r="F663" s="59" t="str">
        <f t="shared" si="23"/>
        <v>F</v>
      </c>
      <c r="G663" s="59" t="str">
        <f t="shared" si="24"/>
        <v>A</v>
      </c>
      <c r="H663" s="59" t="str">
        <f t="shared" si="25"/>
        <v>G</v>
      </c>
      <c r="I663" s="59" t="str">
        <f t="shared" si="26"/>
        <v>L</v>
      </c>
      <c r="J663" s="59" t="str">
        <f t="shared" si="27"/>
        <v>K</v>
      </c>
    </row>
    <row r="664" spans="2:10" x14ac:dyDescent="0.25">
      <c r="B664" s="59" t="str">
        <f t="shared" si="19"/>
        <v>AEGHIJKL</v>
      </c>
      <c r="C664" s="59" t="str">
        <f t="shared" si="20"/>
        <v>E</v>
      </c>
      <c r="D664" s="59" t="str">
        <f t="shared" si="21"/>
        <v>J</v>
      </c>
      <c r="E664" s="59" t="str">
        <f t="shared" si="22"/>
        <v>I</v>
      </c>
      <c r="F664" s="59" t="str">
        <f t="shared" si="23"/>
        <v>A</v>
      </c>
      <c r="G664" s="59" t="str">
        <f t="shared" si="24"/>
        <v>H</v>
      </c>
      <c r="H664" s="59" t="str">
        <f t="shared" si="25"/>
        <v>G</v>
      </c>
      <c r="I664" s="59" t="str">
        <f t="shared" si="26"/>
        <v>L</v>
      </c>
      <c r="J664" s="59" t="str">
        <f t="shared" si="27"/>
        <v>K</v>
      </c>
    </row>
    <row r="665" spans="2:10" x14ac:dyDescent="0.25">
      <c r="B665" s="59" t="str">
        <f t="shared" si="19"/>
        <v>AEFHIJKL</v>
      </c>
      <c r="C665" s="59" t="str">
        <f t="shared" si="20"/>
        <v>E</v>
      </c>
      <c r="D665" s="59" t="str">
        <f t="shared" si="21"/>
        <v>J</v>
      </c>
      <c r="E665" s="59" t="str">
        <f t="shared" si="22"/>
        <v>I</v>
      </c>
      <c r="F665" s="59" t="str">
        <f t="shared" si="23"/>
        <v>F</v>
      </c>
      <c r="G665" s="59" t="str">
        <f t="shared" si="24"/>
        <v>A</v>
      </c>
      <c r="H665" s="59" t="str">
        <f t="shared" si="25"/>
        <v>H</v>
      </c>
      <c r="I665" s="59" t="str">
        <f t="shared" si="26"/>
        <v>L</v>
      </c>
      <c r="J665" s="59" t="str">
        <f t="shared" si="27"/>
        <v>K</v>
      </c>
    </row>
    <row r="666" spans="2:10" x14ac:dyDescent="0.25">
      <c r="B666" s="59" t="str">
        <f t="shared" si="19"/>
        <v>AEFGIJKL</v>
      </c>
      <c r="C666" s="59" t="str">
        <f t="shared" si="20"/>
        <v>E</v>
      </c>
      <c r="D666" s="59" t="str">
        <f t="shared" si="21"/>
        <v>J</v>
      </c>
      <c r="E666" s="59" t="str">
        <f t="shared" si="22"/>
        <v>I</v>
      </c>
      <c r="F666" s="59" t="str">
        <f t="shared" si="23"/>
        <v>F</v>
      </c>
      <c r="G666" s="59" t="str">
        <f t="shared" si="24"/>
        <v>A</v>
      </c>
      <c r="H666" s="59" t="str">
        <f t="shared" si="25"/>
        <v>G</v>
      </c>
      <c r="I666" s="59" t="str">
        <f t="shared" si="26"/>
        <v>L</v>
      </c>
      <c r="J666" s="59" t="str">
        <f t="shared" si="27"/>
        <v>K</v>
      </c>
    </row>
    <row r="667" spans="2:10" x14ac:dyDescent="0.25">
      <c r="B667" s="59" t="str">
        <f t="shared" si="19"/>
        <v>AEFGHJKL</v>
      </c>
      <c r="C667" s="59" t="str">
        <f t="shared" si="20"/>
        <v>E</v>
      </c>
      <c r="D667" s="59" t="str">
        <f t="shared" si="21"/>
        <v>G</v>
      </c>
      <c r="E667" s="59" t="str">
        <f t="shared" si="22"/>
        <v>J</v>
      </c>
      <c r="F667" s="59" t="str">
        <f t="shared" si="23"/>
        <v>F</v>
      </c>
      <c r="G667" s="59" t="str">
        <f t="shared" si="24"/>
        <v>A</v>
      </c>
      <c r="H667" s="59" t="str">
        <f t="shared" si="25"/>
        <v>H</v>
      </c>
      <c r="I667" s="59" t="str">
        <f t="shared" si="26"/>
        <v>L</v>
      </c>
      <c r="J667" s="59" t="str">
        <f t="shared" si="27"/>
        <v>K</v>
      </c>
    </row>
    <row r="668" spans="2:10" x14ac:dyDescent="0.25">
      <c r="B668" s="59" t="str">
        <f t="shared" si="19"/>
        <v>AEFGHIKL</v>
      </c>
      <c r="C668" s="59" t="str">
        <f t="shared" si="20"/>
        <v>E</v>
      </c>
      <c r="D668" s="59" t="str">
        <f t="shared" si="21"/>
        <v>G</v>
      </c>
      <c r="E668" s="59" t="str">
        <f t="shared" si="22"/>
        <v>I</v>
      </c>
      <c r="F668" s="59" t="str">
        <f t="shared" si="23"/>
        <v>F</v>
      </c>
      <c r="G668" s="59" t="str">
        <f t="shared" si="24"/>
        <v>A</v>
      </c>
      <c r="H668" s="59" t="str">
        <f t="shared" si="25"/>
        <v>H</v>
      </c>
      <c r="I668" s="59" t="str">
        <f t="shared" si="26"/>
        <v>L</v>
      </c>
      <c r="J668" s="59" t="str">
        <f t="shared" si="27"/>
        <v>K</v>
      </c>
    </row>
    <row r="669" spans="2:10" x14ac:dyDescent="0.25">
      <c r="B669" s="59" t="str">
        <f t="shared" si="19"/>
        <v>AEFGHIJL</v>
      </c>
      <c r="C669" s="59" t="str">
        <f t="shared" si="20"/>
        <v>E</v>
      </c>
      <c r="D669" s="59" t="str">
        <f t="shared" si="21"/>
        <v>G</v>
      </c>
      <c r="E669" s="59" t="str">
        <f t="shared" si="22"/>
        <v>J</v>
      </c>
      <c r="F669" s="59" t="str">
        <f t="shared" si="23"/>
        <v>F</v>
      </c>
      <c r="G669" s="59" t="str">
        <f t="shared" si="24"/>
        <v>A</v>
      </c>
      <c r="H669" s="59" t="str">
        <f t="shared" si="25"/>
        <v>H</v>
      </c>
      <c r="I669" s="59" t="str">
        <f t="shared" si="26"/>
        <v>L</v>
      </c>
      <c r="J669" s="59" t="str">
        <f t="shared" si="27"/>
        <v>I</v>
      </c>
    </row>
    <row r="670" spans="2:10" x14ac:dyDescent="0.25">
      <c r="B670" s="59" t="str">
        <f t="shared" si="19"/>
        <v>AEFGHIJK</v>
      </c>
      <c r="C670" s="59" t="str">
        <f t="shared" si="20"/>
        <v>E</v>
      </c>
      <c r="D670" s="59" t="str">
        <f t="shared" si="21"/>
        <v>G</v>
      </c>
      <c r="E670" s="59" t="str">
        <f t="shared" si="22"/>
        <v>J</v>
      </c>
      <c r="F670" s="59" t="str">
        <f t="shared" si="23"/>
        <v>F</v>
      </c>
      <c r="G670" s="59" t="str">
        <f t="shared" si="24"/>
        <v>A</v>
      </c>
      <c r="H670" s="59" t="str">
        <f t="shared" si="25"/>
        <v>H</v>
      </c>
      <c r="I670" s="59" t="str">
        <f t="shared" si="26"/>
        <v>I</v>
      </c>
      <c r="J670" s="59" t="str">
        <f t="shared" si="27"/>
        <v>K</v>
      </c>
    </row>
    <row r="671" spans="2:10" x14ac:dyDescent="0.25">
      <c r="B671" s="59" t="str">
        <f t="shared" si="19"/>
        <v>ADGHIJKL</v>
      </c>
      <c r="C671" s="59" t="str">
        <f t="shared" si="20"/>
        <v>H</v>
      </c>
      <c r="D671" s="59" t="str">
        <f t="shared" si="21"/>
        <v>J</v>
      </c>
      <c r="E671" s="59" t="str">
        <f t="shared" si="22"/>
        <v>I</v>
      </c>
      <c r="F671" s="59" t="str">
        <f t="shared" si="23"/>
        <v>D</v>
      </c>
      <c r="G671" s="59" t="str">
        <f t="shared" si="24"/>
        <v>A</v>
      </c>
      <c r="H671" s="59" t="str">
        <f t="shared" si="25"/>
        <v>G</v>
      </c>
      <c r="I671" s="59" t="str">
        <f t="shared" si="26"/>
        <v>L</v>
      </c>
      <c r="J671" s="59" t="str">
        <f t="shared" si="27"/>
        <v>K</v>
      </c>
    </row>
    <row r="672" spans="2:10" x14ac:dyDescent="0.25">
      <c r="B672" s="59" t="str">
        <f t="shared" si="19"/>
        <v>ADFHIJKL</v>
      </c>
      <c r="C672" s="59" t="str">
        <f t="shared" si="20"/>
        <v>H</v>
      </c>
      <c r="D672" s="59" t="str">
        <f t="shared" si="21"/>
        <v>J</v>
      </c>
      <c r="E672" s="59" t="str">
        <f t="shared" si="22"/>
        <v>I</v>
      </c>
      <c r="F672" s="59" t="str">
        <f t="shared" si="23"/>
        <v>D</v>
      </c>
      <c r="G672" s="59" t="str">
        <f t="shared" si="24"/>
        <v>A</v>
      </c>
      <c r="H672" s="59" t="str">
        <f t="shared" si="25"/>
        <v>F</v>
      </c>
      <c r="I672" s="59" t="str">
        <f t="shared" si="26"/>
        <v>L</v>
      </c>
      <c r="J672" s="59" t="str">
        <f t="shared" si="27"/>
        <v>K</v>
      </c>
    </row>
    <row r="673" spans="2:10" x14ac:dyDescent="0.25">
      <c r="B673" s="59" t="str">
        <f t="shared" si="19"/>
        <v>ADFGIJKL</v>
      </c>
      <c r="C673" s="59" t="str">
        <f t="shared" si="20"/>
        <v>I</v>
      </c>
      <c r="D673" s="59" t="str">
        <f t="shared" si="21"/>
        <v>G</v>
      </c>
      <c r="E673" s="59" t="str">
        <f t="shared" si="22"/>
        <v>J</v>
      </c>
      <c r="F673" s="59" t="str">
        <f t="shared" si="23"/>
        <v>D</v>
      </c>
      <c r="G673" s="59" t="str">
        <f t="shared" si="24"/>
        <v>A</v>
      </c>
      <c r="H673" s="59" t="str">
        <f t="shared" si="25"/>
        <v>F</v>
      </c>
      <c r="I673" s="59" t="str">
        <f t="shared" si="26"/>
        <v>L</v>
      </c>
      <c r="J673" s="59" t="str">
        <f t="shared" si="27"/>
        <v>K</v>
      </c>
    </row>
    <row r="674" spans="2:10" x14ac:dyDescent="0.25">
      <c r="B674" s="59" t="str">
        <f t="shared" si="19"/>
        <v>ADFGHJKL</v>
      </c>
      <c r="C674" s="59" t="str">
        <f t="shared" si="20"/>
        <v>H</v>
      </c>
      <c r="D674" s="59" t="str">
        <f t="shared" si="21"/>
        <v>G</v>
      </c>
      <c r="E674" s="59" t="str">
        <f t="shared" si="22"/>
        <v>J</v>
      </c>
      <c r="F674" s="59" t="str">
        <f t="shared" si="23"/>
        <v>D</v>
      </c>
      <c r="G674" s="59" t="str">
        <f t="shared" si="24"/>
        <v>A</v>
      </c>
      <c r="H674" s="59" t="str">
        <f t="shared" si="25"/>
        <v>F</v>
      </c>
      <c r="I674" s="59" t="str">
        <f t="shared" si="26"/>
        <v>L</v>
      </c>
      <c r="J674" s="59" t="str">
        <f t="shared" si="27"/>
        <v>K</v>
      </c>
    </row>
    <row r="675" spans="2:10" x14ac:dyDescent="0.25">
      <c r="B675" s="59" t="str">
        <f t="shared" si="19"/>
        <v>ADFGHIKL</v>
      </c>
      <c r="C675" s="59" t="str">
        <f t="shared" si="20"/>
        <v>H</v>
      </c>
      <c r="D675" s="59" t="str">
        <f t="shared" si="21"/>
        <v>G</v>
      </c>
      <c r="E675" s="59" t="str">
        <f t="shared" si="22"/>
        <v>I</v>
      </c>
      <c r="F675" s="59" t="str">
        <f t="shared" si="23"/>
        <v>D</v>
      </c>
      <c r="G675" s="59" t="str">
        <f t="shared" si="24"/>
        <v>A</v>
      </c>
      <c r="H675" s="59" t="str">
        <f t="shared" si="25"/>
        <v>F</v>
      </c>
      <c r="I675" s="59" t="str">
        <f t="shared" si="26"/>
        <v>L</v>
      </c>
      <c r="J675" s="59" t="str">
        <f t="shared" si="27"/>
        <v>K</v>
      </c>
    </row>
    <row r="676" spans="2:10" x14ac:dyDescent="0.25">
      <c r="B676" s="59" t="str">
        <f t="shared" si="19"/>
        <v>ADFGHIJL</v>
      </c>
      <c r="C676" s="59" t="str">
        <f t="shared" si="20"/>
        <v>H</v>
      </c>
      <c r="D676" s="59" t="str">
        <f t="shared" si="21"/>
        <v>G</v>
      </c>
      <c r="E676" s="59" t="str">
        <f t="shared" si="22"/>
        <v>J</v>
      </c>
      <c r="F676" s="59" t="str">
        <f t="shared" si="23"/>
        <v>D</v>
      </c>
      <c r="G676" s="59" t="str">
        <f t="shared" si="24"/>
        <v>A</v>
      </c>
      <c r="H676" s="59" t="str">
        <f t="shared" si="25"/>
        <v>F</v>
      </c>
      <c r="I676" s="59" t="str">
        <f t="shared" si="26"/>
        <v>L</v>
      </c>
      <c r="J676" s="59" t="str">
        <f t="shared" si="27"/>
        <v>I</v>
      </c>
    </row>
    <row r="677" spans="2:10" x14ac:dyDescent="0.25">
      <c r="B677" s="59" t="str">
        <f t="shared" si="19"/>
        <v>ADFGHIJK</v>
      </c>
      <c r="C677" s="59" t="str">
        <f t="shared" si="20"/>
        <v>H</v>
      </c>
      <c r="D677" s="59" t="str">
        <f t="shared" si="21"/>
        <v>G</v>
      </c>
      <c r="E677" s="59" t="str">
        <f t="shared" si="22"/>
        <v>J</v>
      </c>
      <c r="F677" s="59" t="str">
        <f t="shared" si="23"/>
        <v>D</v>
      </c>
      <c r="G677" s="59" t="str">
        <f t="shared" si="24"/>
        <v>A</v>
      </c>
      <c r="H677" s="59" t="str">
        <f t="shared" si="25"/>
        <v>F</v>
      </c>
      <c r="I677" s="59" t="str">
        <f t="shared" si="26"/>
        <v>I</v>
      </c>
      <c r="J677" s="59" t="str">
        <f t="shared" si="27"/>
        <v>K</v>
      </c>
    </row>
    <row r="678" spans="2:10" x14ac:dyDescent="0.25">
      <c r="B678" s="59" t="str">
        <f t="shared" si="19"/>
        <v>ADEHIJKL</v>
      </c>
      <c r="C678" s="59" t="str">
        <f t="shared" si="20"/>
        <v>E</v>
      </c>
      <c r="D678" s="59" t="str">
        <f t="shared" si="21"/>
        <v>J</v>
      </c>
      <c r="E678" s="59" t="str">
        <f t="shared" si="22"/>
        <v>I</v>
      </c>
      <c r="F678" s="59" t="str">
        <f t="shared" si="23"/>
        <v>D</v>
      </c>
      <c r="G678" s="59" t="str">
        <f t="shared" si="24"/>
        <v>A</v>
      </c>
      <c r="H678" s="59" t="str">
        <f t="shared" si="25"/>
        <v>H</v>
      </c>
      <c r="I678" s="59" t="str">
        <f t="shared" si="26"/>
        <v>L</v>
      </c>
      <c r="J678" s="59" t="str">
        <f t="shared" si="27"/>
        <v>K</v>
      </c>
    </row>
    <row r="679" spans="2:10" x14ac:dyDescent="0.25">
      <c r="B679" s="59" t="str">
        <f t="shared" si="19"/>
        <v>ADEGIJKL</v>
      </c>
      <c r="C679" s="59" t="str">
        <f t="shared" si="20"/>
        <v>E</v>
      </c>
      <c r="D679" s="59" t="str">
        <f t="shared" si="21"/>
        <v>J</v>
      </c>
      <c r="E679" s="59" t="str">
        <f t="shared" si="22"/>
        <v>I</v>
      </c>
      <c r="F679" s="59" t="str">
        <f t="shared" si="23"/>
        <v>D</v>
      </c>
      <c r="G679" s="59" t="str">
        <f t="shared" si="24"/>
        <v>A</v>
      </c>
      <c r="H679" s="59" t="str">
        <f t="shared" si="25"/>
        <v>G</v>
      </c>
      <c r="I679" s="59" t="str">
        <f t="shared" si="26"/>
        <v>L</v>
      </c>
      <c r="J679" s="59" t="str">
        <f t="shared" si="27"/>
        <v>K</v>
      </c>
    </row>
    <row r="680" spans="2:10" x14ac:dyDescent="0.25">
      <c r="B680" s="59" t="str">
        <f t="shared" si="19"/>
        <v>ADEGHJKL</v>
      </c>
      <c r="C680" s="59" t="str">
        <f t="shared" si="20"/>
        <v>E</v>
      </c>
      <c r="D680" s="59" t="str">
        <f t="shared" si="21"/>
        <v>G</v>
      </c>
      <c r="E680" s="59" t="str">
        <f t="shared" si="22"/>
        <v>J</v>
      </c>
      <c r="F680" s="59" t="str">
        <f t="shared" si="23"/>
        <v>D</v>
      </c>
      <c r="G680" s="59" t="str">
        <f t="shared" si="24"/>
        <v>A</v>
      </c>
      <c r="H680" s="59" t="str">
        <f t="shared" si="25"/>
        <v>H</v>
      </c>
      <c r="I680" s="59" t="str">
        <f t="shared" si="26"/>
        <v>L</v>
      </c>
      <c r="J680" s="59" t="str">
        <f t="shared" si="27"/>
        <v>K</v>
      </c>
    </row>
    <row r="681" spans="2:10" x14ac:dyDescent="0.25">
      <c r="B681" s="59" t="str">
        <f t="shared" si="19"/>
        <v>ADEGHIKL</v>
      </c>
      <c r="C681" s="59" t="str">
        <f t="shared" si="20"/>
        <v>E</v>
      </c>
      <c r="D681" s="59" t="str">
        <f t="shared" si="21"/>
        <v>G</v>
      </c>
      <c r="E681" s="59" t="str">
        <f t="shared" si="22"/>
        <v>I</v>
      </c>
      <c r="F681" s="59" t="str">
        <f t="shared" si="23"/>
        <v>D</v>
      </c>
      <c r="G681" s="59" t="str">
        <f t="shared" si="24"/>
        <v>A</v>
      </c>
      <c r="H681" s="59" t="str">
        <f t="shared" si="25"/>
        <v>H</v>
      </c>
      <c r="I681" s="59" t="str">
        <f t="shared" si="26"/>
        <v>L</v>
      </c>
      <c r="J681" s="59" t="str">
        <f t="shared" si="27"/>
        <v>K</v>
      </c>
    </row>
    <row r="682" spans="2:10" x14ac:dyDescent="0.25">
      <c r="B682" s="59" t="str">
        <f t="shared" si="19"/>
        <v>ADEGHIJL</v>
      </c>
      <c r="C682" s="59" t="str">
        <f t="shared" si="20"/>
        <v>E</v>
      </c>
      <c r="D682" s="59" t="str">
        <f t="shared" si="21"/>
        <v>G</v>
      </c>
      <c r="E682" s="59" t="str">
        <f t="shared" si="22"/>
        <v>J</v>
      </c>
      <c r="F682" s="59" t="str">
        <f t="shared" si="23"/>
        <v>D</v>
      </c>
      <c r="G682" s="59" t="str">
        <f t="shared" si="24"/>
        <v>A</v>
      </c>
      <c r="H682" s="59" t="str">
        <f t="shared" si="25"/>
        <v>H</v>
      </c>
      <c r="I682" s="59" t="str">
        <f t="shared" si="26"/>
        <v>L</v>
      </c>
      <c r="J682" s="59" t="str">
        <f t="shared" si="27"/>
        <v>I</v>
      </c>
    </row>
    <row r="683" spans="2:10" x14ac:dyDescent="0.25">
      <c r="B683" s="59" t="str">
        <f t="shared" si="19"/>
        <v>ADEGHIJK</v>
      </c>
      <c r="C683" s="59" t="str">
        <f t="shared" si="20"/>
        <v>E</v>
      </c>
      <c r="D683" s="59" t="str">
        <f t="shared" si="21"/>
        <v>G</v>
      </c>
      <c r="E683" s="59" t="str">
        <f t="shared" si="22"/>
        <v>J</v>
      </c>
      <c r="F683" s="59" t="str">
        <f t="shared" si="23"/>
        <v>D</v>
      </c>
      <c r="G683" s="59" t="str">
        <f t="shared" si="24"/>
        <v>A</v>
      </c>
      <c r="H683" s="59" t="str">
        <f t="shared" si="25"/>
        <v>H</v>
      </c>
      <c r="I683" s="59" t="str">
        <f t="shared" si="26"/>
        <v>I</v>
      </c>
      <c r="J683" s="59" t="str">
        <f t="shared" si="27"/>
        <v>K</v>
      </c>
    </row>
    <row r="684" spans="2:10" x14ac:dyDescent="0.25">
      <c r="B684" s="59" t="str">
        <f t="shared" si="19"/>
        <v>ADEFIJKL</v>
      </c>
      <c r="C684" s="59" t="str">
        <f t="shared" si="20"/>
        <v>E</v>
      </c>
      <c r="D684" s="59" t="str">
        <f t="shared" si="21"/>
        <v>J</v>
      </c>
      <c r="E684" s="59" t="str">
        <f t="shared" si="22"/>
        <v>I</v>
      </c>
      <c r="F684" s="59" t="str">
        <f t="shared" si="23"/>
        <v>D</v>
      </c>
      <c r="G684" s="59" t="str">
        <f t="shared" si="24"/>
        <v>A</v>
      </c>
      <c r="H684" s="59" t="str">
        <f t="shared" si="25"/>
        <v>F</v>
      </c>
      <c r="I684" s="59" t="str">
        <f t="shared" si="26"/>
        <v>L</v>
      </c>
      <c r="J684" s="59" t="str">
        <f t="shared" si="27"/>
        <v>K</v>
      </c>
    </row>
    <row r="685" spans="2:10" x14ac:dyDescent="0.25">
      <c r="B685" s="59" t="str">
        <f t="shared" si="19"/>
        <v>ADEFHJKL</v>
      </c>
      <c r="C685" s="59" t="str">
        <f t="shared" si="20"/>
        <v>H</v>
      </c>
      <c r="D685" s="59" t="str">
        <f t="shared" si="21"/>
        <v>J</v>
      </c>
      <c r="E685" s="59" t="str">
        <f t="shared" si="22"/>
        <v>E</v>
      </c>
      <c r="F685" s="59" t="str">
        <f t="shared" si="23"/>
        <v>D</v>
      </c>
      <c r="G685" s="59" t="str">
        <f t="shared" si="24"/>
        <v>A</v>
      </c>
      <c r="H685" s="59" t="str">
        <f t="shared" si="25"/>
        <v>F</v>
      </c>
      <c r="I685" s="59" t="str">
        <f t="shared" si="26"/>
        <v>L</v>
      </c>
      <c r="J685" s="59" t="str">
        <f t="shared" si="27"/>
        <v>K</v>
      </c>
    </row>
    <row r="686" spans="2:10" x14ac:dyDescent="0.25">
      <c r="B686" s="59" t="str">
        <f t="shared" si="19"/>
        <v>ADEFHIKL</v>
      </c>
      <c r="C686" s="59" t="str">
        <f t="shared" si="20"/>
        <v>H</v>
      </c>
      <c r="D686" s="59" t="str">
        <f t="shared" si="21"/>
        <v>E</v>
      </c>
      <c r="E686" s="59" t="str">
        <f t="shared" si="22"/>
        <v>I</v>
      </c>
      <c r="F686" s="59" t="str">
        <f t="shared" si="23"/>
        <v>D</v>
      </c>
      <c r="G686" s="59" t="str">
        <f t="shared" si="24"/>
        <v>A</v>
      </c>
      <c r="H686" s="59" t="str">
        <f t="shared" si="25"/>
        <v>F</v>
      </c>
      <c r="I686" s="59" t="str">
        <f t="shared" si="26"/>
        <v>L</v>
      </c>
      <c r="J686" s="59" t="str">
        <f t="shared" si="27"/>
        <v>K</v>
      </c>
    </row>
    <row r="687" spans="2:10" x14ac:dyDescent="0.25">
      <c r="B687" s="59" t="str">
        <f t="shared" si="19"/>
        <v>ADEFHIJL</v>
      </c>
      <c r="C687" s="59" t="str">
        <f t="shared" si="20"/>
        <v>H</v>
      </c>
      <c r="D687" s="59" t="str">
        <f t="shared" si="21"/>
        <v>J</v>
      </c>
      <c r="E687" s="59" t="str">
        <f t="shared" si="22"/>
        <v>E</v>
      </c>
      <c r="F687" s="59" t="str">
        <f t="shared" si="23"/>
        <v>D</v>
      </c>
      <c r="G687" s="59" t="str">
        <f t="shared" si="24"/>
        <v>A</v>
      </c>
      <c r="H687" s="59" t="str">
        <f t="shared" si="25"/>
        <v>F</v>
      </c>
      <c r="I687" s="59" t="str">
        <f t="shared" si="26"/>
        <v>L</v>
      </c>
      <c r="J687" s="59" t="str">
        <f t="shared" si="27"/>
        <v>I</v>
      </c>
    </row>
    <row r="688" spans="2:10" x14ac:dyDescent="0.25">
      <c r="B688" s="59" t="str">
        <f t="shared" si="19"/>
        <v>ADEFHIJK</v>
      </c>
      <c r="C688" s="59" t="str">
        <f t="shared" si="20"/>
        <v>H</v>
      </c>
      <c r="D688" s="59" t="str">
        <f t="shared" si="21"/>
        <v>J</v>
      </c>
      <c r="E688" s="59" t="str">
        <f t="shared" si="22"/>
        <v>E</v>
      </c>
      <c r="F688" s="59" t="str">
        <f t="shared" si="23"/>
        <v>D</v>
      </c>
      <c r="G688" s="59" t="str">
        <f t="shared" si="24"/>
        <v>A</v>
      </c>
      <c r="H688" s="59" t="str">
        <f t="shared" si="25"/>
        <v>F</v>
      </c>
      <c r="I688" s="59" t="str">
        <f t="shared" si="26"/>
        <v>I</v>
      </c>
      <c r="J688" s="59" t="str">
        <f t="shared" si="27"/>
        <v>K</v>
      </c>
    </row>
    <row r="689" spans="2:10" x14ac:dyDescent="0.25">
      <c r="B689" s="59" t="str">
        <f t="shared" si="19"/>
        <v>ADEFGJKL</v>
      </c>
      <c r="C689" s="59" t="str">
        <f t="shared" si="20"/>
        <v>E</v>
      </c>
      <c r="D689" s="59" t="str">
        <f t="shared" si="21"/>
        <v>G</v>
      </c>
      <c r="E689" s="59" t="str">
        <f t="shared" si="22"/>
        <v>J</v>
      </c>
      <c r="F689" s="59" t="str">
        <f t="shared" si="23"/>
        <v>D</v>
      </c>
      <c r="G689" s="59" t="str">
        <f t="shared" si="24"/>
        <v>A</v>
      </c>
      <c r="H689" s="59" t="str">
        <f t="shared" si="25"/>
        <v>F</v>
      </c>
      <c r="I689" s="59" t="str">
        <f t="shared" si="26"/>
        <v>L</v>
      </c>
      <c r="J689" s="59" t="str">
        <f t="shared" si="27"/>
        <v>K</v>
      </c>
    </row>
    <row r="690" spans="2:10" x14ac:dyDescent="0.25">
      <c r="B690" s="59" t="str">
        <f t="shared" si="19"/>
        <v>ADEFGIKL</v>
      </c>
      <c r="C690" s="59" t="str">
        <f t="shared" si="20"/>
        <v>E</v>
      </c>
      <c r="D690" s="59" t="str">
        <f t="shared" si="21"/>
        <v>G</v>
      </c>
      <c r="E690" s="59" t="str">
        <f t="shared" si="22"/>
        <v>I</v>
      </c>
      <c r="F690" s="59" t="str">
        <f t="shared" si="23"/>
        <v>D</v>
      </c>
      <c r="G690" s="59" t="str">
        <f t="shared" si="24"/>
        <v>A</v>
      </c>
      <c r="H690" s="59" t="str">
        <f t="shared" si="25"/>
        <v>F</v>
      </c>
      <c r="I690" s="59" t="str">
        <f t="shared" si="26"/>
        <v>L</v>
      </c>
      <c r="J690" s="59" t="str">
        <f t="shared" si="27"/>
        <v>K</v>
      </c>
    </row>
    <row r="691" spans="2:10" x14ac:dyDescent="0.25">
      <c r="B691" s="59" t="str">
        <f t="shared" ref="B691:B754" si="28">_xlfn.CONCAT(B195:M195)</f>
        <v>ADEFGIJL</v>
      </c>
      <c r="C691" s="59" t="str">
        <f t="shared" ref="C691:C754" si="29">RIGHT(O195,1)</f>
        <v>E</v>
      </c>
      <c r="D691" s="59" t="str">
        <f t="shared" ref="D691:D754" si="30">RIGHT(P195,1)</f>
        <v>G</v>
      </c>
      <c r="E691" s="59" t="str">
        <f t="shared" ref="E691:E754" si="31">RIGHT(Q195,1)</f>
        <v>J</v>
      </c>
      <c r="F691" s="59" t="str">
        <f t="shared" ref="F691:F754" si="32">RIGHT(R195,1)</f>
        <v>D</v>
      </c>
      <c r="G691" s="59" t="str">
        <f t="shared" ref="G691:G754" si="33">RIGHT(S195,1)</f>
        <v>A</v>
      </c>
      <c r="H691" s="59" t="str">
        <f t="shared" ref="H691:H754" si="34">RIGHT(T195,1)</f>
        <v>F</v>
      </c>
      <c r="I691" s="59" t="str">
        <f t="shared" ref="I691:I754" si="35">RIGHT(U195,1)</f>
        <v>L</v>
      </c>
      <c r="J691" s="59" t="str">
        <f t="shared" ref="J691:J754" si="36">RIGHT(V195,1)</f>
        <v>I</v>
      </c>
    </row>
    <row r="692" spans="2:10" x14ac:dyDescent="0.25">
      <c r="B692" s="59" t="str">
        <f t="shared" si="28"/>
        <v>ADEFGIJK</v>
      </c>
      <c r="C692" s="59" t="str">
        <f t="shared" si="29"/>
        <v>E</v>
      </c>
      <c r="D692" s="59" t="str">
        <f t="shared" si="30"/>
        <v>G</v>
      </c>
      <c r="E692" s="59" t="str">
        <f t="shared" si="31"/>
        <v>J</v>
      </c>
      <c r="F692" s="59" t="str">
        <f t="shared" si="32"/>
        <v>D</v>
      </c>
      <c r="G692" s="59" t="str">
        <f t="shared" si="33"/>
        <v>A</v>
      </c>
      <c r="H692" s="59" t="str">
        <f t="shared" si="34"/>
        <v>F</v>
      </c>
      <c r="I692" s="59" t="str">
        <f t="shared" si="35"/>
        <v>I</v>
      </c>
      <c r="J692" s="59" t="str">
        <f t="shared" si="36"/>
        <v>K</v>
      </c>
    </row>
    <row r="693" spans="2:10" x14ac:dyDescent="0.25">
      <c r="B693" s="59" t="str">
        <f t="shared" si="28"/>
        <v>ADEFGHKL</v>
      </c>
      <c r="C693" s="59" t="str">
        <f t="shared" si="29"/>
        <v>H</v>
      </c>
      <c r="D693" s="59" t="str">
        <f t="shared" si="30"/>
        <v>G</v>
      </c>
      <c r="E693" s="59" t="str">
        <f t="shared" si="31"/>
        <v>E</v>
      </c>
      <c r="F693" s="59" t="str">
        <f t="shared" si="32"/>
        <v>D</v>
      </c>
      <c r="G693" s="59" t="str">
        <f t="shared" si="33"/>
        <v>A</v>
      </c>
      <c r="H693" s="59" t="str">
        <f t="shared" si="34"/>
        <v>F</v>
      </c>
      <c r="I693" s="59" t="str">
        <f t="shared" si="35"/>
        <v>L</v>
      </c>
      <c r="J693" s="59" t="str">
        <f t="shared" si="36"/>
        <v>K</v>
      </c>
    </row>
    <row r="694" spans="2:10" x14ac:dyDescent="0.25">
      <c r="B694" s="59" t="str">
        <f t="shared" si="28"/>
        <v>ADEFGHJL</v>
      </c>
      <c r="C694" s="59" t="str">
        <f t="shared" si="29"/>
        <v>H</v>
      </c>
      <c r="D694" s="59" t="str">
        <f t="shared" si="30"/>
        <v>G</v>
      </c>
      <c r="E694" s="59" t="str">
        <f t="shared" si="31"/>
        <v>J</v>
      </c>
      <c r="F694" s="59" t="str">
        <f t="shared" si="32"/>
        <v>D</v>
      </c>
      <c r="G694" s="59" t="str">
        <f t="shared" si="33"/>
        <v>A</v>
      </c>
      <c r="H694" s="59" t="str">
        <f t="shared" si="34"/>
        <v>F</v>
      </c>
      <c r="I694" s="59" t="str">
        <f t="shared" si="35"/>
        <v>L</v>
      </c>
      <c r="J694" s="59" t="str">
        <f t="shared" si="36"/>
        <v>E</v>
      </c>
    </row>
    <row r="695" spans="2:10" x14ac:dyDescent="0.25">
      <c r="B695" s="59" t="str">
        <f t="shared" si="28"/>
        <v>ADEFGHJK</v>
      </c>
      <c r="C695" s="59" t="str">
        <f t="shared" si="29"/>
        <v>H</v>
      </c>
      <c r="D695" s="59" t="str">
        <f t="shared" si="30"/>
        <v>G</v>
      </c>
      <c r="E695" s="59" t="str">
        <f t="shared" si="31"/>
        <v>J</v>
      </c>
      <c r="F695" s="59" t="str">
        <f t="shared" si="32"/>
        <v>D</v>
      </c>
      <c r="G695" s="59" t="str">
        <f t="shared" si="33"/>
        <v>A</v>
      </c>
      <c r="H695" s="59" t="str">
        <f t="shared" si="34"/>
        <v>F</v>
      </c>
      <c r="I695" s="59" t="str">
        <f t="shared" si="35"/>
        <v>E</v>
      </c>
      <c r="J695" s="59" t="str">
        <f t="shared" si="36"/>
        <v>K</v>
      </c>
    </row>
    <row r="696" spans="2:10" x14ac:dyDescent="0.25">
      <c r="B696" s="59" t="str">
        <f t="shared" si="28"/>
        <v>ADEFGHIL</v>
      </c>
      <c r="C696" s="59" t="str">
        <f t="shared" si="29"/>
        <v>H</v>
      </c>
      <c r="D696" s="59" t="str">
        <f t="shared" si="30"/>
        <v>G</v>
      </c>
      <c r="E696" s="59" t="str">
        <f t="shared" si="31"/>
        <v>E</v>
      </c>
      <c r="F696" s="59" t="str">
        <f t="shared" si="32"/>
        <v>D</v>
      </c>
      <c r="G696" s="59" t="str">
        <f t="shared" si="33"/>
        <v>A</v>
      </c>
      <c r="H696" s="59" t="str">
        <f t="shared" si="34"/>
        <v>F</v>
      </c>
      <c r="I696" s="59" t="str">
        <f t="shared" si="35"/>
        <v>L</v>
      </c>
      <c r="J696" s="59" t="str">
        <f t="shared" si="36"/>
        <v>I</v>
      </c>
    </row>
    <row r="697" spans="2:10" x14ac:dyDescent="0.25">
      <c r="B697" s="59" t="str">
        <f t="shared" si="28"/>
        <v>ADEFGHIK</v>
      </c>
      <c r="C697" s="59" t="str">
        <f t="shared" si="29"/>
        <v>H</v>
      </c>
      <c r="D697" s="59" t="str">
        <f t="shared" si="30"/>
        <v>G</v>
      </c>
      <c r="E697" s="59" t="str">
        <f t="shared" si="31"/>
        <v>E</v>
      </c>
      <c r="F697" s="59" t="str">
        <f t="shared" si="32"/>
        <v>D</v>
      </c>
      <c r="G697" s="59" t="str">
        <f t="shared" si="33"/>
        <v>A</v>
      </c>
      <c r="H697" s="59" t="str">
        <f t="shared" si="34"/>
        <v>F</v>
      </c>
      <c r="I697" s="59" t="str">
        <f t="shared" si="35"/>
        <v>I</v>
      </c>
      <c r="J697" s="59" t="str">
        <f t="shared" si="36"/>
        <v>K</v>
      </c>
    </row>
    <row r="698" spans="2:10" x14ac:dyDescent="0.25">
      <c r="B698" s="59" t="str">
        <f t="shared" si="28"/>
        <v>ADEFGHIJ</v>
      </c>
      <c r="C698" s="59" t="str">
        <f t="shared" si="29"/>
        <v>H</v>
      </c>
      <c r="D698" s="59" t="str">
        <f t="shared" si="30"/>
        <v>G</v>
      </c>
      <c r="E698" s="59" t="str">
        <f t="shared" si="31"/>
        <v>J</v>
      </c>
      <c r="F698" s="59" t="str">
        <f t="shared" si="32"/>
        <v>D</v>
      </c>
      <c r="G698" s="59" t="str">
        <f t="shared" si="33"/>
        <v>A</v>
      </c>
      <c r="H698" s="59" t="str">
        <f t="shared" si="34"/>
        <v>F</v>
      </c>
      <c r="I698" s="59" t="str">
        <f t="shared" si="35"/>
        <v>E</v>
      </c>
      <c r="J698" s="59" t="str">
        <f t="shared" si="36"/>
        <v>I</v>
      </c>
    </row>
    <row r="699" spans="2:10" x14ac:dyDescent="0.25">
      <c r="B699" s="59" t="str">
        <f t="shared" si="28"/>
        <v>ACGHIJKL</v>
      </c>
      <c r="C699" s="59" t="str">
        <f t="shared" si="29"/>
        <v>H</v>
      </c>
      <c r="D699" s="59" t="str">
        <f t="shared" si="30"/>
        <v>J</v>
      </c>
      <c r="E699" s="59" t="str">
        <f t="shared" si="31"/>
        <v>I</v>
      </c>
      <c r="F699" s="59" t="str">
        <f t="shared" si="32"/>
        <v>C</v>
      </c>
      <c r="G699" s="59" t="str">
        <f t="shared" si="33"/>
        <v>A</v>
      </c>
      <c r="H699" s="59" t="str">
        <f t="shared" si="34"/>
        <v>G</v>
      </c>
      <c r="I699" s="59" t="str">
        <f t="shared" si="35"/>
        <v>L</v>
      </c>
      <c r="J699" s="59" t="str">
        <f t="shared" si="36"/>
        <v>K</v>
      </c>
    </row>
    <row r="700" spans="2:10" x14ac:dyDescent="0.25">
      <c r="B700" s="59" t="str">
        <f t="shared" si="28"/>
        <v>ACFHIJKL</v>
      </c>
      <c r="C700" s="59" t="str">
        <f t="shared" si="29"/>
        <v>H</v>
      </c>
      <c r="D700" s="59" t="str">
        <f t="shared" si="30"/>
        <v>J</v>
      </c>
      <c r="E700" s="59" t="str">
        <f t="shared" si="31"/>
        <v>I</v>
      </c>
      <c r="F700" s="59" t="str">
        <f t="shared" si="32"/>
        <v>C</v>
      </c>
      <c r="G700" s="59" t="str">
        <f t="shared" si="33"/>
        <v>A</v>
      </c>
      <c r="H700" s="59" t="str">
        <f t="shared" si="34"/>
        <v>F</v>
      </c>
      <c r="I700" s="59" t="str">
        <f t="shared" si="35"/>
        <v>L</v>
      </c>
      <c r="J700" s="59" t="str">
        <f t="shared" si="36"/>
        <v>K</v>
      </c>
    </row>
    <row r="701" spans="2:10" x14ac:dyDescent="0.25">
      <c r="B701" s="59" t="str">
        <f t="shared" si="28"/>
        <v>ACFGIJKL</v>
      </c>
      <c r="C701" s="59" t="str">
        <f t="shared" si="29"/>
        <v>I</v>
      </c>
      <c r="D701" s="59" t="str">
        <f t="shared" si="30"/>
        <v>G</v>
      </c>
      <c r="E701" s="59" t="str">
        <f t="shared" si="31"/>
        <v>J</v>
      </c>
      <c r="F701" s="59" t="str">
        <f t="shared" si="32"/>
        <v>C</v>
      </c>
      <c r="G701" s="59" t="str">
        <f t="shared" si="33"/>
        <v>A</v>
      </c>
      <c r="H701" s="59" t="str">
        <f t="shared" si="34"/>
        <v>F</v>
      </c>
      <c r="I701" s="59" t="str">
        <f t="shared" si="35"/>
        <v>L</v>
      </c>
      <c r="J701" s="59" t="str">
        <f t="shared" si="36"/>
        <v>K</v>
      </c>
    </row>
    <row r="702" spans="2:10" x14ac:dyDescent="0.25">
      <c r="B702" s="59" t="str">
        <f t="shared" si="28"/>
        <v>ACFGHJKL</v>
      </c>
      <c r="C702" s="59" t="str">
        <f t="shared" si="29"/>
        <v>H</v>
      </c>
      <c r="D702" s="59" t="str">
        <f t="shared" si="30"/>
        <v>G</v>
      </c>
      <c r="E702" s="59" t="str">
        <f t="shared" si="31"/>
        <v>J</v>
      </c>
      <c r="F702" s="59" t="str">
        <f t="shared" si="32"/>
        <v>C</v>
      </c>
      <c r="G702" s="59" t="str">
        <f t="shared" si="33"/>
        <v>A</v>
      </c>
      <c r="H702" s="59" t="str">
        <f t="shared" si="34"/>
        <v>F</v>
      </c>
      <c r="I702" s="59" t="str">
        <f t="shared" si="35"/>
        <v>L</v>
      </c>
      <c r="J702" s="59" t="str">
        <f t="shared" si="36"/>
        <v>K</v>
      </c>
    </row>
    <row r="703" spans="2:10" x14ac:dyDescent="0.25">
      <c r="B703" s="59" t="str">
        <f t="shared" si="28"/>
        <v>ACFGHIKL</v>
      </c>
      <c r="C703" s="59" t="str">
        <f t="shared" si="29"/>
        <v>H</v>
      </c>
      <c r="D703" s="59" t="str">
        <f t="shared" si="30"/>
        <v>G</v>
      </c>
      <c r="E703" s="59" t="str">
        <f t="shared" si="31"/>
        <v>I</v>
      </c>
      <c r="F703" s="59" t="str">
        <f t="shared" si="32"/>
        <v>C</v>
      </c>
      <c r="G703" s="59" t="str">
        <f t="shared" si="33"/>
        <v>A</v>
      </c>
      <c r="H703" s="59" t="str">
        <f t="shared" si="34"/>
        <v>F</v>
      </c>
      <c r="I703" s="59" t="str">
        <f t="shared" si="35"/>
        <v>L</v>
      </c>
      <c r="J703" s="59" t="str">
        <f t="shared" si="36"/>
        <v>K</v>
      </c>
    </row>
    <row r="704" spans="2:10" x14ac:dyDescent="0.25">
      <c r="B704" s="59" t="str">
        <f t="shared" si="28"/>
        <v>ACFGHIJL</v>
      </c>
      <c r="C704" s="59" t="str">
        <f t="shared" si="29"/>
        <v>H</v>
      </c>
      <c r="D704" s="59" t="str">
        <f t="shared" si="30"/>
        <v>G</v>
      </c>
      <c r="E704" s="59" t="str">
        <f t="shared" si="31"/>
        <v>J</v>
      </c>
      <c r="F704" s="59" t="str">
        <f t="shared" si="32"/>
        <v>C</v>
      </c>
      <c r="G704" s="59" t="str">
        <f t="shared" si="33"/>
        <v>A</v>
      </c>
      <c r="H704" s="59" t="str">
        <f t="shared" si="34"/>
        <v>F</v>
      </c>
      <c r="I704" s="59" t="str">
        <f t="shared" si="35"/>
        <v>L</v>
      </c>
      <c r="J704" s="59" t="str">
        <f t="shared" si="36"/>
        <v>I</v>
      </c>
    </row>
    <row r="705" spans="2:10" x14ac:dyDescent="0.25">
      <c r="B705" s="59" t="str">
        <f t="shared" si="28"/>
        <v>ACFGHIJK</v>
      </c>
      <c r="C705" s="59" t="str">
        <f t="shared" si="29"/>
        <v>H</v>
      </c>
      <c r="D705" s="59" t="str">
        <f t="shared" si="30"/>
        <v>G</v>
      </c>
      <c r="E705" s="59" t="str">
        <f t="shared" si="31"/>
        <v>J</v>
      </c>
      <c r="F705" s="59" t="str">
        <f t="shared" si="32"/>
        <v>C</v>
      </c>
      <c r="G705" s="59" t="str">
        <f t="shared" si="33"/>
        <v>A</v>
      </c>
      <c r="H705" s="59" t="str">
        <f t="shared" si="34"/>
        <v>F</v>
      </c>
      <c r="I705" s="59" t="str">
        <f t="shared" si="35"/>
        <v>I</v>
      </c>
      <c r="J705" s="59" t="str">
        <f t="shared" si="36"/>
        <v>K</v>
      </c>
    </row>
    <row r="706" spans="2:10" x14ac:dyDescent="0.25">
      <c r="B706" s="59" t="str">
        <f t="shared" si="28"/>
        <v>ACEHIJKL</v>
      </c>
      <c r="C706" s="59" t="str">
        <f t="shared" si="29"/>
        <v>E</v>
      </c>
      <c r="D706" s="59" t="str">
        <f t="shared" si="30"/>
        <v>J</v>
      </c>
      <c r="E706" s="59" t="str">
        <f t="shared" si="31"/>
        <v>I</v>
      </c>
      <c r="F706" s="59" t="str">
        <f t="shared" si="32"/>
        <v>C</v>
      </c>
      <c r="G706" s="59" t="str">
        <f t="shared" si="33"/>
        <v>A</v>
      </c>
      <c r="H706" s="59" t="str">
        <f t="shared" si="34"/>
        <v>H</v>
      </c>
      <c r="I706" s="59" t="str">
        <f t="shared" si="35"/>
        <v>L</v>
      </c>
      <c r="J706" s="59" t="str">
        <f t="shared" si="36"/>
        <v>K</v>
      </c>
    </row>
    <row r="707" spans="2:10" x14ac:dyDescent="0.25">
      <c r="B707" s="59" t="str">
        <f t="shared" si="28"/>
        <v>ACEGIJKL</v>
      </c>
      <c r="C707" s="59" t="str">
        <f t="shared" si="29"/>
        <v>E</v>
      </c>
      <c r="D707" s="59" t="str">
        <f t="shared" si="30"/>
        <v>J</v>
      </c>
      <c r="E707" s="59" t="str">
        <f t="shared" si="31"/>
        <v>I</v>
      </c>
      <c r="F707" s="59" t="str">
        <f t="shared" si="32"/>
        <v>C</v>
      </c>
      <c r="G707" s="59" t="str">
        <f t="shared" si="33"/>
        <v>A</v>
      </c>
      <c r="H707" s="59" t="str">
        <f t="shared" si="34"/>
        <v>G</v>
      </c>
      <c r="I707" s="59" t="str">
        <f t="shared" si="35"/>
        <v>L</v>
      </c>
      <c r="J707" s="59" t="str">
        <f t="shared" si="36"/>
        <v>K</v>
      </c>
    </row>
    <row r="708" spans="2:10" x14ac:dyDescent="0.25">
      <c r="B708" s="59" t="str">
        <f t="shared" si="28"/>
        <v>ACEGHJKL</v>
      </c>
      <c r="C708" s="59" t="str">
        <f t="shared" si="29"/>
        <v>E</v>
      </c>
      <c r="D708" s="59" t="str">
        <f t="shared" si="30"/>
        <v>G</v>
      </c>
      <c r="E708" s="59" t="str">
        <f t="shared" si="31"/>
        <v>J</v>
      </c>
      <c r="F708" s="59" t="str">
        <f t="shared" si="32"/>
        <v>C</v>
      </c>
      <c r="G708" s="59" t="str">
        <f t="shared" si="33"/>
        <v>A</v>
      </c>
      <c r="H708" s="59" t="str">
        <f t="shared" si="34"/>
        <v>H</v>
      </c>
      <c r="I708" s="59" t="str">
        <f t="shared" si="35"/>
        <v>L</v>
      </c>
      <c r="J708" s="59" t="str">
        <f t="shared" si="36"/>
        <v>K</v>
      </c>
    </row>
    <row r="709" spans="2:10" x14ac:dyDescent="0.25">
      <c r="B709" s="59" t="str">
        <f t="shared" si="28"/>
        <v>ACEGHIKL</v>
      </c>
      <c r="C709" s="59" t="str">
        <f t="shared" si="29"/>
        <v>E</v>
      </c>
      <c r="D709" s="59" t="str">
        <f t="shared" si="30"/>
        <v>G</v>
      </c>
      <c r="E709" s="59" t="str">
        <f t="shared" si="31"/>
        <v>I</v>
      </c>
      <c r="F709" s="59" t="str">
        <f t="shared" si="32"/>
        <v>C</v>
      </c>
      <c r="G709" s="59" t="str">
        <f t="shared" si="33"/>
        <v>A</v>
      </c>
      <c r="H709" s="59" t="str">
        <f t="shared" si="34"/>
        <v>H</v>
      </c>
      <c r="I709" s="59" t="str">
        <f t="shared" si="35"/>
        <v>L</v>
      </c>
      <c r="J709" s="59" t="str">
        <f t="shared" si="36"/>
        <v>K</v>
      </c>
    </row>
    <row r="710" spans="2:10" x14ac:dyDescent="0.25">
      <c r="B710" s="59" t="str">
        <f t="shared" si="28"/>
        <v>ACEGHIJL</v>
      </c>
      <c r="C710" s="59" t="str">
        <f t="shared" si="29"/>
        <v>E</v>
      </c>
      <c r="D710" s="59" t="str">
        <f t="shared" si="30"/>
        <v>G</v>
      </c>
      <c r="E710" s="59" t="str">
        <f t="shared" si="31"/>
        <v>J</v>
      </c>
      <c r="F710" s="59" t="str">
        <f t="shared" si="32"/>
        <v>C</v>
      </c>
      <c r="G710" s="59" t="str">
        <f t="shared" si="33"/>
        <v>A</v>
      </c>
      <c r="H710" s="59" t="str">
        <f t="shared" si="34"/>
        <v>H</v>
      </c>
      <c r="I710" s="59" t="str">
        <f t="shared" si="35"/>
        <v>L</v>
      </c>
      <c r="J710" s="59" t="str">
        <f t="shared" si="36"/>
        <v>I</v>
      </c>
    </row>
    <row r="711" spans="2:10" x14ac:dyDescent="0.25">
      <c r="B711" s="59" t="str">
        <f t="shared" si="28"/>
        <v>ACEGHIJK</v>
      </c>
      <c r="C711" s="59" t="str">
        <f t="shared" si="29"/>
        <v>E</v>
      </c>
      <c r="D711" s="59" t="str">
        <f t="shared" si="30"/>
        <v>G</v>
      </c>
      <c r="E711" s="59" t="str">
        <f t="shared" si="31"/>
        <v>J</v>
      </c>
      <c r="F711" s="59" t="str">
        <f t="shared" si="32"/>
        <v>C</v>
      </c>
      <c r="G711" s="59" t="str">
        <f t="shared" si="33"/>
        <v>A</v>
      </c>
      <c r="H711" s="59" t="str">
        <f t="shared" si="34"/>
        <v>H</v>
      </c>
      <c r="I711" s="59" t="str">
        <f t="shared" si="35"/>
        <v>I</v>
      </c>
      <c r="J711" s="59" t="str">
        <f t="shared" si="36"/>
        <v>K</v>
      </c>
    </row>
    <row r="712" spans="2:10" x14ac:dyDescent="0.25">
      <c r="B712" s="59" t="str">
        <f t="shared" si="28"/>
        <v>ACEFIJKL</v>
      </c>
      <c r="C712" s="59" t="str">
        <f t="shared" si="29"/>
        <v>E</v>
      </c>
      <c r="D712" s="59" t="str">
        <f t="shared" si="30"/>
        <v>J</v>
      </c>
      <c r="E712" s="59" t="str">
        <f t="shared" si="31"/>
        <v>I</v>
      </c>
      <c r="F712" s="59" t="str">
        <f t="shared" si="32"/>
        <v>C</v>
      </c>
      <c r="G712" s="59" t="str">
        <f t="shared" si="33"/>
        <v>A</v>
      </c>
      <c r="H712" s="59" t="str">
        <f t="shared" si="34"/>
        <v>F</v>
      </c>
      <c r="I712" s="59" t="str">
        <f t="shared" si="35"/>
        <v>L</v>
      </c>
      <c r="J712" s="59" t="str">
        <f t="shared" si="36"/>
        <v>K</v>
      </c>
    </row>
    <row r="713" spans="2:10" x14ac:dyDescent="0.25">
      <c r="B713" s="59" t="str">
        <f t="shared" si="28"/>
        <v>ACEFHJKL</v>
      </c>
      <c r="C713" s="59" t="str">
        <f t="shared" si="29"/>
        <v>H</v>
      </c>
      <c r="D713" s="59" t="str">
        <f t="shared" si="30"/>
        <v>J</v>
      </c>
      <c r="E713" s="59" t="str">
        <f t="shared" si="31"/>
        <v>E</v>
      </c>
      <c r="F713" s="59" t="str">
        <f t="shared" si="32"/>
        <v>C</v>
      </c>
      <c r="G713" s="59" t="str">
        <f t="shared" si="33"/>
        <v>A</v>
      </c>
      <c r="H713" s="59" t="str">
        <f t="shared" si="34"/>
        <v>F</v>
      </c>
      <c r="I713" s="59" t="str">
        <f t="shared" si="35"/>
        <v>L</v>
      </c>
      <c r="J713" s="59" t="str">
        <f t="shared" si="36"/>
        <v>K</v>
      </c>
    </row>
    <row r="714" spans="2:10" x14ac:dyDescent="0.25">
      <c r="B714" s="59" t="str">
        <f t="shared" si="28"/>
        <v>ACEFHIKL</v>
      </c>
      <c r="C714" s="59" t="str">
        <f t="shared" si="29"/>
        <v>H</v>
      </c>
      <c r="D714" s="59" t="str">
        <f t="shared" si="30"/>
        <v>E</v>
      </c>
      <c r="E714" s="59" t="str">
        <f t="shared" si="31"/>
        <v>I</v>
      </c>
      <c r="F714" s="59" t="str">
        <f t="shared" si="32"/>
        <v>C</v>
      </c>
      <c r="G714" s="59" t="str">
        <f t="shared" si="33"/>
        <v>A</v>
      </c>
      <c r="H714" s="59" t="str">
        <f t="shared" si="34"/>
        <v>F</v>
      </c>
      <c r="I714" s="59" t="str">
        <f t="shared" si="35"/>
        <v>L</v>
      </c>
      <c r="J714" s="59" t="str">
        <f t="shared" si="36"/>
        <v>K</v>
      </c>
    </row>
    <row r="715" spans="2:10" x14ac:dyDescent="0.25">
      <c r="B715" s="59" t="str">
        <f t="shared" si="28"/>
        <v>ACEFHIJL</v>
      </c>
      <c r="C715" s="59" t="str">
        <f t="shared" si="29"/>
        <v>H</v>
      </c>
      <c r="D715" s="59" t="str">
        <f t="shared" si="30"/>
        <v>J</v>
      </c>
      <c r="E715" s="59" t="str">
        <f t="shared" si="31"/>
        <v>E</v>
      </c>
      <c r="F715" s="59" t="str">
        <f t="shared" si="32"/>
        <v>C</v>
      </c>
      <c r="G715" s="59" t="str">
        <f t="shared" si="33"/>
        <v>A</v>
      </c>
      <c r="H715" s="59" t="str">
        <f t="shared" si="34"/>
        <v>F</v>
      </c>
      <c r="I715" s="59" t="str">
        <f t="shared" si="35"/>
        <v>L</v>
      </c>
      <c r="J715" s="59" t="str">
        <f t="shared" si="36"/>
        <v>I</v>
      </c>
    </row>
    <row r="716" spans="2:10" x14ac:dyDescent="0.25">
      <c r="B716" s="59" t="str">
        <f t="shared" si="28"/>
        <v>ACEFHIJK</v>
      </c>
      <c r="C716" s="59" t="str">
        <f t="shared" si="29"/>
        <v>H</v>
      </c>
      <c r="D716" s="59" t="str">
        <f t="shared" si="30"/>
        <v>J</v>
      </c>
      <c r="E716" s="59" t="str">
        <f t="shared" si="31"/>
        <v>E</v>
      </c>
      <c r="F716" s="59" t="str">
        <f t="shared" si="32"/>
        <v>C</v>
      </c>
      <c r="G716" s="59" t="str">
        <f t="shared" si="33"/>
        <v>A</v>
      </c>
      <c r="H716" s="59" t="str">
        <f t="shared" si="34"/>
        <v>F</v>
      </c>
      <c r="I716" s="59" t="str">
        <f t="shared" si="35"/>
        <v>I</v>
      </c>
      <c r="J716" s="59" t="str">
        <f t="shared" si="36"/>
        <v>K</v>
      </c>
    </row>
    <row r="717" spans="2:10" x14ac:dyDescent="0.25">
      <c r="B717" s="59" t="str">
        <f t="shared" si="28"/>
        <v>ACEFGJKL</v>
      </c>
      <c r="C717" s="59" t="str">
        <f t="shared" si="29"/>
        <v>E</v>
      </c>
      <c r="D717" s="59" t="str">
        <f t="shared" si="30"/>
        <v>G</v>
      </c>
      <c r="E717" s="59" t="str">
        <f t="shared" si="31"/>
        <v>J</v>
      </c>
      <c r="F717" s="59" t="str">
        <f t="shared" si="32"/>
        <v>C</v>
      </c>
      <c r="G717" s="59" t="str">
        <f t="shared" si="33"/>
        <v>A</v>
      </c>
      <c r="H717" s="59" t="str">
        <f t="shared" si="34"/>
        <v>F</v>
      </c>
      <c r="I717" s="59" t="str">
        <f t="shared" si="35"/>
        <v>L</v>
      </c>
      <c r="J717" s="59" t="str">
        <f t="shared" si="36"/>
        <v>K</v>
      </c>
    </row>
    <row r="718" spans="2:10" x14ac:dyDescent="0.25">
      <c r="B718" s="59" t="str">
        <f t="shared" si="28"/>
        <v>ACEFGIKL</v>
      </c>
      <c r="C718" s="59" t="str">
        <f t="shared" si="29"/>
        <v>E</v>
      </c>
      <c r="D718" s="59" t="str">
        <f t="shared" si="30"/>
        <v>G</v>
      </c>
      <c r="E718" s="59" t="str">
        <f t="shared" si="31"/>
        <v>I</v>
      </c>
      <c r="F718" s="59" t="str">
        <f t="shared" si="32"/>
        <v>C</v>
      </c>
      <c r="G718" s="59" t="str">
        <f t="shared" si="33"/>
        <v>A</v>
      </c>
      <c r="H718" s="59" t="str">
        <f t="shared" si="34"/>
        <v>F</v>
      </c>
      <c r="I718" s="59" t="str">
        <f t="shared" si="35"/>
        <v>L</v>
      </c>
      <c r="J718" s="59" t="str">
        <f t="shared" si="36"/>
        <v>K</v>
      </c>
    </row>
    <row r="719" spans="2:10" x14ac:dyDescent="0.25">
      <c r="B719" s="59" t="str">
        <f t="shared" si="28"/>
        <v>ACEFGIJL</v>
      </c>
      <c r="C719" s="59" t="str">
        <f t="shared" si="29"/>
        <v>E</v>
      </c>
      <c r="D719" s="59" t="str">
        <f t="shared" si="30"/>
        <v>G</v>
      </c>
      <c r="E719" s="59" t="str">
        <f t="shared" si="31"/>
        <v>J</v>
      </c>
      <c r="F719" s="59" t="str">
        <f t="shared" si="32"/>
        <v>C</v>
      </c>
      <c r="G719" s="59" t="str">
        <f t="shared" si="33"/>
        <v>A</v>
      </c>
      <c r="H719" s="59" t="str">
        <f t="shared" si="34"/>
        <v>F</v>
      </c>
      <c r="I719" s="59" t="str">
        <f t="shared" si="35"/>
        <v>L</v>
      </c>
      <c r="J719" s="59" t="str">
        <f t="shared" si="36"/>
        <v>I</v>
      </c>
    </row>
    <row r="720" spans="2:10" x14ac:dyDescent="0.25">
      <c r="B720" s="59" t="str">
        <f t="shared" si="28"/>
        <v>ACEFGIJK</v>
      </c>
      <c r="C720" s="59" t="str">
        <f t="shared" si="29"/>
        <v>E</v>
      </c>
      <c r="D720" s="59" t="str">
        <f t="shared" si="30"/>
        <v>G</v>
      </c>
      <c r="E720" s="59" t="str">
        <f t="shared" si="31"/>
        <v>J</v>
      </c>
      <c r="F720" s="59" t="str">
        <f t="shared" si="32"/>
        <v>C</v>
      </c>
      <c r="G720" s="59" t="str">
        <f t="shared" si="33"/>
        <v>A</v>
      </c>
      <c r="H720" s="59" t="str">
        <f t="shared" si="34"/>
        <v>F</v>
      </c>
      <c r="I720" s="59" t="str">
        <f t="shared" si="35"/>
        <v>I</v>
      </c>
      <c r="J720" s="59" t="str">
        <f t="shared" si="36"/>
        <v>K</v>
      </c>
    </row>
    <row r="721" spans="2:10" x14ac:dyDescent="0.25">
      <c r="B721" s="59" t="str">
        <f t="shared" si="28"/>
        <v>ACEFGHKL</v>
      </c>
      <c r="C721" s="59" t="str">
        <f t="shared" si="29"/>
        <v>H</v>
      </c>
      <c r="D721" s="59" t="str">
        <f t="shared" si="30"/>
        <v>G</v>
      </c>
      <c r="E721" s="59" t="str">
        <f t="shared" si="31"/>
        <v>E</v>
      </c>
      <c r="F721" s="59" t="str">
        <f t="shared" si="32"/>
        <v>C</v>
      </c>
      <c r="G721" s="59" t="str">
        <f t="shared" si="33"/>
        <v>A</v>
      </c>
      <c r="H721" s="59" t="str">
        <f t="shared" si="34"/>
        <v>F</v>
      </c>
      <c r="I721" s="59" t="str">
        <f t="shared" si="35"/>
        <v>L</v>
      </c>
      <c r="J721" s="59" t="str">
        <f t="shared" si="36"/>
        <v>K</v>
      </c>
    </row>
    <row r="722" spans="2:10" x14ac:dyDescent="0.25">
      <c r="B722" s="59" t="str">
        <f t="shared" si="28"/>
        <v>ACEFGHJL</v>
      </c>
      <c r="C722" s="59" t="str">
        <f t="shared" si="29"/>
        <v>H</v>
      </c>
      <c r="D722" s="59" t="str">
        <f t="shared" si="30"/>
        <v>G</v>
      </c>
      <c r="E722" s="59" t="str">
        <f t="shared" si="31"/>
        <v>J</v>
      </c>
      <c r="F722" s="59" t="str">
        <f t="shared" si="32"/>
        <v>C</v>
      </c>
      <c r="G722" s="59" t="str">
        <f t="shared" si="33"/>
        <v>A</v>
      </c>
      <c r="H722" s="59" t="str">
        <f t="shared" si="34"/>
        <v>F</v>
      </c>
      <c r="I722" s="59" t="str">
        <f t="shared" si="35"/>
        <v>L</v>
      </c>
      <c r="J722" s="59" t="str">
        <f t="shared" si="36"/>
        <v>E</v>
      </c>
    </row>
    <row r="723" spans="2:10" x14ac:dyDescent="0.25">
      <c r="B723" s="59" t="str">
        <f t="shared" si="28"/>
        <v>ACEFGHJK</v>
      </c>
      <c r="C723" s="59" t="str">
        <f t="shared" si="29"/>
        <v>H</v>
      </c>
      <c r="D723" s="59" t="str">
        <f t="shared" si="30"/>
        <v>G</v>
      </c>
      <c r="E723" s="59" t="str">
        <f t="shared" si="31"/>
        <v>J</v>
      </c>
      <c r="F723" s="59" t="str">
        <f t="shared" si="32"/>
        <v>C</v>
      </c>
      <c r="G723" s="59" t="str">
        <f t="shared" si="33"/>
        <v>A</v>
      </c>
      <c r="H723" s="59" t="str">
        <f t="shared" si="34"/>
        <v>F</v>
      </c>
      <c r="I723" s="59" t="str">
        <f t="shared" si="35"/>
        <v>E</v>
      </c>
      <c r="J723" s="59" t="str">
        <f t="shared" si="36"/>
        <v>K</v>
      </c>
    </row>
    <row r="724" spans="2:10" x14ac:dyDescent="0.25">
      <c r="B724" s="59" t="str">
        <f t="shared" si="28"/>
        <v>ACEFGHIL</v>
      </c>
      <c r="C724" s="59" t="str">
        <f t="shared" si="29"/>
        <v>H</v>
      </c>
      <c r="D724" s="59" t="str">
        <f t="shared" si="30"/>
        <v>G</v>
      </c>
      <c r="E724" s="59" t="str">
        <f t="shared" si="31"/>
        <v>E</v>
      </c>
      <c r="F724" s="59" t="str">
        <f t="shared" si="32"/>
        <v>C</v>
      </c>
      <c r="G724" s="59" t="str">
        <f t="shared" si="33"/>
        <v>A</v>
      </c>
      <c r="H724" s="59" t="str">
        <f t="shared" si="34"/>
        <v>F</v>
      </c>
      <c r="I724" s="59" t="str">
        <f t="shared" si="35"/>
        <v>L</v>
      </c>
      <c r="J724" s="59" t="str">
        <f t="shared" si="36"/>
        <v>I</v>
      </c>
    </row>
    <row r="725" spans="2:10" x14ac:dyDescent="0.25">
      <c r="B725" s="59" t="str">
        <f t="shared" si="28"/>
        <v>ACEFGHIK</v>
      </c>
      <c r="C725" s="59" t="str">
        <f t="shared" si="29"/>
        <v>H</v>
      </c>
      <c r="D725" s="59" t="str">
        <f t="shared" si="30"/>
        <v>G</v>
      </c>
      <c r="E725" s="59" t="str">
        <f t="shared" si="31"/>
        <v>E</v>
      </c>
      <c r="F725" s="59" t="str">
        <f t="shared" si="32"/>
        <v>C</v>
      </c>
      <c r="G725" s="59" t="str">
        <f t="shared" si="33"/>
        <v>A</v>
      </c>
      <c r="H725" s="59" t="str">
        <f t="shared" si="34"/>
        <v>F</v>
      </c>
      <c r="I725" s="59" t="str">
        <f t="shared" si="35"/>
        <v>I</v>
      </c>
      <c r="J725" s="59" t="str">
        <f t="shared" si="36"/>
        <v>K</v>
      </c>
    </row>
    <row r="726" spans="2:10" x14ac:dyDescent="0.25">
      <c r="B726" s="59" t="str">
        <f t="shared" si="28"/>
        <v>ACEFGHIJ</v>
      </c>
      <c r="C726" s="59" t="str">
        <f t="shared" si="29"/>
        <v>H</v>
      </c>
      <c r="D726" s="59" t="str">
        <f t="shared" si="30"/>
        <v>G</v>
      </c>
      <c r="E726" s="59" t="str">
        <f t="shared" si="31"/>
        <v>J</v>
      </c>
      <c r="F726" s="59" t="str">
        <f t="shared" si="32"/>
        <v>C</v>
      </c>
      <c r="G726" s="59" t="str">
        <f t="shared" si="33"/>
        <v>A</v>
      </c>
      <c r="H726" s="59" t="str">
        <f t="shared" si="34"/>
        <v>F</v>
      </c>
      <c r="I726" s="59" t="str">
        <f t="shared" si="35"/>
        <v>E</v>
      </c>
      <c r="J726" s="59" t="str">
        <f t="shared" si="36"/>
        <v>I</v>
      </c>
    </row>
    <row r="727" spans="2:10" x14ac:dyDescent="0.25">
      <c r="B727" s="59" t="str">
        <f t="shared" si="28"/>
        <v>ACDHIJKL</v>
      </c>
      <c r="C727" s="59" t="str">
        <f t="shared" si="29"/>
        <v>H</v>
      </c>
      <c r="D727" s="59" t="str">
        <f t="shared" si="30"/>
        <v>J</v>
      </c>
      <c r="E727" s="59" t="str">
        <f t="shared" si="31"/>
        <v>I</v>
      </c>
      <c r="F727" s="59" t="str">
        <f t="shared" si="32"/>
        <v>C</v>
      </c>
      <c r="G727" s="59" t="str">
        <f t="shared" si="33"/>
        <v>A</v>
      </c>
      <c r="H727" s="59" t="str">
        <f t="shared" si="34"/>
        <v>D</v>
      </c>
      <c r="I727" s="59" t="str">
        <f t="shared" si="35"/>
        <v>L</v>
      </c>
      <c r="J727" s="59" t="str">
        <f t="shared" si="36"/>
        <v>K</v>
      </c>
    </row>
    <row r="728" spans="2:10" x14ac:dyDescent="0.25">
      <c r="B728" s="59" t="str">
        <f t="shared" si="28"/>
        <v>ACDGIJKL</v>
      </c>
      <c r="C728" s="59" t="str">
        <f t="shared" si="29"/>
        <v>I</v>
      </c>
      <c r="D728" s="59" t="str">
        <f t="shared" si="30"/>
        <v>G</v>
      </c>
      <c r="E728" s="59" t="str">
        <f t="shared" si="31"/>
        <v>J</v>
      </c>
      <c r="F728" s="59" t="str">
        <f t="shared" si="32"/>
        <v>C</v>
      </c>
      <c r="G728" s="59" t="str">
        <f t="shared" si="33"/>
        <v>A</v>
      </c>
      <c r="H728" s="59" t="str">
        <f t="shared" si="34"/>
        <v>D</v>
      </c>
      <c r="I728" s="59" t="str">
        <f t="shared" si="35"/>
        <v>L</v>
      </c>
      <c r="J728" s="59" t="str">
        <f t="shared" si="36"/>
        <v>K</v>
      </c>
    </row>
    <row r="729" spans="2:10" x14ac:dyDescent="0.25">
      <c r="B729" s="59" t="str">
        <f t="shared" si="28"/>
        <v>ACDGHJKL</v>
      </c>
      <c r="C729" s="59" t="str">
        <f t="shared" si="29"/>
        <v>H</v>
      </c>
      <c r="D729" s="59" t="str">
        <f t="shared" si="30"/>
        <v>G</v>
      </c>
      <c r="E729" s="59" t="str">
        <f t="shared" si="31"/>
        <v>J</v>
      </c>
      <c r="F729" s="59" t="str">
        <f t="shared" si="32"/>
        <v>C</v>
      </c>
      <c r="G729" s="59" t="str">
        <f t="shared" si="33"/>
        <v>A</v>
      </c>
      <c r="H729" s="59" t="str">
        <f t="shared" si="34"/>
        <v>D</v>
      </c>
      <c r="I729" s="59" t="str">
        <f t="shared" si="35"/>
        <v>L</v>
      </c>
      <c r="J729" s="59" t="str">
        <f t="shared" si="36"/>
        <v>K</v>
      </c>
    </row>
    <row r="730" spans="2:10" x14ac:dyDescent="0.25">
      <c r="B730" s="59" t="str">
        <f t="shared" si="28"/>
        <v>ACDGHIKL</v>
      </c>
      <c r="C730" s="59" t="str">
        <f t="shared" si="29"/>
        <v>H</v>
      </c>
      <c r="D730" s="59" t="str">
        <f t="shared" si="30"/>
        <v>G</v>
      </c>
      <c r="E730" s="59" t="str">
        <f t="shared" si="31"/>
        <v>I</v>
      </c>
      <c r="F730" s="59" t="str">
        <f t="shared" si="32"/>
        <v>C</v>
      </c>
      <c r="G730" s="59" t="str">
        <f t="shared" si="33"/>
        <v>A</v>
      </c>
      <c r="H730" s="59" t="str">
        <f t="shared" si="34"/>
        <v>D</v>
      </c>
      <c r="I730" s="59" t="str">
        <f t="shared" si="35"/>
        <v>L</v>
      </c>
      <c r="J730" s="59" t="str">
        <f t="shared" si="36"/>
        <v>K</v>
      </c>
    </row>
    <row r="731" spans="2:10" x14ac:dyDescent="0.25">
      <c r="B731" s="59" t="str">
        <f t="shared" si="28"/>
        <v>ACDGHIJL</v>
      </c>
      <c r="C731" s="59" t="str">
        <f t="shared" si="29"/>
        <v>H</v>
      </c>
      <c r="D731" s="59" t="str">
        <f t="shared" si="30"/>
        <v>G</v>
      </c>
      <c r="E731" s="59" t="str">
        <f t="shared" si="31"/>
        <v>J</v>
      </c>
      <c r="F731" s="59" t="str">
        <f t="shared" si="32"/>
        <v>C</v>
      </c>
      <c r="G731" s="59" t="str">
        <f t="shared" si="33"/>
        <v>A</v>
      </c>
      <c r="H731" s="59" t="str">
        <f t="shared" si="34"/>
        <v>D</v>
      </c>
      <c r="I731" s="59" t="str">
        <f t="shared" si="35"/>
        <v>L</v>
      </c>
      <c r="J731" s="59" t="str">
        <f t="shared" si="36"/>
        <v>I</v>
      </c>
    </row>
    <row r="732" spans="2:10" x14ac:dyDescent="0.25">
      <c r="B732" s="59" t="str">
        <f t="shared" si="28"/>
        <v>ACDGHIJK</v>
      </c>
      <c r="C732" s="59" t="str">
        <f t="shared" si="29"/>
        <v>H</v>
      </c>
      <c r="D732" s="59" t="str">
        <f t="shared" si="30"/>
        <v>G</v>
      </c>
      <c r="E732" s="59" t="str">
        <f t="shared" si="31"/>
        <v>J</v>
      </c>
      <c r="F732" s="59" t="str">
        <f t="shared" si="32"/>
        <v>C</v>
      </c>
      <c r="G732" s="59" t="str">
        <f t="shared" si="33"/>
        <v>A</v>
      </c>
      <c r="H732" s="59" t="str">
        <f t="shared" si="34"/>
        <v>D</v>
      </c>
      <c r="I732" s="59" t="str">
        <f t="shared" si="35"/>
        <v>I</v>
      </c>
      <c r="J732" s="59" t="str">
        <f t="shared" si="36"/>
        <v>K</v>
      </c>
    </row>
    <row r="733" spans="2:10" x14ac:dyDescent="0.25">
      <c r="B733" s="59" t="str">
        <f t="shared" si="28"/>
        <v>ACDFIJKL</v>
      </c>
      <c r="C733" s="59" t="str">
        <f t="shared" si="29"/>
        <v>C</v>
      </c>
      <c r="D733" s="59" t="str">
        <f t="shared" si="30"/>
        <v>J</v>
      </c>
      <c r="E733" s="59" t="str">
        <f t="shared" si="31"/>
        <v>I</v>
      </c>
      <c r="F733" s="59" t="str">
        <f t="shared" si="32"/>
        <v>D</v>
      </c>
      <c r="G733" s="59" t="str">
        <f t="shared" si="33"/>
        <v>A</v>
      </c>
      <c r="H733" s="59" t="str">
        <f t="shared" si="34"/>
        <v>F</v>
      </c>
      <c r="I733" s="59" t="str">
        <f t="shared" si="35"/>
        <v>L</v>
      </c>
      <c r="J733" s="59" t="str">
        <f t="shared" si="36"/>
        <v>K</v>
      </c>
    </row>
    <row r="734" spans="2:10" x14ac:dyDescent="0.25">
      <c r="B734" s="59" t="str">
        <f t="shared" si="28"/>
        <v>ACDFHJKL</v>
      </c>
      <c r="C734" s="59" t="str">
        <f t="shared" si="29"/>
        <v>H</v>
      </c>
      <c r="D734" s="59" t="str">
        <f t="shared" si="30"/>
        <v>J</v>
      </c>
      <c r="E734" s="59" t="str">
        <f t="shared" si="31"/>
        <v>F</v>
      </c>
      <c r="F734" s="59" t="str">
        <f t="shared" si="32"/>
        <v>C</v>
      </c>
      <c r="G734" s="59" t="str">
        <f t="shared" si="33"/>
        <v>A</v>
      </c>
      <c r="H734" s="59" t="str">
        <f t="shared" si="34"/>
        <v>D</v>
      </c>
      <c r="I734" s="59" t="str">
        <f t="shared" si="35"/>
        <v>L</v>
      </c>
      <c r="J734" s="59" t="str">
        <f t="shared" si="36"/>
        <v>K</v>
      </c>
    </row>
    <row r="735" spans="2:10" x14ac:dyDescent="0.25">
      <c r="B735" s="59" t="str">
        <f t="shared" si="28"/>
        <v>ACDFHIKL</v>
      </c>
      <c r="C735" s="59" t="str">
        <f t="shared" si="29"/>
        <v>H</v>
      </c>
      <c r="D735" s="59" t="str">
        <f t="shared" si="30"/>
        <v>F</v>
      </c>
      <c r="E735" s="59" t="str">
        <f t="shared" si="31"/>
        <v>I</v>
      </c>
      <c r="F735" s="59" t="str">
        <f t="shared" si="32"/>
        <v>C</v>
      </c>
      <c r="G735" s="59" t="str">
        <f t="shared" si="33"/>
        <v>A</v>
      </c>
      <c r="H735" s="59" t="str">
        <f t="shared" si="34"/>
        <v>D</v>
      </c>
      <c r="I735" s="59" t="str">
        <f t="shared" si="35"/>
        <v>L</v>
      </c>
      <c r="J735" s="59" t="str">
        <f t="shared" si="36"/>
        <v>K</v>
      </c>
    </row>
    <row r="736" spans="2:10" x14ac:dyDescent="0.25">
      <c r="B736" s="59" t="str">
        <f t="shared" si="28"/>
        <v>ACDFHIJL</v>
      </c>
      <c r="C736" s="59" t="str">
        <f t="shared" si="29"/>
        <v>H</v>
      </c>
      <c r="D736" s="59" t="str">
        <f t="shared" si="30"/>
        <v>J</v>
      </c>
      <c r="E736" s="59" t="str">
        <f t="shared" si="31"/>
        <v>F</v>
      </c>
      <c r="F736" s="59" t="str">
        <f t="shared" si="32"/>
        <v>C</v>
      </c>
      <c r="G736" s="59" t="str">
        <f t="shared" si="33"/>
        <v>A</v>
      </c>
      <c r="H736" s="59" t="str">
        <f t="shared" si="34"/>
        <v>D</v>
      </c>
      <c r="I736" s="59" t="str">
        <f t="shared" si="35"/>
        <v>L</v>
      </c>
      <c r="J736" s="59" t="str">
        <f t="shared" si="36"/>
        <v>I</v>
      </c>
    </row>
    <row r="737" spans="2:10" x14ac:dyDescent="0.25">
      <c r="B737" s="59" t="str">
        <f t="shared" si="28"/>
        <v>ACDFHIJK</v>
      </c>
      <c r="C737" s="59" t="str">
        <f t="shared" si="29"/>
        <v>H</v>
      </c>
      <c r="D737" s="59" t="str">
        <f t="shared" si="30"/>
        <v>J</v>
      </c>
      <c r="E737" s="59" t="str">
        <f t="shared" si="31"/>
        <v>F</v>
      </c>
      <c r="F737" s="59" t="str">
        <f t="shared" si="32"/>
        <v>C</v>
      </c>
      <c r="G737" s="59" t="str">
        <f t="shared" si="33"/>
        <v>A</v>
      </c>
      <c r="H737" s="59" t="str">
        <f t="shared" si="34"/>
        <v>D</v>
      </c>
      <c r="I737" s="59" t="str">
        <f t="shared" si="35"/>
        <v>I</v>
      </c>
      <c r="J737" s="59" t="str">
        <f t="shared" si="36"/>
        <v>K</v>
      </c>
    </row>
    <row r="738" spans="2:10" x14ac:dyDescent="0.25">
      <c r="B738" s="59" t="str">
        <f t="shared" si="28"/>
        <v>ACDFGJKL</v>
      </c>
      <c r="C738" s="59" t="str">
        <f t="shared" si="29"/>
        <v>C</v>
      </c>
      <c r="D738" s="59" t="str">
        <f t="shared" si="30"/>
        <v>G</v>
      </c>
      <c r="E738" s="59" t="str">
        <f t="shared" si="31"/>
        <v>J</v>
      </c>
      <c r="F738" s="59" t="str">
        <f t="shared" si="32"/>
        <v>D</v>
      </c>
      <c r="G738" s="59" t="str">
        <f t="shared" si="33"/>
        <v>A</v>
      </c>
      <c r="H738" s="59" t="str">
        <f t="shared" si="34"/>
        <v>F</v>
      </c>
      <c r="I738" s="59" t="str">
        <f t="shared" si="35"/>
        <v>L</v>
      </c>
      <c r="J738" s="59" t="str">
        <f t="shared" si="36"/>
        <v>K</v>
      </c>
    </row>
    <row r="739" spans="2:10" x14ac:dyDescent="0.25">
      <c r="B739" s="59" t="str">
        <f t="shared" si="28"/>
        <v>ACDFGIKL</v>
      </c>
      <c r="C739" s="59" t="str">
        <f t="shared" si="29"/>
        <v>C</v>
      </c>
      <c r="D739" s="59" t="str">
        <f t="shared" si="30"/>
        <v>G</v>
      </c>
      <c r="E739" s="59" t="str">
        <f t="shared" si="31"/>
        <v>I</v>
      </c>
      <c r="F739" s="59" t="str">
        <f t="shared" si="32"/>
        <v>D</v>
      </c>
      <c r="G739" s="59" t="str">
        <f t="shared" si="33"/>
        <v>A</v>
      </c>
      <c r="H739" s="59" t="str">
        <f t="shared" si="34"/>
        <v>F</v>
      </c>
      <c r="I739" s="59" t="str">
        <f t="shared" si="35"/>
        <v>L</v>
      </c>
      <c r="J739" s="59" t="str">
        <f t="shared" si="36"/>
        <v>K</v>
      </c>
    </row>
    <row r="740" spans="2:10" x14ac:dyDescent="0.25">
      <c r="B740" s="59" t="str">
        <f t="shared" si="28"/>
        <v>ACDFGIJL</v>
      </c>
      <c r="C740" s="59" t="str">
        <f t="shared" si="29"/>
        <v>C</v>
      </c>
      <c r="D740" s="59" t="str">
        <f t="shared" si="30"/>
        <v>G</v>
      </c>
      <c r="E740" s="59" t="str">
        <f t="shared" si="31"/>
        <v>J</v>
      </c>
      <c r="F740" s="59" t="str">
        <f t="shared" si="32"/>
        <v>D</v>
      </c>
      <c r="G740" s="59" t="str">
        <f t="shared" si="33"/>
        <v>A</v>
      </c>
      <c r="H740" s="59" t="str">
        <f t="shared" si="34"/>
        <v>F</v>
      </c>
      <c r="I740" s="59" t="str">
        <f t="shared" si="35"/>
        <v>L</v>
      </c>
      <c r="J740" s="59" t="str">
        <f t="shared" si="36"/>
        <v>I</v>
      </c>
    </row>
    <row r="741" spans="2:10" x14ac:dyDescent="0.25">
      <c r="B741" s="59" t="str">
        <f t="shared" si="28"/>
        <v>ACDFGIJK</v>
      </c>
      <c r="C741" s="59" t="str">
        <f t="shared" si="29"/>
        <v>C</v>
      </c>
      <c r="D741" s="59" t="str">
        <f t="shared" si="30"/>
        <v>G</v>
      </c>
      <c r="E741" s="59" t="str">
        <f t="shared" si="31"/>
        <v>J</v>
      </c>
      <c r="F741" s="59" t="str">
        <f t="shared" si="32"/>
        <v>D</v>
      </c>
      <c r="G741" s="59" t="str">
        <f t="shared" si="33"/>
        <v>A</v>
      </c>
      <c r="H741" s="59" t="str">
        <f t="shared" si="34"/>
        <v>F</v>
      </c>
      <c r="I741" s="59" t="str">
        <f t="shared" si="35"/>
        <v>I</v>
      </c>
      <c r="J741" s="59" t="str">
        <f t="shared" si="36"/>
        <v>K</v>
      </c>
    </row>
    <row r="742" spans="2:10" x14ac:dyDescent="0.25">
      <c r="B742" s="59" t="str">
        <f t="shared" si="28"/>
        <v>ACDFGHKL</v>
      </c>
      <c r="C742" s="59" t="str">
        <f t="shared" si="29"/>
        <v>H</v>
      </c>
      <c r="D742" s="59" t="str">
        <f t="shared" si="30"/>
        <v>G</v>
      </c>
      <c r="E742" s="59" t="str">
        <f t="shared" si="31"/>
        <v>F</v>
      </c>
      <c r="F742" s="59" t="str">
        <f t="shared" si="32"/>
        <v>C</v>
      </c>
      <c r="G742" s="59" t="str">
        <f t="shared" si="33"/>
        <v>A</v>
      </c>
      <c r="H742" s="59" t="str">
        <f t="shared" si="34"/>
        <v>D</v>
      </c>
      <c r="I742" s="59" t="str">
        <f t="shared" si="35"/>
        <v>L</v>
      </c>
      <c r="J742" s="59" t="str">
        <f t="shared" si="36"/>
        <v>K</v>
      </c>
    </row>
    <row r="743" spans="2:10" x14ac:dyDescent="0.25">
      <c r="B743" s="59" t="str">
        <f t="shared" si="28"/>
        <v>ACDFGHJL</v>
      </c>
      <c r="C743" s="59" t="str">
        <f t="shared" si="29"/>
        <v>C</v>
      </c>
      <c r="D743" s="59" t="str">
        <f t="shared" si="30"/>
        <v>G</v>
      </c>
      <c r="E743" s="59" t="str">
        <f t="shared" si="31"/>
        <v>J</v>
      </c>
      <c r="F743" s="59" t="str">
        <f t="shared" si="32"/>
        <v>D</v>
      </c>
      <c r="G743" s="59" t="str">
        <f t="shared" si="33"/>
        <v>A</v>
      </c>
      <c r="H743" s="59" t="str">
        <f t="shared" si="34"/>
        <v>F</v>
      </c>
      <c r="I743" s="59" t="str">
        <f t="shared" si="35"/>
        <v>L</v>
      </c>
      <c r="J743" s="59" t="str">
        <f t="shared" si="36"/>
        <v>H</v>
      </c>
    </row>
    <row r="744" spans="2:10" x14ac:dyDescent="0.25">
      <c r="B744" s="59" t="str">
        <f t="shared" si="28"/>
        <v>ACDFGHJK</v>
      </c>
      <c r="C744" s="59" t="str">
        <f t="shared" si="29"/>
        <v>H</v>
      </c>
      <c r="D744" s="59" t="str">
        <f t="shared" si="30"/>
        <v>G</v>
      </c>
      <c r="E744" s="59" t="str">
        <f t="shared" si="31"/>
        <v>J</v>
      </c>
      <c r="F744" s="59" t="str">
        <f t="shared" si="32"/>
        <v>C</v>
      </c>
      <c r="G744" s="59" t="str">
        <f t="shared" si="33"/>
        <v>A</v>
      </c>
      <c r="H744" s="59" t="str">
        <f t="shared" si="34"/>
        <v>F</v>
      </c>
      <c r="I744" s="59" t="str">
        <f t="shared" si="35"/>
        <v>D</v>
      </c>
      <c r="J744" s="59" t="str">
        <f t="shared" si="36"/>
        <v>K</v>
      </c>
    </row>
    <row r="745" spans="2:10" x14ac:dyDescent="0.25">
      <c r="B745" s="59" t="str">
        <f t="shared" si="28"/>
        <v>ACDFGHIL</v>
      </c>
      <c r="C745" s="59" t="str">
        <f t="shared" si="29"/>
        <v>H</v>
      </c>
      <c r="D745" s="59" t="str">
        <f t="shared" si="30"/>
        <v>G</v>
      </c>
      <c r="E745" s="59" t="str">
        <f t="shared" si="31"/>
        <v>F</v>
      </c>
      <c r="F745" s="59" t="str">
        <f t="shared" si="32"/>
        <v>C</v>
      </c>
      <c r="G745" s="59" t="str">
        <f t="shared" si="33"/>
        <v>A</v>
      </c>
      <c r="H745" s="59" t="str">
        <f t="shared" si="34"/>
        <v>D</v>
      </c>
      <c r="I745" s="59" t="str">
        <f t="shared" si="35"/>
        <v>L</v>
      </c>
      <c r="J745" s="59" t="str">
        <f t="shared" si="36"/>
        <v>I</v>
      </c>
    </row>
    <row r="746" spans="2:10" x14ac:dyDescent="0.25">
      <c r="B746" s="59" t="str">
        <f t="shared" si="28"/>
        <v>ACDFGHIK</v>
      </c>
      <c r="C746" s="59" t="str">
        <f t="shared" si="29"/>
        <v>H</v>
      </c>
      <c r="D746" s="59" t="str">
        <f t="shared" si="30"/>
        <v>G</v>
      </c>
      <c r="E746" s="59" t="str">
        <f t="shared" si="31"/>
        <v>F</v>
      </c>
      <c r="F746" s="59" t="str">
        <f t="shared" si="32"/>
        <v>C</v>
      </c>
      <c r="G746" s="59" t="str">
        <f t="shared" si="33"/>
        <v>A</v>
      </c>
      <c r="H746" s="59" t="str">
        <f t="shared" si="34"/>
        <v>D</v>
      </c>
      <c r="I746" s="59" t="str">
        <f t="shared" si="35"/>
        <v>I</v>
      </c>
      <c r="J746" s="59" t="str">
        <f t="shared" si="36"/>
        <v>K</v>
      </c>
    </row>
    <row r="747" spans="2:10" x14ac:dyDescent="0.25">
      <c r="B747" s="59" t="str">
        <f t="shared" si="28"/>
        <v>ACDFGHIJ</v>
      </c>
      <c r="C747" s="59" t="str">
        <f t="shared" si="29"/>
        <v>H</v>
      </c>
      <c r="D747" s="59" t="str">
        <f t="shared" si="30"/>
        <v>G</v>
      </c>
      <c r="E747" s="59" t="str">
        <f t="shared" si="31"/>
        <v>J</v>
      </c>
      <c r="F747" s="59" t="str">
        <f t="shared" si="32"/>
        <v>C</v>
      </c>
      <c r="G747" s="59" t="str">
        <f t="shared" si="33"/>
        <v>A</v>
      </c>
      <c r="H747" s="59" t="str">
        <f t="shared" si="34"/>
        <v>F</v>
      </c>
      <c r="I747" s="59" t="str">
        <f t="shared" si="35"/>
        <v>D</v>
      </c>
      <c r="J747" s="59" t="str">
        <f t="shared" si="36"/>
        <v>I</v>
      </c>
    </row>
    <row r="748" spans="2:10" x14ac:dyDescent="0.25">
      <c r="B748" s="59" t="str">
        <f t="shared" si="28"/>
        <v>ACDEIJKL</v>
      </c>
      <c r="C748" s="59" t="str">
        <f t="shared" si="29"/>
        <v>E</v>
      </c>
      <c r="D748" s="59" t="str">
        <f t="shared" si="30"/>
        <v>J</v>
      </c>
      <c r="E748" s="59" t="str">
        <f t="shared" si="31"/>
        <v>I</v>
      </c>
      <c r="F748" s="59" t="str">
        <f t="shared" si="32"/>
        <v>C</v>
      </c>
      <c r="G748" s="59" t="str">
        <f t="shared" si="33"/>
        <v>A</v>
      </c>
      <c r="H748" s="59" t="str">
        <f t="shared" si="34"/>
        <v>D</v>
      </c>
      <c r="I748" s="59" t="str">
        <f t="shared" si="35"/>
        <v>L</v>
      </c>
      <c r="J748" s="59" t="str">
        <f t="shared" si="36"/>
        <v>K</v>
      </c>
    </row>
    <row r="749" spans="2:10" x14ac:dyDescent="0.25">
      <c r="B749" s="59" t="str">
        <f t="shared" si="28"/>
        <v>ACDEHJKL</v>
      </c>
      <c r="C749" s="59" t="str">
        <f t="shared" si="29"/>
        <v>H</v>
      </c>
      <c r="D749" s="59" t="str">
        <f t="shared" si="30"/>
        <v>J</v>
      </c>
      <c r="E749" s="59" t="str">
        <f t="shared" si="31"/>
        <v>E</v>
      </c>
      <c r="F749" s="59" t="str">
        <f t="shared" si="32"/>
        <v>C</v>
      </c>
      <c r="G749" s="59" t="str">
        <f t="shared" si="33"/>
        <v>A</v>
      </c>
      <c r="H749" s="59" t="str">
        <f t="shared" si="34"/>
        <v>D</v>
      </c>
      <c r="I749" s="59" t="str">
        <f t="shared" si="35"/>
        <v>L</v>
      </c>
      <c r="J749" s="59" t="str">
        <f t="shared" si="36"/>
        <v>K</v>
      </c>
    </row>
    <row r="750" spans="2:10" x14ac:dyDescent="0.25">
      <c r="B750" s="59" t="str">
        <f t="shared" si="28"/>
        <v>ACDEHIKL</v>
      </c>
      <c r="C750" s="59" t="str">
        <f t="shared" si="29"/>
        <v>H</v>
      </c>
      <c r="D750" s="59" t="str">
        <f t="shared" si="30"/>
        <v>E</v>
      </c>
      <c r="E750" s="59" t="str">
        <f t="shared" si="31"/>
        <v>I</v>
      </c>
      <c r="F750" s="59" t="str">
        <f t="shared" si="32"/>
        <v>C</v>
      </c>
      <c r="G750" s="59" t="str">
        <f t="shared" si="33"/>
        <v>A</v>
      </c>
      <c r="H750" s="59" t="str">
        <f t="shared" si="34"/>
        <v>D</v>
      </c>
      <c r="I750" s="59" t="str">
        <f t="shared" si="35"/>
        <v>L</v>
      </c>
      <c r="J750" s="59" t="str">
        <f t="shared" si="36"/>
        <v>K</v>
      </c>
    </row>
    <row r="751" spans="2:10" x14ac:dyDescent="0.25">
      <c r="B751" s="59" t="str">
        <f t="shared" si="28"/>
        <v>ACDEHIJL</v>
      </c>
      <c r="C751" s="59" t="str">
        <f t="shared" si="29"/>
        <v>H</v>
      </c>
      <c r="D751" s="59" t="str">
        <f t="shared" si="30"/>
        <v>J</v>
      </c>
      <c r="E751" s="59" t="str">
        <f t="shared" si="31"/>
        <v>E</v>
      </c>
      <c r="F751" s="59" t="str">
        <f t="shared" si="32"/>
        <v>C</v>
      </c>
      <c r="G751" s="59" t="str">
        <f t="shared" si="33"/>
        <v>A</v>
      </c>
      <c r="H751" s="59" t="str">
        <f t="shared" si="34"/>
        <v>D</v>
      </c>
      <c r="I751" s="59" t="str">
        <f t="shared" si="35"/>
        <v>L</v>
      </c>
      <c r="J751" s="59" t="str">
        <f t="shared" si="36"/>
        <v>I</v>
      </c>
    </row>
    <row r="752" spans="2:10" x14ac:dyDescent="0.25">
      <c r="B752" s="59" t="str">
        <f t="shared" si="28"/>
        <v>ACDEHIJK</v>
      </c>
      <c r="C752" s="59" t="str">
        <f t="shared" si="29"/>
        <v>H</v>
      </c>
      <c r="D752" s="59" t="str">
        <f t="shared" si="30"/>
        <v>J</v>
      </c>
      <c r="E752" s="59" t="str">
        <f t="shared" si="31"/>
        <v>E</v>
      </c>
      <c r="F752" s="59" t="str">
        <f t="shared" si="32"/>
        <v>C</v>
      </c>
      <c r="G752" s="59" t="str">
        <f t="shared" si="33"/>
        <v>A</v>
      </c>
      <c r="H752" s="59" t="str">
        <f t="shared" si="34"/>
        <v>D</v>
      </c>
      <c r="I752" s="59" t="str">
        <f t="shared" si="35"/>
        <v>I</v>
      </c>
      <c r="J752" s="59" t="str">
        <f t="shared" si="36"/>
        <v>K</v>
      </c>
    </row>
    <row r="753" spans="2:10" x14ac:dyDescent="0.25">
      <c r="B753" s="59" t="str">
        <f t="shared" si="28"/>
        <v>ACDEGJKL</v>
      </c>
      <c r="C753" s="59" t="str">
        <f t="shared" si="29"/>
        <v>E</v>
      </c>
      <c r="D753" s="59" t="str">
        <f t="shared" si="30"/>
        <v>G</v>
      </c>
      <c r="E753" s="59" t="str">
        <f t="shared" si="31"/>
        <v>J</v>
      </c>
      <c r="F753" s="59" t="str">
        <f t="shared" si="32"/>
        <v>C</v>
      </c>
      <c r="G753" s="59" t="str">
        <f t="shared" si="33"/>
        <v>A</v>
      </c>
      <c r="H753" s="59" t="str">
        <f t="shared" si="34"/>
        <v>D</v>
      </c>
      <c r="I753" s="59" t="str">
        <f t="shared" si="35"/>
        <v>L</v>
      </c>
      <c r="J753" s="59" t="str">
        <f t="shared" si="36"/>
        <v>K</v>
      </c>
    </row>
    <row r="754" spans="2:10" x14ac:dyDescent="0.25">
      <c r="B754" s="59" t="str">
        <f t="shared" si="28"/>
        <v>ACDEGIKL</v>
      </c>
      <c r="C754" s="59" t="str">
        <f t="shared" si="29"/>
        <v>E</v>
      </c>
      <c r="D754" s="59" t="str">
        <f t="shared" si="30"/>
        <v>G</v>
      </c>
      <c r="E754" s="59" t="str">
        <f t="shared" si="31"/>
        <v>I</v>
      </c>
      <c r="F754" s="59" t="str">
        <f t="shared" si="32"/>
        <v>C</v>
      </c>
      <c r="G754" s="59" t="str">
        <f t="shared" si="33"/>
        <v>A</v>
      </c>
      <c r="H754" s="59" t="str">
        <f t="shared" si="34"/>
        <v>D</v>
      </c>
      <c r="I754" s="59" t="str">
        <f t="shared" si="35"/>
        <v>L</v>
      </c>
      <c r="J754" s="59" t="str">
        <f t="shared" si="36"/>
        <v>K</v>
      </c>
    </row>
    <row r="755" spans="2:10" x14ac:dyDescent="0.25">
      <c r="B755" s="59" t="str">
        <f t="shared" ref="B755:B818" si="37">_xlfn.CONCAT(B259:M259)</f>
        <v>ACDEGIJL</v>
      </c>
      <c r="C755" s="59" t="str">
        <f t="shared" ref="C755:C818" si="38">RIGHT(O259,1)</f>
        <v>E</v>
      </c>
      <c r="D755" s="59" t="str">
        <f t="shared" ref="D755:D818" si="39">RIGHT(P259,1)</f>
        <v>G</v>
      </c>
      <c r="E755" s="59" t="str">
        <f t="shared" ref="E755:E818" si="40">RIGHT(Q259,1)</f>
        <v>J</v>
      </c>
      <c r="F755" s="59" t="str">
        <f t="shared" ref="F755:F818" si="41">RIGHT(R259,1)</f>
        <v>C</v>
      </c>
      <c r="G755" s="59" t="str">
        <f t="shared" ref="G755:G818" si="42">RIGHT(S259,1)</f>
        <v>A</v>
      </c>
      <c r="H755" s="59" t="str">
        <f t="shared" ref="H755:H818" si="43">RIGHT(T259,1)</f>
        <v>D</v>
      </c>
      <c r="I755" s="59" t="str">
        <f t="shared" ref="I755:I818" si="44">RIGHT(U259,1)</f>
        <v>L</v>
      </c>
      <c r="J755" s="59" t="str">
        <f t="shared" ref="J755:J818" si="45">RIGHT(V259,1)</f>
        <v>I</v>
      </c>
    </row>
    <row r="756" spans="2:10" x14ac:dyDescent="0.25">
      <c r="B756" s="59" t="str">
        <f t="shared" si="37"/>
        <v>ACDEGIJK</v>
      </c>
      <c r="C756" s="59" t="str">
        <f t="shared" si="38"/>
        <v>E</v>
      </c>
      <c r="D756" s="59" t="str">
        <f t="shared" si="39"/>
        <v>G</v>
      </c>
      <c r="E756" s="59" t="str">
        <f t="shared" si="40"/>
        <v>J</v>
      </c>
      <c r="F756" s="59" t="str">
        <f t="shared" si="41"/>
        <v>C</v>
      </c>
      <c r="G756" s="59" t="str">
        <f t="shared" si="42"/>
        <v>A</v>
      </c>
      <c r="H756" s="59" t="str">
        <f t="shared" si="43"/>
        <v>D</v>
      </c>
      <c r="I756" s="59" t="str">
        <f t="shared" si="44"/>
        <v>I</v>
      </c>
      <c r="J756" s="59" t="str">
        <f t="shared" si="45"/>
        <v>K</v>
      </c>
    </row>
    <row r="757" spans="2:10" x14ac:dyDescent="0.25">
      <c r="B757" s="59" t="str">
        <f t="shared" si="37"/>
        <v>ACDEGHKL</v>
      </c>
      <c r="C757" s="59" t="str">
        <f t="shared" si="38"/>
        <v>H</v>
      </c>
      <c r="D757" s="59" t="str">
        <f t="shared" si="39"/>
        <v>G</v>
      </c>
      <c r="E757" s="59" t="str">
        <f t="shared" si="40"/>
        <v>E</v>
      </c>
      <c r="F757" s="59" t="str">
        <f t="shared" si="41"/>
        <v>C</v>
      </c>
      <c r="G757" s="59" t="str">
        <f t="shared" si="42"/>
        <v>A</v>
      </c>
      <c r="H757" s="59" t="str">
        <f t="shared" si="43"/>
        <v>D</v>
      </c>
      <c r="I757" s="59" t="str">
        <f t="shared" si="44"/>
        <v>L</v>
      </c>
      <c r="J757" s="59" t="str">
        <f t="shared" si="45"/>
        <v>K</v>
      </c>
    </row>
    <row r="758" spans="2:10" x14ac:dyDescent="0.25">
      <c r="B758" s="59" t="str">
        <f t="shared" si="37"/>
        <v>ACDEGHJL</v>
      </c>
      <c r="C758" s="59" t="str">
        <f t="shared" si="38"/>
        <v>H</v>
      </c>
      <c r="D758" s="59" t="str">
        <f t="shared" si="39"/>
        <v>G</v>
      </c>
      <c r="E758" s="59" t="str">
        <f t="shared" si="40"/>
        <v>J</v>
      </c>
      <c r="F758" s="59" t="str">
        <f t="shared" si="41"/>
        <v>C</v>
      </c>
      <c r="G758" s="59" t="str">
        <f t="shared" si="42"/>
        <v>A</v>
      </c>
      <c r="H758" s="59" t="str">
        <f t="shared" si="43"/>
        <v>D</v>
      </c>
      <c r="I758" s="59" t="str">
        <f t="shared" si="44"/>
        <v>L</v>
      </c>
      <c r="J758" s="59" t="str">
        <f t="shared" si="45"/>
        <v>E</v>
      </c>
    </row>
    <row r="759" spans="2:10" x14ac:dyDescent="0.25">
      <c r="B759" s="59" t="str">
        <f t="shared" si="37"/>
        <v>ACDEGHJK</v>
      </c>
      <c r="C759" s="59" t="str">
        <f t="shared" si="38"/>
        <v>H</v>
      </c>
      <c r="D759" s="59" t="str">
        <f t="shared" si="39"/>
        <v>G</v>
      </c>
      <c r="E759" s="59" t="str">
        <f t="shared" si="40"/>
        <v>J</v>
      </c>
      <c r="F759" s="59" t="str">
        <f t="shared" si="41"/>
        <v>C</v>
      </c>
      <c r="G759" s="59" t="str">
        <f t="shared" si="42"/>
        <v>A</v>
      </c>
      <c r="H759" s="59" t="str">
        <f t="shared" si="43"/>
        <v>D</v>
      </c>
      <c r="I759" s="59" t="str">
        <f t="shared" si="44"/>
        <v>E</v>
      </c>
      <c r="J759" s="59" t="str">
        <f t="shared" si="45"/>
        <v>K</v>
      </c>
    </row>
    <row r="760" spans="2:10" x14ac:dyDescent="0.25">
      <c r="B760" s="59" t="str">
        <f t="shared" si="37"/>
        <v>ACDEGHIL</v>
      </c>
      <c r="C760" s="59" t="str">
        <f t="shared" si="38"/>
        <v>H</v>
      </c>
      <c r="D760" s="59" t="str">
        <f t="shared" si="39"/>
        <v>G</v>
      </c>
      <c r="E760" s="59" t="str">
        <f t="shared" si="40"/>
        <v>E</v>
      </c>
      <c r="F760" s="59" t="str">
        <f t="shared" si="41"/>
        <v>C</v>
      </c>
      <c r="G760" s="59" t="str">
        <f t="shared" si="42"/>
        <v>A</v>
      </c>
      <c r="H760" s="59" t="str">
        <f t="shared" si="43"/>
        <v>D</v>
      </c>
      <c r="I760" s="59" t="str">
        <f t="shared" si="44"/>
        <v>L</v>
      </c>
      <c r="J760" s="59" t="str">
        <f t="shared" si="45"/>
        <v>I</v>
      </c>
    </row>
    <row r="761" spans="2:10" x14ac:dyDescent="0.25">
      <c r="B761" s="59" t="str">
        <f t="shared" si="37"/>
        <v>ACDEGHIK</v>
      </c>
      <c r="C761" s="59" t="str">
        <f t="shared" si="38"/>
        <v>H</v>
      </c>
      <c r="D761" s="59" t="str">
        <f t="shared" si="39"/>
        <v>G</v>
      </c>
      <c r="E761" s="59" t="str">
        <f t="shared" si="40"/>
        <v>E</v>
      </c>
      <c r="F761" s="59" t="str">
        <f t="shared" si="41"/>
        <v>C</v>
      </c>
      <c r="G761" s="59" t="str">
        <f t="shared" si="42"/>
        <v>A</v>
      </c>
      <c r="H761" s="59" t="str">
        <f t="shared" si="43"/>
        <v>D</v>
      </c>
      <c r="I761" s="59" t="str">
        <f t="shared" si="44"/>
        <v>I</v>
      </c>
      <c r="J761" s="59" t="str">
        <f t="shared" si="45"/>
        <v>K</v>
      </c>
    </row>
    <row r="762" spans="2:10" x14ac:dyDescent="0.25">
      <c r="B762" s="59" t="str">
        <f t="shared" si="37"/>
        <v>ACDEGHIJ</v>
      </c>
      <c r="C762" s="59" t="str">
        <f t="shared" si="38"/>
        <v>H</v>
      </c>
      <c r="D762" s="59" t="str">
        <f t="shared" si="39"/>
        <v>G</v>
      </c>
      <c r="E762" s="59" t="str">
        <f t="shared" si="40"/>
        <v>J</v>
      </c>
      <c r="F762" s="59" t="str">
        <f t="shared" si="41"/>
        <v>C</v>
      </c>
      <c r="G762" s="59" t="str">
        <f t="shared" si="42"/>
        <v>A</v>
      </c>
      <c r="H762" s="59" t="str">
        <f t="shared" si="43"/>
        <v>D</v>
      </c>
      <c r="I762" s="59" t="str">
        <f t="shared" si="44"/>
        <v>E</v>
      </c>
      <c r="J762" s="59" t="str">
        <f t="shared" si="45"/>
        <v>I</v>
      </c>
    </row>
    <row r="763" spans="2:10" x14ac:dyDescent="0.25">
      <c r="B763" s="59" t="str">
        <f t="shared" si="37"/>
        <v>ACDEFJKL</v>
      </c>
      <c r="C763" s="59" t="str">
        <f t="shared" si="38"/>
        <v>C</v>
      </c>
      <c r="D763" s="59" t="str">
        <f t="shared" si="39"/>
        <v>J</v>
      </c>
      <c r="E763" s="59" t="str">
        <f t="shared" si="40"/>
        <v>E</v>
      </c>
      <c r="F763" s="59" t="str">
        <f t="shared" si="41"/>
        <v>D</v>
      </c>
      <c r="G763" s="59" t="str">
        <f t="shared" si="42"/>
        <v>A</v>
      </c>
      <c r="H763" s="59" t="str">
        <f t="shared" si="43"/>
        <v>F</v>
      </c>
      <c r="I763" s="59" t="str">
        <f t="shared" si="44"/>
        <v>L</v>
      </c>
      <c r="J763" s="59" t="str">
        <f t="shared" si="45"/>
        <v>K</v>
      </c>
    </row>
    <row r="764" spans="2:10" x14ac:dyDescent="0.25">
      <c r="B764" s="59" t="str">
        <f t="shared" si="37"/>
        <v>ACDEFIKL</v>
      </c>
      <c r="C764" s="59" t="str">
        <f t="shared" si="38"/>
        <v>C</v>
      </c>
      <c r="D764" s="59" t="str">
        <f t="shared" si="39"/>
        <v>E</v>
      </c>
      <c r="E764" s="59" t="str">
        <f t="shared" si="40"/>
        <v>I</v>
      </c>
      <c r="F764" s="59" t="str">
        <f t="shared" si="41"/>
        <v>D</v>
      </c>
      <c r="G764" s="59" t="str">
        <f t="shared" si="42"/>
        <v>A</v>
      </c>
      <c r="H764" s="59" t="str">
        <f t="shared" si="43"/>
        <v>F</v>
      </c>
      <c r="I764" s="59" t="str">
        <f t="shared" si="44"/>
        <v>L</v>
      </c>
      <c r="J764" s="59" t="str">
        <f t="shared" si="45"/>
        <v>K</v>
      </c>
    </row>
    <row r="765" spans="2:10" x14ac:dyDescent="0.25">
      <c r="B765" s="59" t="str">
        <f t="shared" si="37"/>
        <v>ACDEFIJL</v>
      </c>
      <c r="C765" s="59" t="str">
        <f t="shared" si="38"/>
        <v>C</v>
      </c>
      <c r="D765" s="59" t="str">
        <f t="shared" si="39"/>
        <v>J</v>
      </c>
      <c r="E765" s="59" t="str">
        <f t="shared" si="40"/>
        <v>E</v>
      </c>
      <c r="F765" s="59" t="str">
        <f t="shared" si="41"/>
        <v>D</v>
      </c>
      <c r="G765" s="59" t="str">
        <f t="shared" si="42"/>
        <v>A</v>
      </c>
      <c r="H765" s="59" t="str">
        <f t="shared" si="43"/>
        <v>F</v>
      </c>
      <c r="I765" s="59" t="str">
        <f t="shared" si="44"/>
        <v>L</v>
      </c>
      <c r="J765" s="59" t="str">
        <f t="shared" si="45"/>
        <v>I</v>
      </c>
    </row>
    <row r="766" spans="2:10" x14ac:dyDescent="0.25">
      <c r="B766" s="59" t="str">
        <f t="shared" si="37"/>
        <v>ACDEFIJK</v>
      </c>
      <c r="C766" s="59" t="str">
        <f t="shared" si="38"/>
        <v>C</v>
      </c>
      <c r="D766" s="59" t="str">
        <f t="shared" si="39"/>
        <v>J</v>
      </c>
      <c r="E766" s="59" t="str">
        <f t="shared" si="40"/>
        <v>E</v>
      </c>
      <c r="F766" s="59" t="str">
        <f t="shared" si="41"/>
        <v>D</v>
      </c>
      <c r="G766" s="59" t="str">
        <f t="shared" si="42"/>
        <v>A</v>
      </c>
      <c r="H766" s="59" t="str">
        <f t="shared" si="43"/>
        <v>F</v>
      </c>
      <c r="I766" s="59" t="str">
        <f t="shared" si="44"/>
        <v>I</v>
      </c>
      <c r="J766" s="59" t="str">
        <f t="shared" si="45"/>
        <v>K</v>
      </c>
    </row>
    <row r="767" spans="2:10" x14ac:dyDescent="0.25">
      <c r="B767" s="59" t="str">
        <f t="shared" si="37"/>
        <v>ACDEFHKL</v>
      </c>
      <c r="C767" s="59" t="str">
        <f t="shared" si="38"/>
        <v>H</v>
      </c>
      <c r="D767" s="59" t="str">
        <f t="shared" si="39"/>
        <v>E</v>
      </c>
      <c r="E767" s="59" t="str">
        <f t="shared" si="40"/>
        <v>F</v>
      </c>
      <c r="F767" s="59" t="str">
        <f t="shared" si="41"/>
        <v>C</v>
      </c>
      <c r="G767" s="59" t="str">
        <f t="shared" si="42"/>
        <v>A</v>
      </c>
      <c r="H767" s="59" t="str">
        <f t="shared" si="43"/>
        <v>D</v>
      </c>
      <c r="I767" s="59" t="str">
        <f t="shared" si="44"/>
        <v>L</v>
      </c>
      <c r="J767" s="59" t="str">
        <f t="shared" si="45"/>
        <v>K</v>
      </c>
    </row>
    <row r="768" spans="2:10" x14ac:dyDescent="0.25">
      <c r="B768" s="59" t="str">
        <f t="shared" si="37"/>
        <v>ACDEFHJL</v>
      </c>
      <c r="C768" s="59" t="str">
        <f t="shared" si="38"/>
        <v>H</v>
      </c>
      <c r="D768" s="59" t="str">
        <f t="shared" si="39"/>
        <v>J</v>
      </c>
      <c r="E768" s="59" t="str">
        <f t="shared" si="40"/>
        <v>F</v>
      </c>
      <c r="F768" s="59" t="str">
        <f t="shared" si="41"/>
        <v>C</v>
      </c>
      <c r="G768" s="59" t="str">
        <f t="shared" si="42"/>
        <v>A</v>
      </c>
      <c r="H768" s="59" t="str">
        <f t="shared" si="43"/>
        <v>D</v>
      </c>
      <c r="I768" s="59" t="str">
        <f t="shared" si="44"/>
        <v>L</v>
      </c>
      <c r="J768" s="59" t="str">
        <f t="shared" si="45"/>
        <v>E</v>
      </c>
    </row>
    <row r="769" spans="2:10" x14ac:dyDescent="0.25">
      <c r="B769" s="59" t="str">
        <f t="shared" si="37"/>
        <v>ACDEFHJK</v>
      </c>
      <c r="C769" s="59" t="str">
        <f t="shared" si="38"/>
        <v>H</v>
      </c>
      <c r="D769" s="59" t="str">
        <f t="shared" si="39"/>
        <v>J</v>
      </c>
      <c r="E769" s="59" t="str">
        <f t="shared" si="40"/>
        <v>E</v>
      </c>
      <c r="F769" s="59" t="str">
        <f t="shared" si="41"/>
        <v>C</v>
      </c>
      <c r="G769" s="59" t="str">
        <f t="shared" si="42"/>
        <v>A</v>
      </c>
      <c r="H769" s="59" t="str">
        <f t="shared" si="43"/>
        <v>F</v>
      </c>
      <c r="I769" s="59" t="str">
        <f t="shared" si="44"/>
        <v>D</v>
      </c>
      <c r="J769" s="59" t="str">
        <f t="shared" si="45"/>
        <v>K</v>
      </c>
    </row>
    <row r="770" spans="2:10" x14ac:dyDescent="0.25">
      <c r="B770" s="59" t="str">
        <f t="shared" si="37"/>
        <v>ACDEFHIL</v>
      </c>
      <c r="C770" s="59" t="str">
        <f t="shared" si="38"/>
        <v>H</v>
      </c>
      <c r="D770" s="59" t="str">
        <f t="shared" si="39"/>
        <v>E</v>
      </c>
      <c r="E770" s="59" t="str">
        <f t="shared" si="40"/>
        <v>F</v>
      </c>
      <c r="F770" s="59" t="str">
        <f t="shared" si="41"/>
        <v>C</v>
      </c>
      <c r="G770" s="59" t="str">
        <f t="shared" si="42"/>
        <v>A</v>
      </c>
      <c r="H770" s="59" t="str">
        <f t="shared" si="43"/>
        <v>D</v>
      </c>
      <c r="I770" s="59" t="str">
        <f t="shared" si="44"/>
        <v>L</v>
      </c>
      <c r="J770" s="59" t="str">
        <f t="shared" si="45"/>
        <v>I</v>
      </c>
    </row>
    <row r="771" spans="2:10" x14ac:dyDescent="0.25">
      <c r="B771" s="59" t="str">
        <f t="shared" si="37"/>
        <v>ACDEFHIK</v>
      </c>
      <c r="C771" s="59" t="str">
        <f t="shared" si="38"/>
        <v>H</v>
      </c>
      <c r="D771" s="59" t="str">
        <f t="shared" si="39"/>
        <v>E</v>
      </c>
      <c r="E771" s="59" t="str">
        <f t="shared" si="40"/>
        <v>F</v>
      </c>
      <c r="F771" s="59" t="str">
        <f t="shared" si="41"/>
        <v>C</v>
      </c>
      <c r="G771" s="59" t="str">
        <f t="shared" si="42"/>
        <v>A</v>
      </c>
      <c r="H771" s="59" t="str">
        <f t="shared" si="43"/>
        <v>D</v>
      </c>
      <c r="I771" s="59" t="str">
        <f t="shared" si="44"/>
        <v>I</v>
      </c>
      <c r="J771" s="59" t="str">
        <f t="shared" si="45"/>
        <v>K</v>
      </c>
    </row>
    <row r="772" spans="2:10" x14ac:dyDescent="0.25">
      <c r="B772" s="59" t="str">
        <f t="shared" si="37"/>
        <v>ACDEFHIJ</v>
      </c>
      <c r="C772" s="59" t="str">
        <f t="shared" si="38"/>
        <v>H</v>
      </c>
      <c r="D772" s="59" t="str">
        <f t="shared" si="39"/>
        <v>J</v>
      </c>
      <c r="E772" s="59" t="str">
        <f t="shared" si="40"/>
        <v>E</v>
      </c>
      <c r="F772" s="59" t="str">
        <f t="shared" si="41"/>
        <v>C</v>
      </c>
      <c r="G772" s="59" t="str">
        <f t="shared" si="42"/>
        <v>A</v>
      </c>
      <c r="H772" s="59" t="str">
        <f t="shared" si="43"/>
        <v>F</v>
      </c>
      <c r="I772" s="59" t="str">
        <f t="shared" si="44"/>
        <v>D</v>
      </c>
      <c r="J772" s="59" t="str">
        <f t="shared" si="45"/>
        <v>I</v>
      </c>
    </row>
    <row r="773" spans="2:10" x14ac:dyDescent="0.25">
      <c r="B773" s="59" t="str">
        <f t="shared" si="37"/>
        <v>ACDEFGKL</v>
      </c>
      <c r="C773" s="59" t="str">
        <f t="shared" si="38"/>
        <v>C</v>
      </c>
      <c r="D773" s="59" t="str">
        <f t="shared" si="39"/>
        <v>G</v>
      </c>
      <c r="E773" s="59" t="str">
        <f t="shared" si="40"/>
        <v>E</v>
      </c>
      <c r="F773" s="59" t="str">
        <f t="shared" si="41"/>
        <v>D</v>
      </c>
      <c r="G773" s="59" t="str">
        <f t="shared" si="42"/>
        <v>A</v>
      </c>
      <c r="H773" s="59" t="str">
        <f t="shared" si="43"/>
        <v>F</v>
      </c>
      <c r="I773" s="59" t="str">
        <f t="shared" si="44"/>
        <v>L</v>
      </c>
      <c r="J773" s="59" t="str">
        <f t="shared" si="45"/>
        <v>K</v>
      </c>
    </row>
    <row r="774" spans="2:10" x14ac:dyDescent="0.25">
      <c r="B774" s="59" t="str">
        <f t="shared" si="37"/>
        <v>ACDEFGJL</v>
      </c>
      <c r="C774" s="59" t="str">
        <f t="shared" si="38"/>
        <v>C</v>
      </c>
      <c r="D774" s="59" t="str">
        <f t="shared" si="39"/>
        <v>G</v>
      </c>
      <c r="E774" s="59" t="str">
        <f t="shared" si="40"/>
        <v>J</v>
      </c>
      <c r="F774" s="59" t="str">
        <f t="shared" si="41"/>
        <v>D</v>
      </c>
      <c r="G774" s="59" t="str">
        <f t="shared" si="42"/>
        <v>A</v>
      </c>
      <c r="H774" s="59" t="str">
        <f t="shared" si="43"/>
        <v>F</v>
      </c>
      <c r="I774" s="59" t="str">
        <f t="shared" si="44"/>
        <v>L</v>
      </c>
      <c r="J774" s="59" t="str">
        <f t="shared" si="45"/>
        <v>E</v>
      </c>
    </row>
    <row r="775" spans="2:10" x14ac:dyDescent="0.25">
      <c r="B775" s="59" t="str">
        <f t="shared" si="37"/>
        <v>ACDEFGJK</v>
      </c>
      <c r="C775" s="59" t="str">
        <f t="shared" si="38"/>
        <v>C</v>
      </c>
      <c r="D775" s="59" t="str">
        <f t="shared" si="39"/>
        <v>G</v>
      </c>
      <c r="E775" s="59" t="str">
        <f t="shared" si="40"/>
        <v>J</v>
      </c>
      <c r="F775" s="59" t="str">
        <f t="shared" si="41"/>
        <v>D</v>
      </c>
      <c r="G775" s="59" t="str">
        <f t="shared" si="42"/>
        <v>A</v>
      </c>
      <c r="H775" s="59" t="str">
        <f t="shared" si="43"/>
        <v>F</v>
      </c>
      <c r="I775" s="59" t="str">
        <f t="shared" si="44"/>
        <v>E</v>
      </c>
      <c r="J775" s="59" t="str">
        <f t="shared" si="45"/>
        <v>K</v>
      </c>
    </row>
    <row r="776" spans="2:10" x14ac:dyDescent="0.25">
      <c r="B776" s="59" t="str">
        <f t="shared" si="37"/>
        <v>ACDEFGIL</v>
      </c>
      <c r="C776" s="59" t="str">
        <f t="shared" si="38"/>
        <v>C</v>
      </c>
      <c r="D776" s="59" t="str">
        <f t="shared" si="39"/>
        <v>G</v>
      </c>
      <c r="E776" s="59" t="str">
        <f t="shared" si="40"/>
        <v>E</v>
      </c>
      <c r="F776" s="59" t="str">
        <f t="shared" si="41"/>
        <v>D</v>
      </c>
      <c r="G776" s="59" t="str">
        <f t="shared" si="42"/>
        <v>A</v>
      </c>
      <c r="H776" s="59" t="str">
        <f t="shared" si="43"/>
        <v>F</v>
      </c>
      <c r="I776" s="59" t="str">
        <f t="shared" si="44"/>
        <v>L</v>
      </c>
      <c r="J776" s="59" t="str">
        <f t="shared" si="45"/>
        <v>I</v>
      </c>
    </row>
    <row r="777" spans="2:10" x14ac:dyDescent="0.25">
      <c r="B777" s="59" t="str">
        <f t="shared" si="37"/>
        <v>ACDEFGIK</v>
      </c>
      <c r="C777" s="59" t="str">
        <f t="shared" si="38"/>
        <v>C</v>
      </c>
      <c r="D777" s="59" t="str">
        <f t="shared" si="39"/>
        <v>G</v>
      </c>
      <c r="E777" s="59" t="str">
        <f t="shared" si="40"/>
        <v>E</v>
      </c>
      <c r="F777" s="59" t="str">
        <f t="shared" si="41"/>
        <v>D</v>
      </c>
      <c r="G777" s="59" t="str">
        <f t="shared" si="42"/>
        <v>A</v>
      </c>
      <c r="H777" s="59" t="str">
        <f t="shared" si="43"/>
        <v>F</v>
      </c>
      <c r="I777" s="59" t="str">
        <f t="shared" si="44"/>
        <v>I</v>
      </c>
      <c r="J777" s="59" t="str">
        <f t="shared" si="45"/>
        <v>K</v>
      </c>
    </row>
    <row r="778" spans="2:10" x14ac:dyDescent="0.25">
      <c r="B778" s="59" t="str">
        <f t="shared" si="37"/>
        <v>ACDEFGIJ</v>
      </c>
      <c r="C778" s="59" t="str">
        <f t="shared" si="38"/>
        <v>C</v>
      </c>
      <c r="D778" s="59" t="str">
        <f t="shared" si="39"/>
        <v>G</v>
      </c>
      <c r="E778" s="59" t="str">
        <f t="shared" si="40"/>
        <v>J</v>
      </c>
      <c r="F778" s="59" t="str">
        <f t="shared" si="41"/>
        <v>D</v>
      </c>
      <c r="G778" s="59" t="str">
        <f t="shared" si="42"/>
        <v>A</v>
      </c>
      <c r="H778" s="59" t="str">
        <f t="shared" si="43"/>
        <v>F</v>
      </c>
      <c r="I778" s="59" t="str">
        <f t="shared" si="44"/>
        <v>E</v>
      </c>
      <c r="J778" s="59" t="str">
        <f t="shared" si="45"/>
        <v>I</v>
      </c>
    </row>
    <row r="779" spans="2:10" x14ac:dyDescent="0.25">
      <c r="B779" s="59" t="str">
        <f t="shared" si="37"/>
        <v>ACDEFGHL</v>
      </c>
      <c r="C779" s="59" t="str">
        <f t="shared" si="38"/>
        <v>H</v>
      </c>
      <c r="D779" s="59" t="str">
        <f t="shared" si="39"/>
        <v>G</v>
      </c>
      <c r="E779" s="59" t="str">
        <f t="shared" si="40"/>
        <v>F</v>
      </c>
      <c r="F779" s="59" t="str">
        <f t="shared" si="41"/>
        <v>C</v>
      </c>
      <c r="G779" s="59" t="str">
        <f t="shared" si="42"/>
        <v>A</v>
      </c>
      <c r="H779" s="59" t="str">
        <f t="shared" si="43"/>
        <v>D</v>
      </c>
      <c r="I779" s="59" t="str">
        <f t="shared" si="44"/>
        <v>L</v>
      </c>
      <c r="J779" s="59" t="str">
        <f t="shared" si="45"/>
        <v>E</v>
      </c>
    </row>
    <row r="780" spans="2:10" x14ac:dyDescent="0.25">
      <c r="B780" s="59" t="str">
        <f t="shared" si="37"/>
        <v>ACDEFGHK</v>
      </c>
      <c r="C780" s="59" t="str">
        <f t="shared" si="38"/>
        <v>H</v>
      </c>
      <c r="D780" s="59" t="str">
        <f t="shared" si="39"/>
        <v>G</v>
      </c>
      <c r="E780" s="59" t="str">
        <f t="shared" si="40"/>
        <v>E</v>
      </c>
      <c r="F780" s="59" t="str">
        <f t="shared" si="41"/>
        <v>C</v>
      </c>
      <c r="G780" s="59" t="str">
        <f t="shared" si="42"/>
        <v>A</v>
      </c>
      <c r="H780" s="59" t="str">
        <f t="shared" si="43"/>
        <v>F</v>
      </c>
      <c r="I780" s="59" t="str">
        <f t="shared" si="44"/>
        <v>D</v>
      </c>
      <c r="J780" s="59" t="str">
        <f t="shared" si="45"/>
        <v>K</v>
      </c>
    </row>
    <row r="781" spans="2:10" x14ac:dyDescent="0.25">
      <c r="B781" s="59" t="str">
        <f t="shared" si="37"/>
        <v>ACDEFGHJ</v>
      </c>
      <c r="C781" s="59" t="str">
        <f t="shared" si="38"/>
        <v>H</v>
      </c>
      <c r="D781" s="59" t="str">
        <f t="shared" si="39"/>
        <v>G</v>
      </c>
      <c r="E781" s="59" t="str">
        <f t="shared" si="40"/>
        <v>J</v>
      </c>
      <c r="F781" s="59" t="str">
        <f t="shared" si="41"/>
        <v>C</v>
      </c>
      <c r="G781" s="59" t="str">
        <f t="shared" si="42"/>
        <v>A</v>
      </c>
      <c r="H781" s="59" t="str">
        <f t="shared" si="43"/>
        <v>F</v>
      </c>
      <c r="I781" s="59" t="str">
        <f t="shared" si="44"/>
        <v>D</v>
      </c>
      <c r="J781" s="59" t="str">
        <f t="shared" si="45"/>
        <v>E</v>
      </c>
    </row>
    <row r="782" spans="2:10" x14ac:dyDescent="0.25">
      <c r="B782" s="59" t="str">
        <f t="shared" si="37"/>
        <v>ACDEFGHI</v>
      </c>
      <c r="C782" s="59" t="str">
        <f t="shared" si="38"/>
        <v>H</v>
      </c>
      <c r="D782" s="59" t="str">
        <f t="shared" si="39"/>
        <v>G</v>
      </c>
      <c r="E782" s="59" t="str">
        <f t="shared" si="40"/>
        <v>E</v>
      </c>
      <c r="F782" s="59" t="str">
        <f t="shared" si="41"/>
        <v>C</v>
      </c>
      <c r="G782" s="59" t="str">
        <f t="shared" si="42"/>
        <v>A</v>
      </c>
      <c r="H782" s="59" t="str">
        <f t="shared" si="43"/>
        <v>F</v>
      </c>
      <c r="I782" s="59" t="str">
        <f t="shared" si="44"/>
        <v>D</v>
      </c>
      <c r="J782" s="59" t="str">
        <f t="shared" si="45"/>
        <v>I</v>
      </c>
    </row>
    <row r="783" spans="2:10" x14ac:dyDescent="0.25">
      <c r="B783" s="59" t="str">
        <f t="shared" si="37"/>
        <v>ABGHIJKL</v>
      </c>
      <c r="C783" s="59" t="str">
        <f t="shared" si="38"/>
        <v>H</v>
      </c>
      <c r="D783" s="59" t="str">
        <f t="shared" si="39"/>
        <v>J</v>
      </c>
      <c r="E783" s="59" t="str">
        <f t="shared" si="40"/>
        <v>B</v>
      </c>
      <c r="F783" s="59" t="str">
        <f t="shared" si="41"/>
        <v>A</v>
      </c>
      <c r="G783" s="59" t="str">
        <f t="shared" si="42"/>
        <v>I</v>
      </c>
      <c r="H783" s="59" t="str">
        <f t="shared" si="43"/>
        <v>G</v>
      </c>
      <c r="I783" s="59" t="str">
        <f t="shared" si="44"/>
        <v>L</v>
      </c>
      <c r="J783" s="59" t="str">
        <f t="shared" si="45"/>
        <v>K</v>
      </c>
    </row>
    <row r="784" spans="2:10" x14ac:dyDescent="0.25">
      <c r="B784" s="59" t="str">
        <f t="shared" si="37"/>
        <v>ABFHIJKL</v>
      </c>
      <c r="C784" s="59" t="str">
        <f t="shared" si="38"/>
        <v>H</v>
      </c>
      <c r="D784" s="59" t="str">
        <f t="shared" si="39"/>
        <v>J</v>
      </c>
      <c r="E784" s="59" t="str">
        <f t="shared" si="40"/>
        <v>B</v>
      </c>
      <c r="F784" s="59" t="str">
        <f t="shared" si="41"/>
        <v>A</v>
      </c>
      <c r="G784" s="59" t="str">
        <f t="shared" si="42"/>
        <v>I</v>
      </c>
      <c r="H784" s="59" t="str">
        <f t="shared" si="43"/>
        <v>F</v>
      </c>
      <c r="I784" s="59" t="str">
        <f t="shared" si="44"/>
        <v>L</v>
      </c>
      <c r="J784" s="59" t="str">
        <f t="shared" si="45"/>
        <v>K</v>
      </c>
    </row>
    <row r="785" spans="2:10" x14ac:dyDescent="0.25">
      <c r="B785" s="59" t="str">
        <f t="shared" si="37"/>
        <v>ABFGIJKL</v>
      </c>
      <c r="C785" s="59" t="str">
        <f t="shared" si="38"/>
        <v>I</v>
      </c>
      <c r="D785" s="59" t="str">
        <f t="shared" si="39"/>
        <v>J</v>
      </c>
      <c r="E785" s="59" t="str">
        <f t="shared" si="40"/>
        <v>B</v>
      </c>
      <c r="F785" s="59" t="str">
        <f t="shared" si="41"/>
        <v>F</v>
      </c>
      <c r="G785" s="59" t="str">
        <f t="shared" si="42"/>
        <v>A</v>
      </c>
      <c r="H785" s="59" t="str">
        <f t="shared" si="43"/>
        <v>G</v>
      </c>
      <c r="I785" s="59" t="str">
        <f t="shared" si="44"/>
        <v>L</v>
      </c>
      <c r="J785" s="59" t="str">
        <f t="shared" si="45"/>
        <v>K</v>
      </c>
    </row>
    <row r="786" spans="2:10" x14ac:dyDescent="0.25">
      <c r="B786" s="59" t="str">
        <f t="shared" si="37"/>
        <v>ABFGHJKL</v>
      </c>
      <c r="C786" s="59" t="str">
        <f t="shared" si="38"/>
        <v>H</v>
      </c>
      <c r="D786" s="59" t="str">
        <f t="shared" si="39"/>
        <v>J</v>
      </c>
      <c r="E786" s="59" t="str">
        <f t="shared" si="40"/>
        <v>B</v>
      </c>
      <c r="F786" s="59" t="str">
        <f t="shared" si="41"/>
        <v>F</v>
      </c>
      <c r="G786" s="59" t="str">
        <f t="shared" si="42"/>
        <v>A</v>
      </c>
      <c r="H786" s="59" t="str">
        <f t="shared" si="43"/>
        <v>G</v>
      </c>
      <c r="I786" s="59" t="str">
        <f t="shared" si="44"/>
        <v>L</v>
      </c>
      <c r="J786" s="59" t="str">
        <f t="shared" si="45"/>
        <v>K</v>
      </c>
    </row>
    <row r="787" spans="2:10" x14ac:dyDescent="0.25">
      <c r="B787" s="59" t="str">
        <f t="shared" si="37"/>
        <v>ABFGHIKL</v>
      </c>
      <c r="C787" s="59" t="str">
        <f t="shared" si="38"/>
        <v>H</v>
      </c>
      <c r="D787" s="59" t="str">
        <f t="shared" si="39"/>
        <v>G</v>
      </c>
      <c r="E787" s="59" t="str">
        <f t="shared" si="40"/>
        <v>B</v>
      </c>
      <c r="F787" s="59" t="str">
        <f t="shared" si="41"/>
        <v>A</v>
      </c>
      <c r="G787" s="59" t="str">
        <f t="shared" si="42"/>
        <v>I</v>
      </c>
      <c r="H787" s="59" t="str">
        <f t="shared" si="43"/>
        <v>F</v>
      </c>
      <c r="I787" s="59" t="str">
        <f t="shared" si="44"/>
        <v>L</v>
      </c>
      <c r="J787" s="59" t="str">
        <f t="shared" si="45"/>
        <v>K</v>
      </c>
    </row>
    <row r="788" spans="2:10" x14ac:dyDescent="0.25">
      <c r="B788" s="59" t="str">
        <f t="shared" si="37"/>
        <v>ABFGHIJL</v>
      </c>
      <c r="C788" s="59" t="str">
        <f t="shared" si="38"/>
        <v>H</v>
      </c>
      <c r="D788" s="59" t="str">
        <f t="shared" si="39"/>
        <v>J</v>
      </c>
      <c r="E788" s="59" t="str">
        <f t="shared" si="40"/>
        <v>B</v>
      </c>
      <c r="F788" s="59" t="str">
        <f t="shared" si="41"/>
        <v>F</v>
      </c>
      <c r="G788" s="59" t="str">
        <f t="shared" si="42"/>
        <v>A</v>
      </c>
      <c r="H788" s="59" t="str">
        <f t="shared" si="43"/>
        <v>G</v>
      </c>
      <c r="I788" s="59" t="str">
        <f t="shared" si="44"/>
        <v>L</v>
      </c>
      <c r="J788" s="59" t="str">
        <f t="shared" si="45"/>
        <v>I</v>
      </c>
    </row>
    <row r="789" spans="2:10" x14ac:dyDescent="0.25">
      <c r="B789" s="59" t="str">
        <f t="shared" si="37"/>
        <v>ABFGHIJK</v>
      </c>
      <c r="C789" s="59" t="str">
        <f t="shared" si="38"/>
        <v>H</v>
      </c>
      <c r="D789" s="59" t="str">
        <f t="shared" si="39"/>
        <v>J</v>
      </c>
      <c r="E789" s="59" t="str">
        <f t="shared" si="40"/>
        <v>B</v>
      </c>
      <c r="F789" s="59" t="str">
        <f t="shared" si="41"/>
        <v>F</v>
      </c>
      <c r="G789" s="59" t="str">
        <f t="shared" si="42"/>
        <v>A</v>
      </c>
      <c r="H789" s="59" t="str">
        <f t="shared" si="43"/>
        <v>G</v>
      </c>
      <c r="I789" s="59" t="str">
        <f t="shared" si="44"/>
        <v>I</v>
      </c>
      <c r="J789" s="59" t="str">
        <f t="shared" si="45"/>
        <v>K</v>
      </c>
    </row>
    <row r="790" spans="2:10" x14ac:dyDescent="0.25">
      <c r="B790" s="59" t="str">
        <f t="shared" si="37"/>
        <v>ABEHIJKL</v>
      </c>
      <c r="C790" s="59" t="str">
        <f t="shared" si="38"/>
        <v>E</v>
      </c>
      <c r="D790" s="59" t="str">
        <f t="shared" si="39"/>
        <v>J</v>
      </c>
      <c r="E790" s="59" t="str">
        <f t="shared" si="40"/>
        <v>B</v>
      </c>
      <c r="F790" s="59" t="str">
        <f t="shared" si="41"/>
        <v>A</v>
      </c>
      <c r="G790" s="59" t="str">
        <f t="shared" si="42"/>
        <v>I</v>
      </c>
      <c r="H790" s="59" t="str">
        <f t="shared" si="43"/>
        <v>H</v>
      </c>
      <c r="I790" s="59" t="str">
        <f t="shared" si="44"/>
        <v>L</v>
      </c>
      <c r="J790" s="59" t="str">
        <f t="shared" si="45"/>
        <v>K</v>
      </c>
    </row>
    <row r="791" spans="2:10" x14ac:dyDescent="0.25">
      <c r="B791" s="59" t="str">
        <f t="shared" si="37"/>
        <v>ABEGIJKL</v>
      </c>
      <c r="C791" s="59" t="str">
        <f t="shared" si="38"/>
        <v>E</v>
      </c>
      <c r="D791" s="59" t="str">
        <f t="shared" si="39"/>
        <v>J</v>
      </c>
      <c r="E791" s="59" t="str">
        <f t="shared" si="40"/>
        <v>B</v>
      </c>
      <c r="F791" s="59" t="str">
        <f t="shared" si="41"/>
        <v>A</v>
      </c>
      <c r="G791" s="59" t="str">
        <f t="shared" si="42"/>
        <v>I</v>
      </c>
      <c r="H791" s="59" t="str">
        <f t="shared" si="43"/>
        <v>G</v>
      </c>
      <c r="I791" s="59" t="str">
        <f t="shared" si="44"/>
        <v>L</v>
      </c>
      <c r="J791" s="59" t="str">
        <f t="shared" si="45"/>
        <v>K</v>
      </c>
    </row>
    <row r="792" spans="2:10" x14ac:dyDescent="0.25">
      <c r="B792" s="59" t="str">
        <f t="shared" si="37"/>
        <v>ABEGHJKL</v>
      </c>
      <c r="C792" s="59" t="str">
        <f t="shared" si="38"/>
        <v>E</v>
      </c>
      <c r="D792" s="59" t="str">
        <f t="shared" si="39"/>
        <v>J</v>
      </c>
      <c r="E792" s="59" t="str">
        <f t="shared" si="40"/>
        <v>B</v>
      </c>
      <c r="F792" s="59" t="str">
        <f t="shared" si="41"/>
        <v>A</v>
      </c>
      <c r="G792" s="59" t="str">
        <f t="shared" si="42"/>
        <v>H</v>
      </c>
      <c r="H792" s="59" t="str">
        <f t="shared" si="43"/>
        <v>G</v>
      </c>
      <c r="I792" s="59" t="str">
        <f t="shared" si="44"/>
        <v>L</v>
      </c>
      <c r="J792" s="59" t="str">
        <f t="shared" si="45"/>
        <v>K</v>
      </c>
    </row>
    <row r="793" spans="2:10" x14ac:dyDescent="0.25">
      <c r="B793" s="59" t="str">
        <f t="shared" si="37"/>
        <v>ABEGHIKL</v>
      </c>
      <c r="C793" s="59" t="str">
        <f t="shared" si="38"/>
        <v>E</v>
      </c>
      <c r="D793" s="59" t="str">
        <f t="shared" si="39"/>
        <v>G</v>
      </c>
      <c r="E793" s="59" t="str">
        <f t="shared" si="40"/>
        <v>B</v>
      </c>
      <c r="F793" s="59" t="str">
        <f t="shared" si="41"/>
        <v>A</v>
      </c>
      <c r="G793" s="59" t="str">
        <f t="shared" si="42"/>
        <v>I</v>
      </c>
      <c r="H793" s="59" t="str">
        <f t="shared" si="43"/>
        <v>H</v>
      </c>
      <c r="I793" s="59" t="str">
        <f t="shared" si="44"/>
        <v>L</v>
      </c>
      <c r="J793" s="59" t="str">
        <f t="shared" si="45"/>
        <v>K</v>
      </c>
    </row>
    <row r="794" spans="2:10" x14ac:dyDescent="0.25">
      <c r="B794" s="59" t="str">
        <f t="shared" si="37"/>
        <v>ABEGHIJL</v>
      </c>
      <c r="C794" s="59" t="str">
        <f t="shared" si="38"/>
        <v>E</v>
      </c>
      <c r="D794" s="59" t="str">
        <f t="shared" si="39"/>
        <v>J</v>
      </c>
      <c r="E794" s="59" t="str">
        <f t="shared" si="40"/>
        <v>B</v>
      </c>
      <c r="F794" s="59" t="str">
        <f t="shared" si="41"/>
        <v>A</v>
      </c>
      <c r="G794" s="59" t="str">
        <f t="shared" si="42"/>
        <v>H</v>
      </c>
      <c r="H794" s="59" t="str">
        <f t="shared" si="43"/>
        <v>G</v>
      </c>
      <c r="I794" s="59" t="str">
        <f t="shared" si="44"/>
        <v>L</v>
      </c>
      <c r="J794" s="59" t="str">
        <f t="shared" si="45"/>
        <v>I</v>
      </c>
    </row>
    <row r="795" spans="2:10" x14ac:dyDescent="0.25">
      <c r="B795" s="59" t="str">
        <f t="shared" si="37"/>
        <v>ABEGHIJK</v>
      </c>
      <c r="C795" s="59" t="str">
        <f t="shared" si="38"/>
        <v>E</v>
      </c>
      <c r="D795" s="59" t="str">
        <f t="shared" si="39"/>
        <v>J</v>
      </c>
      <c r="E795" s="59" t="str">
        <f t="shared" si="40"/>
        <v>B</v>
      </c>
      <c r="F795" s="59" t="str">
        <f t="shared" si="41"/>
        <v>A</v>
      </c>
      <c r="G795" s="59" t="str">
        <f t="shared" si="42"/>
        <v>H</v>
      </c>
      <c r="H795" s="59" t="str">
        <f t="shared" si="43"/>
        <v>G</v>
      </c>
      <c r="I795" s="59" t="str">
        <f t="shared" si="44"/>
        <v>I</v>
      </c>
      <c r="J795" s="59" t="str">
        <f t="shared" si="45"/>
        <v>K</v>
      </c>
    </row>
    <row r="796" spans="2:10" x14ac:dyDescent="0.25">
      <c r="B796" s="59" t="str">
        <f t="shared" si="37"/>
        <v>ABEFIJKL</v>
      </c>
      <c r="C796" s="59" t="str">
        <f t="shared" si="38"/>
        <v>E</v>
      </c>
      <c r="D796" s="59" t="str">
        <f t="shared" si="39"/>
        <v>J</v>
      </c>
      <c r="E796" s="59" t="str">
        <f t="shared" si="40"/>
        <v>B</v>
      </c>
      <c r="F796" s="59" t="str">
        <f t="shared" si="41"/>
        <v>A</v>
      </c>
      <c r="G796" s="59" t="str">
        <f t="shared" si="42"/>
        <v>I</v>
      </c>
      <c r="H796" s="59" t="str">
        <f t="shared" si="43"/>
        <v>F</v>
      </c>
      <c r="I796" s="59" t="str">
        <f t="shared" si="44"/>
        <v>L</v>
      </c>
      <c r="J796" s="59" t="str">
        <f t="shared" si="45"/>
        <v>K</v>
      </c>
    </row>
    <row r="797" spans="2:10" x14ac:dyDescent="0.25">
      <c r="B797" s="59" t="str">
        <f t="shared" si="37"/>
        <v>ABEFHJKL</v>
      </c>
      <c r="C797" s="59" t="str">
        <f t="shared" si="38"/>
        <v>E</v>
      </c>
      <c r="D797" s="59" t="str">
        <f t="shared" si="39"/>
        <v>J</v>
      </c>
      <c r="E797" s="59" t="str">
        <f t="shared" si="40"/>
        <v>B</v>
      </c>
      <c r="F797" s="59" t="str">
        <f t="shared" si="41"/>
        <v>F</v>
      </c>
      <c r="G797" s="59" t="str">
        <f t="shared" si="42"/>
        <v>A</v>
      </c>
      <c r="H797" s="59" t="str">
        <f t="shared" si="43"/>
        <v>H</v>
      </c>
      <c r="I797" s="59" t="str">
        <f t="shared" si="44"/>
        <v>L</v>
      </c>
      <c r="J797" s="59" t="str">
        <f t="shared" si="45"/>
        <v>K</v>
      </c>
    </row>
    <row r="798" spans="2:10" x14ac:dyDescent="0.25">
      <c r="B798" s="59" t="str">
        <f t="shared" si="37"/>
        <v>ABEFHIKL</v>
      </c>
      <c r="C798" s="59" t="str">
        <f t="shared" si="38"/>
        <v>E</v>
      </c>
      <c r="D798" s="59" t="str">
        <f t="shared" si="39"/>
        <v>I</v>
      </c>
      <c r="E798" s="59" t="str">
        <f t="shared" si="40"/>
        <v>B</v>
      </c>
      <c r="F798" s="59" t="str">
        <f t="shared" si="41"/>
        <v>F</v>
      </c>
      <c r="G798" s="59" t="str">
        <f t="shared" si="42"/>
        <v>A</v>
      </c>
      <c r="H798" s="59" t="str">
        <f t="shared" si="43"/>
        <v>H</v>
      </c>
      <c r="I798" s="59" t="str">
        <f t="shared" si="44"/>
        <v>L</v>
      </c>
      <c r="J798" s="59" t="str">
        <f t="shared" si="45"/>
        <v>K</v>
      </c>
    </row>
    <row r="799" spans="2:10" x14ac:dyDescent="0.25">
      <c r="B799" s="59" t="str">
        <f t="shared" si="37"/>
        <v>ABEFHIJL</v>
      </c>
      <c r="C799" s="59" t="str">
        <f t="shared" si="38"/>
        <v>E</v>
      </c>
      <c r="D799" s="59" t="str">
        <f t="shared" si="39"/>
        <v>J</v>
      </c>
      <c r="E799" s="59" t="str">
        <f t="shared" si="40"/>
        <v>B</v>
      </c>
      <c r="F799" s="59" t="str">
        <f t="shared" si="41"/>
        <v>F</v>
      </c>
      <c r="G799" s="59" t="str">
        <f t="shared" si="42"/>
        <v>A</v>
      </c>
      <c r="H799" s="59" t="str">
        <f t="shared" si="43"/>
        <v>H</v>
      </c>
      <c r="I799" s="59" t="str">
        <f t="shared" si="44"/>
        <v>L</v>
      </c>
      <c r="J799" s="59" t="str">
        <f t="shared" si="45"/>
        <v>I</v>
      </c>
    </row>
    <row r="800" spans="2:10" x14ac:dyDescent="0.25">
      <c r="B800" s="59" t="str">
        <f t="shared" si="37"/>
        <v>ABEFHIJK</v>
      </c>
      <c r="C800" s="59" t="str">
        <f t="shared" si="38"/>
        <v>E</v>
      </c>
      <c r="D800" s="59" t="str">
        <f t="shared" si="39"/>
        <v>J</v>
      </c>
      <c r="E800" s="59" t="str">
        <f t="shared" si="40"/>
        <v>B</v>
      </c>
      <c r="F800" s="59" t="str">
        <f t="shared" si="41"/>
        <v>F</v>
      </c>
      <c r="G800" s="59" t="str">
        <f t="shared" si="42"/>
        <v>A</v>
      </c>
      <c r="H800" s="59" t="str">
        <f t="shared" si="43"/>
        <v>H</v>
      </c>
      <c r="I800" s="59" t="str">
        <f t="shared" si="44"/>
        <v>I</v>
      </c>
      <c r="J800" s="59" t="str">
        <f t="shared" si="45"/>
        <v>K</v>
      </c>
    </row>
    <row r="801" spans="2:10" x14ac:dyDescent="0.25">
      <c r="B801" s="59" t="str">
        <f t="shared" si="37"/>
        <v>ABEFGJKL</v>
      </c>
      <c r="C801" s="59" t="str">
        <f t="shared" si="38"/>
        <v>E</v>
      </c>
      <c r="D801" s="59" t="str">
        <f t="shared" si="39"/>
        <v>J</v>
      </c>
      <c r="E801" s="59" t="str">
        <f t="shared" si="40"/>
        <v>B</v>
      </c>
      <c r="F801" s="59" t="str">
        <f t="shared" si="41"/>
        <v>F</v>
      </c>
      <c r="G801" s="59" t="str">
        <f t="shared" si="42"/>
        <v>A</v>
      </c>
      <c r="H801" s="59" t="str">
        <f t="shared" si="43"/>
        <v>G</v>
      </c>
      <c r="I801" s="59" t="str">
        <f t="shared" si="44"/>
        <v>L</v>
      </c>
      <c r="J801" s="59" t="str">
        <f t="shared" si="45"/>
        <v>K</v>
      </c>
    </row>
    <row r="802" spans="2:10" x14ac:dyDescent="0.25">
      <c r="B802" s="59" t="str">
        <f t="shared" si="37"/>
        <v>ABEFGIKL</v>
      </c>
      <c r="C802" s="59" t="str">
        <f t="shared" si="38"/>
        <v>E</v>
      </c>
      <c r="D802" s="59" t="str">
        <f t="shared" si="39"/>
        <v>G</v>
      </c>
      <c r="E802" s="59" t="str">
        <f t="shared" si="40"/>
        <v>B</v>
      </c>
      <c r="F802" s="59" t="str">
        <f t="shared" si="41"/>
        <v>A</v>
      </c>
      <c r="G802" s="59" t="str">
        <f t="shared" si="42"/>
        <v>I</v>
      </c>
      <c r="H802" s="59" t="str">
        <f t="shared" si="43"/>
        <v>F</v>
      </c>
      <c r="I802" s="59" t="str">
        <f t="shared" si="44"/>
        <v>L</v>
      </c>
      <c r="J802" s="59" t="str">
        <f t="shared" si="45"/>
        <v>K</v>
      </c>
    </row>
    <row r="803" spans="2:10" x14ac:dyDescent="0.25">
      <c r="B803" s="59" t="str">
        <f t="shared" si="37"/>
        <v>ABEFGIJL</v>
      </c>
      <c r="C803" s="59" t="str">
        <f t="shared" si="38"/>
        <v>E</v>
      </c>
      <c r="D803" s="59" t="str">
        <f t="shared" si="39"/>
        <v>J</v>
      </c>
      <c r="E803" s="59" t="str">
        <f t="shared" si="40"/>
        <v>B</v>
      </c>
      <c r="F803" s="59" t="str">
        <f t="shared" si="41"/>
        <v>F</v>
      </c>
      <c r="G803" s="59" t="str">
        <f t="shared" si="42"/>
        <v>A</v>
      </c>
      <c r="H803" s="59" t="str">
        <f t="shared" si="43"/>
        <v>G</v>
      </c>
      <c r="I803" s="59" t="str">
        <f t="shared" si="44"/>
        <v>L</v>
      </c>
      <c r="J803" s="59" t="str">
        <f t="shared" si="45"/>
        <v>I</v>
      </c>
    </row>
    <row r="804" spans="2:10" x14ac:dyDescent="0.25">
      <c r="B804" s="59" t="str">
        <f t="shared" si="37"/>
        <v>ABEFGIJK</v>
      </c>
      <c r="C804" s="59" t="str">
        <f t="shared" si="38"/>
        <v>E</v>
      </c>
      <c r="D804" s="59" t="str">
        <f t="shared" si="39"/>
        <v>J</v>
      </c>
      <c r="E804" s="59" t="str">
        <f t="shared" si="40"/>
        <v>B</v>
      </c>
      <c r="F804" s="59" t="str">
        <f t="shared" si="41"/>
        <v>F</v>
      </c>
      <c r="G804" s="59" t="str">
        <f t="shared" si="42"/>
        <v>A</v>
      </c>
      <c r="H804" s="59" t="str">
        <f t="shared" si="43"/>
        <v>G</v>
      </c>
      <c r="I804" s="59" t="str">
        <f t="shared" si="44"/>
        <v>I</v>
      </c>
      <c r="J804" s="59" t="str">
        <f t="shared" si="45"/>
        <v>K</v>
      </c>
    </row>
    <row r="805" spans="2:10" x14ac:dyDescent="0.25">
      <c r="B805" s="59" t="str">
        <f t="shared" si="37"/>
        <v>ABEFGHKL</v>
      </c>
      <c r="C805" s="59" t="str">
        <f t="shared" si="38"/>
        <v>E</v>
      </c>
      <c r="D805" s="59" t="str">
        <f t="shared" si="39"/>
        <v>G</v>
      </c>
      <c r="E805" s="59" t="str">
        <f t="shared" si="40"/>
        <v>B</v>
      </c>
      <c r="F805" s="59" t="str">
        <f t="shared" si="41"/>
        <v>F</v>
      </c>
      <c r="G805" s="59" t="str">
        <f t="shared" si="42"/>
        <v>A</v>
      </c>
      <c r="H805" s="59" t="str">
        <f t="shared" si="43"/>
        <v>H</v>
      </c>
      <c r="I805" s="59" t="str">
        <f t="shared" si="44"/>
        <v>L</v>
      </c>
      <c r="J805" s="59" t="str">
        <f t="shared" si="45"/>
        <v>K</v>
      </c>
    </row>
    <row r="806" spans="2:10" x14ac:dyDescent="0.25">
      <c r="B806" s="59" t="str">
        <f t="shared" si="37"/>
        <v>ABEFGHJL</v>
      </c>
      <c r="C806" s="59" t="str">
        <f t="shared" si="38"/>
        <v>H</v>
      </c>
      <c r="D806" s="59" t="str">
        <f t="shared" si="39"/>
        <v>J</v>
      </c>
      <c r="E806" s="59" t="str">
        <f t="shared" si="40"/>
        <v>B</v>
      </c>
      <c r="F806" s="59" t="str">
        <f t="shared" si="41"/>
        <v>F</v>
      </c>
      <c r="G806" s="59" t="str">
        <f t="shared" si="42"/>
        <v>A</v>
      </c>
      <c r="H806" s="59" t="str">
        <f t="shared" si="43"/>
        <v>G</v>
      </c>
      <c r="I806" s="59" t="str">
        <f t="shared" si="44"/>
        <v>L</v>
      </c>
      <c r="J806" s="59" t="str">
        <f t="shared" si="45"/>
        <v>E</v>
      </c>
    </row>
    <row r="807" spans="2:10" x14ac:dyDescent="0.25">
      <c r="B807" s="59" t="str">
        <f t="shared" si="37"/>
        <v>ABEFGHJK</v>
      </c>
      <c r="C807" s="59" t="str">
        <f t="shared" si="38"/>
        <v>H</v>
      </c>
      <c r="D807" s="59" t="str">
        <f t="shared" si="39"/>
        <v>J</v>
      </c>
      <c r="E807" s="59" t="str">
        <f t="shared" si="40"/>
        <v>B</v>
      </c>
      <c r="F807" s="59" t="str">
        <f t="shared" si="41"/>
        <v>F</v>
      </c>
      <c r="G807" s="59" t="str">
        <f t="shared" si="42"/>
        <v>A</v>
      </c>
      <c r="H807" s="59" t="str">
        <f t="shared" si="43"/>
        <v>G</v>
      </c>
      <c r="I807" s="59" t="str">
        <f t="shared" si="44"/>
        <v>E</v>
      </c>
      <c r="J807" s="59" t="str">
        <f t="shared" si="45"/>
        <v>K</v>
      </c>
    </row>
    <row r="808" spans="2:10" x14ac:dyDescent="0.25">
      <c r="B808" s="59" t="str">
        <f t="shared" si="37"/>
        <v>ABEFGHIL</v>
      </c>
      <c r="C808" s="59" t="str">
        <f t="shared" si="38"/>
        <v>E</v>
      </c>
      <c r="D808" s="59" t="str">
        <f t="shared" si="39"/>
        <v>G</v>
      </c>
      <c r="E808" s="59" t="str">
        <f t="shared" si="40"/>
        <v>B</v>
      </c>
      <c r="F808" s="59" t="str">
        <f t="shared" si="41"/>
        <v>F</v>
      </c>
      <c r="G808" s="59" t="str">
        <f t="shared" si="42"/>
        <v>A</v>
      </c>
      <c r="H808" s="59" t="str">
        <f t="shared" si="43"/>
        <v>H</v>
      </c>
      <c r="I808" s="59" t="str">
        <f t="shared" si="44"/>
        <v>L</v>
      </c>
      <c r="J808" s="59" t="str">
        <f t="shared" si="45"/>
        <v>I</v>
      </c>
    </row>
    <row r="809" spans="2:10" x14ac:dyDescent="0.25">
      <c r="B809" s="59" t="str">
        <f t="shared" si="37"/>
        <v>ABEFGHIK</v>
      </c>
      <c r="C809" s="59" t="str">
        <f t="shared" si="38"/>
        <v>E</v>
      </c>
      <c r="D809" s="59" t="str">
        <f t="shared" si="39"/>
        <v>G</v>
      </c>
      <c r="E809" s="59" t="str">
        <f t="shared" si="40"/>
        <v>B</v>
      </c>
      <c r="F809" s="59" t="str">
        <f t="shared" si="41"/>
        <v>F</v>
      </c>
      <c r="G809" s="59" t="str">
        <f t="shared" si="42"/>
        <v>A</v>
      </c>
      <c r="H809" s="59" t="str">
        <f t="shared" si="43"/>
        <v>H</v>
      </c>
      <c r="I809" s="59" t="str">
        <f t="shared" si="44"/>
        <v>I</v>
      </c>
      <c r="J809" s="59" t="str">
        <f t="shared" si="45"/>
        <v>K</v>
      </c>
    </row>
    <row r="810" spans="2:10" x14ac:dyDescent="0.25">
      <c r="B810" s="59" t="str">
        <f t="shared" si="37"/>
        <v>ABEFGHIJ</v>
      </c>
      <c r="C810" s="59" t="str">
        <f t="shared" si="38"/>
        <v>H</v>
      </c>
      <c r="D810" s="59" t="str">
        <f t="shared" si="39"/>
        <v>J</v>
      </c>
      <c r="E810" s="59" t="str">
        <f t="shared" si="40"/>
        <v>B</v>
      </c>
      <c r="F810" s="59" t="str">
        <f t="shared" si="41"/>
        <v>F</v>
      </c>
      <c r="G810" s="59" t="str">
        <f t="shared" si="42"/>
        <v>A</v>
      </c>
      <c r="H810" s="59" t="str">
        <f t="shared" si="43"/>
        <v>G</v>
      </c>
      <c r="I810" s="59" t="str">
        <f t="shared" si="44"/>
        <v>E</v>
      </c>
      <c r="J810" s="59" t="str">
        <f t="shared" si="45"/>
        <v>I</v>
      </c>
    </row>
    <row r="811" spans="2:10" x14ac:dyDescent="0.25">
      <c r="B811" s="59" t="str">
        <f t="shared" si="37"/>
        <v>ABDHIJKL</v>
      </c>
      <c r="C811" s="59" t="str">
        <f t="shared" si="38"/>
        <v>I</v>
      </c>
      <c r="D811" s="59" t="str">
        <f t="shared" si="39"/>
        <v>J</v>
      </c>
      <c r="E811" s="59" t="str">
        <f t="shared" si="40"/>
        <v>B</v>
      </c>
      <c r="F811" s="59" t="str">
        <f t="shared" si="41"/>
        <v>D</v>
      </c>
      <c r="G811" s="59" t="str">
        <f t="shared" si="42"/>
        <v>A</v>
      </c>
      <c r="H811" s="59" t="str">
        <f t="shared" si="43"/>
        <v>H</v>
      </c>
      <c r="I811" s="59" t="str">
        <f t="shared" si="44"/>
        <v>L</v>
      </c>
      <c r="J811" s="59" t="str">
        <f t="shared" si="45"/>
        <v>K</v>
      </c>
    </row>
    <row r="812" spans="2:10" x14ac:dyDescent="0.25">
      <c r="B812" s="59" t="str">
        <f t="shared" si="37"/>
        <v>ABDGIJKL</v>
      </c>
      <c r="C812" s="59" t="str">
        <f t="shared" si="38"/>
        <v>I</v>
      </c>
      <c r="D812" s="59" t="str">
        <f t="shared" si="39"/>
        <v>J</v>
      </c>
      <c r="E812" s="59" t="str">
        <f t="shared" si="40"/>
        <v>B</v>
      </c>
      <c r="F812" s="59" t="str">
        <f t="shared" si="41"/>
        <v>D</v>
      </c>
      <c r="G812" s="59" t="str">
        <f t="shared" si="42"/>
        <v>A</v>
      </c>
      <c r="H812" s="59" t="str">
        <f t="shared" si="43"/>
        <v>G</v>
      </c>
      <c r="I812" s="59" t="str">
        <f t="shared" si="44"/>
        <v>L</v>
      </c>
      <c r="J812" s="59" t="str">
        <f t="shared" si="45"/>
        <v>K</v>
      </c>
    </row>
    <row r="813" spans="2:10" x14ac:dyDescent="0.25">
      <c r="B813" s="59" t="str">
        <f t="shared" si="37"/>
        <v>ABDGHJKL</v>
      </c>
      <c r="C813" s="59" t="str">
        <f t="shared" si="38"/>
        <v>H</v>
      </c>
      <c r="D813" s="59" t="str">
        <f t="shared" si="39"/>
        <v>J</v>
      </c>
      <c r="E813" s="59" t="str">
        <f t="shared" si="40"/>
        <v>B</v>
      </c>
      <c r="F813" s="59" t="str">
        <f t="shared" si="41"/>
        <v>D</v>
      </c>
      <c r="G813" s="59" t="str">
        <f t="shared" si="42"/>
        <v>A</v>
      </c>
      <c r="H813" s="59" t="str">
        <f t="shared" si="43"/>
        <v>G</v>
      </c>
      <c r="I813" s="59" t="str">
        <f t="shared" si="44"/>
        <v>L</v>
      </c>
      <c r="J813" s="59" t="str">
        <f t="shared" si="45"/>
        <v>K</v>
      </c>
    </row>
    <row r="814" spans="2:10" x14ac:dyDescent="0.25">
      <c r="B814" s="59" t="str">
        <f t="shared" si="37"/>
        <v>ABDGHIKL</v>
      </c>
      <c r="C814" s="59" t="str">
        <f t="shared" si="38"/>
        <v>I</v>
      </c>
      <c r="D814" s="59" t="str">
        <f t="shared" si="39"/>
        <v>G</v>
      </c>
      <c r="E814" s="59" t="str">
        <f t="shared" si="40"/>
        <v>B</v>
      </c>
      <c r="F814" s="59" t="str">
        <f t="shared" si="41"/>
        <v>D</v>
      </c>
      <c r="G814" s="59" t="str">
        <f t="shared" si="42"/>
        <v>A</v>
      </c>
      <c r="H814" s="59" t="str">
        <f t="shared" si="43"/>
        <v>H</v>
      </c>
      <c r="I814" s="59" t="str">
        <f t="shared" si="44"/>
        <v>L</v>
      </c>
      <c r="J814" s="59" t="str">
        <f t="shared" si="45"/>
        <v>K</v>
      </c>
    </row>
    <row r="815" spans="2:10" x14ac:dyDescent="0.25">
      <c r="B815" s="59" t="str">
        <f t="shared" si="37"/>
        <v>ABDGHIJL</v>
      </c>
      <c r="C815" s="59" t="str">
        <f t="shared" si="38"/>
        <v>H</v>
      </c>
      <c r="D815" s="59" t="str">
        <f t="shared" si="39"/>
        <v>J</v>
      </c>
      <c r="E815" s="59" t="str">
        <f t="shared" si="40"/>
        <v>B</v>
      </c>
      <c r="F815" s="59" t="str">
        <f t="shared" si="41"/>
        <v>D</v>
      </c>
      <c r="G815" s="59" t="str">
        <f t="shared" si="42"/>
        <v>A</v>
      </c>
      <c r="H815" s="59" t="str">
        <f t="shared" si="43"/>
        <v>G</v>
      </c>
      <c r="I815" s="59" t="str">
        <f t="shared" si="44"/>
        <v>L</v>
      </c>
      <c r="J815" s="59" t="str">
        <f t="shared" si="45"/>
        <v>I</v>
      </c>
    </row>
    <row r="816" spans="2:10" x14ac:dyDescent="0.25">
      <c r="B816" s="59" t="str">
        <f t="shared" si="37"/>
        <v>ABDGHIJK</v>
      </c>
      <c r="C816" s="59" t="str">
        <f t="shared" si="38"/>
        <v>H</v>
      </c>
      <c r="D816" s="59" t="str">
        <f t="shared" si="39"/>
        <v>J</v>
      </c>
      <c r="E816" s="59" t="str">
        <f t="shared" si="40"/>
        <v>B</v>
      </c>
      <c r="F816" s="59" t="str">
        <f t="shared" si="41"/>
        <v>D</v>
      </c>
      <c r="G816" s="59" t="str">
        <f t="shared" si="42"/>
        <v>A</v>
      </c>
      <c r="H816" s="59" t="str">
        <f t="shared" si="43"/>
        <v>G</v>
      </c>
      <c r="I816" s="59" t="str">
        <f t="shared" si="44"/>
        <v>I</v>
      </c>
      <c r="J816" s="59" t="str">
        <f t="shared" si="45"/>
        <v>K</v>
      </c>
    </row>
    <row r="817" spans="2:10" x14ac:dyDescent="0.25">
      <c r="B817" s="59" t="str">
        <f t="shared" si="37"/>
        <v>ABDFIJKL</v>
      </c>
      <c r="C817" s="59" t="str">
        <f t="shared" si="38"/>
        <v>I</v>
      </c>
      <c r="D817" s="59" t="str">
        <f t="shared" si="39"/>
        <v>J</v>
      </c>
      <c r="E817" s="59" t="str">
        <f t="shared" si="40"/>
        <v>B</v>
      </c>
      <c r="F817" s="59" t="str">
        <f t="shared" si="41"/>
        <v>D</v>
      </c>
      <c r="G817" s="59" t="str">
        <f t="shared" si="42"/>
        <v>A</v>
      </c>
      <c r="H817" s="59" t="str">
        <f t="shared" si="43"/>
        <v>F</v>
      </c>
      <c r="I817" s="59" t="str">
        <f t="shared" si="44"/>
        <v>L</v>
      </c>
      <c r="J817" s="59" t="str">
        <f t="shared" si="45"/>
        <v>K</v>
      </c>
    </row>
    <row r="818" spans="2:10" x14ac:dyDescent="0.25">
      <c r="B818" s="59" t="str">
        <f t="shared" si="37"/>
        <v>ABDFHJKL</v>
      </c>
      <c r="C818" s="59" t="str">
        <f t="shared" si="38"/>
        <v>H</v>
      </c>
      <c r="D818" s="59" t="str">
        <f t="shared" si="39"/>
        <v>J</v>
      </c>
      <c r="E818" s="59" t="str">
        <f t="shared" si="40"/>
        <v>B</v>
      </c>
      <c r="F818" s="59" t="str">
        <f t="shared" si="41"/>
        <v>D</v>
      </c>
      <c r="G818" s="59" t="str">
        <f t="shared" si="42"/>
        <v>A</v>
      </c>
      <c r="H818" s="59" t="str">
        <f t="shared" si="43"/>
        <v>F</v>
      </c>
      <c r="I818" s="59" t="str">
        <f t="shared" si="44"/>
        <v>L</v>
      </c>
      <c r="J818" s="59" t="str">
        <f t="shared" si="45"/>
        <v>K</v>
      </c>
    </row>
    <row r="819" spans="2:10" x14ac:dyDescent="0.25">
      <c r="B819" s="59" t="str">
        <f t="shared" ref="B819:B882" si="46">_xlfn.CONCAT(B323:M323)</f>
        <v>ABDFHIKL</v>
      </c>
      <c r="C819" s="59" t="str">
        <f t="shared" ref="C819:C882" si="47">RIGHT(O323,1)</f>
        <v>H</v>
      </c>
      <c r="D819" s="59" t="str">
        <f t="shared" ref="D819:D882" si="48">RIGHT(P323,1)</f>
        <v>I</v>
      </c>
      <c r="E819" s="59" t="str">
        <f t="shared" ref="E819:E882" si="49">RIGHT(Q323,1)</f>
        <v>B</v>
      </c>
      <c r="F819" s="59" t="str">
        <f t="shared" ref="F819:F882" si="50">RIGHT(R323,1)</f>
        <v>D</v>
      </c>
      <c r="G819" s="59" t="str">
        <f t="shared" ref="G819:G882" si="51">RIGHT(S323,1)</f>
        <v>A</v>
      </c>
      <c r="H819" s="59" t="str">
        <f t="shared" ref="H819:H882" si="52">RIGHT(T323,1)</f>
        <v>F</v>
      </c>
      <c r="I819" s="59" t="str">
        <f t="shared" ref="I819:I882" si="53">RIGHT(U323,1)</f>
        <v>L</v>
      </c>
      <c r="J819" s="59" t="str">
        <f t="shared" ref="J819:J882" si="54">RIGHT(V323,1)</f>
        <v>K</v>
      </c>
    </row>
    <row r="820" spans="2:10" x14ac:dyDescent="0.25">
      <c r="B820" s="59" t="str">
        <f t="shared" si="46"/>
        <v>ABDFHIJL</v>
      </c>
      <c r="C820" s="59" t="str">
        <f t="shared" si="47"/>
        <v>H</v>
      </c>
      <c r="D820" s="59" t="str">
        <f t="shared" si="48"/>
        <v>J</v>
      </c>
      <c r="E820" s="59" t="str">
        <f t="shared" si="49"/>
        <v>B</v>
      </c>
      <c r="F820" s="59" t="str">
        <f t="shared" si="50"/>
        <v>D</v>
      </c>
      <c r="G820" s="59" t="str">
        <f t="shared" si="51"/>
        <v>A</v>
      </c>
      <c r="H820" s="59" t="str">
        <f t="shared" si="52"/>
        <v>F</v>
      </c>
      <c r="I820" s="59" t="str">
        <f t="shared" si="53"/>
        <v>L</v>
      </c>
      <c r="J820" s="59" t="str">
        <f t="shared" si="54"/>
        <v>I</v>
      </c>
    </row>
    <row r="821" spans="2:10" x14ac:dyDescent="0.25">
      <c r="B821" s="59" t="str">
        <f t="shared" si="46"/>
        <v>ABDFHIJK</v>
      </c>
      <c r="C821" s="59" t="str">
        <f t="shared" si="47"/>
        <v>H</v>
      </c>
      <c r="D821" s="59" t="str">
        <f t="shared" si="48"/>
        <v>J</v>
      </c>
      <c r="E821" s="59" t="str">
        <f t="shared" si="49"/>
        <v>B</v>
      </c>
      <c r="F821" s="59" t="str">
        <f t="shared" si="50"/>
        <v>D</v>
      </c>
      <c r="G821" s="59" t="str">
        <f t="shared" si="51"/>
        <v>A</v>
      </c>
      <c r="H821" s="59" t="str">
        <f t="shared" si="52"/>
        <v>F</v>
      </c>
      <c r="I821" s="59" t="str">
        <f t="shared" si="53"/>
        <v>I</v>
      </c>
      <c r="J821" s="59" t="str">
        <f t="shared" si="54"/>
        <v>K</v>
      </c>
    </row>
    <row r="822" spans="2:10" x14ac:dyDescent="0.25">
      <c r="B822" s="59" t="str">
        <f t="shared" si="46"/>
        <v>ABDFGJKL</v>
      </c>
      <c r="C822" s="59" t="str">
        <f t="shared" si="47"/>
        <v>F</v>
      </c>
      <c r="D822" s="59" t="str">
        <f t="shared" si="48"/>
        <v>J</v>
      </c>
      <c r="E822" s="59" t="str">
        <f t="shared" si="49"/>
        <v>B</v>
      </c>
      <c r="F822" s="59" t="str">
        <f t="shared" si="50"/>
        <v>D</v>
      </c>
      <c r="G822" s="59" t="str">
        <f t="shared" si="51"/>
        <v>A</v>
      </c>
      <c r="H822" s="59" t="str">
        <f t="shared" si="52"/>
        <v>G</v>
      </c>
      <c r="I822" s="59" t="str">
        <f t="shared" si="53"/>
        <v>L</v>
      </c>
      <c r="J822" s="59" t="str">
        <f t="shared" si="54"/>
        <v>K</v>
      </c>
    </row>
    <row r="823" spans="2:10" x14ac:dyDescent="0.25">
      <c r="B823" s="59" t="str">
        <f t="shared" si="46"/>
        <v>ABDFGIKL</v>
      </c>
      <c r="C823" s="59" t="str">
        <f t="shared" si="47"/>
        <v>I</v>
      </c>
      <c r="D823" s="59" t="str">
        <f t="shared" si="48"/>
        <v>G</v>
      </c>
      <c r="E823" s="59" t="str">
        <f t="shared" si="49"/>
        <v>B</v>
      </c>
      <c r="F823" s="59" t="str">
        <f t="shared" si="50"/>
        <v>D</v>
      </c>
      <c r="G823" s="59" t="str">
        <f t="shared" si="51"/>
        <v>A</v>
      </c>
      <c r="H823" s="59" t="str">
        <f t="shared" si="52"/>
        <v>F</v>
      </c>
      <c r="I823" s="59" t="str">
        <f t="shared" si="53"/>
        <v>L</v>
      </c>
      <c r="J823" s="59" t="str">
        <f t="shared" si="54"/>
        <v>K</v>
      </c>
    </row>
    <row r="824" spans="2:10" x14ac:dyDescent="0.25">
      <c r="B824" s="59" t="str">
        <f t="shared" si="46"/>
        <v>ABDFGIJL</v>
      </c>
      <c r="C824" s="59" t="str">
        <f t="shared" si="47"/>
        <v>F</v>
      </c>
      <c r="D824" s="59" t="str">
        <f t="shared" si="48"/>
        <v>J</v>
      </c>
      <c r="E824" s="59" t="str">
        <f t="shared" si="49"/>
        <v>B</v>
      </c>
      <c r="F824" s="59" t="str">
        <f t="shared" si="50"/>
        <v>D</v>
      </c>
      <c r="G824" s="59" t="str">
        <f t="shared" si="51"/>
        <v>A</v>
      </c>
      <c r="H824" s="59" t="str">
        <f t="shared" si="52"/>
        <v>G</v>
      </c>
      <c r="I824" s="59" t="str">
        <f t="shared" si="53"/>
        <v>L</v>
      </c>
      <c r="J824" s="59" t="str">
        <f t="shared" si="54"/>
        <v>I</v>
      </c>
    </row>
    <row r="825" spans="2:10" x14ac:dyDescent="0.25">
      <c r="B825" s="59" t="str">
        <f t="shared" si="46"/>
        <v>ABDFGIJK</v>
      </c>
      <c r="C825" s="59" t="str">
        <f t="shared" si="47"/>
        <v>F</v>
      </c>
      <c r="D825" s="59" t="str">
        <f t="shared" si="48"/>
        <v>J</v>
      </c>
      <c r="E825" s="59" t="str">
        <f t="shared" si="49"/>
        <v>B</v>
      </c>
      <c r="F825" s="59" t="str">
        <f t="shared" si="50"/>
        <v>D</v>
      </c>
      <c r="G825" s="59" t="str">
        <f t="shared" si="51"/>
        <v>A</v>
      </c>
      <c r="H825" s="59" t="str">
        <f t="shared" si="52"/>
        <v>G</v>
      </c>
      <c r="I825" s="59" t="str">
        <f t="shared" si="53"/>
        <v>I</v>
      </c>
      <c r="J825" s="59" t="str">
        <f t="shared" si="54"/>
        <v>K</v>
      </c>
    </row>
    <row r="826" spans="2:10" x14ac:dyDescent="0.25">
      <c r="B826" s="59" t="str">
        <f t="shared" si="46"/>
        <v>ABDFGHKL</v>
      </c>
      <c r="C826" s="59" t="str">
        <f t="shared" si="47"/>
        <v>H</v>
      </c>
      <c r="D826" s="59" t="str">
        <f t="shared" si="48"/>
        <v>G</v>
      </c>
      <c r="E826" s="59" t="str">
        <f t="shared" si="49"/>
        <v>B</v>
      </c>
      <c r="F826" s="59" t="str">
        <f t="shared" si="50"/>
        <v>D</v>
      </c>
      <c r="G826" s="59" t="str">
        <f t="shared" si="51"/>
        <v>A</v>
      </c>
      <c r="H826" s="59" t="str">
        <f t="shared" si="52"/>
        <v>F</v>
      </c>
      <c r="I826" s="59" t="str">
        <f t="shared" si="53"/>
        <v>L</v>
      </c>
      <c r="J826" s="59" t="str">
        <f t="shared" si="54"/>
        <v>K</v>
      </c>
    </row>
    <row r="827" spans="2:10" x14ac:dyDescent="0.25">
      <c r="B827" s="59" t="str">
        <f t="shared" si="46"/>
        <v>ABDFGHJL</v>
      </c>
      <c r="C827" s="59" t="str">
        <f t="shared" si="47"/>
        <v>H</v>
      </c>
      <c r="D827" s="59" t="str">
        <f t="shared" si="48"/>
        <v>G</v>
      </c>
      <c r="E827" s="59" t="str">
        <f t="shared" si="49"/>
        <v>B</v>
      </c>
      <c r="F827" s="59" t="str">
        <f t="shared" si="50"/>
        <v>D</v>
      </c>
      <c r="G827" s="59" t="str">
        <f t="shared" si="51"/>
        <v>A</v>
      </c>
      <c r="H827" s="59" t="str">
        <f t="shared" si="52"/>
        <v>F</v>
      </c>
      <c r="I827" s="59" t="str">
        <f t="shared" si="53"/>
        <v>L</v>
      </c>
      <c r="J827" s="59" t="str">
        <f t="shared" si="54"/>
        <v>J</v>
      </c>
    </row>
    <row r="828" spans="2:10" x14ac:dyDescent="0.25">
      <c r="B828" s="59" t="str">
        <f t="shared" si="46"/>
        <v>ABDFGHJK</v>
      </c>
      <c r="C828" s="59" t="str">
        <f t="shared" si="47"/>
        <v>H</v>
      </c>
      <c r="D828" s="59" t="str">
        <f t="shared" si="48"/>
        <v>G</v>
      </c>
      <c r="E828" s="59" t="str">
        <f t="shared" si="49"/>
        <v>B</v>
      </c>
      <c r="F828" s="59" t="str">
        <f t="shared" si="50"/>
        <v>D</v>
      </c>
      <c r="G828" s="59" t="str">
        <f t="shared" si="51"/>
        <v>A</v>
      </c>
      <c r="H828" s="59" t="str">
        <f t="shared" si="52"/>
        <v>F</v>
      </c>
      <c r="I828" s="59" t="str">
        <f t="shared" si="53"/>
        <v>J</v>
      </c>
      <c r="J828" s="59" t="str">
        <f t="shared" si="54"/>
        <v>K</v>
      </c>
    </row>
    <row r="829" spans="2:10" x14ac:dyDescent="0.25">
      <c r="B829" s="59" t="str">
        <f t="shared" si="46"/>
        <v>ABDFGHIL</v>
      </c>
      <c r="C829" s="59" t="str">
        <f t="shared" si="47"/>
        <v>H</v>
      </c>
      <c r="D829" s="59" t="str">
        <f t="shared" si="48"/>
        <v>G</v>
      </c>
      <c r="E829" s="59" t="str">
        <f t="shared" si="49"/>
        <v>B</v>
      </c>
      <c r="F829" s="59" t="str">
        <f t="shared" si="50"/>
        <v>D</v>
      </c>
      <c r="G829" s="59" t="str">
        <f t="shared" si="51"/>
        <v>A</v>
      </c>
      <c r="H829" s="59" t="str">
        <f t="shared" si="52"/>
        <v>F</v>
      </c>
      <c r="I829" s="59" t="str">
        <f t="shared" si="53"/>
        <v>L</v>
      </c>
      <c r="J829" s="59" t="str">
        <f t="shared" si="54"/>
        <v>I</v>
      </c>
    </row>
    <row r="830" spans="2:10" x14ac:dyDescent="0.25">
      <c r="B830" s="59" t="str">
        <f t="shared" si="46"/>
        <v>ABDFGHIK</v>
      </c>
      <c r="C830" s="59" t="str">
        <f t="shared" si="47"/>
        <v>H</v>
      </c>
      <c r="D830" s="59" t="str">
        <f t="shared" si="48"/>
        <v>G</v>
      </c>
      <c r="E830" s="59" t="str">
        <f t="shared" si="49"/>
        <v>B</v>
      </c>
      <c r="F830" s="59" t="str">
        <f t="shared" si="50"/>
        <v>D</v>
      </c>
      <c r="G830" s="59" t="str">
        <f t="shared" si="51"/>
        <v>A</v>
      </c>
      <c r="H830" s="59" t="str">
        <f t="shared" si="52"/>
        <v>F</v>
      </c>
      <c r="I830" s="59" t="str">
        <f t="shared" si="53"/>
        <v>I</v>
      </c>
      <c r="J830" s="59" t="str">
        <f t="shared" si="54"/>
        <v>K</v>
      </c>
    </row>
    <row r="831" spans="2:10" x14ac:dyDescent="0.25">
      <c r="B831" s="59" t="str">
        <f t="shared" si="46"/>
        <v>ABDFGHIJ</v>
      </c>
      <c r="C831" s="59" t="str">
        <f t="shared" si="47"/>
        <v>H</v>
      </c>
      <c r="D831" s="59" t="str">
        <f t="shared" si="48"/>
        <v>G</v>
      </c>
      <c r="E831" s="59" t="str">
        <f t="shared" si="49"/>
        <v>B</v>
      </c>
      <c r="F831" s="59" t="str">
        <f t="shared" si="50"/>
        <v>D</v>
      </c>
      <c r="G831" s="59" t="str">
        <f t="shared" si="51"/>
        <v>A</v>
      </c>
      <c r="H831" s="59" t="str">
        <f t="shared" si="52"/>
        <v>F</v>
      </c>
      <c r="I831" s="59" t="str">
        <f t="shared" si="53"/>
        <v>I</v>
      </c>
      <c r="J831" s="59" t="str">
        <f t="shared" si="54"/>
        <v>J</v>
      </c>
    </row>
    <row r="832" spans="2:10" x14ac:dyDescent="0.25">
      <c r="B832" s="59" t="str">
        <f t="shared" si="46"/>
        <v>ABDEIJKL</v>
      </c>
      <c r="C832" s="59" t="str">
        <f t="shared" si="47"/>
        <v>E</v>
      </c>
      <c r="D832" s="59" t="str">
        <f t="shared" si="48"/>
        <v>J</v>
      </c>
      <c r="E832" s="59" t="str">
        <f t="shared" si="49"/>
        <v>B</v>
      </c>
      <c r="F832" s="59" t="str">
        <f t="shared" si="50"/>
        <v>A</v>
      </c>
      <c r="G832" s="59" t="str">
        <f t="shared" si="51"/>
        <v>I</v>
      </c>
      <c r="H832" s="59" t="str">
        <f t="shared" si="52"/>
        <v>D</v>
      </c>
      <c r="I832" s="59" t="str">
        <f t="shared" si="53"/>
        <v>L</v>
      </c>
      <c r="J832" s="59" t="str">
        <f t="shared" si="54"/>
        <v>K</v>
      </c>
    </row>
    <row r="833" spans="2:10" x14ac:dyDescent="0.25">
      <c r="B833" s="59" t="str">
        <f t="shared" si="46"/>
        <v>ABDEHJKL</v>
      </c>
      <c r="C833" s="59" t="str">
        <f t="shared" si="47"/>
        <v>E</v>
      </c>
      <c r="D833" s="59" t="str">
        <f t="shared" si="48"/>
        <v>J</v>
      </c>
      <c r="E833" s="59" t="str">
        <f t="shared" si="49"/>
        <v>B</v>
      </c>
      <c r="F833" s="59" t="str">
        <f t="shared" si="50"/>
        <v>D</v>
      </c>
      <c r="G833" s="59" t="str">
        <f t="shared" si="51"/>
        <v>A</v>
      </c>
      <c r="H833" s="59" t="str">
        <f t="shared" si="52"/>
        <v>H</v>
      </c>
      <c r="I833" s="59" t="str">
        <f t="shared" si="53"/>
        <v>L</v>
      </c>
      <c r="J833" s="59" t="str">
        <f t="shared" si="54"/>
        <v>K</v>
      </c>
    </row>
    <row r="834" spans="2:10" x14ac:dyDescent="0.25">
      <c r="B834" s="59" t="str">
        <f t="shared" si="46"/>
        <v>ABDEHIKL</v>
      </c>
      <c r="C834" s="59" t="str">
        <f t="shared" si="47"/>
        <v>E</v>
      </c>
      <c r="D834" s="59" t="str">
        <f t="shared" si="48"/>
        <v>I</v>
      </c>
      <c r="E834" s="59" t="str">
        <f t="shared" si="49"/>
        <v>B</v>
      </c>
      <c r="F834" s="59" t="str">
        <f t="shared" si="50"/>
        <v>D</v>
      </c>
      <c r="G834" s="59" t="str">
        <f t="shared" si="51"/>
        <v>A</v>
      </c>
      <c r="H834" s="59" t="str">
        <f t="shared" si="52"/>
        <v>H</v>
      </c>
      <c r="I834" s="59" t="str">
        <f t="shared" si="53"/>
        <v>L</v>
      </c>
      <c r="J834" s="59" t="str">
        <f t="shared" si="54"/>
        <v>K</v>
      </c>
    </row>
    <row r="835" spans="2:10" x14ac:dyDescent="0.25">
      <c r="B835" s="59" t="str">
        <f t="shared" si="46"/>
        <v>ABDEHIJL</v>
      </c>
      <c r="C835" s="59" t="str">
        <f t="shared" si="47"/>
        <v>E</v>
      </c>
      <c r="D835" s="59" t="str">
        <f t="shared" si="48"/>
        <v>J</v>
      </c>
      <c r="E835" s="59" t="str">
        <f t="shared" si="49"/>
        <v>B</v>
      </c>
      <c r="F835" s="59" t="str">
        <f t="shared" si="50"/>
        <v>D</v>
      </c>
      <c r="G835" s="59" t="str">
        <f t="shared" si="51"/>
        <v>A</v>
      </c>
      <c r="H835" s="59" t="str">
        <f t="shared" si="52"/>
        <v>H</v>
      </c>
      <c r="I835" s="59" t="str">
        <f t="shared" si="53"/>
        <v>L</v>
      </c>
      <c r="J835" s="59" t="str">
        <f t="shared" si="54"/>
        <v>I</v>
      </c>
    </row>
    <row r="836" spans="2:10" x14ac:dyDescent="0.25">
      <c r="B836" s="59" t="str">
        <f t="shared" si="46"/>
        <v>ABDEHIJK</v>
      </c>
      <c r="C836" s="59" t="str">
        <f t="shared" si="47"/>
        <v>E</v>
      </c>
      <c r="D836" s="59" t="str">
        <f t="shared" si="48"/>
        <v>J</v>
      </c>
      <c r="E836" s="59" t="str">
        <f t="shared" si="49"/>
        <v>B</v>
      </c>
      <c r="F836" s="59" t="str">
        <f t="shared" si="50"/>
        <v>D</v>
      </c>
      <c r="G836" s="59" t="str">
        <f t="shared" si="51"/>
        <v>A</v>
      </c>
      <c r="H836" s="59" t="str">
        <f t="shared" si="52"/>
        <v>H</v>
      </c>
      <c r="I836" s="59" t="str">
        <f t="shared" si="53"/>
        <v>I</v>
      </c>
      <c r="J836" s="59" t="str">
        <f t="shared" si="54"/>
        <v>K</v>
      </c>
    </row>
    <row r="837" spans="2:10" x14ac:dyDescent="0.25">
      <c r="B837" s="59" t="str">
        <f t="shared" si="46"/>
        <v>ABDEGJKL</v>
      </c>
      <c r="C837" s="59" t="str">
        <f t="shared" si="47"/>
        <v>E</v>
      </c>
      <c r="D837" s="59" t="str">
        <f t="shared" si="48"/>
        <v>J</v>
      </c>
      <c r="E837" s="59" t="str">
        <f t="shared" si="49"/>
        <v>B</v>
      </c>
      <c r="F837" s="59" t="str">
        <f t="shared" si="50"/>
        <v>D</v>
      </c>
      <c r="G837" s="59" t="str">
        <f t="shared" si="51"/>
        <v>A</v>
      </c>
      <c r="H837" s="59" t="str">
        <f t="shared" si="52"/>
        <v>G</v>
      </c>
      <c r="I837" s="59" t="str">
        <f t="shared" si="53"/>
        <v>L</v>
      </c>
      <c r="J837" s="59" t="str">
        <f t="shared" si="54"/>
        <v>K</v>
      </c>
    </row>
    <row r="838" spans="2:10" x14ac:dyDescent="0.25">
      <c r="B838" s="59" t="str">
        <f t="shared" si="46"/>
        <v>ABDEGIKL</v>
      </c>
      <c r="C838" s="59" t="str">
        <f t="shared" si="47"/>
        <v>E</v>
      </c>
      <c r="D838" s="59" t="str">
        <f t="shared" si="48"/>
        <v>G</v>
      </c>
      <c r="E838" s="59" t="str">
        <f t="shared" si="49"/>
        <v>B</v>
      </c>
      <c r="F838" s="59" t="str">
        <f t="shared" si="50"/>
        <v>A</v>
      </c>
      <c r="G838" s="59" t="str">
        <f t="shared" si="51"/>
        <v>I</v>
      </c>
      <c r="H838" s="59" t="str">
        <f t="shared" si="52"/>
        <v>D</v>
      </c>
      <c r="I838" s="59" t="str">
        <f t="shared" si="53"/>
        <v>L</v>
      </c>
      <c r="J838" s="59" t="str">
        <f t="shared" si="54"/>
        <v>K</v>
      </c>
    </row>
    <row r="839" spans="2:10" x14ac:dyDescent="0.25">
      <c r="B839" s="59" t="str">
        <f t="shared" si="46"/>
        <v>ABDEGIJL</v>
      </c>
      <c r="C839" s="59" t="str">
        <f t="shared" si="47"/>
        <v>E</v>
      </c>
      <c r="D839" s="59" t="str">
        <f t="shared" si="48"/>
        <v>J</v>
      </c>
      <c r="E839" s="59" t="str">
        <f t="shared" si="49"/>
        <v>B</v>
      </c>
      <c r="F839" s="59" t="str">
        <f t="shared" si="50"/>
        <v>D</v>
      </c>
      <c r="G839" s="59" t="str">
        <f t="shared" si="51"/>
        <v>A</v>
      </c>
      <c r="H839" s="59" t="str">
        <f t="shared" si="52"/>
        <v>G</v>
      </c>
      <c r="I839" s="59" t="str">
        <f t="shared" si="53"/>
        <v>L</v>
      </c>
      <c r="J839" s="59" t="str">
        <f t="shared" si="54"/>
        <v>I</v>
      </c>
    </row>
    <row r="840" spans="2:10" x14ac:dyDescent="0.25">
      <c r="B840" s="59" t="str">
        <f t="shared" si="46"/>
        <v>ABDEGIJK</v>
      </c>
      <c r="C840" s="59" t="str">
        <f t="shared" si="47"/>
        <v>E</v>
      </c>
      <c r="D840" s="59" t="str">
        <f t="shared" si="48"/>
        <v>J</v>
      </c>
      <c r="E840" s="59" t="str">
        <f t="shared" si="49"/>
        <v>B</v>
      </c>
      <c r="F840" s="59" t="str">
        <f t="shared" si="50"/>
        <v>D</v>
      </c>
      <c r="G840" s="59" t="str">
        <f t="shared" si="51"/>
        <v>A</v>
      </c>
      <c r="H840" s="59" t="str">
        <f t="shared" si="52"/>
        <v>G</v>
      </c>
      <c r="I840" s="59" t="str">
        <f t="shared" si="53"/>
        <v>I</v>
      </c>
      <c r="J840" s="59" t="str">
        <f t="shared" si="54"/>
        <v>K</v>
      </c>
    </row>
    <row r="841" spans="2:10" x14ac:dyDescent="0.25">
      <c r="B841" s="59" t="str">
        <f t="shared" si="46"/>
        <v>ABDEGHKL</v>
      </c>
      <c r="C841" s="59" t="str">
        <f t="shared" si="47"/>
        <v>E</v>
      </c>
      <c r="D841" s="59" t="str">
        <f t="shared" si="48"/>
        <v>G</v>
      </c>
      <c r="E841" s="59" t="str">
        <f t="shared" si="49"/>
        <v>B</v>
      </c>
      <c r="F841" s="59" t="str">
        <f t="shared" si="50"/>
        <v>D</v>
      </c>
      <c r="G841" s="59" t="str">
        <f t="shared" si="51"/>
        <v>A</v>
      </c>
      <c r="H841" s="59" t="str">
        <f t="shared" si="52"/>
        <v>H</v>
      </c>
      <c r="I841" s="59" t="str">
        <f t="shared" si="53"/>
        <v>L</v>
      </c>
      <c r="J841" s="59" t="str">
        <f t="shared" si="54"/>
        <v>K</v>
      </c>
    </row>
    <row r="842" spans="2:10" x14ac:dyDescent="0.25">
      <c r="B842" s="59" t="str">
        <f t="shared" si="46"/>
        <v>ABDEGHJL</v>
      </c>
      <c r="C842" s="59" t="str">
        <f t="shared" si="47"/>
        <v>H</v>
      </c>
      <c r="D842" s="59" t="str">
        <f t="shared" si="48"/>
        <v>J</v>
      </c>
      <c r="E842" s="59" t="str">
        <f t="shared" si="49"/>
        <v>B</v>
      </c>
      <c r="F842" s="59" t="str">
        <f t="shared" si="50"/>
        <v>D</v>
      </c>
      <c r="G842" s="59" t="str">
        <f t="shared" si="51"/>
        <v>A</v>
      </c>
      <c r="H842" s="59" t="str">
        <f t="shared" si="52"/>
        <v>G</v>
      </c>
      <c r="I842" s="59" t="str">
        <f t="shared" si="53"/>
        <v>L</v>
      </c>
      <c r="J842" s="59" t="str">
        <f t="shared" si="54"/>
        <v>E</v>
      </c>
    </row>
    <row r="843" spans="2:10" x14ac:dyDescent="0.25">
      <c r="B843" s="59" t="str">
        <f t="shared" si="46"/>
        <v>ABDEGHJK</v>
      </c>
      <c r="C843" s="59" t="str">
        <f t="shared" si="47"/>
        <v>H</v>
      </c>
      <c r="D843" s="59" t="str">
        <f t="shared" si="48"/>
        <v>J</v>
      </c>
      <c r="E843" s="59" t="str">
        <f t="shared" si="49"/>
        <v>B</v>
      </c>
      <c r="F843" s="59" t="str">
        <f t="shared" si="50"/>
        <v>D</v>
      </c>
      <c r="G843" s="59" t="str">
        <f t="shared" si="51"/>
        <v>A</v>
      </c>
      <c r="H843" s="59" t="str">
        <f t="shared" si="52"/>
        <v>G</v>
      </c>
      <c r="I843" s="59" t="str">
        <f t="shared" si="53"/>
        <v>E</v>
      </c>
      <c r="J843" s="59" t="str">
        <f t="shared" si="54"/>
        <v>K</v>
      </c>
    </row>
    <row r="844" spans="2:10" x14ac:dyDescent="0.25">
      <c r="B844" s="59" t="str">
        <f t="shared" si="46"/>
        <v>ABDEGHIL</v>
      </c>
      <c r="C844" s="59" t="str">
        <f t="shared" si="47"/>
        <v>E</v>
      </c>
      <c r="D844" s="59" t="str">
        <f t="shared" si="48"/>
        <v>G</v>
      </c>
      <c r="E844" s="59" t="str">
        <f t="shared" si="49"/>
        <v>B</v>
      </c>
      <c r="F844" s="59" t="str">
        <f t="shared" si="50"/>
        <v>D</v>
      </c>
      <c r="G844" s="59" t="str">
        <f t="shared" si="51"/>
        <v>A</v>
      </c>
      <c r="H844" s="59" t="str">
        <f t="shared" si="52"/>
        <v>H</v>
      </c>
      <c r="I844" s="59" t="str">
        <f t="shared" si="53"/>
        <v>L</v>
      </c>
      <c r="J844" s="59" t="str">
        <f t="shared" si="54"/>
        <v>I</v>
      </c>
    </row>
    <row r="845" spans="2:10" x14ac:dyDescent="0.25">
      <c r="B845" s="59" t="str">
        <f t="shared" si="46"/>
        <v>ABDEGHIK</v>
      </c>
      <c r="C845" s="59" t="str">
        <f t="shared" si="47"/>
        <v>E</v>
      </c>
      <c r="D845" s="59" t="str">
        <f t="shared" si="48"/>
        <v>G</v>
      </c>
      <c r="E845" s="59" t="str">
        <f t="shared" si="49"/>
        <v>B</v>
      </c>
      <c r="F845" s="59" t="str">
        <f t="shared" si="50"/>
        <v>D</v>
      </c>
      <c r="G845" s="59" t="str">
        <f t="shared" si="51"/>
        <v>A</v>
      </c>
      <c r="H845" s="59" t="str">
        <f t="shared" si="52"/>
        <v>H</v>
      </c>
      <c r="I845" s="59" t="str">
        <f t="shared" si="53"/>
        <v>I</v>
      </c>
      <c r="J845" s="59" t="str">
        <f t="shared" si="54"/>
        <v>K</v>
      </c>
    </row>
    <row r="846" spans="2:10" x14ac:dyDescent="0.25">
      <c r="B846" s="59" t="str">
        <f t="shared" si="46"/>
        <v>ABDEGHIJ</v>
      </c>
      <c r="C846" s="59" t="str">
        <f t="shared" si="47"/>
        <v>H</v>
      </c>
      <c r="D846" s="59" t="str">
        <f t="shared" si="48"/>
        <v>J</v>
      </c>
      <c r="E846" s="59" t="str">
        <f t="shared" si="49"/>
        <v>B</v>
      </c>
      <c r="F846" s="59" t="str">
        <f t="shared" si="50"/>
        <v>D</v>
      </c>
      <c r="G846" s="59" t="str">
        <f t="shared" si="51"/>
        <v>A</v>
      </c>
      <c r="H846" s="59" t="str">
        <f t="shared" si="52"/>
        <v>G</v>
      </c>
      <c r="I846" s="59" t="str">
        <f t="shared" si="53"/>
        <v>E</v>
      </c>
      <c r="J846" s="59" t="str">
        <f t="shared" si="54"/>
        <v>I</v>
      </c>
    </row>
    <row r="847" spans="2:10" x14ac:dyDescent="0.25">
      <c r="B847" s="59" t="str">
        <f t="shared" si="46"/>
        <v>ABDEFJKL</v>
      </c>
      <c r="C847" s="59" t="str">
        <f t="shared" si="47"/>
        <v>E</v>
      </c>
      <c r="D847" s="59" t="str">
        <f t="shared" si="48"/>
        <v>J</v>
      </c>
      <c r="E847" s="59" t="str">
        <f t="shared" si="49"/>
        <v>B</v>
      </c>
      <c r="F847" s="59" t="str">
        <f t="shared" si="50"/>
        <v>D</v>
      </c>
      <c r="G847" s="59" t="str">
        <f t="shared" si="51"/>
        <v>A</v>
      </c>
      <c r="H847" s="59" t="str">
        <f t="shared" si="52"/>
        <v>F</v>
      </c>
      <c r="I847" s="59" t="str">
        <f t="shared" si="53"/>
        <v>L</v>
      </c>
      <c r="J847" s="59" t="str">
        <f t="shared" si="54"/>
        <v>K</v>
      </c>
    </row>
    <row r="848" spans="2:10" x14ac:dyDescent="0.25">
      <c r="B848" s="59" t="str">
        <f t="shared" si="46"/>
        <v>ABDEFIKL</v>
      </c>
      <c r="C848" s="59" t="str">
        <f t="shared" si="47"/>
        <v>E</v>
      </c>
      <c r="D848" s="59" t="str">
        <f t="shared" si="48"/>
        <v>I</v>
      </c>
      <c r="E848" s="59" t="str">
        <f t="shared" si="49"/>
        <v>B</v>
      </c>
      <c r="F848" s="59" t="str">
        <f t="shared" si="50"/>
        <v>D</v>
      </c>
      <c r="G848" s="59" t="str">
        <f t="shared" si="51"/>
        <v>A</v>
      </c>
      <c r="H848" s="59" t="str">
        <f t="shared" si="52"/>
        <v>F</v>
      </c>
      <c r="I848" s="59" t="str">
        <f t="shared" si="53"/>
        <v>L</v>
      </c>
      <c r="J848" s="59" t="str">
        <f t="shared" si="54"/>
        <v>K</v>
      </c>
    </row>
    <row r="849" spans="2:10" x14ac:dyDescent="0.25">
      <c r="B849" s="59" t="str">
        <f t="shared" si="46"/>
        <v>ABDEFIJL</v>
      </c>
      <c r="C849" s="59" t="str">
        <f t="shared" si="47"/>
        <v>E</v>
      </c>
      <c r="D849" s="59" t="str">
        <f t="shared" si="48"/>
        <v>J</v>
      </c>
      <c r="E849" s="59" t="str">
        <f t="shared" si="49"/>
        <v>B</v>
      </c>
      <c r="F849" s="59" t="str">
        <f t="shared" si="50"/>
        <v>D</v>
      </c>
      <c r="G849" s="59" t="str">
        <f t="shared" si="51"/>
        <v>A</v>
      </c>
      <c r="H849" s="59" t="str">
        <f t="shared" si="52"/>
        <v>F</v>
      </c>
      <c r="I849" s="59" t="str">
        <f t="shared" si="53"/>
        <v>L</v>
      </c>
      <c r="J849" s="59" t="str">
        <f t="shared" si="54"/>
        <v>I</v>
      </c>
    </row>
    <row r="850" spans="2:10" x14ac:dyDescent="0.25">
      <c r="B850" s="59" t="str">
        <f t="shared" si="46"/>
        <v>ABDEFIJK</v>
      </c>
      <c r="C850" s="59" t="str">
        <f t="shared" si="47"/>
        <v>E</v>
      </c>
      <c r="D850" s="59" t="str">
        <f t="shared" si="48"/>
        <v>J</v>
      </c>
      <c r="E850" s="59" t="str">
        <f t="shared" si="49"/>
        <v>B</v>
      </c>
      <c r="F850" s="59" t="str">
        <f t="shared" si="50"/>
        <v>D</v>
      </c>
      <c r="G850" s="59" t="str">
        <f t="shared" si="51"/>
        <v>A</v>
      </c>
      <c r="H850" s="59" t="str">
        <f t="shared" si="52"/>
        <v>F</v>
      </c>
      <c r="I850" s="59" t="str">
        <f t="shared" si="53"/>
        <v>I</v>
      </c>
      <c r="J850" s="59" t="str">
        <f t="shared" si="54"/>
        <v>K</v>
      </c>
    </row>
    <row r="851" spans="2:10" x14ac:dyDescent="0.25">
      <c r="B851" s="59" t="str">
        <f t="shared" si="46"/>
        <v>ABDEFHKL</v>
      </c>
      <c r="C851" s="59" t="str">
        <f t="shared" si="47"/>
        <v>H</v>
      </c>
      <c r="D851" s="59" t="str">
        <f t="shared" si="48"/>
        <v>E</v>
      </c>
      <c r="E851" s="59" t="str">
        <f t="shared" si="49"/>
        <v>B</v>
      </c>
      <c r="F851" s="59" t="str">
        <f t="shared" si="50"/>
        <v>D</v>
      </c>
      <c r="G851" s="59" t="str">
        <f t="shared" si="51"/>
        <v>A</v>
      </c>
      <c r="H851" s="59" t="str">
        <f t="shared" si="52"/>
        <v>F</v>
      </c>
      <c r="I851" s="59" t="str">
        <f t="shared" si="53"/>
        <v>L</v>
      </c>
      <c r="J851" s="59" t="str">
        <f t="shared" si="54"/>
        <v>K</v>
      </c>
    </row>
    <row r="852" spans="2:10" x14ac:dyDescent="0.25">
      <c r="B852" s="59" t="str">
        <f t="shared" si="46"/>
        <v>ABDEFHJL</v>
      </c>
      <c r="C852" s="59" t="str">
        <f t="shared" si="47"/>
        <v>H</v>
      </c>
      <c r="D852" s="59" t="str">
        <f t="shared" si="48"/>
        <v>J</v>
      </c>
      <c r="E852" s="59" t="str">
        <f t="shared" si="49"/>
        <v>B</v>
      </c>
      <c r="F852" s="59" t="str">
        <f t="shared" si="50"/>
        <v>D</v>
      </c>
      <c r="G852" s="59" t="str">
        <f t="shared" si="51"/>
        <v>A</v>
      </c>
      <c r="H852" s="59" t="str">
        <f t="shared" si="52"/>
        <v>F</v>
      </c>
      <c r="I852" s="59" t="str">
        <f t="shared" si="53"/>
        <v>L</v>
      </c>
      <c r="J852" s="59" t="str">
        <f t="shared" si="54"/>
        <v>E</v>
      </c>
    </row>
    <row r="853" spans="2:10" x14ac:dyDescent="0.25">
      <c r="B853" s="59" t="str">
        <f t="shared" si="46"/>
        <v>ABDEFHJK</v>
      </c>
      <c r="C853" s="59" t="str">
        <f t="shared" si="47"/>
        <v>H</v>
      </c>
      <c r="D853" s="59" t="str">
        <f t="shared" si="48"/>
        <v>J</v>
      </c>
      <c r="E853" s="59" t="str">
        <f t="shared" si="49"/>
        <v>B</v>
      </c>
      <c r="F853" s="59" t="str">
        <f t="shared" si="50"/>
        <v>D</v>
      </c>
      <c r="G853" s="59" t="str">
        <f t="shared" si="51"/>
        <v>A</v>
      </c>
      <c r="H853" s="59" t="str">
        <f t="shared" si="52"/>
        <v>F</v>
      </c>
      <c r="I853" s="59" t="str">
        <f t="shared" si="53"/>
        <v>E</v>
      </c>
      <c r="J853" s="59" t="str">
        <f t="shared" si="54"/>
        <v>K</v>
      </c>
    </row>
    <row r="854" spans="2:10" x14ac:dyDescent="0.25">
      <c r="B854" s="59" t="str">
        <f t="shared" si="46"/>
        <v>ABDEFHIL</v>
      </c>
      <c r="C854" s="59" t="str">
        <f t="shared" si="47"/>
        <v>H</v>
      </c>
      <c r="D854" s="59" t="str">
        <f t="shared" si="48"/>
        <v>E</v>
      </c>
      <c r="E854" s="59" t="str">
        <f t="shared" si="49"/>
        <v>B</v>
      </c>
      <c r="F854" s="59" t="str">
        <f t="shared" si="50"/>
        <v>D</v>
      </c>
      <c r="G854" s="59" t="str">
        <f t="shared" si="51"/>
        <v>A</v>
      </c>
      <c r="H854" s="59" t="str">
        <f t="shared" si="52"/>
        <v>F</v>
      </c>
      <c r="I854" s="59" t="str">
        <f t="shared" si="53"/>
        <v>L</v>
      </c>
      <c r="J854" s="59" t="str">
        <f t="shared" si="54"/>
        <v>I</v>
      </c>
    </row>
    <row r="855" spans="2:10" x14ac:dyDescent="0.25">
      <c r="B855" s="59" t="str">
        <f t="shared" si="46"/>
        <v>ABDEFHIK</v>
      </c>
      <c r="C855" s="59" t="str">
        <f t="shared" si="47"/>
        <v>H</v>
      </c>
      <c r="D855" s="59" t="str">
        <f t="shared" si="48"/>
        <v>E</v>
      </c>
      <c r="E855" s="59" t="str">
        <f t="shared" si="49"/>
        <v>B</v>
      </c>
      <c r="F855" s="59" t="str">
        <f t="shared" si="50"/>
        <v>D</v>
      </c>
      <c r="G855" s="59" t="str">
        <f t="shared" si="51"/>
        <v>A</v>
      </c>
      <c r="H855" s="59" t="str">
        <f t="shared" si="52"/>
        <v>F</v>
      </c>
      <c r="I855" s="59" t="str">
        <f t="shared" si="53"/>
        <v>I</v>
      </c>
      <c r="J855" s="59" t="str">
        <f t="shared" si="54"/>
        <v>K</v>
      </c>
    </row>
    <row r="856" spans="2:10" x14ac:dyDescent="0.25">
      <c r="B856" s="59" t="str">
        <f t="shared" si="46"/>
        <v>ABDEFHIJ</v>
      </c>
      <c r="C856" s="59" t="str">
        <f t="shared" si="47"/>
        <v>H</v>
      </c>
      <c r="D856" s="59" t="str">
        <f t="shared" si="48"/>
        <v>J</v>
      </c>
      <c r="E856" s="59" t="str">
        <f t="shared" si="49"/>
        <v>B</v>
      </c>
      <c r="F856" s="59" t="str">
        <f t="shared" si="50"/>
        <v>D</v>
      </c>
      <c r="G856" s="59" t="str">
        <f t="shared" si="51"/>
        <v>A</v>
      </c>
      <c r="H856" s="59" t="str">
        <f t="shared" si="52"/>
        <v>F</v>
      </c>
      <c r="I856" s="59" t="str">
        <f t="shared" si="53"/>
        <v>E</v>
      </c>
      <c r="J856" s="59" t="str">
        <f t="shared" si="54"/>
        <v>I</v>
      </c>
    </row>
    <row r="857" spans="2:10" x14ac:dyDescent="0.25">
      <c r="B857" s="59" t="str">
        <f t="shared" si="46"/>
        <v>ABDEFGKL</v>
      </c>
      <c r="C857" s="59" t="str">
        <f t="shared" si="47"/>
        <v>E</v>
      </c>
      <c r="D857" s="59" t="str">
        <f t="shared" si="48"/>
        <v>G</v>
      </c>
      <c r="E857" s="59" t="str">
        <f t="shared" si="49"/>
        <v>B</v>
      </c>
      <c r="F857" s="59" t="str">
        <f t="shared" si="50"/>
        <v>D</v>
      </c>
      <c r="G857" s="59" t="str">
        <f t="shared" si="51"/>
        <v>A</v>
      </c>
      <c r="H857" s="59" t="str">
        <f t="shared" si="52"/>
        <v>F</v>
      </c>
      <c r="I857" s="59" t="str">
        <f t="shared" si="53"/>
        <v>L</v>
      </c>
      <c r="J857" s="59" t="str">
        <f t="shared" si="54"/>
        <v>K</v>
      </c>
    </row>
    <row r="858" spans="2:10" x14ac:dyDescent="0.25">
      <c r="B858" s="59" t="str">
        <f t="shared" si="46"/>
        <v>ABDEFGJL</v>
      </c>
      <c r="C858" s="59" t="str">
        <f t="shared" si="47"/>
        <v>E</v>
      </c>
      <c r="D858" s="59" t="str">
        <f t="shared" si="48"/>
        <v>G</v>
      </c>
      <c r="E858" s="59" t="str">
        <f t="shared" si="49"/>
        <v>B</v>
      </c>
      <c r="F858" s="59" t="str">
        <f t="shared" si="50"/>
        <v>D</v>
      </c>
      <c r="G858" s="59" t="str">
        <f t="shared" si="51"/>
        <v>A</v>
      </c>
      <c r="H858" s="59" t="str">
        <f t="shared" si="52"/>
        <v>F</v>
      </c>
      <c r="I858" s="59" t="str">
        <f t="shared" si="53"/>
        <v>L</v>
      </c>
      <c r="J858" s="59" t="str">
        <f t="shared" si="54"/>
        <v>J</v>
      </c>
    </row>
    <row r="859" spans="2:10" x14ac:dyDescent="0.25">
      <c r="B859" s="59" t="str">
        <f t="shared" si="46"/>
        <v>ABDEFGJK</v>
      </c>
      <c r="C859" s="59" t="str">
        <f t="shared" si="47"/>
        <v>E</v>
      </c>
      <c r="D859" s="59" t="str">
        <f t="shared" si="48"/>
        <v>G</v>
      </c>
      <c r="E859" s="59" t="str">
        <f t="shared" si="49"/>
        <v>B</v>
      </c>
      <c r="F859" s="59" t="str">
        <f t="shared" si="50"/>
        <v>D</v>
      </c>
      <c r="G859" s="59" t="str">
        <f t="shared" si="51"/>
        <v>A</v>
      </c>
      <c r="H859" s="59" t="str">
        <f t="shared" si="52"/>
        <v>F</v>
      </c>
      <c r="I859" s="59" t="str">
        <f t="shared" si="53"/>
        <v>J</v>
      </c>
      <c r="J859" s="59" t="str">
        <f t="shared" si="54"/>
        <v>K</v>
      </c>
    </row>
    <row r="860" spans="2:10" x14ac:dyDescent="0.25">
      <c r="B860" s="59" t="str">
        <f t="shared" si="46"/>
        <v>ABDEFGIL</v>
      </c>
      <c r="C860" s="59" t="str">
        <f t="shared" si="47"/>
        <v>E</v>
      </c>
      <c r="D860" s="59" t="str">
        <f t="shared" si="48"/>
        <v>G</v>
      </c>
      <c r="E860" s="59" t="str">
        <f t="shared" si="49"/>
        <v>B</v>
      </c>
      <c r="F860" s="59" t="str">
        <f t="shared" si="50"/>
        <v>D</v>
      </c>
      <c r="G860" s="59" t="str">
        <f t="shared" si="51"/>
        <v>A</v>
      </c>
      <c r="H860" s="59" t="str">
        <f t="shared" si="52"/>
        <v>F</v>
      </c>
      <c r="I860" s="59" t="str">
        <f t="shared" si="53"/>
        <v>L</v>
      </c>
      <c r="J860" s="59" t="str">
        <f t="shared" si="54"/>
        <v>I</v>
      </c>
    </row>
    <row r="861" spans="2:10" x14ac:dyDescent="0.25">
      <c r="B861" s="59" t="str">
        <f t="shared" si="46"/>
        <v>ABDEFGIK</v>
      </c>
      <c r="C861" s="59" t="str">
        <f t="shared" si="47"/>
        <v>E</v>
      </c>
      <c r="D861" s="59" t="str">
        <f t="shared" si="48"/>
        <v>G</v>
      </c>
      <c r="E861" s="59" t="str">
        <f t="shared" si="49"/>
        <v>B</v>
      </c>
      <c r="F861" s="59" t="str">
        <f t="shared" si="50"/>
        <v>D</v>
      </c>
      <c r="G861" s="59" t="str">
        <f t="shared" si="51"/>
        <v>A</v>
      </c>
      <c r="H861" s="59" t="str">
        <f t="shared" si="52"/>
        <v>F</v>
      </c>
      <c r="I861" s="59" t="str">
        <f t="shared" si="53"/>
        <v>I</v>
      </c>
      <c r="J861" s="59" t="str">
        <f t="shared" si="54"/>
        <v>K</v>
      </c>
    </row>
    <row r="862" spans="2:10" x14ac:dyDescent="0.25">
      <c r="B862" s="59" t="str">
        <f t="shared" si="46"/>
        <v>ABDEFGIJ</v>
      </c>
      <c r="C862" s="59" t="str">
        <f t="shared" si="47"/>
        <v>E</v>
      </c>
      <c r="D862" s="59" t="str">
        <f t="shared" si="48"/>
        <v>G</v>
      </c>
      <c r="E862" s="59" t="str">
        <f t="shared" si="49"/>
        <v>B</v>
      </c>
      <c r="F862" s="59" t="str">
        <f t="shared" si="50"/>
        <v>D</v>
      </c>
      <c r="G862" s="59" t="str">
        <f t="shared" si="51"/>
        <v>A</v>
      </c>
      <c r="H862" s="59" t="str">
        <f t="shared" si="52"/>
        <v>F</v>
      </c>
      <c r="I862" s="59" t="str">
        <f t="shared" si="53"/>
        <v>I</v>
      </c>
      <c r="J862" s="59" t="str">
        <f t="shared" si="54"/>
        <v>J</v>
      </c>
    </row>
    <row r="863" spans="2:10" x14ac:dyDescent="0.25">
      <c r="B863" s="59" t="str">
        <f t="shared" si="46"/>
        <v>ABDEFGHL</v>
      </c>
      <c r="C863" s="59" t="str">
        <f t="shared" si="47"/>
        <v>H</v>
      </c>
      <c r="D863" s="59" t="str">
        <f t="shared" si="48"/>
        <v>G</v>
      </c>
      <c r="E863" s="59" t="str">
        <f t="shared" si="49"/>
        <v>B</v>
      </c>
      <c r="F863" s="59" t="str">
        <f t="shared" si="50"/>
        <v>D</v>
      </c>
      <c r="G863" s="59" t="str">
        <f t="shared" si="51"/>
        <v>A</v>
      </c>
      <c r="H863" s="59" t="str">
        <f t="shared" si="52"/>
        <v>F</v>
      </c>
      <c r="I863" s="59" t="str">
        <f t="shared" si="53"/>
        <v>L</v>
      </c>
      <c r="J863" s="59" t="str">
        <f t="shared" si="54"/>
        <v>E</v>
      </c>
    </row>
    <row r="864" spans="2:10" x14ac:dyDescent="0.25">
      <c r="B864" s="59" t="str">
        <f t="shared" si="46"/>
        <v>ABDEFGHK</v>
      </c>
      <c r="C864" s="59" t="str">
        <f t="shared" si="47"/>
        <v>H</v>
      </c>
      <c r="D864" s="59" t="str">
        <f t="shared" si="48"/>
        <v>G</v>
      </c>
      <c r="E864" s="59" t="str">
        <f t="shared" si="49"/>
        <v>B</v>
      </c>
      <c r="F864" s="59" t="str">
        <f t="shared" si="50"/>
        <v>D</v>
      </c>
      <c r="G864" s="59" t="str">
        <f t="shared" si="51"/>
        <v>A</v>
      </c>
      <c r="H864" s="59" t="str">
        <f t="shared" si="52"/>
        <v>F</v>
      </c>
      <c r="I864" s="59" t="str">
        <f t="shared" si="53"/>
        <v>E</v>
      </c>
      <c r="J864" s="59" t="str">
        <f t="shared" si="54"/>
        <v>K</v>
      </c>
    </row>
    <row r="865" spans="2:10" x14ac:dyDescent="0.25">
      <c r="B865" s="59" t="str">
        <f t="shared" si="46"/>
        <v>ABDEFGHJ</v>
      </c>
      <c r="C865" s="59" t="str">
        <f t="shared" si="47"/>
        <v>H</v>
      </c>
      <c r="D865" s="59" t="str">
        <f t="shared" si="48"/>
        <v>G</v>
      </c>
      <c r="E865" s="59" t="str">
        <f t="shared" si="49"/>
        <v>B</v>
      </c>
      <c r="F865" s="59" t="str">
        <f t="shared" si="50"/>
        <v>D</v>
      </c>
      <c r="G865" s="59" t="str">
        <f t="shared" si="51"/>
        <v>A</v>
      </c>
      <c r="H865" s="59" t="str">
        <f t="shared" si="52"/>
        <v>F</v>
      </c>
      <c r="I865" s="59" t="str">
        <f t="shared" si="53"/>
        <v>E</v>
      </c>
      <c r="J865" s="59" t="str">
        <f t="shared" si="54"/>
        <v>J</v>
      </c>
    </row>
    <row r="866" spans="2:10" x14ac:dyDescent="0.25">
      <c r="B866" s="59" t="str">
        <f t="shared" si="46"/>
        <v>ABDEFGHI</v>
      </c>
      <c r="C866" s="59" t="str">
        <f t="shared" si="47"/>
        <v>H</v>
      </c>
      <c r="D866" s="59" t="str">
        <f t="shared" si="48"/>
        <v>G</v>
      </c>
      <c r="E866" s="59" t="str">
        <f t="shared" si="49"/>
        <v>B</v>
      </c>
      <c r="F866" s="59" t="str">
        <f t="shared" si="50"/>
        <v>D</v>
      </c>
      <c r="G866" s="59" t="str">
        <f t="shared" si="51"/>
        <v>A</v>
      </c>
      <c r="H866" s="59" t="str">
        <f t="shared" si="52"/>
        <v>F</v>
      </c>
      <c r="I866" s="59" t="str">
        <f t="shared" si="53"/>
        <v>E</v>
      </c>
      <c r="J866" s="59" t="str">
        <f t="shared" si="54"/>
        <v>I</v>
      </c>
    </row>
    <row r="867" spans="2:10" x14ac:dyDescent="0.25">
      <c r="B867" s="59" t="str">
        <f t="shared" si="46"/>
        <v>ABCHIJKL</v>
      </c>
      <c r="C867" s="59" t="str">
        <f t="shared" si="47"/>
        <v>I</v>
      </c>
      <c r="D867" s="59" t="str">
        <f t="shared" si="48"/>
        <v>J</v>
      </c>
      <c r="E867" s="59" t="str">
        <f t="shared" si="49"/>
        <v>B</v>
      </c>
      <c r="F867" s="59" t="str">
        <f t="shared" si="50"/>
        <v>C</v>
      </c>
      <c r="G867" s="59" t="str">
        <f t="shared" si="51"/>
        <v>A</v>
      </c>
      <c r="H867" s="59" t="str">
        <f t="shared" si="52"/>
        <v>H</v>
      </c>
      <c r="I867" s="59" t="str">
        <f t="shared" si="53"/>
        <v>L</v>
      </c>
      <c r="J867" s="59" t="str">
        <f t="shared" si="54"/>
        <v>K</v>
      </c>
    </row>
    <row r="868" spans="2:10" x14ac:dyDescent="0.25">
      <c r="B868" s="59" t="str">
        <f t="shared" si="46"/>
        <v>ABCGIJKL</v>
      </c>
      <c r="C868" s="59" t="str">
        <f t="shared" si="47"/>
        <v>I</v>
      </c>
      <c r="D868" s="59" t="str">
        <f t="shared" si="48"/>
        <v>J</v>
      </c>
      <c r="E868" s="59" t="str">
        <f t="shared" si="49"/>
        <v>B</v>
      </c>
      <c r="F868" s="59" t="str">
        <f t="shared" si="50"/>
        <v>C</v>
      </c>
      <c r="G868" s="59" t="str">
        <f t="shared" si="51"/>
        <v>A</v>
      </c>
      <c r="H868" s="59" t="str">
        <f t="shared" si="52"/>
        <v>G</v>
      </c>
      <c r="I868" s="59" t="str">
        <f t="shared" si="53"/>
        <v>L</v>
      </c>
      <c r="J868" s="59" t="str">
        <f t="shared" si="54"/>
        <v>K</v>
      </c>
    </row>
    <row r="869" spans="2:10" x14ac:dyDescent="0.25">
      <c r="B869" s="59" t="str">
        <f t="shared" si="46"/>
        <v>ABCGHJKL</v>
      </c>
      <c r="C869" s="59" t="str">
        <f t="shared" si="47"/>
        <v>H</v>
      </c>
      <c r="D869" s="59" t="str">
        <f t="shared" si="48"/>
        <v>J</v>
      </c>
      <c r="E869" s="59" t="str">
        <f t="shared" si="49"/>
        <v>B</v>
      </c>
      <c r="F869" s="59" t="str">
        <f t="shared" si="50"/>
        <v>C</v>
      </c>
      <c r="G869" s="59" t="str">
        <f t="shared" si="51"/>
        <v>A</v>
      </c>
      <c r="H869" s="59" t="str">
        <f t="shared" si="52"/>
        <v>G</v>
      </c>
      <c r="I869" s="59" t="str">
        <f t="shared" si="53"/>
        <v>L</v>
      </c>
      <c r="J869" s="59" t="str">
        <f t="shared" si="54"/>
        <v>K</v>
      </c>
    </row>
    <row r="870" spans="2:10" x14ac:dyDescent="0.25">
      <c r="B870" s="59" t="str">
        <f t="shared" si="46"/>
        <v>ABCGHIKL</v>
      </c>
      <c r="C870" s="59" t="str">
        <f t="shared" si="47"/>
        <v>I</v>
      </c>
      <c r="D870" s="59" t="str">
        <f t="shared" si="48"/>
        <v>G</v>
      </c>
      <c r="E870" s="59" t="str">
        <f t="shared" si="49"/>
        <v>B</v>
      </c>
      <c r="F870" s="59" t="str">
        <f t="shared" si="50"/>
        <v>C</v>
      </c>
      <c r="G870" s="59" t="str">
        <f t="shared" si="51"/>
        <v>A</v>
      </c>
      <c r="H870" s="59" t="str">
        <f t="shared" si="52"/>
        <v>H</v>
      </c>
      <c r="I870" s="59" t="str">
        <f t="shared" si="53"/>
        <v>L</v>
      </c>
      <c r="J870" s="59" t="str">
        <f t="shared" si="54"/>
        <v>K</v>
      </c>
    </row>
    <row r="871" spans="2:10" x14ac:dyDescent="0.25">
      <c r="B871" s="59" t="str">
        <f t="shared" si="46"/>
        <v>ABCGHIJL</v>
      </c>
      <c r="C871" s="59" t="str">
        <f t="shared" si="47"/>
        <v>H</v>
      </c>
      <c r="D871" s="59" t="str">
        <f t="shared" si="48"/>
        <v>J</v>
      </c>
      <c r="E871" s="59" t="str">
        <f t="shared" si="49"/>
        <v>B</v>
      </c>
      <c r="F871" s="59" t="str">
        <f t="shared" si="50"/>
        <v>C</v>
      </c>
      <c r="G871" s="59" t="str">
        <f t="shared" si="51"/>
        <v>A</v>
      </c>
      <c r="H871" s="59" t="str">
        <f t="shared" si="52"/>
        <v>G</v>
      </c>
      <c r="I871" s="59" t="str">
        <f t="shared" si="53"/>
        <v>L</v>
      </c>
      <c r="J871" s="59" t="str">
        <f t="shared" si="54"/>
        <v>I</v>
      </c>
    </row>
    <row r="872" spans="2:10" x14ac:dyDescent="0.25">
      <c r="B872" s="59" t="str">
        <f t="shared" si="46"/>
        <v>ABCGHIJK</v>
      </c>
      <c r="C872" s="59" t="str">
        <f t="shared" si="47"/>
        <v>H</v>
      </c>
      <c r="D872" s="59" t="str">
        <f t="shared" si="48"/>
        <v>J</v>
      </c>
      <c r="E872" s="59" t="str">
        <f t="shared" si="49"/>
        <v>B</v>
      </c>
      <c r="F872" s="59" t="str">
        <f t="shared" si="50"/>
        <v>C</v>
      </c>
      <c r="G872" s="59" t="str">
        <f t="shared" si="51"/>
        <v>A</v>
      </c>
      <c r="H872" s="59" t="str">
        <f t="shared" si="52"/>
        <v>G</v>
      </c>
      <c r="I872" s="59" t="str">
        <f t="shared" si="53"/>
        <v>I</v>
      </c>
      <c r="J872" s="59" t="str">
        <f t="shared" si="54"/>
        <v>K</v>
      </c>
    </row>
    <row r="873" spans="2:10" x14ac:dyDescent="0.25">
      <c r="B873" s="59" t="str">
        <f t="shared" si="46"/>
        <v>ABCFIJKL</v>
      </c>
      <c r="C873" s="59" t="str">
        <f t="shared" si="47"/>
        <v>I</v>
      </c>
      <c r="D873" s="59" t="str">
        <f t="shared" si="48"/>
        <v>J</v>
      </c>
      <c r="E873" s="59" t="str">
        <f t="shared" si="49"/>
        <v>B</v>
      </c>
      <c r="F873" s="59" t="str">
        <f t="shared" si="50"/>
        <v>C</v>
      </c>
      <c r="G873" s="59" t="str">
        <f t="shared" si="51"/>
        <v>A</v>
      </c>
      <c r="H873" s="59" t="str">
        <f t="shared" si="52"/>
        <v>F</v>
      </c>
      <c r="I873" s="59" t="str">
        <f t="shared" si="53"/>
        <v>L</v>
      </c>
      <c r="J873" s="59" t="str">
        <f t="shared" si="54"/>
        <v>K</v>
      </c>
    </row>
    <row r="874" spans="2:10" x14ac:dyDescent="0.25">
      <c r="B874" s="59" t="str">
        <f t="shared" si="46"/>
        <v>ABCFHJKL</v>
      </c>
      <c r="C874" s="59" t="str">
        <f t="shared" si="47"/>
        <v>H</v>
      </c>
      <c r="D874" s="59" t="str">
        <f t="shared" si="48"/>
        <v>J</v>
      </c>
      <c r="E874" s="59" t="str">
        <f t="shared" si="49"/>
        <v>B</v>
      </c>
      <c r="F874" s="59" t="str">
        <f t="shared" si="50"/>
        <v>C</v>
      </c>
      <c r="G874" s="59" t="str">
        <f t="shared" si="51"/>
        <v>A</v>
      </c>
      <c r="H874" s="59" t="str">
        <f t="shared" si="52"/>
        <v>F</v>
      </c>
      <c r="I874" s="59" t="str">
        <f t="shared" si="53"/>
        <v>L</v>
      </c>
      <c r="J874" s="59" t="str">
        <f t="shared" si="54"/>
        <v>K</v>
      </c>
    </row>
    <row r="875" spans="2:10" x14ac:dyDescent="0.25">
      <c r="B875" s="59" t="str">
        <f t="shared" si="46"/>
        <v>ABCFHIKL</v>
      </c>
      <c r="C875" s="59" t="str">
        <f t="shared" si="47"/>
        <v>H</v>
      </c>
      <c r="D875" s="59" t="str">
        <f t="shared" si="48"/>
        <v>I</v>
      </c>
      <c r="E875" s="59" t="str">
        <f t="shared" si="49"/>
        <v>B</v>
      </c>
      <c r="F875" s="59" t="str">
        <f t="shared" si="50"/>
        <v>C</v>
      </c>
      <c r="G875" s="59" t="str">
        <f t="shared" si="51"/>
        <v>A</v>
      </c>
      <c r="H875" s="59" t="str">
        <f t="shared" si="52"/>
        <v>F</v>
      </c>
      <c r="I875" s="59" t="str">
        <f t="shared" si="53"/>
        <v>L</v>
      </c>
      <c r="J875" s="59" t="str">
        <f t="shared" si="54"/>
        <v>K</v>
      </c>
    </row>
    <row r="876" spans="2:10" x14ac:dyDescent="0.25">
      <c r="B876" s="59" t="str">
        <f t="shared" si="46"/>
        <v>ABCFHIJL</v>
      </c>
      <c r="C876" s="59" t="str">
        <f t="shared" si="47"/>
        <v>H</v>
      </c>
      <c r="D876" s="59" t="str">
        <f t="shared" si="48"/>
        <v>J</v>
      </c>
      <c r="E876" s="59" t="str">
        <f t="shared" si="49"/>
        <v>B</v>
      </c>
      <c r="F876" s="59" t="str">
        <f t="shared" si="50"/>
        <v>C</v>
      </c>
      <c r="G876" s="59" t="str">
        <f t="shared" si="51"/>
        <v>A</v>
      </c>
      <c r="H876" s="59" t="str">
        <f t="shared" si="52"/>
        <v>F</v>
      </c>
      <c r="I876" s="59" t="str">
        <f t="shared" si="53"/>
        <v>L</v>
      </c>
      <c r="J876" s="59" t="str">
        <f t="shared" si="54"/>
        <v>I</v>
      </c>
    </row>
    <row r="877" spans="2:10" x14ac:dyDescent="0.25">
      <c r="B877" s="59" t="str">
        <f t="shared" si="46"/>
        <v>ABCFHIJK</v>
      </c>
      <c r="C877" s="59" t="str">
        <f t="shared" si="47"/>
        <v>H</v>
      </c>
      <c r="D877" s="59" t="str">
        <f t="shared" si="48"/>
        <v>J</v>
      </c>
      <c r="E877" s="59" t="str">
        <f t="shared" si="49"/>
        <v>B</v>
      </c>
      <c r="F877" s="59" t="str">
        <f t="shared" si="50"/>
        <v>C</v>
      </c>
      <c r="G877" s="59" t="str">
        <f t="shared" si="51"/>
        <v>A</v>
      </c>
      <c r="H877" s="59" t="str">
        <f t="shared" si="52"/>
        <v>F</v>
      </c>
      <c r="I877" s="59" t="str">
        <f t="shared" si="53"/>
        <v>I</v>
      </c>
      <c r="J877" s="59" t="str">
        <f t="shared" si="54"/>
        <v>K</v>
      </c>
    </row>
    <row r="878" spans="2:10" x14ac:dyDescent="0.25">
      <c r="B878" s="59" t="str">
        <f t="shared" si="46"/>
        <v>ABCFGJKL</v>
      </c>
      <c r="C878" s="59" t="str">
        <f t="shared" si="47"/>
        <v>C</v>
      </c>
      <c r="D878" s="59" t="str">
        <f t="shared" si="48"/>
        <v>J</v>
      </c>
      <c r="E878" s="59" t="str">
        <f t="shared" si="49"/>
        <v>B</v>
      </c>
      <c r="F878" s="59" t="str">
        <f t="shared" si="50"/>
        <v>F</v>
      </c>
      <c r="G878" s="59" t="str">
        <f t="shared" si="51"/>
        <v>A</v>
      </c>
      <c r="H878" s="59" t="str">
        <f t="shared" si="52"/>
        <v>G</v>
      </c>
      <c r="I878" s="59" t="str">
        <f t="shared" si="53"/>
        <v>L</v>
      </c>
      <c r="J878" s="59" t="str">
        <f t="shared" si="54"/>
        <v>K</v>
      </c>
    </row>
    <row r="879" spans="2:10" x14ac:dyDescent="0.25">
      <c r="B879" s="59" t="str">
        <f t="shared" si="46"/>
        <v>ABCFGIKL</v>
      </c>
      <c r="C879" s="59" t="str">
        <f t="shared" si="47"/>
        <v>I</v>
      </c>
      <c r="D879" s="59" t="str">
        <f t="shared" si="48"/>
        <v>G</v>
      </c>
      <c r="E879" s="59" t="str">
        <f t="shared" si="49"/>
        <v>B</v>
      </c>
      <c r="F879" s="59" t="str">
        <f t="shared" si="50"/>
        <v>C</v>
      </c>
      <c r="G879" s="59" t="str">
        <f t="shared" si="51"/>
        <v>A</v>
      </c>
      <c r="H879" s="59" t="str">
        <f t="shared" si="52"/>
        <v>F</v>
      </c>
      <c r="I879" s="59" t="str">
        <f t="shared" si="53"/>
        <v>L</v>
      </c>
      <c r="J879" s="59" t="str">
        <f t="shared" si="54"/>
        <v>K</v>
      </c>
    </row>
    <row r="880" spans="2:10" x14ac:dyDescent="0.25">
      <c r="B880" s="59" t="str">
        <f t="shared" si="46"/>
        <v>ABCFGIJL</v>
      </c>
      <c r="C880" s="59" t="str">
        <f t="shared" si="47"/>
        <v>C</v>
      </c>
      <c r="D880" s="59" t="str">
        <f t="shared" si="48"/>
        <v>J</v>
      </c>
      <c r="E880" s="59" t="str">
        <f t="shared" si="49"/>
        <v>B</v>
      </c>
      <c r="F880" s="59" t="str">
        <f t="shared" si="50"/>
        <v>F</v>
      </c>
      <c r="G880" s="59" t="str">
        <f t="shared" si="51"/>
        <v>A</v>
      </c>
      <c r="H880" s="59" t="str">
        <f t="shared" si="52"/>
        <v>G</v>
      </c>
      <c r="I880" s="59" t="str">
        <f t="shared" si="53"/>
        <v>L</v>
      </c>
      <c r="J880" s="59" t="str">
        <f t="shared" si="54"/>
        <v>I</v>
      </c>
    </row>
    <row r="881" spans="2:10" x14ac:dyDescent="0.25">
      <c r="B881" s="59" t="str">
        <f t="shared" si="46"/>
        <v>ABCFGIJK</v>
      </c>
      <c r="C881" s="59" t="str">
        <f t="shared" si="47"/>
        <v>C</v>
      </c>
      <c r="D881" s="59" t="str">
        <f t="shared" si="48"/>
        <v>J</v>
      </c>
      <c r="E881" s="59" t="str">
        <f t="shared" si="49"/>
        <v>B</v>
      </c>
      <c r="F881" s="59" t="str">
        <f t="shared" si="50"/>
        <v>F</v>
      </c>
      <c r="G881" s="59" t="str">
        <f t="shared" si="51"/>
        <v>A</v>
      </c>
      <c r="H881" s="59" t="str">
        <f t="shared" si="52"/>
        <v>G</v>
      </c>
      <c r="I881" s="59" t="str">
        <f t="shared" si="53"/>
        <v>I</v>
      </c>
      <c r="J881" s="59" t="str">
        <f t="shared" si="54"/>
        <v>K</v>
      </c>
    </row>
    <row r="882" spans="2:10" x14ac:dyDescent="0.25">
      <c r="B882" s="59" t="str">
        <f t="shared" si="46"/>
        <v>ABCFGHKL</v>
      </c>
      <c r="C882" s="59" t="str">
        <f t="shared" si="47"/>
        <v>H</v>
      </c>
      <c r="D882" s="59" t="str">
        <f t="shared" si="48"/>
        <v>G</v>
      </c>
      <c r="E882" s="59" t="str">
        <f t="shared" si="49"/>
        <v>B</v>
      </c>
      <c r="F882" s="59" t="str">
        <f t="shared" si="50"/>
        <v>C</v>
      </c>
      <c r="G882" s="59" t="str">
        <f t="shared" si="51"/>
        <v>A</v>
      </c>
      <c r="H882" s="59" t="str">
        <f t="shared" si="52"/>
        <v>F</v>
      </c>
      <c r="I882" s="59" t="str">
        <f t="shared" si="53"/>
        <v>L</v>
      </c>
      <c r="J882" s="59" t="str">
        <f t="shared" si="54"/>
        <v>K</v>
      </c>
    </row>
    <row r="883" spans="2:10" x14ac:dyDescent="0.25">
      <c r="B883" s="59" t="str">
        <f t="shared" ref="B883:B905" si="55">_xlfn.CONCAT(B387:M387)</f>
        <v>ABCFGHJL</v>
      </c>
      <c r="C883" s="59" t="str">
        <f t="shared" ref="C883:C916" si="56">RIGHT(O387,1)</f>
        <v>H</v>
      </c>
      <c r="D883" s="59" t="str">
        <f t="shared" ref="D883:D916" si="57">RIGHT(P387,1)</f>
        <v>G</v>
      </c>
      <c r="E883" s="59" t="str">
        <f t="shared" ref="E883:E916" si="58">RIGHT(Q387,1)</f>
        <v>B</v>
      </c>
      <c r="F883" s="59" t="str">
        <f t="shared" ref="F883:F916" si="59">RIGHT(R387,1)</f>
        <v>C</v>
      </c>
      <c r="G883" s="59" t="str">
        <f t="shared" ref="G883:G916" si="60">RIGHT(S387,1)</f>
        <v>A</v>
      </c>
      <c r="H883" s="59" t="str">
        <f t="shared" ref="H883:H946" si="61">RIGHT(T387,1)</f>
        <v>F</v>
      </c>
      <c r="I883" s="59" t="str">
        <f t="shared" ref="I883:I946" si="62">RIGHT(U387,1)</f>
        <v>L</v>
      </c>
      <c r="J883" s="59" t="str">
        <f t="shared" ref="J883:J946" si="63">RIGHT(V387,1)</f>
        <v>J</v>
      </c>
    </row>
    <row r="884" spans="2:10" x14ac:dyDescent="0.25">
      <c r="B884" s="59" t="str">
        <f t="shared" si="55"/>
        <v>ABCFGHJK</v>
      </c>
      <c r="C884" s="59" t="str">
        <f t="shared" si="56"/>
        <v>H</v>
      </c>
      <c r="D884" s="59" t="str">
        <f t="shared" si="57"/>
        <v>G</v>
      </c>
      <c r="E884" s="59" t="str">
        <f t="shared" si="58"/>
        <v>B</v>
      </c>
      <c r="F884" s="59" t="str">
        <f t="shared" si="59"/>
        <v>C</v>
      </c>
      <c r="G884" s="59" t="str">
        <f t="shared" si="60"/>
        <v>A</v>
      </c>
      <c r="H884" s="59" t="str">
        <f t="shared" si="61"/>
        <v>F</v>
      </c>
      <c r="I884" s="59" t="str">
        <f t="shared" si="62"/>
        <v>J</v>
      </c>
      <c r="J884" s="59" t="str">
        <f t="shared" si="63"/>
        <v>K</v>
      </c>
    </row>
    <row r="885" spans="2:10" x14ac:dyDescent="0.25">
      <c r="B885" s="59" t="str">
        <f t="shared" si="55"/>
        <v>ABCFGHIL</v>
      </c>
      <c r="C885" s="59" t="str">
        <f t="shared" si="56"/>
        <v>H</v>
      </c>
      <c r="D885" s="59" t="str">
        <f t="shared" si="57"/>
        <v>G</v>
      </c>
      <c r="E885" s="59" t="str">
        <f t="shared" si="58"/>
        <v>B</v>
      </c>
      <c r="F885" s="59" t="str">
        <f t="shared" si="59"/>
        <v>C</v>
      </c>
      <c r="G885" s="59" t="str">
        <f t="shared" si="60"/>
        <v>A</v>
      </c>
      <c r="H885" s="59" t="str">
        <f t="shared" si="61"/>
        <v>F</v>
      </c>
      <c r="I885" s="59" t="str">
        <f t="shared" si="62"/>
        <v>L</v>
      </c>
      <c r="J885" s="59" t="str">
        <f t="shared" si="63"/>
        <v>I</v>
      </c>
    </row>
    <row r="886" spans="2:10" x14ac:dyDescent="0.25">
      <c r="B886" s="59" t="str">
        <f t="shared" si="55"/>
        <v>ABCFGHIK</v>
      </c>
      <c r="C886" s="59" t="str">
        <f t="shared" si="56"/>
        <v>H</v>
      </c>
      <c r="D886" s="59" t="str">
        <f t="shared" si="57"/>
        <v>G</v>
      </c>
      <c r="E886" s="59" t="str">
        <f t="shared" si="58"/>
        <v>B</v>
      </c>
      <c r="F886" s="59" t="str">
        <f t="shared" si="59"/>
        <v>C</v>
      </c>
      <c r="G886" s="59" t="str">
        <f t="shared" si="60"/>
        <v>A</v>
      </c>
      <c r="H886" s="59" t="str">
        <f t="shared" si="61"/>
        <v>F</v>
      </c>
      <c r="I886" s="59" t="str">
        <f t="shared" si="62"/>
        <v>I</v>
      </c>
      <c r="J886" s="59" t="str">
        <f t="shared" si="63"/>
        <v>K</v>
      </c>
    </row>
    <row r="887" spans="2:10" x14ac:dyDescent="0.25">
      <c r="B887" s="59" t="str">
        <f t="shared" si="55"/>
        <v>ABCFGHIJ</v>
      </c>
      <c r="C887" s="59" t="str">
        <f t="shared" si="56"/>
        <v>H</v>
      </c>
      <c r="D887" s="59" t="str">
        <f t="shared" si="57"/>
        <v>G</v>
      </c>
      <c r="E887" s="59" t="str">
        <f t="shared" si="58"/>
        <v>B</v>
      </c>
      <c r="F887" s="59" t="str">
        <f t="shared" si="59"/>
        <v>C</v>
      </c>
      <c r="G887" s="59" t="str">
        <f t="shared" si="60"/>
        <v>A</v>
      </c>
      <c r="H887" s="59" t="str">
        <f t="shared" si="61"/>
        <v>F</v>
      </c>
      <c r="I887" s="59" t="str">
        <f t="shared" si="62"/>
        <v>I</v>
      </c>
      <c r="J887" s="59" t="str">
        <f t="shared" si="63"/>
        <v>J</v>
      </c>
    </row>
    <row r="888" spans="2:10" x14ac:dyDescent="0.25">
      <c r="B888" s="59" t="str">
        <f t="shared" si="55"/>
        <v>ABCEIJKL</v>
      </c>
      <c r="C888" s="59" t="str">
        <f t="shared" si="56"/>
        <v>E</v>
      </c>
      <c r="D888" s="59" t="str">
        <f t="shared" si="57"/>
        <v>J</v>
      </c>
      <c r="E888" s="59" t="str">
        <f t="shared" si="58"/>
        <v>B</v>
      </c>
      <c r="F888" s="59" t="str">
        <f t="shared" si="59"/>
        <v>A</v>
      </c>
      <c r="G888" s="59" t="str">
        <f t="shared" si="60"/>
        <v>I</v>
      </c>
      <c r="H888" s="59" t="str">
        <f t="shared" si="61"/>
        <v>C</v>
      </c>
      <c r="I888" s="59" t="str">
        <f t="shared" si="62"/>
        <v>L</v>
      </c>
      <c r="J888" s="59" t="str">
        <f t="shared" si="63"/>
        <v>K</v>
      </c>
    </row>
    <row r="889" spans="2:10" x14ac:dyDescent="0.25">
      <c r="B889" s="59" t="str">
        <f t="shared" si="55"/>
        <v>ABCEHJKL</v>
      </c>
      <c r="C889" s="59" t="str">
        <f t="shared" si="56"/>
        <v>E</v>
      </c>
      <c r="D889" s="59" t="str">
        <f t="shared" si="57"/>
        <v>J</v>
      </c>
      <c r="E889" s="59" t="str">
        <f t="shared" si="58"/>
        <v>B</v>
      </c>
      <c r="F889" s="59" t="str">
        <f t="shared" si="59"/>
        <v>C</v>
      </c>
      <c r="G889" s="59" t="str">
        <f t="shared" si="60"/>
        <v>A</v>
      </c>
      <c r="H889" s="59" t="str">
        <f t="shared" si="61"/>
        <v>H</v>
      </c>
      <c r="I889" s="59" t="str">
        <f t="shared" si="62"/>
        <v>L</v>
      </c>
      <c r="J889" s="59" t="str">
        <f t="shared" si="63"/>
        <v>K</v>
      </c>
    </row>
    <row r="890" spans="2:10" x14ac:dyDescent="0.25">
      <c r="B890" s="59" t="str">
        <f t="shared" si="55"/>
        <v>ABCEHIKL</v>
      </c>
      <c r="C890" s="59" t="str">
        <f t="shared" si="56"/>
        <v>E</v>
      </c>
      <c r="D890" s="59" t="str">
        <f t="shared" si="57"/>
        <v>I</v>
      </c>
      <c r="E890" s="59" t="str">
        <f t="shared" si="58"/>
        <v>B</v>
      </c>
      <c r="F890" s="59" t="str">
        <f t="shared" si="59"/>
        <v>C</v>
      </c>
      <c r="G890" s="59" t="str">
        <f t="shared" si="60"/>
        <v>A</v>
      </c>
      <c r="H890" s="59" t="str">
        <f t="shared" si="61"/>
        <v>H</v>
      </c>
      <c r="I890" s="59" t="str">
        <f t="shared" si="62"/>
        <v>L</v>
      </c>
      <c r="J890" s="59" t="str">
        <f t="shared" si="63"/>
        <v>K</v>
      </c>
    </row>
    <row r="891" spans="2:10" x14ac:dyDescent="0.25">
      <c r="B891" s="59" t="str">
        <f t="shared" si="55"/>
        <v>ABCEHIJL</v>
      </c>
      <c r="C891" s="59" t="str">
        <f t="shared" si="56"/>
        <v>E</v>
      </c>
      <c r="D891" s="59" t="str">
        <f t="shared" si="57"/>
        <v>J</v>
      </c>
      <c r="E891" s="59" t="str">
        <f t="shared" si="58"/>
        <v>B</v>
      </c>
      <c r="F891" s="59" t="str">
        <f t="shared" si="59"/>
        <v>C</v>
      </c>
      <c r="G891" s="59" t="str">
        <f t="shared" si="60"/>
        <v>A</v>
      </c>
      <c r="H891" s="59" t="str">
        <f t="shared" si="61"/>
        <v>H</v>
      </c>
      <c r="I891" s="59" t="str">
        <f t="shared" si="62"/>
        <v>L</v>
      </c>
      <c r="J891" s="59" t="str">
        <f t="shared" si="63"/>
        <v>I</v>
      </c>
    </row>
    <row r="892" spans="2:10" x14ac:dyDescent="0.25">
      <c r="B892" s="59" t="str">
        <f t="shared" si="55"/>
        <v>ABCEHIJK</v>
      </c>
      <c r="C892" s="59" t="str">
        <f t="shared" si="56"/>
        <v>E</v>
      </c>
      <c r="D892" s="59" t="str">
        <f t="shared" si="57"/>
        <v>J</v>
      </c>
      <c r="E892" s="59" t="str">
        <f t="shared" si="58"/>
        <v>B</v>
      </c>
      <c r="F892" s="59" t="str">
        <f t="shared" si="59"/>
        <v>C</v>
      </c>
      <c r="G892" s="59" t="str">
        <f t="shared" si="60"/>
        <v>A</v>
      </c>
      <c r="H892" s="59" t="str">
        <f t="shared" si="61"/>
        <v>H</v>
      </c>
      <c r="I892" s="59" t="str">
        <f t="shared" si="62"/>
        <v>I</v>
      </c>
      <c r="J892" s="59" t="str">
        <f t="shared" si="63"/>
        <v>K</v>
      </c>
    </row>
    <row r="893" spans="2:10" x14ac:dyDescent="0.25">
      <c r="B893" s="59" t="str">
        <f t="shared" si="55"/>
        <v>ABCEGJKL</v>
      </c>
      <c r="C893" s="59" t="str">
        <f t="shared" si="56"/>
        <v>E</v>
      </c>
      <c r="D893" s="59" t="str">
        <f t="shared" si="57"/>
        <v>J</v>
      </c>
      <c r="E893" s="59" t="str">
        <f t="shared" si="58"/>
        <v>B</v>
      </c>
      <c r="F893" s="59" t="str">
        <f t="shared" si="59"/>
        <v>C</v>
      </c>
      <c r="G893" s="59" t="str">
        <f t="shared" si="60"/>
        <v>A</v>
      </c>
      <c r="H893" s="59" t="str">
        <f t="shared" si="61"/>
        <v>G</v>
      </c>
      <c r="I893" s="59" t="str">
        <f t="shared" si="62"/>
        <v>L</v>
      </c>
      <c r="J893" s="59" t="str">
        <f t="shared" si="63"/>
        <v>K</v>
      </c>
    </row>
    <row r="894" spans="2:10" x14ac:dyDescent="0.25">
      <c r="B894" s="59" t="str">
        <f t="shared" si="55"/>
        <v>ABCEGIKL</v>
      </c>
      <c r="C894" s="59" t="str">
        <f t="shared" si="56"/>
        <v>E</v>
      </c>
      <c r="D894" s="59" t="str">
        <f t="shared" si="57"/>
        <v>G</v>
      </c>
      <c r="E894" s="59" t="str">
        <f t="shared" si="58"/>
        <v>B</v>
      </c>
      <c r="F894" s="59" t="str">
        <f t="shared" si="59"/>
        <v>A</v>
      </c>
      <c r="G894" s="59" t="str">
        <f t="shared" si="60"/>
        <v>I</v>
      </c>
      <c r="H894" s="59" t="str">
        <f t="shared" si="61"/>
        <v>C</v>
      </c>
      <c r="I894" s="59" t="str">
        <f t="shared" si="62"/>
        <v>L</v>
      </c>
      <c r="J894" s="59" t="str">
        <f t="shared" si="63"/>
        <v>K</v>
      </c>
    </row>
    <row r="895" spans="2:10" x14ac:dyDescent="0.25">
      <c r="B895" s="59" t="str">
        <f t="shared" si="55"/>
        <v>ABCEGIJL</v>
      </c>
      <c r="C895" s="59" t="str">
        <f t="shared" si="56"/>
        <v>E</v>
      </c>
      <c r="D895" s="59" t="str">
        <f t="shared" si="57"/>
        <v>J</v>
      </c>
      <c r="E895" s="59" t="str">
        <f t="shared" si="58"/>
        <v>B</v>
      </c>
      <c r="F895" s="59" t="str">
        <f t="shared" si="59"/>
        <v>C</v>
      </c>
      <c r="G895" s="59" t="str">
        <f t="shared" si="60"/>
        <v>A</v>
      </c>
      <c r="H895" s="59" t="str">
        <f t="shared" si="61"/>
        <v>G</v>
      </c>
      <c r="I895" s="59" t="str">
        <f t="shared" si="62"/>
        <v>L</v>
      </c>
      <c r="J895" s="59" t="str">
        <f t="shared" si="63"/>
        <v>I</v>
      </c>
    </row>
    <row r="896" spans="2:10" x14ac:dyDescent="0.25">
      <c r="B896" s="59" t="str">
        <f t="shared" si="55"/>
        <v>ABCEGIJK</v>
      </c>
      <c r="C896" s="59" t="str">
        <f t="shared" si="56"/>
        <v>E</v>
      </c>
      <c r="D896" s="59" t="str">
        <f t="shared" si="57"/>
        <v>J</v>
      </c>
      <c r="E896" s="59" t="str">
        <f t="shared" si="58"/>
        <v>B</v>
      </c>
      <c r="F896" s="59" t="str">
        <f t="shared" si="59"/>
        <v>C</v>
      </c>
      <c r="G896" s="59" t="str">
        <f t="shared" si="60"/>
        <v>A</v>
      </c>
      <c r="H896" s="59" t="str">
        <f t="shared" si="61"/>
        <v>G</v>
      </c>
      <c r="I896" s="59" t="str">
        <f t="shared" si="62"/>
        <v>I</v>
      </c>
      <c r="J896" s="59" t="str">
        <f t="shared" si="63"/>
        <v>K</v>
      </c>
    </row>
    <row r="897" spans="2:10" x14ac:dyDescent="0.25">
      <c r="B897" s="59" t="str">
        <f t="shared" si="55"/>
        <v>ABCEGHKL</v>
      </c>
      <c r="C897" s="59" t="str">
        <f t="shared" si="56"/>
        <v>E</v>
      </c>
      <c r="D897" s="59" t="str">
        <f t="shared" si="57"/>
        <v>G</v>
      </c>
      <c r="E897" s="59" t="str">
        <f t="shared" si="58"/>
        <v>B</v>
      </c>
      <c r="F897" s="59" t="str">
        <f t="shared" si="59"/>
        <v>C</v>
      </c>
      <c r="G897" s="59" t="str">
        <f t="shared" si="60"/>
        <v>A</v>
      </c>
      <c r="H897" s="59" t="str">
        <f t="shared" si="61"/>
        <v>H</v>
      </c>
      <c r="I897" s="59" t="str">
        <f t="shared" si="62"/>
        <v>L</v>
      </c>
      <c r="J897" s="59" t="str">
        <f t="shared" si="63"/>
        <v>K</v>
      </c>
    </row>
    <row r="898" spans="2:10" x14ac:dyDescent="0.25">
      <c r="B898" s="59" t="str">
        <f t="shared" si="55"/>
        <v>ABCEGHJL</v>
      </c>
      <c r="C898" s="59" t="str">
        <f t="shared" si="56"/>
        <v>H</v>
      </c>
      <c r="D898" s="59" t="str">
        <f t="shared" si="57"/>
        <v>J</v>
      </c>
      <c r="E898" s="59" t="str">
        <f t="shared" si="58"/>
        <v>B</v>
      </c>
      <c r="F898" s="59" t="str">
        <f t="shared" si="59"/>
        <v>C</v>
      </c>
      <c r="G898" s="59" t="str">
        <f t="shared" si="60"/>
        <v>A</v>
      </c>
      <c r="H898" s="59" t="str">
        <f t="shared" si="61"/>
        <v>G</v>
      </c>
      <c r="I898" s="59" t="str">
        <f t="shared" si="62"/>
        <v>L</v>
      </c>
      <c r="J898" s="59" t="str">
        <f t="shared" si="63"/>
        <v>E</v>
      </c>
    </row>
    <row r="899" spans="2:10" x14ac:dyDescent="0.25">
      <c r="B899" s="59" t="str">
        <f t="shared" si="55"/>
        <v>ABCEGHJK</v>
      </c>
      <c r="C899" s="59" t="str">
        <f t="shared" si="56"/>
        <v>H</v>
      </c>
      <c r="D899" s="59" t="str">
        <f t="shared" si="57"/>
        <v>J</v>
      </c>
      <c r="E899" s="59" t="str">
        <f t="shared" si="58"/>
        <v>B</v>
      </c>
      <c r="F899" s="59" t="str">
        <f t="shared" si="59"/>
        <v>C</v>
      </c>
      <c r="G899" s="59" t="str">
        <f t="shared" si="60"/>
        <v>A</v>
      </c>
      <c r="H899" s="59" t="str">
        <f t="shared" si="61"/>
        <v>G</v>
      </c>
      <c r="I899" s="59" t="str">
        <f t="shared" si="62"/>
        <v>E</v>
      </c>
      <c r="J899" s="59" t="str">
        <f t="shared" si="63"/>
        <v>K</v>
      </c>
    </row>
    <row r="900" spans="2:10" x14ac:dyDescent="0.25">
      <c r="B900" s="59" t="str">
        <f t="shared" si="55"/>
        <v>ABCEGHIL</v>
      </c>
      <c r="C900" s="59" t="str">
        <f t="shared" si="56"/>
        <v>E</v>
      </c>
      <c r="D900" s="59" t="str">
        <f t="shared" si="57"/>
        <v>G</v>
      </c>
      <c r="E900" s="59" t="str">
        <f t="shared" si="58"/>
        <v>B</v>
      </c>
      <c r="F900" s="59" t="str">
        <f t="shared" si="59"/>
        <v>C</v>
      </c>
      <c r="G900" s="59" t="str">
        <f t="shared" si="60"/>
        <v>A</v>
      </c>
      <c r="H900" s="59" t="str">
        <f t="shared" si="61"/>
        <v>H</v>
      </c>
      <c r="I900" s="59" t="str">
        <f t="shared" si="62"/>
        <v>L</v>
      </c>
      <c r="J900" s="59" t="str">
        <f t="shared" si="63"/>
        <v>I</v>
      </c>
    </row>
    <row r="901" spans="2:10" x14ac:dyDescent="0.25">
      <c r="B901" s="59" t="str">
        <f t="shared" si="55"/>
        <v>ABCEGHIK</v>
      </c>
      <c r="C901" s="59" t="str">
        <f t="shared" si="56"/>
        <v>E</v>
      </c>
      <c r="D901" s="59" t="str">
        <f t="shared" si="57"/>
        <v>G</v>
      </c>
      <c r="E901" s="59" t="str">
        <f t="shared" si="58"/>
        <v>B</v>
      </c>
      <c r="F901" s="59" t="str">
        <f t="shared" si="59"/>
        <v>C</v>
      </c>
      <c r="G901" s="59" t="str">
        <f t="shared" si="60"/>
        <v>A</v>
      </c>
      <c r="H901" s="59" t="str">
        <f t="shared" si="61"/>
        <v>H</v>
      </c>
      <c r="I901" s="59" t="str">
        <f t="shared" si="62"/>
        <v>I</v>
      </c>
      <c r="J901" s="59" t="str">
        <f t="shared" si="63"/>
        <v>K</v>
      </c>
    </row>
    <row r="902" spans="2:10" x14ac:dyDescent="0.25">
      <c r="B902" s="59" t="str">
        <f t="shared" si="55"/>
        <v>ABCEGHIJ</v>
      </c>
      <c r="C902" s="59" t="str">
        <f t="shared" si="56"/>
        <v>H</v>
      </c>
      <c r="D902" s="59" t="str">
        <f t="shared" si="57"/>
        <v>J</v>
      </c>
      <c r="E902" s="59" t="str">
        <f t="shared" si="58"/>
        <v>B</v>
      </c>
      <c r="F902" s="59" t="str">
        <f t="shared" si="59"/>
        <v>C</v>
      </c>
      <c r="G902" s="59" t="str">
        <f t="shared" si="60"/>
        <v>A</v>
      </c>
      <c r="H902" s="59" t="str">
        <f t="shared" si="61"/>
        <v>G</v>
      </c>
      <c r="I902" s="59" t="str">
        <f t="shared" si="62"/>
        <v>E</v>
      </c>
      <c r="J902" s="59" t="str">
        <f t="shared" si="63"/>
        <v>I</v>
      </c>
    </row>
    <row r="903" spans="2:10" x14ac:dyDescent="0.25">
      <c r="B903" s="59" t="str">
        <f t="shared" si="55"/>
        <v>ABCEFJKL</v>
      </c>
      <c r="C903" s="59" t="str">
        <f t="shared" si="56"/>
        <v>E</v>
      </c>
      <c r="D903" s="59" t="str">
        <f t="shared" si="57"/>
        <v>J</v>
      </c>
      <c r="E903" s="59" t="str">
        <f t="shared" si="58"/>
        <v>B</v>
      </c>
      <c r="F903" s="59" t="str">
        <f t="shared" si="59"/>
        <v>C</v>
      </c>
      <c r="G903" s="59" t="str">
        <f t="shared" si="60"/>
        <v>A</v>
      </c>
      <c r="H903" s="59" t="str">
        <f t="shared" si="61"/>
        <v>F</v>
      </c>
      <c r="I903" s="59" t="str">
        <f t="shared" si="62"/>
        <v>L</v>
      </c>
      <c r="J903" s="59" t="str">
        <f t="shared" si="63"/>
        <v>K</v>
      </c>
    </row>
    <row r="904" spans="2:10" x14ac:dyDescent="0.25">
      <c r="B904" s="59" t="str">
        <f t="shared" si="55"/>
        <v>ABCEFIKL</v>
      </c>
      <c r="C904" s="59" t="str">
        <f t="shared" si="56"/>
        <v>E</v>
      </c>
      <c r="D904" s="59" t="str">
        <f t="shared" si="57"/>
        <v>I</v>
      </c>
      <c r="E904" s="59" t="str">
        <f t="shared" si="58"/>
        <v>B</v>
      </c>
      <c r="F904" s="59" t="str">
        <f t="shared" si="59"/>
        <v>C</v>
      </c>
      <c r="G904" s="59" t="str">
        <f t="shared" si="60"/>
        <v>A</v>
      </c>
      <c r="H904" s="59" t="str">
        <f t="shared" si="61"/>
        <v>F</v>
      </c>
      <c r="I904" s="59" t="str">
        <f t="shared" si="62"/>
        <v>L</v>
      </c>
      <c r="J904" s="59" t="str">
        <f t="shared" si="63"/>
        <v>K</v>
      </c>
    </row>
    <row r="905" spans="2:10" x14ac:dyDescent="0.25">
      <c r="B905" s="59" t="str">
        <f t="shared" si="55"/>
        <v>ABCEFIJL</v>
      </c>
      <c r="C905" s="59" t="str">
        <f t="shared" si="56"/>
        <v>E</v>
      </c>
      <c r="D905" s="59" t="str">
        <f t="shared" si="57"/>
        <v>J</v>
      </c>
      <c r="E905" s="59" t="str">
        <f t="shared" si="58"/>
        <v>B</v>
      </c>
      <c r="F905" s="59" t="str">
        <f t="shared" si="59"/>
        <v>C</v>
      </c>
      <c r="G905" s="59" t="str">
        <f t="shared" si="60"/>
        <v>A</v>
      </c>
      <c r="H905" s="59" t="str">
        <f t="shared" si="61"/>
        <v>F</v>
      </c>
      <c r="I905" s="59" t="str">
        <f t="shared" si="62"/>
        <v>L</v>
      </c>
      <c r="J905" s="59" t="str">
        <f t="shared" si="63"/>
        <v>I</v>
      </c>
    </row>
    <row r="906" spans="2:10" x14ac:dyDescent="0.25">
      <c r="B906" s="59" t="str">
        <f>_xlfn.CONCAT(B410:M410)</f>
        <v>ABCEFIJK</v>
      </c>
      <c r="C906" s="59" t="str">
        <f t="shared" si="56"/>
        <v>E</v>
      </c>
      <c r="D906" s="59" t="str">
        <f t="shared" si="57"/>
        <v>J</v>
      </c>
      <c r="E906" s="59" t="str">
        <f t="shared" si="58"/>
        <v>B</v>
      </c>
      <c r="F906" s="59" t="str">
        <f t="shared" si="59"/>
        <v>C</v>
      </c>
      <c r="G906" s="59" t="str">
        <f t="shared" si="60"/>
        <v>A</v>
      </c>
      <c r="H906" s="59" t="str">
        <f t="shared" si="61"/>
        <v>F</v>
      </c>
      <c r="I906" s="59" t="str">
        <f t="shared" si="62"/>
        <v>I</v>
      </c>
      <c r="J906" s="59" t="str">
        <f t="shared" si="63"/>
        <v>K</v>
      </c>
    </row>
    <row r="907" spans="2:10" x14ac:dyDescent="0.25">
      <c r="B907" s="59" t="str">
        <f t="shared" ref="B907:B970" si="64">_xlfn.CONCAT(B411:M411)</f>
        <v>ABCEFHKL</v>
      </c>
      <c r="C907" s="59" t="str">
        <f t="shared" si="56"/>
        <v>H</v>
      </c>
      <c r="D907" s="59" t="str">
        <f t="shared" si="57"/>
        <v>E</v>
      </c>
      <c r="E907" s="59" t="str">
        <f t="shared" si="58"/>
        <v>B</v>
      </c>
      <c r="F907" s="59" t="str">
        <f t="shared" si="59"/>
        <v>C</v>
      </c>
      <c r="G907" s="59" t="str">
        <f t="shared" si="60"/>
        <v>A</v>
      </c>
      <c r="H907" s="59" t="str">
        <f t="shared" si="61"/>
        <v>F</v>
      </c>
      <c r="I907" s="59" t="str">
        <f t="shared" si="62"/>
        <v>L</v>
      </c>
      <c r="J907" s="59" t="str">
        <f t="shared" si="63"/>
        <v>K</v>
      </c>
    </row>
    <row r="908" spans="2:10" x14ac:dyDescent="0.25">
      <c r="B908" s="59" t="str">
        <f t="shared" si="64"/>
        <v>ABCEFHJL</v>
      </c>
      <c r="C908" s="59" t="str">
        <f t="shared" si="56"/>
        <v>H</v>
      </c>
      <c r="D908" s="59" t="str">
        <f t="shared" si="57"/>
        <v>J</v>
      </c>
      <c r="E908" s="59" t="str">
        <f t="shared" si="58"/>
        <v>B</v>
      </c>
      <c r="F908" s="59" t="str">
        <f t="shared" si="59"/>
        <v>C</v>
      </c>
      <c r="G908" s="59" t="str">
        <f t="shared" si="60"/>
        <v>A</v>
      </c>
      <c r="H908" s="59" t="str">
        <f t="shared" si="61"/>
        <v>F</v>
      </c>
      <c r="I908" s="59" t="str">
        <f t="shared" si="62"/>
        <v>L</v>
      </c>
      <c r="J908" s="59" t="str">
        <f t="shared" si="63"/>
        <v>E</v>
      </c>
    </row>
    <row r="909" spans="2:10" x14ac:dyDescent="0.25">
      <c r="B909" s="59" t="str">
        <f t="shared" si="64"/>
        <v>ABCEFHJK</v>
      </c>
      <c r="C909" s="59" t="str">
        <f t="shared" si="56"/>
        <v>H</v>
      </c>
      <c r="D909" s="59" t="str">
        <f t="shared" si="57"/>
        <v>J</v>
      </c>
      <c r="E909" s="59" t="str">
        <f t="shared" si="58"/>
        <v>B</v>
      </c>
      <c r="F909" s="59" t="str">
        <f t="shared" si="59"/>
        <v>C</v>
      </c>
      <c r="G909" s="59" t="str">
        <f t="shared" si="60"/>
        <v>A</v>
      </c>
      <c r="H909" s="59" t="str">
        <f t="shared" si="61"/>
        <v>F</v>
      </c>
      <c r="I909" s="59" t="str">
        <f t="shared" si="62"/>
        <v>E</v>
      </c>
      <c r="J909" s="59" t="str">
        <f t="shared" si="63"/>
        <v>K</v>
      </c>
    </row>
    <row r="910" spans="2:10" x14ac:dyDescent="0.25">
      <c r="B910" s="59" t="str">
        <f t="shared" si="64"/>
        <v>ABCEFHIL</v>
      </c>
      <c r="C910" s="59" t="str">
        <f t="shared" si="56"/>
        <v>H</v>
      </c>
      <c r="D910" s="59" t="str">
        <f t="shared" si="57"/>
        <v>E</v>
      </c>
      <c r="E910" s="59" t="str">
        <f t="shared" si="58"/>
        <v>B</v>
      </c>
      <c r="F910" s="59" t="str">
        <f t="shared" si="59"/>
        <v>C</v>
      </c>
      <c r="G910" s="59" t="str">
        <f t="shared" si="60"/>
        <v>A</v>
      </c>
      <c r="H910" s="59" t="str">
        <f t="shared" si="61"/>
        <v>F</v>
      </c>
      <c r="I910" s="59" t="str">
        <f t="shared" si="62"/>
        <v>L</v>
      </c>
      <c r="J910" s="59" t="str">
        <f t="shared" si="63"/>
        <v>I</v>
      </c>
    </row>
    <row r="911" spans="2:10" x14ac:dyDescent="0.25">
      <c r="B911" s="59" t="str">
        <f t="shared" si="64"/>
        <v>ABCEFHIK</v>
      </c>
      <c r="C911" s="59" t="str">
        <f t="shared" si="56"/>
        <v>H</v>
      </c>
      <c r="D911" s="59" t="str">
        <f t="shared" si="57"/>
        <v>E</v>
      </c>
      <c r="E911" s="59" t="str">
        <f t="shared" si="58"/>
        <v>B</v>
      </c>
      <c r="F911" s="59" t="str">
        <f t="shared" si="59"/>
        <v>C</v>
      </c>
      <c r="G911" s="59" t="str">
        <f t="shared" si="60"/>
        <v>A</v>
      </c>
      <c r="H911" s="59" t="str">
        <f t="shared" si="61"/>
        <v>F</v>
      </c>
      <c r="I911" s="59" t="str">
        <f t="shared" si="62"/>
        <v>I</v>
      </c>
      <c r="J911" s="59" t="str">
        <f t="shared" si="63"/>
        <v>K</v>
      </c>
    </row>
    <row r="912" spans="2:10" x14ac:dyDescent="0.25">
      <c r="B912" s="59" t="str">
        <f t="shared" si="64"/>
        <v>ABCEFHIJ</v>
      </c>
      <c r="C912" s="59" t="str">
        <f t="shared" si="56"/>
        <v>H</v>
      </c>
      <c r="D912" s="59" t="str">
        <f t="shared" si="57"/>
        <v>J</v>
      </c>
      <c r="E912" s="59" t="str">
        <f t="shared" si="58"/>
        <v>B</v>
      </c>
      <c r="F912" s="59" t="str">
        <f t="shared" si="59"/>
        <v>C</v>
      </c>
      <c r="G912" s="59" t="str">
        <f t="shared" si="60"/>
        <v>A</v>
      </c>
      <c r="H912" s="59" t="str">
        <f t="shared" si="61"/>
        <v>F</v>
      </c>
      <c r="I912" s="59" t="str">
        <f t="shared" si="62"/>
        <v>E</v>
      </c>
      <c r="J912" s="59" t="str">
        <f t="shared" si="63"/>
        <v>I</v>
      </c>
    </row>
    <row r="913" spans="2:10" x14ac:dyDescent="0.25">
      <c r="B913" s="59" t="str">
        <f t="shared" si="64"/>
        <v>ABCEFGKL</v>
      </c>
      <c r="C913" s="59" t="str">
        <f t="shared" si="56"/>
        <v>E</v>
      </c>
      <c r="D913" s="59" t="str">
        <f t="shared" si="57"/>
        <v>G</v>
      </c>
      <c r="E913" s="59" t="str">
        <f t="shared" si="58"/>
        <v>B</v>
      </c>
      <c r="F913" s="59" t="str">
        <f t="shared" si="59"/>
        <v>C</v>
      </c>
      <c r="G913" s="59" t="str">
        <f t="shared" si="60"/>
        <v>A</v>
      </c>
      <c r="H913" s="59" t="str">
        <f t="shared" si="61"/>
        <v>F</v>
      </c>
      <c r="I913" s="59" t="str">
        <f t="shared" si="62"/>
        <v>L</v>
      </c>
      <c r="J913" s="59" t="str">
        <f t="shared" si="63"/>
        <v>K</v>
      </c>
    </row>
    <row r="914" spans="2:10" x14ac:dyDescent="0.25">
      <c r="B914" s="59" t="str">
        <f t="shared" si="64"/>
        <v>ABCEFGJL</v>
      </c>
      <c r="C914" s="59" t="str">
        <f t="shared" si="56"/>
        <v>E</v>
      </c>
      <c r="D914" s="59" t="str">
        <f t="shared" si="57"/>
        <v>G</v>
      </c>
      <c r="E914" s="59" t="str">
        <f t="shared" si="58"/>
        <v>B</v>
      </c>
      <c r="F914" s="59" t="str">
        <f t="shared" si="59"/>
        <v>C</v>
      </c>
      <c r="G914" s="59" t="str">
        <f t="shared" si="60"/>
        <v>A</v>
      </c>
      <c r="H914" s="59" t="str">
        <f t="shared" si="61"/>
        <v>F</v>
      </c>
      <c r="I914" s="59" t="str">
        <f t="shared" si="62"/>
        <v>L</v>
      </c>
      <c r="J914" s="59" t="str">
        <f t="shared" si="63"/>
        <v>J</v>
      </c>
    </row>
    <row r="915" spans="2:10" x14ac:dyDescent="0.25">
      <c r="B915" s="59" t="str">
        <f t="shared" si="64"/>
        <v>ABCEFGJK</v>
      </c>
      <c r="C915" s="59" t="str">
        <f t="shared" si="56"/>
        <v>E</v>
      </c>
      <c r="D915" s="59" t="str">
        <f t="shared" si="57"/>
        <v>G</v>
      </c>
      <c r="E915" s="59" t="str">
        <f t="shared" si="58"/>
        <v>B</v>
      </c>
      <c r="F915" s="59" t="str">
        <f t="shared" si="59"/>
        <v>C</v>
      </c>
      <c r="G915" s="59" t="str">
        <f t="shared" si="60"/>
        <v>A</v>
      </c>
      <c r="H915" s="59" t="str">
        <f t="shared" si="61"/>
        <v>F</v>
      </c>
      <c r="I915" s="59" t="str">
        <f t="shared" si="62"/>
        <v>J</v>
      </c>
      <c r="J915" s="59" t="str">
        <f t="shared" si="63"/>
        <v>K</v>
      </c>
    </row>
    <row r="916" spans="2:10" x14ac:dyDescent="0.25">
      <c r="B916" s="59" t="str">
        <f t="shared" si="64"/>
        <v>ABCEFGIL</v>
      </c>
      <c r="C916" s="59" t="str">
        <f t="shared" si="56"/>
        <v>E</v>
      </c>
      <c r="D916" s="59" t="str">
        <f t="shared" si="57"/>
        <v>G</v>
      </c>
      <c r="E916" s="59" t="str">
        <f t="shared" si="58"/>
        <v>B</v>
      </c>
      <c r="F916" s="59" t="str">
        <f t="shared" si="59"/>
        <v>C</v>
      </c>
      <c r="G916" s="59" t="str">
        <f t="shared" si="60"/>
        <v>A</v>
      </c>
      <c r="H916" s="59" t="str">
        <f t="shared" si="61"/>
        <v>F</v>
      </c>
      <c r="I916" s="59" t="str">
        <f t="shared" si="62"/>
        <v>L</v>
      </c>
      <c r="J916" s="59" t="str">
        <f t="shared" si="63"/>
        <v>I</v>
      </c>
    </row>
    <row r="917" spans="2:10" x14ac:dyDescent="0.25">
      <c r="B917" s="59" t="str">
        <f t="shared" si="64"/>
        <v>ABCEFGIK</v>
      </c>
      <c r="C917" s="59" t="str">
        <f t="shared" ref="C917:C956" si="65">RIGHT(O421,1)</f>
        <v>E</v>
      </c>
      <c r="D917" s="59" t="str">
        <f t="shared" ref="D917:D956" si="66">RIGHT(P421,1)</f>
        <v>G</v>
      </c>
      <c r="E917" s="59" t="str">
        <f t="shared" ref="E917:E956" si="67">RIGHT(Q421,1)</f>
        <v>B</v>
      </c>
      <c r="F917" s="59" t="str">
        <f t="shared" ref="F917:F956" si="68">RIGHT(R421,1)</f>
        <v>C</v>
      </c>
      <c r="G917" s="59" t="str">
        <f t="shared" ref="G917:G956" si="69">RIGHT(S421,1)</f>
        <v>A</v>
      </c>
      <c r="H917" s="59" t="str">
        <f t="shared" si="61"/>
        <v>F</v>
      </c>
      <c r="I917" s="59" t="str">
        <f t="shared" si="62"/>
        <v>I</v>
      </c>
      <c r="J917" s="59" t="str">
        <f t="shared" si="63"/>
        <v>K</v>
      </c>
    </row>
    <row r="918" spans="2:10" x14ac:dyDescent="0.25">
      <c r="B918" s="59" t="str">
        <f t="shared" si="64"/>
        <v>ABCEFGIJ</v>
      </c>
      <c r="C918" s="59" t="str">
        <f t="shared" si="65"/>
        <v>E</v>
      </c>
      <c r="D918" s="59" t="str">
        <f t="shared" si="66"/>
        <v>G</v>
      </c>
      <c r="E918" s="59" t="str">
        <f t="shared" si="67"/>
        <v>B</v>
      </c>
      <c r="F918" s="59" t="str">
        <f t="shared" si="68"/>
        <v>C</v>
      </c>
      <c r="G918" s="59" t="str">
        <f t="shared" si="69"/>
        <v>A</v>
      </c>
      <c r="H918" s="59" t="str">
        <f t="shared" si="61"/>
        <v>F</v>
      </c>
      <c r="I918" s="59" t="str">
        <f t="shared" si="62"/>
        <v>I</v>
      </c>
      <c r="J918" s="59" t="str">
        <f t="shared" si="63"/>
        <v>J</v>
      </c>
    </row>
    <row r="919" spans="2:10" x14ac:dyDescent="0.25">
      <c r="B919" s="59" t="str">
        <f t="shared" si="64"/>
        <v>ABCEFGHL</v>
      </c>
      <c r="C919" s="59" t="str">
        <f t="shared" si="65"/>
        <v>H</v>
      </c>
      <c r="D919" s="59" t="str">
        <f t="shared" si="66"/>
        <v>G</v>
      </c>
      <c r="E919" s="59" t="str">
        <f t="shared" si="67"/>
        <v>B</v>
      </c>
      <c r="F919" s="59" t="str">
        <f t="shared" si="68"/>
        <v>C</v>
      </c>
      <c r="G919" s="59" t="str">
        <f t="shared" si="69"/>
        <v>A</v>
      </c>
      <c r="H919" s="59" t="str">
        <f t="shared" si="61"/>
        <v>F</v>
      </c>
      <c r="I919" s="59" t="str">
        <f t="shared" si="62"/>
        <v>L</v>
      </c>
      <c r="J919" s="59" t="str">
        <f t="shared" si="63"/>
        <v>E</v>
      </c>
    </row>
    <row r="920" spans="2:10" x14ac:dyDescent="0.25">
      <c r="B920" s="59" t="str">
        <f t="shared" si="64"/>
        <v>ABCEFGHK</v>
      </c>
      <c r="C920" s="59" t="str">
        <f t="shared" si="65"/>
        <v>H</v>
      </c>
      <c r="D920" s="59" t="str">
        <f t="shared" si="66"/>
        <v>G</v>
      </c>
      <c r="E920" s="59" t="str">
        <f t="shared" si="67"/>
        <v>B</v>
      </c>
      <c r="F920" s="59" t="str">
        <f t="shared" si="68"/>
        <v>C</v>
      </c>
      <c r="G920" s="59" t="str">
        <f t="shared" si="69"/>
        <v>A</v>
      </c>
      <c r="H920" s="59" t="str">
        <f t="shared" si="61"/>
        <v>F</v>
      </c>
      <c r="I920" s="59" t="str">
        <f t="shared" si="62"/>
        <v>E</v>
      </c>
      <c r="J920" s="59" t="str">
        <f t="shared" si="63"/>
        <v>K</v>
      </c>
    </row>
    <row r="921" spans="2:10" x14ac:dyDescent="0.25">
      <c r="B921" s="59" t="str">
        <f t="shared" si="64"/>
        <v>ABCEFGHJ</v>
      </c>
      <c r="C921" s="59" t="str">
        <f t="shared" si="65"/>
        <v>H</v>
      </c>
      <c r="D921" s="59" t="str">
        <f t="shared" si="66"/>
        <v>G</v>
      </c>
      <c r="E921" s="59" t="str">
        <f t="shared" si="67"/>
        <v>B</v>
      </c>
      <c r="F921" s="59" t="str">
        <f t="shared" si="68"/>
        <v>C</v>
      </c>
      <c r="G921" s="59" t="str">
        <f t="shared" si="69"/>
        <v>A</v>
      </c>
      <c r="H921" s="59" t="str">
        <f t="shared" si="61"/>
        <v>F</v>
      </c>
      <c r="I921" s="59" t="str">
        <f t="shared" si="62"/>
        <v>E</v>
      </c>
      <c r="J921" s="59" t="str">
        <f t="shared" si="63"/>
        <v>J</v>
      </c>
    </row>
    <row r="922" spans="2:10" x14ac:dyDescent="0.25">
      <c r="B922" s="59" t="str">
        <f t="shared" si="64"/>
        <v>ABCEFGHI</v>
      </c>
      <c r="C922" s="59" t="str">
        <f t="shared" si="65"/>
        <v>H</v>
      </c>
      <c r="D922" s="59" t="str">
        <f t="shared" si="66"/>
        <v>G</v>
      </c>
      <c r="E922" s="59" t="str">
        <f t="shared" si="67"/>
        <v>B</v>
      </c>
      <c r="F922" s="59" t="str">
        <f t="shared" si="68"/>
        <v>C</v>
      </c>
      <c r="G922" s="59" t="str">
        <f t="shared" si="69"/>
        <v>A</v>
      </c>
      <c r="H922" s="59" t="str">
        <f t="shared" si="61"/>
        <v>F</v>
      </c>
      <c r="I922" s="59" t="str">
        <f t="shared" si="62"/>
        <v>E</v>
      </c>
      <c r="J922" s="59" t="str">
        <f t="shared" si="63"/>
        <v>I</v>
      </c>
    </row>
    <row r="923" spans="2:10" x14ac:dyDescent="0.25">
      <c r="B923" s="59" t="str">
        <f t="shared" si="64"/>
        <v>ABCDIJKL</v>
      </c>
      <c r="C923" s="59" t="str">
        <f t="shared" si="65"/>
        <v>I</v>
      </c>
      <c r="D923" s="59" t="str">
        <f t="shared" si="66"/>
        <v>J</v>
      </c>
      <c r="E923" s="59" t="str">
        <f t="shared" si="67"/>
        <v>B</v>
      </c>
      <c r="F923" s="59" t="str">
        <f t="shared" si="68"/>
        <v>C</v>
      </c>
      <c r="G923" s="59" t="str">
        <f t="shared" si="69"/>
        <v>A</v>
      </c>
      <c r="H923" s="59" t="str">
        <f t="shared" si="61"/>
        <v>D</v>
      </c>
      <c r="I923" s="59" t="str">
        <f t="shared" si="62"/>
        <v>L</v>
      </c>
      <c r="J923" s="59" t="str">
        <f t="shared" si="63"/>
        <v>K</v>
      </c>
    </row>
    <row r="924" spans="2:10" x14ac:dyDescent="0.25">
      <c r="B924" s="59" t="str">
        <f t="shared" si="64"/>
        <v>ABCDHJKL</v>
      </c>
      <c r="C924" s="59" t="str">
        <f t="shared" si="65"/>
        <v>H</v>
      </c>
      <c r="D924" s="59" t="str">
        <f t="shared" si="66"/>
        <v>J</v>
      </c>
      <c r="E924" s="59" t="str">
        <f t="shared" si="67"/>
        <v>B</v>
      </c>
      <c r="F924" s="59" t="str">
        <f t="shared" si="68"/>
        <v>C</v>
      </c>
      <c r="G924" s="59" t="str">
        <f t="shared" si="69"/>
        <v>A</v>
      </c>
      <c r="H924" s="59" t="str">
        <f t="shared" si="61"/>
        <v>D</v>
      </c>
      <c r="I924" s="59" t="str">
        <f t="shared" si="62"/>
        <v>L</v>
      </c>
      <c r="J924" s="59" t="str">
        <f t="shared" si="63"/>
        <v>K</v>
      </c>
    </row>
    <row r="925" spans="2:10" x14ac:dyDescent="0.25">
      <c r="B925" s="59" t="str">
        <f t="shared" si="64"/>
        <v>ABCDHIKL</v>
      </c>
      <c r="C925" s="59" t="str">
        <f t="shared" si="65"/>
        <v>H</v>
      </c>
      <c r="D925" s="59" t="str">
        <f t="shared" si="66"/>
        <v>I</v>
      </c>
      <c r="E925" s="59" t="str">
        <f t="shared" si="67"/>
        <v>B</v>
      </c>
      <c r="F925" s="59" t="str">
        <f t="shared" si="68"/>
        <v>C</v>
      </c>
      <c r="G925" s="59" t="str">
        <f t="shared" si="69"/>
        <v>A</v>
      </c>
      <c r="H925" s="59" t="str">
        <f t="shared" si="61"/>
        <v>D</v>
      </c>
      <c r="I925" s="59" t="str">
        <f t="shared" si="62"/>
        <v>L</v>
      </c>
      <c r="J925" s="59" t="str">
        <f t="shared" si="63"/>
        <v>K</v>
      </c>
    </row>
    <row r="926" spans="2:10" x14ac:dyDescent="0.25">
      <c r="B926" s="59" t="str">
        <f t="shared" si="64"/>
        <v>ABCDHIJL</v>
      </c>
      <c r="C926" s="59" t="str">
        <f t="shared" si="65"/>
        <v>H</v>
      </c>
      <c r="D926" s="59" t="str">
        <f t="shared" si="66"/>
        <v>J</v>
      </c>
      <c r="E926" s="59" t="str">
        <f t="shared" si="67"/>
        <v>B</v>
      </c>
      <c r="F926" s="59" t="str">
        <f t="shared" si="68"/>
        <v>C</v>
      </c>
      <c r="G926" s="59" t="str">
        <f t="shared" si="69"/>
        <v>A</v>
      </c>
      <c r="H926" s="59" t="str">
        <f t="shared" si="61"/>
        <v>D</v>
      </c>
      <c r="I926" s="59" t="str">
        <f t="shared" si="62"/>
        <v>L</v>
      </c>
      <c r="J926" s="59" t="str">
        <f t="shared" si="63"/>
        <v>I</v>
      </c>
    </row>
    <row r="927" spans="2:10" x14ac:dyDescent="0.25">
      <c r="B927" s="59" t="str">
        <f t="shared" si="64"/>
        <v>ABCDHIJK</v>
      </c>
      <c r="C927" s="59" t="str">
        <f t="shared" si="65"/>
        <v>H</v>
      </c>
      <c r="D927" s="59" t="str">
        <f t="shared" si="66"/>
        <v>J</v>
      </c>
      <c r="E927" s="59" t="str">
        <f t="shared" si="67"/>
        <v>B</v>
      </c>
      <c r="F927" s="59" t="str">
        <f t="shared" si="68"/>
        <v>C</v>
      </c>
      <c r="G927" s="59" t="str">
        <f t="shared" si="69"/>
        <v>A</v>
      </c>
      <c r="H927" s="59" t="str">
        <f t="shared" si="61"/>
        <v>D</v>
      </c>
      <c r="I927" s="59" t="str">
        <f t="shared" si="62"/>
        <v>I</v>
      </c>
      <c r="J927" s="59" t="str">
        <f t="shared" si="63"/>
        <v>K</v>
      </c>
    </row>
    <row r="928" spans="2:10" x14ac:dyDescent="0.25">
      <c r="B928" s="59" t="str">
        <f t="shared" si="64"/>
        <v>ABCDGJKL</v>
      </c>
      <c r="C928" s="59" t="str">
        <f t="shared" si="65"/>
        <v>C</v>
      </c>
      <c r="D928" s="59" t="str">
        <f t="shared" si="66"/>
        <v>J</v>
      </c>
      <c r="E928" s="59" t="str">
        <f t="shared" si="67"/>
        <v>B</v>
      </c>
      <c r="F928" s="59" t="str">
        <f t="shared" si="68"/>
        <v>D</v>
      </c>
      <c r="G928" s="59" t="str">
        <f t="shared" si="69"/>
        <v>A</v>
      </c>
      <c r="H928" s="59" t="str">
        <f t="shared" si="61"/>
        <v>G</v>
      </c>
      <c r="I928" s="59" t="str">
        <f t="shared" si="62"/>
        <v>L</v>
      </c>
      <c r="J928" s="59" t="str">
        <f t="shared" si="63"/>
        <v>K</v>
      </c>
    </row>
    <row r="929" spans="2:10" x14ac:dyDescent="0.25">
      <c r="B929" s="59" t="str">
        <f t="shared" si="64"/>
        <v>ABCDGIKL</v>
      </c>
      <c r="C929" s="59" t="str">
        <f t="shared" si="65"/>
        <v>I</v>
      </c>
      <c r="D929" s="59" t="str">
        <f t="shared" si="66"/>
        <v>G</v>
      </c>
      <c r="E929" s="59" t="str">
        <f t="shared" si="67"/>
        <v>B</v>
      </c>
      <c r="F929" s="59" t="str">
        <f t="shared" si="68"/>
        <v>C</v>
      </c>
      <c r="G929" s="59" t="str">
        <f t="shared" si="69"/>
        <v>A</v>
      </c>
      <c r="H929" s="59" t="str">
        <f t="shared" si="61"/>
        <v>D</v>
      </c>
      <c r="I929" s="59" t="str">
        <f t="shared" si="62"/>
        <v>L</v>
      </c>
      <c r="J929" s="59" t="str">
        <f t="shared" si="63"/>
        <v>K</v>
      </c>
    </row>
    <row r="930" spans="2:10" x14ac:dyDescent="0.25">
      <c r="B930" s="59" t="str">
        <f t="shared" si="64"/>
        <v>ABCDGIJL</v>
      </c>
      <c r="C930" s="59" t="str">
        <f t="shared" si="65"/>
        <v>C</v>
      </c>
      <c r="D930" s="59" t="str">
        <f t="shared" si="66"/>
        <v>J</v>
      </c>
      <c r="E930" s="59" t="str">
        <f t="shared" si="67"/>
        <v>B</v>
      </c>
      <c r="F930" s="59" t="str">
        <f t="shared" si="68"/>
        <v>D</v>
      </c>
      <c r="G930" s="59" t="str">
        <f t="shared" si="69"/>
        <v>A</v>
      </c>
      <c r="H930" s="59" t="str">
        <f t="shared" si="61"/>
        <v>G</v>
      </c>
      <c r="I930" s="59" t="str">
        <f t="shared" si="62"/>
        <v>L</v>
      </c>
      <c r="J930" s="59" t="str">
        <f t="shared" si="63"/>
        <v>I</v>
      </c>
    </row>
    <row r="931" spans="2:10" x14ac:dyDescent="0.25">
      <c r="B931" s="59" t="str">
        <f t="shared" si="64"/>
        <v>ABCDGIJK</v>
      </c>
      <c r="C931" s="59" t="str">
        <f t="shared" si="65"/>
        <v>C</v>
      </c>
      <c r="D931" s="59" t="str">
        <f t="shared" si="66"/>
        <v>J</v>
      </c>
      <c r="E931" s="59" t="str">
        <f t="shared" si="67"/>
        <v>B</v>
      </c>
      <c r="F931" s="59" t="str">
        <f t="shared" si="68"/>
        <v>D</v>
      </c>
      <c r="G931" s="59" t="str">
        <f t="shared" si="69"/>
        <v>A</v>
      </c>
      <c r="H931" s="59" t="str">
        <f t="shared" si="61"/>
        <v>G</v>
      </c>
      <c r="I931" s="59" t="str">
        <f t="shared" si="62"/>
        <v>I</v>
      </c>
      <c r="J931" s="59" t="str">
        <f t="shared" si="63"/>
        <v>K</v>
      </c>
    </row>
    <row r="932" spans="2:10" x14ac:dyDescent="0.25">
      <c r="B932" s="59" t="str">
        <f t="shared" si="64"/>
        <v>ABCDGHKL</v>
      </c>
      <c r="C932" s="59" t="str">
        <f t="shared" si="65"/>
        <v>H</v>
      </c>
      <c r="D932" s="59" t="str">
        <f t="shared" si="66"/>
        <v>G</v>
      </c>
      <c r="E932" s="59" t="str">
        <f t="shared" si="67"/>
        <v>B</v>
      </c>
      <c r="F932" s="59" t="str">
        <f t="shared" si="68"/>
        <v>C</v>
      </c>
      <c r="G932" s="59" t="str">
        <f t="shared" si="69"/>
        <v>A</v>
      </c>
      <c r="H932" s="59" t="str">
        <f t="shared" si="61"/>
        <v>D</v>
      </c>
      <c r="I932" s="59" t="str">
        <f t="shared" si="62"/>
        <v>L</v>
      </c>
      <c r="J932" s="59" t="str">
        <f t="shared" si="63"/>
        <v>K</v>
      </c>
    </row>
    <row r="933" spans="2:10" x14ac:dyDescent="0.25">
      <c r="B933" s="59" t="str">
        <f t="shared" si="64"/>
        <v>ABCDGHJL</v>
      </c>
      <c r="C933" s="59" t="str">
        <f t="shared" si="65"/>
        <v>H</v>
      </c>
      <c r="D933" s="59" t="str">
        <f t="shared" si="66"/>
        <v>G</v>
      </c>
      <c r="E933" s="59" t="str">
        <f t="shared" si="67"/>
        <v>B</v>
      </c>
      <c r="F933" s="59" t="str">
        <f t="shared" si="68"/>
        <v>C</v>
      </c>
      <c r="G933" s="59" t="str">
        <f t="shared" si="69"/>
        <v>A</v>
      </c>
      <c r="H933" s="59" t="str">
        <f t="shared" si="61"/>
        <v>D</v>
      </c>
      <c r="I933" s="59" t="str">
        <f t="shared" si="62"/>
        <v>L</v>
      </c>
      <c r="J933" s="59" t="str">
        <f t="shared" si="63"/>
        <v>J</v>
      </c>
    </row>
    <row r="934" spans="2:10" x14ac:dyDescent="0.25">
      <c r="B934" s="59" t="str">
        <f t="shared" si="64"/>
        <v>ABCDGHJK</v>
      </c>
      <c r="C934" s="59" t="str">
        <f t="shared" si="65"/>
        <v>H</v>
      </c>
      <c r="D934" s="59" t="str">
        <f t="shared" si="66"/>
        <v>G</v>
      </c>
      <c r="E934" s="59" t="str">
        <f t="shared" si="67"/>
        <v>B</v>
      </c>
      <c r="F934" s="59" t="str">
        <f t="shared" si="68"/>
        <v>C</v>
      </c>
      <c r="G934" s="59" t="str">
        <f t="shared" si="69"/>
        <v>A</v>
      </c>
      <c r="H934" s="59" t="str">
        <f t="shared" si="61"/>
        <v>D</v>
      </c>
      <c r="I934" s="59" t="str">
        <f t="shared" si="62"/>
        <v>J</v>
      </c>
      <c r="J934" s="59" t="str">
        <f t="shared" si="63"/>
        <v>K</v>
      </c>
    </row>
    <row r="935" spans="2:10" x14ac:dyDescent="0.25">
      <c r="B935" s="59" t="str">
        <f t="shared" si="64"/>
        <v>ABCDGHIL</v>
      </c>
      <c r="C935" s="59" t="str">
        <f t="shared" si="65"/>
        <v>H</v>
      </c>
      <c r="D935" s="59" t="str">
        <f t="shared" si="66"/>
        <v>G</v>
      </c>
      <c r="E935" s="59" t="str">
        <f t="shared" si="67"/>
        <v>B</v>
      </c>
      <c r="F935" s="59" t="str">
        <f t="shared" si="68"/>
        <v>C</v>
      </c>
      <c r="G935" s="59" t="str">
        <f t="shared" si="69"/>
        <v>A</v>
      </c>
      <c r="H935" s="59" t="str">
        <f t="shared" si="61"/>
        <v>D</v>
      </c>
      <c r="I935" s="59" t="str">
        <f t="shared" si="62"/>
        <v>L</v>
      </c>
      <c r="J935" s="59" t="str">
        <f t="shared" si="63"/>
        <v>I</v>
      </c>
    </row>
    <row r="936" spans="2:10" x14ac:dyDescent="0.25">
      <c r="B936" s="59" t="str">
        <f t="shared" si="64"/>
        <v>ABCDGHIK</v>
      </c>
      <c r="C936" s="59" t="str">
        <f t="shared" si="65"/>
        <v>H</v>
      </c>
      <c r="D936" s="59" t="str">
        <f t="shared" si="66"/>
        <v>G</v>
      </c>
      <c r="E936" s="59" t="str">
        <f t="shared" si="67"/>
        <v>B</v>
      </c>
      <c r="F936" s="59" t="str">
        <f t="shared" si="68"/>
        <v>C</v>
      </c>
      <c r="G936" s="59" t="str">
        <f t="shared" si="69"/>
        <v>A</v>
      </c>
      <c r="H936" s="59" t="str">
        <f t="shared" si="61"/>
        <v>D</v>
      </c>
      <c r="I936" s="59" t="str">
        <f t="shared" si="62"/>
        <v>I</v>
      </c>
      <c r="J936" s="59" t="str">
        <f t="shared" si="63"/>
        <v>K</v>
      </c>
    </row>
    <row r="937" spans="2:10" x14ac:dyDescent="0.25">
      <c r="B937" s="59" t="str">
        <f t="shared" si="64"/>
        <v>ABCDGHIJ</v>
      </c>
      <c r="C937" s="59" t="str">
        <f t="shared" si="65"/>
        <v>H</v>
      </c>
      <c r="D937" s="59" t="str">
        <f t="shared" si="66"/>
        <v>G</v>
      </c>
      <c r="E937" s="59" t="str">
        <f t="shared" si="67"/>
        <v>B</v>
      </c>
      <c r="F937" s="59" t="str">
        <f t="shared" si="68"/>
        <v>C</v>
      </c>
      <c r="G937" s="59" t="str">
        <f t="shared" si="69"/>
        <v>A</v>
      </c>
      <c r="H937" s="59" t="str">
        <f t="shared" si="61"/>
        <v>D</v>
      </c>
      <c r="I937" s="59" t="str">
        <f t="shared" si="62"/>
        <v>I</v>
      </c>
      <c r="J937" s="59" t="str">
        <f t="shared" si="63"/>
        <v>J</v>
      </c>
    </row>
    <row r="938" spans="2:10" x14ac:dyDescent="0.25">
      <c r="B938" s="59" t="str">
        <f t="shared" si="64"/>
        <v>ABCDFJKL</v>
      </c>
      <c r="C938" s="59" t="str">
        <f t="shared" si="65"/>
        <v>C</v>
      </c>
      <c r="D938" s="59" t="str">
        <f t="shared" si="66"/>
        <v>J</v>
      </c>
      <c r="E938" s="59" t="str">
        <f t="shared" si="67"/>
        <v>B</v>
      </c>
      <c r="F938" s="59" t="str">
        <f t="shared" si="68"/>
        <v>D</v>
      </c>
      <c r="G938" s="59" t="str">
        <f t="shared" si="69"/>
        <v>A</v>
      </c>
      <c r="H938" s="59" t="str">
        <f t="shared" si="61"/>
        <v>F</v>
      </c>
      <c r="I938" s="59" t="str">
        <f t="shared" si="62"/>
        <v>L</v>
      </c>
      <c r="J938" s="59" t="str">
        <f t="shared" si="63"/>
        <v>K</v>
      </c>
    </row>
    <row r="939" spans="2:10" x14ac:dyDescent="0.25">
      <c r="B939" s="59" t="str">
        <f t="shared" si="64"/>
        <v>ABCDFIKL</v>
      </c>
      <c r="C939" s="59" t="str">
        <f t="shared" si="65"/>
        <v>C</v>
      </c>
      <c r="D939" s="59" t="str">
        <f t="shared" si="66"/>
        <v>I</v>
      </c>
      <c r="E939" s="59" t="str">
        <f t="shared" si="67"/>
        <v>B</v>
      </c>
      <c r="F939" s="59" t="str">
        <f t="shared" si="68"/>
        <v>D</v>
      </c>
      <c r="G939" s="59" t="str">
        <f t="shared" si="69"/>
        <v>A</v>
      </c>
      <c r="H939" s="59" t="str">
        <f t="shared" si="61"/>
        <v>F</v>
      </c>
      <c r="I939" s="59" t="str">
        <f t="shared" si="62"/>
        <v>L</v>
      </c>
      <c r="J939" s="59" t="str">
        <f t="shared" si="63"/>
        <v>K</v>
      </c>
    </row>
    <row r="940" spans="2:10" x14ac:dyDescent="0.25">
      <c r="B940" s="59" t="str">
        <f t="shared" si="64"/>
        <v>ABCDFIJL</v>
      </c>
      <c r="C940" s="59" t="str">
        <f t="shared" si="65"/>
        <v>C</v>
      </c>
      <c r="D940" s="59" t="str">
        <f t="shared" si="66"/>
        <v>J</v>
      </c>
      <c r="E940" s="59" t="str">
        <f t="shared" si="67"/>
        <v>B</v>
      </c>
      <c r="F940" s="59" t="str">
        <f t="shared" si="68"/>
        <v>D</v>
      </c>
      <c r="G940" s="59" t="str">
        <f t="shared" si="69"/>
        <v>A</v>
      </c>
      <c r="H940" s="59" t="str">
        <f t="shared" si="61"/>
        <v>F</v>
      </c>
      <c r="I940" s="59" t="str">
        <f t="shared" si="62"/>
        <v>L</v>
      </c>
      <c r="J940" s="59" t="str">
        <f t="shared" si="63"/>
        <v>I</v>
      </c>
    </row>
    <row r="941" spans="2:10" x14ac:dyDescent="0.25">
      <c r="B941" s="59" t="str">
        <f t="shared" si="64"/>
        <v>ABCDFIJK</v>
      </c>
      <c r="C941" s="59" t="str">
        <f t="shared" si="65"/>
        <v>C</v>
      </c>
      <c r="D941" s="59" t="str">
        <f t="shared" si="66"/>
        <v>J</v>
      </c>
      <c r="E941" s="59" t="str">
        <f t="shared" si="67"/>
        <v>B</v>
      </c>
      <c r="F941" s="59" t="str">
        <f t="shared" si="68"/>
        <v>D</v>
      </c>
      <c r="G941" s="59" t="str">
        <f t="shared" si="69"/>
        <v>A</v>
      </c>
      <c r="H941" s="59" t="str">
        <f t="shared" si="61"/>
        <v>F</v>
      </c>
      <c r="I941" s="59" t="str">
        <f t="shared" si="62"/>
        <v>I</v>
      </c>
      <c r="J941" s="59" t="str">
        <f t="shared" si="63"/>
        <v>K</v>
      </c>
    </row>
    <row r="942" spans="2:10" x14ac:dyDescent="0.25">
      <c r="B942" s="59" t="str">
        <f t="shared" si="64"/>
        <v>ABCDFHKL</v>
      </c>
      <c r="C942" s="59" t="str">
        <f t="shared" si="65"/>
        <v>H</v>
      </c>
      <c r="D942" s="59" t="str">
        <f t="shared" si="66"/>
        <v>F</v>
      </c>
      <c r="E942" s="59" t="str">
        <f t="shared" si="67"/>
        <v>B</v>
      </c>
      <c r="F942" s="59" t="str">
        <f t="shared" si="68"/>
        <v>C</v>
      </c>
      <c r="G942" s="59" t="str">
        <f t="shared" si="69"/>
        <v>A</v>
      </c>
      <c r="H942" s="59" t="str">
        <f t="shared" si="61"/>
        <v>D</v>
      </c>
      <c r="I942" s="59" t="str">
        <f t="shared" si="62"/>
        <v>L</v>
      </c>
      <c r="J942" s="59" t="str">
        <f t="shared" si="63"/>
        <v>K</v>
      </c>
    </row>
    <row r="943" spans="2:10" x14ac:dyDescent="0.25">
      <c r="B943" s="59" t="str">
        <f t="shared" si="64"/>
        <v>ABCDFHJL</v>
      </c>
      <c r="C943" s="59" t="str">
        <f t="shared" si="65"/>
        <v>C</v>
      </c>
      <c r="D943" s="59" t="str">
        <f t="shared" si="66"/>
        <v>J</v>
      </c>
      <c r="E943" s="59" t="str">
        <f t="shared" si="67"/>
        <v>B</v>
      </c>
      <c r="F943" s="59" t="str">
        <f t="shared" si="68"/>
        <v>D</v>
      </c>
      <c r="G943" s="59" t="str">
        <f t="shared" si="69"/>
        <v>A</v>
      </c>
      <c r="H943" s="59" t="str">
        <f t="shared" si="61"/>
        <v>F</v>
      </c>
      <c r="I943" s="59" t="str">
        <f t="shared" si="62"/>
        <v>L</v>
      </c>
      <c r="J943" s="59" t="str">
        <f t="shared" si="63"/>
        <v>H</v>
      </c>
    </row>
    <row r="944" spans="2:10" x14ac:dyDescent="0.25">
      <c r="B944" s="59" t="str">
        <f t="shared" si="64"/>
        <v>ABCDFHJK</v>
      </c>
      <c r="C944" s="59" t="str">
        <f t="shared" si="65"/>
        <v>H</v>
      </c>
      <c r="D944" s="59" t="str">
        <f t="shared" si="66"/>
        <v>J</v>
      </c>
      <c r="E944" s="59" t="str">
        <f t="shared" si="67"/>
        <v>B</v>
      </c>
      <c r="F944" s="59" t="str">
        <f t="shared" si="68"/>
        <v>C</v>
      </c>
      <c r="G944" s="59" t="str">
        <f t="shared" si="69"/>
        <v>A</v>
      </c>
      <c r="H944" s="59" t="str">
        <f t="shared" si="61"/>
        <v>F</v>
      </c>
      <c r="I944" s="59" t="str">
        <f t="shared" si="62"/>
        <v>D</v>
      </c>
      <c r="J944" s="59" t="str">
        <f t="shared" si="63"/>
        <v>K</v>
      </c>
    </row>
    <row r="945" spans="2:10" x14ac:dyDescent="0.25">
      <c r="B945" s="59" t="str">
        <f t="shared" si="64"/>
        <v>ABCDFHIL</v>
      </c>
      <c r="C945" s="59" t="str">
        <f t="shared" si="65"/>
        <v>H</v>
      </c>
      <c r="D945" s="59" t="str">
        <f t="shared" si="66"/>
        <v>F</v>
      </c>
      <c r="E945" s="59" t="str">
        <f t="shared" si="67"/>
        <v>B</v>
      </c>
      <c r="F945" s="59" t="str">
        <f t="shared" si="68"/>
        <v>C</v>
      </c>
      <c r="G945" s="59" t="str">
        <f t="shared" si="69"/>
        <v>A</v>
      </c>
      <c r="H945" s="59" t="str">
        <f t="shared" si="61"/>
        <v>D</v>
      </c>
      <c r="I945" s="59" t="str">
        <f t="shared" si="62"/>
        <v>L</v>
      </c>
      <c r="J945" s="59" t="str">
        <f t="shared" si="63"/>
        <v>I</v>
      </c>
    </row>
    <row r="946" spans="2:10" x14ac:dyDescent="0.25">
      <c r="B946" s="59" t="str">
        <f t="shared" si="64"/>
        <v>ABCDFHIK</v>
      </c>
      <c r="C946" s="59" t="str">
        <f t="shared" si="65"/>
        <v>H</v>
      </c>
      <c r="D946" s="59" t="str">
        <f t="shared" si="66"/>
        <v>F</v>
      </c>
      <c r="E946" s="59" t="str">
        <f t="shared" si="67"/>
        <v>B</v>
      </c>
      <c r="F946" s="59" t="str">
        <f t="shared" si="68"/>
        <v>C</v>
      </c>
      <c r="G946" s="59" t="str">
        <f t="shared" si="69"/>
        <v>A</v>
      </c>
      <c r="H946" s="59" t="str">
        <f t="shared" si="61"/>
        <v>D</v>
      </c>
      <c r="I946" s="59" t="str">
        <f t="shared" si="62"/>
        <v>I</v>
      </c>
      <c r="J946" s="59" t="str">
        <f t="shared" si="63"/>
        <v>K</v>
      </c>
    </row>
    <row r="947" spans="2:10" x14ac:dyDescent="0.25">
      <c r="B947" s="59" t="str">
        <f t="shared" si="64"/>
        <v>ABCDFHIJ</v>
      </c>
      <c r="C947" s="59" t="str">
        <f t="shared" si="65"/>
        <v>H</v>
      </c>
      <c r="D947" s="59" t="str">
        <f t="shared" si="66"/>
        <v>J</v>
      </c>
      <c r="E947" s="59" t="str">
        <f t="shared" si="67"/>
        <v>B</v>
      </c>
      <c r="F947" s="59" t="str">
        <f t="shared" si="68"/>
        <v>C</v>
      </c>
      <c r="G947" s="59" t="str">
        <f t="shared" si="69"/>
        <v>A</v>
      </c>
      <c r="H947" s="59" t="str">
        <f t="shared" ref="H947:H956" si="70">RIGHT(T451,1)</f>
        <v>F</v>
      </c>
      <c r="I947" s="59" t="str">
        <f t="shared" ref="I947:I956" si="71">RIGHT(U451,1)</f>
        <v>D</v>
      </c>
      <c r="J947" s="59" t="str">
        <f t="shared" ref="J947:J956" si="72">RIGHT(V451,1)</f>
        <v>I</v>
      </c>
    </row>
    <row r="948" spans="2:10" x14ac:dyDescent="0.25">
      <c r="B948" s="59" t="str">
        <f t="shared" si="64"/>
        <v>ABCDFGKL</v>
      </c>
      <c r="C948" s="59" t="str">
        <f t="shared" si="65"/>
        <v>C</v>
      </c>
      <c r="D948" s="59" t="str">
        <f t="shared" si="66"/>
        <v>G</v>
      </c>
      <c r="E948" s="59" t="str">
        <f t="shared" si="67"/>
        <v>B</v>
      </c>
      <c r="F948" s="59" t="str">
        <f t="shared" si="68"/>
        <v>D</v>
      </c>
      <c r="G948" s="59" t="str">
        <f t="shared" si="69"/>
        <v>A</v>
      </c>
      <c r="H948" s="59" t="str">
        <f t="shared" si="70"/>
        <v>F</v>
      </c>
      <c r="I948" s="59" t="str">
        <f t="shared" si="71"/>
        <v>L</v>
      </c>
      <c r="J948" s="59" t="str">
        <f t="shared" si="72"/>
        <v>K</v>
      </c>
    </row>
    <row r="949" spans="2:10" x14ac:dyDescent="0.25">
      <c r="B949" s="59" t="str">
        <f t="shared" si="64"/>
        <v>ABCDFGJL</v>
      </c>
      <c r="C949" s="59" t="str">
        <f t="shared" si="65"/>
        <v>C</v>
      </c>
      <c r="D949" s="59" t="str">
        <f t="shared" si="66"/>
        <v>G</v>
      </c>
      <c r="E949" s="59" t="str">
        <f t="shared" si="67"/>
        <v>B</v>
      </c>
      <c r="F949" s="59" t="str">
        <f t="shared" si="68"/>
        <v>D</v>
      </c>
      <c r="G949" s="59" t="str">
        <f t="shared" si="69"/>
        <v>A</v>
      </c>
      <c r="H949" s="59" t="str">
        <f t="shared" si="70"/>
        <v>F</v>
      </c>
      <c r="I949" s="59" t="str">
        <f t="shared" si="71"/>
        <v>L</v>
      </c>
      <c r="J949" s="59" t="str">
        <f t="shared" si="72"/>
        <v>J</v>
      </c>
    </row>
    <row r="950" spans="2:10" x14ac:dyDescent="0.25">
      <c r="B950" s="59" t="str">
        <f t="shared" si="64"/>
        <v>ABCDFGJK</v>
      </c>
      <c r="C950" s="59" t="str">
        <f t="shared" si="65"/>
        <v>C</v>
      </c>
      <c r="D950" s="59" t="str">
        <f t="shared" si="66"/>
        <v>G</v>
      </c>
      <c r="E950" s="59" t="str">
        <f t="shared" si="67"/>
        <v>B</v>
      </c>
      <c r="F950" s="59" t="str">
        <f t="shared" si="68"/>
        <v>D</v>
      </c>
      <c r="G950" s="59" t="str">
        <f t="shared" si="69"/>
        <v>A</v>
      </c>
      <c r="H950" s="59" t="str">
        <f t="shared" si="70"/>
        <v>F</v>
      </c>
      <c r="I950" s="59" t="str">
        <f t="shared" si="71"/>
        <v>J</v>
      </c>
      <c r="J950" s="59" t="str">
        <f t="shared" si="72"/>
        <v>K</v>
      </c>
    </row>
    <row r="951" spans="2:10" x14ac:dyDescent="0.25">
      <c r="B951" s="59" t="str">
        <f t="shared" si="64"/>
        <v>ABCDFGIL</v>
      </c>
      <c r="C951" s="59" t="str">
        <f t="shared" si="65"/>
        <v>C</v>
      </c>
      <c r="D951" s="59" t="str">
        <f t="shared" si="66"/>
        <v>G</v>
      </c>
      <c r="E951" s="59" t="str">
        <f t="shared" si="67"/>
        <v>B</v>
      </c>
      <c r="F951" s="59" t="str">
        <f t="shared" si="68"/>
        <v>D</v>
      </c>
      <c r="G951" s="59" t="str">
        <f t="shared" si="69"/>
        <v>A</v>
      </c>
      <c r="H951" s="59" t="str">
        <f t="shared" si="70"/>
        <v>F</v>
      </c>
      <c r="I951" s="59" t="str">
        <f t="shared" si="71"/>
        <v>L</v>
      </c>
      <c r="J951" s="59" t="str">
        <f t="shared" si="72"/>
        <v>I</v>
      </c>
    </row>
    <row r="952" spans="2:10" x14ac:dyDescent="0.25">
      <c r="B952" s="59" t="str">
        <f t="shared" si="64"/>
        <v>ABCDFGIK</v>
      </c>
      <c r="C952" s="59" t="str">
        <f t="shared" si="65"/>
        <v>C</v>
      </c>
      <c r="D952" s="59" t="str">
        <f t="shared" si="66"/>
        <v>G</v>
      </c>
      <c r="E952" s="59" t="str">
        <f t="shared" si="67"/>
        <v>B</v>
      </c>
      <c r="F952" s="59" t="str">
        <f t="shared" si="68"/>
        <v>D</v>
      </c>
      <c r="G952" s="59" t="str">
        <f t="shared" si="69"/>
        <v>A</v>
      </c>
      <c r="H952" s="59" t="str">
        <f t="shared" si="70"/>
        <v>F</v>
      </c>
      <c r="I952" s="59" t="str">
        <f t="shared" si="71"/>
        <v>I</v>
      </c>
      <c r="J952" s="59" t="str">
        <f t="shared" si="72"/>
        <v>K</v>
      </c>
    </row>
    <row r="953" spans="2:10" x14ac:dyDescent="0.25">
      <c r="B953" s="59" t="str">
        <f t="shared" si="64"/>
        <v>ABCDFGIJ</v>
      </c>
      <c r="C953" s="59" t="str">
        <f t="shared" si="65"/>
        <v>C</v>
      </c>
      <c r="D953" s="59" t="str">
        <f t="shared" si="66"/>
        <v>G</v>
      </c>
      <c r="E953" s="59" t="str">
        <f t="shared" si="67"/>
        <v>B</v>
      </c>
      <c r="F953" s="59" t="str">
        <f t="shared" si="68"/>
        <v>D</v>
      </c>
      <c r="G953" s="59" t="str">
        <f t="shared" si="69"/>
        <v>A</v>
      </c>
      <c r="H953" s="59" t="str">
        <f t="shared" si="70"/>
        <v>F</v>
      </c>
      <c r="I953" s="59" t="str">
        <f t="shared" si="71"/>
        <v>I</v>
      </c>
      <c r="J953" s="59" t="str">
        <f t="shared" si="72"/>
        <v>J</v>
      </c>
    </row>
    <row r="954" spans="2:10" x14ac:dyDescent="0.25">
      <c r="B954" s="59" t="str">
        <f t="shared" si="64"/>
        <v>ABCDFGHL</v>
      </c>
      <c r="C954" s="59" t="str">
        <f t="shared" si="65"/>
        <v>C</v>
      </c>
      <c r="D954" s="59" t="str">
        <f t="shared" si="66"/>
        <v>G</v>
      </c>
      <c r="E954" s="59" t="str">
        <f t="shared" si="67"/>
        <v>B</v>
      </c>
      <c r="F954" s="59" t="str">
        <f t="shared" si="68"/>
        <v>D</v>
      </c>
      <c r="G954" s="59" t="str">
        <f t="shared" si="69"/>
        <v>A</v>
      </c>
      <c r="H954" s="59" t="str">
        <f t="shared" si="70"/>
        <v>F</v>
      </c>
      <c r="I954" s="59" t="str">
        <f t="shared" si="71"/>
        <v>L</v>
      </c>
      <c r="J954" s="59" t="str">
        <f t="shared" si="72"/>
        <v>H</v>
      </c>
    </row>
    <row r="955" spans="2:10" x14ac:dyDescent="0.25">
      <c r="B955" s="59" t="str">
        <f t="shared" si="64"/>
        <v>ABCDFGHK</v>
      </c>
      <c r="C955" s="59" t="str">
        <f t="shared" si="65"/>
        <v>H</v>
      </c>
      <c r="D955" s="59" t="str">
        <f t="shared" si="66"/>
        <v>G</v>
      </c>
      <c r="E955" s="59" t="str">
        <f t="shared" si="67"/>
        <v>B</v>
      </c>
      <c r="F955" s="59" t="str">
        <f t="shared" si="68"/>
        <v>C</v>
      </c>
      <c r="G955" s="59" t="str">
        <f t="shared" si="69"/>
        <v>A</v>
      </c>
      <c r="H955" s="59" t="str">
        <f t="shared" si="70"/>
        <v>F</v>
      </c>
      <c r="I955" s="59" t="str">
        <f t="shared" si="71"/>
        <v>D</v>
      </c>
      <c r="J955" s="59" t="str">
        <f t="shared" si="72"/>
        <v>K</v>
      </c>
    </row>
    <row r="956" spans="2:10" x14ac:dyDescent="0.25">
      <c r="B956" s="59" t="str">
        <f t="shared" si="64"/>
        <v>ABCDFGHJ</v>
      </c>
      <c r="C956" s="59" t="str">
        <f t="shared" si="65"/>
        <v>H</v>
      </c>
      <c r="D956" s="59" t="str">
        <f t="shared" si="66"/>
        <v>G</v>
      </c>
      <c r="E956" s="59" t="str">
        <f t="shared" si="67"/>
        <v>B</v>
      </c>
      <c r="F956" s="59" t="str">
        <f t="shared" si="68"/>
        <v>C</v>
      </c>
      <c r="G956" s="59" t="str">
        <f t="shared" si="69"/>
        <v>A</v>
      </c>
      <c r="H956" s="59" t="str">
        <f t="shared" si="70"/>
        <v>F</v>
      </c>
      <c r="I956" s="59" t="str">
        <f t="shared" si="71"/>
        <v>D</v>
      </c>
      <c r="J956" s="59" t="str">
        <f t="shared" si="72"/>
        <v>J</v>
      </c>
    </row>
    <row r="957" spans="2:10" x14ac:dyDescent="0.25">
      <c r="B957" s="59" t="str">
        <f t="shared" si="64"/>
        <v>ABCDFGHI</v>
      </c>
      <c r="C957" s="59" t="str">
        <f t="shared" ref="C957:C981" si="73">RIGHT(O461,1)</f>
        <v>H</v>
      </c>
      <c r="D957" s="59" t="str">
        <f t="shared" ref="D957:D981" si="74">RIGHT(P461,1)</f>
        <v>G</v>
      </c>
      <c r="E957" s="59" t="str">
        <f t="shared" ref="E957:E981" si="75">RIGHT(Q461,1)</f>
        <v>B</v>
      </c>
      <c r="F957" s="59" t="str">
        <f t="shared" ref="F957:F981" si="76">RIGHT(R461,1)</f>
        <v>C</v>
      </c>
      <c r="G957" s="59" t="str">
        <f t="shared" ref="G957:G981" si="77">RIGHT(S461,1)</f>
        <v>A</v>
      </c>
      <c r="H957" s="59" t="str">
        <f t="shared" ref="H957:H981" si="78">RIGHT(T461,1)</f>
        <v>F</v>
      </c>
      <c r="I957" s="59" t="str">
        <f t="shared" ref="I957:I981" si="79">RIGHT(U461,1)</f>
        <v>D</v>
      </c>
      <c r="J957" s="59" t="str">
        <f t="shared" ref="J957:J981" si="80">RIGHT(V461,1)</f>
        <v>I</v>
      </c>
    </row>
    <row r="958" spans="2:10" x14ac:dyDescent="0.25">
      <c r="B958" s="59" t="str">
        <f t="shared" si="64"/>
        <v>ABCDEJKL</v>
      </c>
      <c r="C958" s="59" t="str">
        <f t="shared" si="73"/>
        <v>E</v>
      </c>
      <c r="D958" s="59" t="str">
        <f t="shared" si="74"/>
        <v>J</v>
      </c>
      <c r="E958" s="59" t="str">
        <f t="shared" si="75"/>
        <v>B</v>
      </c>
      <c r="F958" s="59" t="str">
        <f t="shared" si="76"/>
        <v>C</v>
      </c>
      <c r="G958" s="59" t="str">
        <f t="shared" si="77"/>
        <v>A</v>
      </c>
      <c r="H958" s="59" t="str">
        <f t="shared" si="78"/>
        <v>D</v>
      </c>
      <c r="I958" s="59" t="str">
        <f t="shared" si="79"/>
        <v>L</v>
      </c>
      <c r="J958" s="59" t="str">
        <f t="shared" si="80"/>
        <v>K</v>
      </c>
    </row>
    <row r="959" spans="2:10" x14ac:dyDescent="0.25">
      <c r="B959" s="59" t="str">
        <f t="shared" si="64"/>
        <v>ABCDEIKL</v>
      </c>
      <c r="C959" s="59" t="str">
        <f t="shared" si="73"/>
        <v>E</v>
      </c>
      <c r="D959" s="59" t="str">
        <f t="shared" si="74"/>
        <v>I</v>
      </c>
      <c r="E959" s="59" t="str">
        <f t="shared" si="75"/>
        <v>B</v>
      </c>
      <c r="F959" s="59" t="str">
        <f t="shared" si="76"/>
        <v>C</v>
      </c>
      <c r="G959" s="59" t="str">
        <f t="shared" si="77"/>
        <v>A</v>
      </c>
      <c r="H959" s="59" t="str">
        <f t="shared" si="78"/>
        <v>D</v>
      </c>
      <c r="I959" s="59" t="str">
        <f t="shared" si="79"/>
        <v>L</v>
      </c>
      <c r="J959" s="59" t="str">
        <f t="shared" si="80"/>
        <v>K</v>
      </c>
    </row>
    <row r="960" spans="2:10" x14ac:dyDescent="0.25">
      <c r="B960" s="59" t="str">
        <f t="shared" si="64"/>
        <v>ABCDEIJL</v>
      </c>
      <c r="C960" s="59" t="str">
        <f t="shared" si="73"/>
        <v>E</v>
      </c>
      <c r="D960" s="59" t="str">
        <f t="shared" si="74"/>
        <v>J</v>
      </c>
      <c r="E960" s="59" t="str">
        <f t="shared" si="75"/>
        <v>B</v>
      </c>
      <c r="F960" s="59" t="str">
        <f t="shared" si="76"/>
        <v>C</v>
      </c>
      <c r="G960" s="59" t="str">
        <f t="shared" si="77"/>
        <v>A</v>
      </c>
      <c r="H960" s="59" t="str">
        <f t="shared" si="78"/>
        <v>D</v>
      </c>
      <c r="I960" s="59" t="str">
        <f t="shared" si="79"/>
        <v>L</v>
      </c>
      <c r="J960" s="59" t="str">
        <f t="shared" si="80"/>
        <v>I</v>
      </c>
    </row>
    <row r="961" spans="2:10" x14ac:dyDescent="0.25">
      <c r="B961" s="59" t="str">
        <f t="shared" si="64"/>
        <v>ABCDEIJK</v>
      </c>
      <c r="C961" s="59" t="str">
        <f t="shared" si="73"/>
        <v>E</v>
      </c>
      <c r="D961" s="59" t="str">
        <f t="shared" si="74"/>
        <v>J</v>
      </c>
      <c r="E961" s="59" t="str">
        <f t="shared" si="75"/>
        <v>B</v>
      </c>
      <c r="F961" s="59" t="str">
        <f t="shared" si="76"/>
        <v>C</v>
      </c>
      <c r="G961" s="59" t="str">
        <f t="shared" si="77"/>
        <v>A</v>
      </c>
      <c r="H961" s="59" t="str">
        <f t="shared" si="78"/>
        <v>D</v>
      </c>
      <c r="I961" s="59" t="str">
        <f t="shared" si="79"/>
        <v>I</v>
      </c>
      <c r="J961" s="59" t="str">
        <f t="shared" si="80"/>
        <v>K</v>
      </c>
    </row>
    <row r="962" spans="2:10" x14ac:dyDescent="0.25">
      <c r="B962" s="59" t="str">
        <f t="shared" si="64"/>
        <v>ABCDEHKL</v>
      </c>
      <c r="C962" s="59" t="str">
        <f t="shared" si="73"/>
        <v>H</v>
      </c>
      <c r="D962" s="59" t="str">
        <f t="shared" si="74"/>
        <v>E</v>
      </c>
      <c r="E962" s="59" t="str">
        <f t="shared" si="75"/>
        <v>B</v>
      </c>
      <c r="F962" s="59" t="str">
        <f t="shared" si="76"/>
        <v>C</v>
      </c>
      <c r="G962" s="59" t="str">
        <f t="shared" si="77"/>
        <v>A</v>
      </c>
      <c r="H962" s="59" t="str">
        <f t="shared" si="78"/>
        <v>D</v>
      </c>
      <c r="I962" s="59" t="str">
        <f t="shared" si="79"/>
        <v>L</v>
      </c>
      <c r="J962" s="59" t="str">
        <f t="shared" si="80"/>
        <v>K</v>
      </c>
    </row>
    <row r="963" spans="2:10" x14ac:dyDescent="0.25">
      <c r="B963" s="59" t="str">
        <f t="shared" si="64"/>
        <v>ABCDEHJL</v>
      </c>
      <c r="C963" s="59" t="str">
        <f t="shared" si="73"/>
        <v>H</v>
      </c>
      <c r="D963" s="59" t="str">
        <f t="shared" si="74"/>
        <v>J</v>
      </c>
      <c r="E963" s="59" t="str">
        <f t="shared" si="75"/>
        <v>B</v>
      </c>
      <c r="F963" s="59" t="str">
        <f t="shared" si="76"/>
        <v>C</v>
      </c>
      <c r="G963" s="59" t="str">
        <f t="shared" si="77"/>
        <v>A</v>
      </c>
      <c r="H963" s="59" t="str">
        <f t="shared" si="78"/>
        <v>D</v>
      </c>
      <c r="I963" s="59" t="str">
        <f t="shared" si="79"/>
        <v>L</v>
      </c>
      <c r="J963" s="59" t="str">
        <f t="shared" si="80"/>
        <v>E</v>
      </c>
    </row>
    <row r="964" spans="2:10" x14ac:dyDescent="0.25">
      <c r="B964" s="59" t="str">
        <f t="shared" si="64"/>
        <v>ABCDEHJK</v>
      </c>
      <c r="C964" s="59" t="str">
        <f t="shared" si="73"/>
        <v>H</v>
      </c>
      <c r="D964" s="59" t="str">
        <f t="shared" si="74"/>
        <v>J</v>
      </c>
      <c r="E964" s="59" t="str">
        <f t="shared" si="75"/>
        <v>B</v>
      </c>
      <c r="F964" s="59" t="str">
        <f t="shared" si="76"/>
        <v>C</v>
      </c>
      <c r="G964" s="59" t="str">
        <f t="shared" si="77"/>
        <v>A</v>
      </c>
      <c r="H964" s="59" t="str">
        <f t="shared" si="78"/>
        <v>D</v>
      </c>
      <c r="I964" s="59" t="str">
        <f t="shared" si="79"/>
        <v>E</v>
      </c>
      <c r="J964" s="59" t="str">
        <f t="shared" si="80"/>
        <v>K</v>
      </c>
    </row>
    <row r="965" spans="2:10" x14ac:dyDescent="0.25">
      <c r="B965" s="59" t="str">
        <f t="shared" si="64"/>
        <v>ABCDEHIL</v>
      </c>
      <c r="C965" s="59" t="str">
        <f t="shared" si="73"/>
        <v>H</v>
      </c>
      <c r="D965" s="59" t="str">
        <f t="shared" si="74"/>
        <v>E</v>
      </c>
      <c r="E965" s="59" t="str">
        <f t="shared" si="75"/>
        <v>B</v>
      </c>
      <c r="F965" s="59" t="str">
        <f t="shared" si="76"/>
        <v>C</v>
      </c>
      <c r="G965" s="59" t="str">
        <f t="shared" si="77"/>
        <v>A</v>
      </c>
      <c r="H965" s="59" t="str">
        <f t="shared" si="78"/>
        <v>D</v>
      </c>
      <c r="I965" s="59" t="str">
        <f t="shared" si="79"/>
        <v>L</v>
      </c>
      <c r="J965" s="59" t="str">
        <f t="shared" si="80"/>
        <v>I</v>
      </c>
    </row>
    <row r="966" spans="2:10" x14ac:dyDescent="0.25">
      <c r="B966" s="59" t="str">
        <f t="shared" si="64"/>
        <v>ABCDEHIK</v>
      </c>
      <c r="C966" s="59" t="str">
        <f t="shared" si="73"/>
        <v>H</v>
      </c>
      <c r="D966" s="59" t="str">
        <f t="shared" si="74"/>
        <v>E</v>
      </c>
      <c r="E966" s="59" t="str">
        <f t="shared" si="75"/>
        <v>B</v>
      </c>
      <c r="F966" s="59" t="str">
        <f t="shared" si="76"/>
        <v>C</v>
      </c>
      <c r="G966" s="59" t="str">
        <f t="shared" si="77"/>
        <v>A</v>
      </c>
      <c r="H966" s="59" t="str">
        <f t="shared" si="78"/>
        <v>D</v>
      </c>
      <c r="I966" s="59" t="str">
        <f t="shared" si="79"/>
        <v>I</v>
      </c>
      <c r="J966" s="59" t="str">
        <f t="shared" si="80"/>
        <v>K</v>
      </c>
    </row>
    <row r="967" spans="2:10" x14ac:dyDescent="0.25">
      <c r="B967" s="59" t="str">
        <f t="shared" si="64"/>
        <v>ABCDEHIJ</v>
      </c>
      <c r="C967" s="59" t="str">
        <f t="shared" si="73"/>
        <v>H</v>
      </c>
      <c r="D967" s="59" t="str">
        <f t="shared" si="74"/>
        <v>J</v>
      </c>
      <c r="E967" s="59" t="str">
        <f t="shared" si="75"/>
        <v>B</v>
      </c>
      <c r="F967" s="59" t="str">
        <f t="shared" si="76"/>
        <v>C</v>
      </c>
      <c r="G967" s="59" t="str">
        <f t="shared" si="77"/>
        <v>A</v>
      </c>
      <c r="H967" s="59" t="str">
        <f t="shared" si="78"/>
        <v>D</v>
      </c>
      <c r="I967" s="59" t="str">
        <f t="shared" si="79"/>
        <v>E</v>
      </c>
      <c r="J967" s="59" t="str">
        <f t="shared" si="80"/>
        <v>I</v>
      </c>
    </row>
    <row r="968" spans="2:10" x14ac:dyDescent="0.25">
      <c r="B968" s="59" t="str">
        <f t="shared" si="64"/>
        <v>ABCDEGKL</v>
      </c>
      <c r="C968" s="59" t="str">
        <f t="shared" si="73"/>
        <v>E</v>
      </c>
      <c r="D968" s="59" t="str">
        <f t="shared" si="74"/>
        <v>G</v>
      </c>
      <c r="E968" s="59" t="str">
        <f t="shared" si="75"/>
        <v>B</v>
      </c>
      <c r="F968" s="59" t="str">
        <f t="shared" si="76"/>
        <v>C</v>
      </c>
      <c r="G968" s="59" t="str">
        <f t="shared" si="77"/>
        <v>A</v>
      </c>
      <c r="H968" s="59" t="str">
        <f t="shared" si="78"/>
        <v>D</v>
      </c>
      <c r="I968" s="59" t="str">
        <f t="shared" si="79"/>
        <v>L</v>
      </c>
      <c r="J968" s="59" t="str">
        <f t="shared" si="80"/>
        <v>K</v>
      </c>
    </row>
    <row r="969" spans="2:10" x14ac:dyDescent="0.25">
      <c r="B969" s="59" t="str">
        <f t="shared" si="64"/>
        <v>ABCDEGJL</v>
      </c>
      <c r="C969" s="59" t="str">
        <f t="shared" si="73"/>
        <v>E</v>
      </c>
      <c r="D969" s="59" t="str">
        <f t="shared" si="74"/>
        <v>G</v>
      </c>
      <c r="E969" s="59" t="str">
        <f t="shared" si="75"/>
        <v>B</v>
      </c>
      <c r="F969" s="59" t="str">
        <f t="shared" si="76"/>
        <v>C</v>
      </c>
      <c r="G969" s="59" t="str">
        <f t="shared" si="77"/>
        <v>A</v>
      </c>
      <c r="H969" s="59" t="str">
        <f t="shared" si="78"/>
        <v>D</v>
      </c>
      <c r="I969" s="59" t="str">
        <f t="shared" si="79"/>
        <v>L</v>
      </c>
      <c r="J969" s="59" t="str">
        <f t="shared" si="80"/>
        <v>J</v>
      </c>
    </row>
    <row r="970" spans="2:10" x14ac:dyDescent="0.25">
      <c r="B970" s="59" t="str">
        <f t="shared" si="64"/>
        <v>ABCDEGJK</v>
      </c>
      <c r="C970" s="59" t="str">
        <f t="shared" si="73"/>
        <v>E</v>
      </c>
      <c r="D970" s="59" t="str">
        <f t="shared" si="74"/>
        <v>G</v>
      </c>
      <c r="E970" s="59" t="str">
        <f t="shared" si="75"/>
        <v>B</v>
      </c>
      <c r="F970" s="59" t="str">
        <f t="shared" si="76"/>
        <v>C</v>
      </c>
      <c r="G970" s="59" t="str">
        <f t="shared" si="77"/>
        <v>A</v>
      </c>
      <c r="H970" s="59" t="str">
        <f t="shared" si="78"/>
        <v>D</v>
      </c>
      <c r="I970" s="59" t="str">
        <f t="shared" si="79"/>
        <v>J</v>
      </c>
      <c r="J970" s="59" t="str">
        <f t="shared" si="80"/>
        <v>K</v>
      </c>
    </row>
    <row r="971" spans="2:10" x14ac:dyDescent="0.25">
      <c r="B971" s="59" t="str">
        <f t="shared" ref="B971:B993" si="81">_xlfn.CONCAT(B475:M475)</f>
        <v>ABCDEGIL</v>
      </c>
      <c r="C971" s="59" t="str">
        <f t="shared" si="73"/>
        <v>E</v>
      </c>
      <c r="D971" s="59" t="str">
        <f t="shared" si="74"/>
        <v>G</v>
      </c>
      <c r="E971" s="59" t="str">
        <f t="shared" si="75"/>
        <v>B</v>
      </c>
      <c r="F971" s="59" t="str">
        <f t="shared" si="76"/>
        <v>C</v>
      </c>
      <c r="G971" s="59" t="str">
        <f t="shared" si="77"/>
        <v>A</v>
      </c>
      <c r="H971" s="59" t="str">
        <f t="shared" si="78"/>
        <v>D</v>
      </c>
      <c r="I971" s="59" t="str">
        <f t="shared" si="79"/>
        <v>L</v>
      </c>
      <c r="J971" s="59" t="str">
        <f t="shared" si="80"/>
        <v>I</v>
      </c>
    </row>
    <row r="972" spans="2:10" x14ac:dyDescent="0.25">
      <c r="B972" s="59" t="str">
        <f t="shared" si="81"/>
        <v>ABCDEGIK</v>
      </c>
      <c r="C972" s="59" t="str">
        <f t="shared" si="73"/>
        <v>E</v>
      </c>
      <c r="D972" s="59" t="str">
        <f t="shared" si="74"/>
        <v>G</v>
      </c>
      <c r="E972" s="59" t="str">
        <f t="shared" si="75"/>
        <v>B</v>
      </c>
      <c r="F972" s="59" t="str">
        <f t="shared" si="76"/>
        <v>C</v>
      </c>
      <c r="G972" s="59" t="str">
        <f t="shared" si="77"/>
        <v>A</v>
      </c>
      <c r="H972" s="59" t="str">
        <f t="shared" si="78"/>
        <v>D</v>
      </c>
      <c r="I972" s="59" t="str">
        <f t="shared" si="79"/>
        <v>I</v>
      </c>
      <c r="J972" s="59" t="str">
        <f t="shared" si="80"/>
        <v>K</v>
      </c>
    </row>
    <row r="973" spans="2:10" x14ac:dyDescent="0.25">
      <c r="B973" s="59" t="str">
        <f t="shared" si="81"/>
        <v>ABCDEGIJ</v>
      </c>
      <c r="C973" s="59" t="str">
        <f t="shared" si="73"/>
        <v>E</v>
      </c>
      <c r="D973" s="59" t="str">
        <f t="shared" si="74"/>
        <v>G</v>
      </c>
      <c r="E973" s="59" t="str">
        <f t="shared" si="75"/>
        <v>B</v>
      </c>
      <c r="F973" s="59" t="str">
        <f t="shared" si="76"/>
        <v>C</v>
      </c>
      <c r="G973" s="59" t="str">
        <f t="shared" si="77"/>
        <v>A</v>
      </c>
      <c r="H973" s="59" t="str">
        <f t="shared" si="78"/>
        <v>D</v>
      </c>
      <c r="I973" s="59" t="str">
        <f t="shared" si="79"/>
        <v>I</v>
      </c>
      <c r="J973" s="59" t="str">
        <f t="shared" si="80"/>
        <v>J</v>
      </c>
    </row>
    <row r="974" spans="2:10" x14ac:dyDescent="0.25">
      <c r="B974" s="59" t="str">
        <f t="shared" si="81"/>
        <v>ABCDEGHL</v>
      </c>
      <c r="C974" s="59" t="str">
        <f t="shared" si="73"/>
        <v>H</v>
      </c>
      <c r="D974" s="59" t="str">
        <f t="shared" si="74"/>
        <v>G</v>
      </c>
      <c r="E974" s="59" t="str">
        <f t="shared" si="75"/>
        <v>B</v>
      </c>
      <c r="F974" s="59" t="str">
        <f t="shared" si="76"/>
        <v>C</v>
      </c>
      <c r="G974" s="59" t="str">
        <f t="shared" si="77"/>
        <v>A</v>
      </c>
      <c r="H974" s="59" t="str">
        <f t="shared" si="78"/>
        <v>D</v>
      </c>
      <c r="I974" s="59" t="str">
        <f t="shared" si="79"/>
        <v>L</v>
      </c>
      <c r="J974" s="59" t="str">
        <f t="shared" si="80"/>
        <v>E</v>
      </c>
    </row>
    <row r="975" spans="2:10" x14ac:dyDescent="0.25">
      <c r="B975" s="59" t="str">
        <f t="shared" si="81"/>
        <v>ABCDEGHK</v>
      </c>
      <c r="C975" s="59" t="str">
        <f t="shared" si="73"/>
        <v>H</v>
      </c>
      <c r="D975" s="59" t="str">
        <f t="shared" si="74"/>
        <v>G</v>
      </c>
      <c r="E975" s="59" t="str">
        <f t="shared" si="75"/>
        <v>B</v>
      </c>
      <c r="F975" s="59" t="str">
        <f t="shared" si="76"/>
        <v>C</v>
      </c>
      <c r="G975" s="59" t="str">
        <f t="shared" si="77"/>
        <v>A</v>
      </c>
      <c r="H975" s="59" t="str">
        <f t="shared" si="78"/>
        <v>D</v>
      </c>
      <c r="I975" s="59" t="str">
        <f t="shared" si="79"/>
        <v>E</v>
      </c>
      <c r="J975" s="59" t="str">
        <f t="shared" si="80"/>
        <v>K</v>
      </c>
    </row>
    <row r="976" spans="2:10" x14ac:dyDescent="0.25">
      <c r="B976" s="59" t="str">
        <f t="shared" si="81"/>
        <v>ABCDEGHJ</v>
      </c>
      <c r="C976" s="59" t="str">
        <f t="shared" si="73"/>
        <v>H</v>
      </c>
      <c r="D976" s="59" t="str">
        <f t="shared" si="74"/>
        <v>G</v>
      </c>
      <c r="E976" s="59" t="str">
        <f t="shared" si="75"/>
        <v>B</v>
      </c>
      <c r="F976" s="59" t="str">
        <f t="shared" si="76"/>
        <v>C</v>
      </c>
      <c r="G976" s="59" t="str">
        <f t="shared" si="77"/>
        <v>A</v>
      </c>
      <c r="H976" s="59" t="str">
        <f t="shared" si="78"/>
        <v>D</v>
      </c>
      <c r="I976" s="59" t="str">
        <f t="shared" si="79"/>
        <v>E</v>
      </c>
      <c r="J976" s="59" t="str">
        <f t="shared" si="80"/>
        <v>J</v>
      </c>
    </row>
    <row r="977" spans="2:10" x14ac:dyDescent="0.25">
      <c r="B977" s="59" t="str">
        <f t="shared" si="81"/>
        <v>ABCDEGHI</v>
      </c>
      <c r="C977" s="59" t="str">
        <f t="shared" si="73"/>
        <v>H</v>
      </c>
      <c r="D977" s="59" t="str">
        <f t="shared" si="74"/>
        <v>G</v>
      </c>
      <c r="E977" s="59" t="str">
        <f t="shared" si="75"/>
        <v>B</v>
      </c>
      <c r="F977" s="59" t="str">
        <f t="shared" si="76"/>
        <v>C</v>
      </c>
      <c r="G977" s="59" t="str">
        <f t="shared" si="77"/>
        <v>A</v>
      </c>
      <c r="H977" s="59" t="str">
        <f t="shared" si="78"/>
        <v>D</v>
      </c>
      <c r="I977" s="59" t="str">
        <f t="shared" si="79"/>
        <v>E</v>
      </c>
      <c r="J977" s="59" t="str">
        <f t="shared" si="80"/>
        <v>I</v>
      </c>
    </row>
    <row r="978" spans="2:10" x14ac:dyDescent="0.25">
      <c r="B978" s="59" t="str">
        <f t="shared" si="81"/>
        <v>ABCDEFKL</v>
      </c>
      <c r="C978" s="59" t="str">
        <f t="shared" si="73"/>
        <v>C</v>
      </c>
      <c r="D978" s="59" t="str">
        <f t="shared" si="74"/>
        <v>E</v>
      </c>
      <c r="E978" s="59" t="str">
        <f t="shared" si="75"/>
        <v>B</v>
      </c>
      <c r="F978" s="59" t="str">
        <f t="shared" si="76"/>
        <v>D</v>
      </c>
      <c r="G978" s="59" t="str">
        <f t="shared" si="77"/>
        <v>A</v>
      </c>
      <c r="H978" s="59" t="str">
        <f t="shared" si="78"/>
        <v>F</v>
      </c>
      <c r="I978" s="59" t="str">
        <f t="shared" si="79"/>
        <v>L</v>
      </c>
      <c r="J978" s="59" t="str">
        <f t="shared" si="80"/>
        <v>K</v>
      </c>
    </row>
    <row r="979" spans="2:10" x14ac:dyDescent="0.25">
      <c r="B979" s="59" t="str">
        <f t="shared" si="81"/>
        <v>ABCDEFJL</v>
      </c>
      <c r="C979" s="59" t="str">
        <f t="shared" si="73"/>
        <v>C</v>
      </c>
      <c r="D979" s="59" t="str">
        <f t="shared" si="74"/>
        <v>J</v>
      </c>
      <c r="E979" s="59" t="str">
        <f t="shared" si="75"/>
        <v>B</v>
      </c>
      <c r="F979" s="59" t="str">
        <f t="shared" si="76"/>
        <v>D</v>
      </c>
      <c r="G979" s="59" t="str">
        <f t="shared" si="77"/>
        <v>A</v>
      </c>
      <c r="H979" s="59" t="str">
        <f t="shared" si="78"/>
        <v>F</v>
      </c>
      <c r="I979" s="59" t="str">
        <f t="shared" si="79"/>
        <v>L</v>
      </c>
      <c r="J979" s="59" t="str">
        <f t="shared" si="80"/>
        <v>E</v>
      </c>
    </row>
    <row r="980" spans="2:10" x14ac:dyDescent="0.25">
      <c r="B980" s="59" t="str">
        <f t="shared" si="81"/>
        <v>ABCDEFJK</v>
      </c>
      <c r="C980" s="59" t="str">
        <f t="shared" si="73"/>
        <v>C</v>
      </c>
      <c r="D980" s="59" t="str">
        <f t="shared" si="74"/>
        <v>J</v>
      </c>
      <c r="E980" s="59" t="str">
        <f t="shared" si="75"/>
        <v>B</v>
      </c>
      <c r="F980" s="59" t="str">
        <f t="shared" si="76"/>
        <v>D</v>
      </c>
      <c r="G980" s="59" t="str">
        <f t="shared" si="77"/>
        <v>A</v>
      </c>
      <c r="H980" s="59" t="str">
        <f t="shared" si="78"/>
        <v>F</v>
      </c>
      <c r="I980" s="59" t="str">
        <f t="shared" si="79"/>
        <v>E</v>
      </c>
      <c r="J980" s="59" t="str">
        <f t="shared" si="80"/>
        <v>K</v>
      </c>
    </row>
    <row r="981" spans="2:10" x14ac:dyDescent="0.25">
      <c r="B981" s="59" t="str">
        <f t="shared" si="81"/>
        <v>ABCDEFIL</v>
      </c>
      <c r="C981" s="59" t="str">
        <f t="shared" si="73"/>
        <v>C</v>
      </c>
      <c r="D981" s="59" t="str">
        <f t="shared" si="74"/>
        <v>E</v>
      </c>
      <c r="E981" s="59" t="str">
        <f t="shared" si="75"/>
        <v>B</v>
      </c>
      <c r="F981" s="59" t="str">
        <f t="shared" si="76"/>
        <v>D</v>
      </c>
      <c r="G981" s="59" t="str">
        <f t="shared" si="77"/>
        <v>A</v>
      </c>
      <c r="H981" s="59" t="str">
        <f t="shared" si="78"/>
        <v>F</v>
      </c>
      <c r="I981" s="59" t="str">
        <f t="shared" si="79"/>
        <v>L</v>
      </c>
      <c r="J981" s="59" t="str">
        <f t="shared" si="80"/>
        <v>I</v>
      </c>
    </row>
    <row r="982" spans="2:10" x14ac:dyDescent="0.25">
      <c r="B982" s="59" t="str">
        <f t="shared" si="81"/>
        <v>ABCDEFIK</v>
      </c>
      <c r="C982" s="59" t="str">
        <f t="shared" ref="C982:C992" si="82">RIGHT(O486,1)</f>
        <v>C</v>
      </c>
      <c r="D982" s="59" t="str">
        <f t="shared" ref="D982:D992" si="83">RIGHT(P486,1)</f>
        <v>E</v>
      </c>
      <c r="E982" s="59" t="str">
        <f t="shared" ref="E982:E992" si="84">RIGHT(Q486,1)</f>
        <v>B</v>
      </c>
      <c r="F982" s="59" t="str">
        <f t="shared" ref="F982:F992" si="85">RIGHT(R486,1)</f>
        <v>D</v>
      </c>
      <c r="G982" s="59" t="str">
        <f t="shared" ref="G982:G992" si="86">RIGHT(S486,1)</f>
        <v>A</v>
      </c>
      <c r="H982" s="59" t="str">
        <f t="shared" ref="H982:H992" si="87">RIGHT(T486,1)</f>
        <v>F</v>
      </c>
      <c r="I982" s="59" t="str">
        <f t="shared" ref="I982:I992" si="88">RIGHT(U486,1)</f>
        <v>I</v>
      </c>
      <c r="J982" s="59" t="str">
        <f t="shared" ref="J982:J992" si="89">RIGHT(V486,1)</f>
        <v>K</v>
      </c>
    </row>
    <row r="983" spans="2:10" x14ac:dyDescent="0.25">
      <c r="B983" s="59" t="str">
        <f t="shared" si="81"/>
        <v>ABCDEFIJ</v>
      </c>
      <c r="C983" s="59" t="str">
        <f t="shared" si="82"/>
        <v>C</v>
      </c>
      <c r="D983" s="59" t="str">
        <f t="shared" si="83"/>
        <v>J</v>
      </c>
      <c r="E983" s="59" t="str">
        <f t="shared" si="84"/>
        <v>B</v>
      </c>
      <c r="F983" s="59" t="str">
        <f t="shared" si="85"/>
        <v>D</v>
      </c>
      <c r="G983" s="59" t="str">
        <f t="shared" si="86"/>
        <v>A</v>
      </c>
      <c r="H983" s="59" t="str">
        <f t="shared" si="87"/>
        <v>F</v>
      </c>
      <c r="I983" s="59" t="str">
        <f t="shared" si="88"/>
        <v>E</v>
      </c>
      <c r="J983" s="59" t="str">
        <f t="shared" si="89"/>
        <v>I</v>
      </c>
    </row>
    <row r="984" spans="2:10" x14ac:dyDescent="0.25">
      <c r="B984" s="59" t="str">
        <f t="shared" si="81"/>
        <v>ABCDEFHL</v>
      </c>
      <c r="C984" s="59" t="str">
        <f t="shared" si="82"/>
        <v>H</v>
      </c>
      <c r="D984" s="59" t="str">
        <f t="shared" si="83"/>
        <v>F</v>
      </c>
      <c r="E984" s="59" t="str">
        <f t="shared" si="84"/>
        <v>B</v>
      </c>
      <c r="F984" s="59" t="str">
        <f t="shared" si="85"/>
        <v>C</v>
      </c>
      <c r="G984" s="59" t="str">
        <f t="shared" si="86"/>
        <v>A</v>
      </c>
      <c r="H984" s="59" t="str">
        <f t="shared" si="87"/>
        <v>D</v>
      </c>
      <c r="I984" s="59" t="str">
        <f t="shared" si="88"/>
        <v>L</v>
      </c>
      <c r="J984" s="59" t="str">
        <f t="shared" si="89"/>
        <v>E</v>
      </c>
    </row>
    <row r="985" spans="2:10" x14ac:dyDescent="0.25">
      <c r="B985" s="59" t="str">
        <f t="shared" si="81"/>
        <v>ABCDEFHK</v>
      </c>
      <c r="C985" s="59" t="str">
        <f t="shared" si="82"/>
        <v>H</v>
      </c>
      <c r="D985" s="59" t="str">
        <f t="shared" si="83"/>
        <v>E</v>
      </c>
      <c r="E985" s="59" t="str">
        <f t="shared" si="84"/>
        <v>B</v>
      </c>
      <c r="F985" s="59" t="str">
        <f t="shared" si="85"/>
        <v>C</v>
      </c>
      <c r="G985" s="59" t="str">
        <f t="shared" si="86"/>
        <v>A</v>
      </c>
      <c r="H985" s="59" t="str">
        <f t="shared" si="87"/>
        <v>F</v>
      </c>
      <c r="I985" s="59" t="str">
        <f t="shared" si="88"/>
        <v>D</v>
      </c>
      <c r="J985" s="59" t="str">
        <f t="shared" si="89"/>
        <v>K</v>
      </c>
    </row>
    <row r="986" spans="2:10" x14ac:dyDescent="0.25">
      <c r="B986" s="59" t="str">
        <f t="shared" si="81"/>
        <v>ABCDEFHJ</v>
      </c>
      <c r="C986" s="59" t="str">
        <f t="shared" si="82"/>
        <v>H</v>
      </c>
      <c r="D986" s="59" t="str">
        <f t="shared" si="83"/>
        <v>J</v>
      </c>
      <c r="E986" s="59" t="str">
        <f t="shared" si="84"/>
        <v>B</v>
      </c>
      <c r="F986" s="59" t="str">
        <f t="shared" si="85"/>
        <v>C</v>
      </c>
      <c r="G986" s="59" t="str">
        <f t="shared" si="86"/>
        <v>A</v>
      </c>
      <c r="H986" s="59" t="str">
        <f t="shared" si="87"/>
        <v>F</v>
      </c>
      <c r="I986" s="59" t="str">
        <f t="shared" si="88"/>
        <v>D</v>
      </c>
      <c r="J986" s="59" t="str">
        <f t="shared" si="89"/>
        <v>E</v>
      </c>
    </row>
    <row r="987" spans="2:10" x14ac:dyDescent="0.25">
      <c r="B987" s="59" t="str">
        <f t="shared" si="81"/>
        <v>ABCDEFHI</v>
      </c>
      <c r="C987" s="59" t="str">
        <f t="shared" si="82"/>
        <v>H</v>
      </c>
      <c r="D987" s="59" t="str">
        <f t="shared" si="83"/>
        <v>E</v>
      </c>
      <c r="E987" s="59" t="str">
        <f t="shared" si="84"/>
        <v>B</v>
      </c>
      <c r="F987" s="59" t="str">
        <f t="shared" si="85"/>
        <v>C</v>
      </c>
      <c r="G987" s="59" t="str">
        <f t="shared" si="86"/>
        <v>A</v>
      </c>
      <c r="H987" s="59" t="str">
        <f t="shared" si="87"/>
        <v>F</v>
      </c>
      <c r="I987" s="59" t="str">
        <f t="shared" si="88"/>
        <v>D</v>
      </c>
      <c r="J987" s="59" t="str">
        <f t="shared" si="89"/>
        <v>I</v>
      </c>
    </row>
    <row r="988" spans="2:10" x14ac:dyDescent="0.25">
      <c r="B988" s="59" t="str">
        <f t="shared" si="81"/>
        <v>ABCDEFGL</v>
      </c>
      <c r="C988" s="59" t="str">
        <f t="shared" si="82"/>
        <v>C</v>
      </c>
      <c r="D988" s="59" t="str">
        <f t="shared" si="83"/>
        <v>G</v>
      </c>
      <c r="E988" s="59" t="str">
        <f t="shared" si="84"/>
        <v>B</v>
      </c>
      <c r="F988" s="59" t="str">
        <f t="shared" si="85"/>
        <v>D</v>
      </c>
      <c r="G988" s="59" t="str">
        <f t="shared" si="86"/>
        <v>A</v>
      </c>
      <c r="H988" s="59" t="str">
        <f t="shared" si="87"/>
        <v>F</v>
      </c>
      <c r="I988" s="59" t="str">
        <f t="shared" si="88"/>
        <v>L</v>
      </c>
      <c r="J988" s="59" t="str">
        <f t="shared" si="89"/>
        <v>E</v>
      </c>
    </row>
    <row r="989" spans="2:10" x14ac:dyDescent="0.25">
      <c r="B989" s="59" t="str">
        <f t="shared" si="81"/>
        <v>ABCDEFGK</v>
      </c>
      <c r="C989" s="59" t="str">
        <f t="shared" si="82"/>
        <v>C</v>
      </c>
      <c r="D989" s="59" t="str">
        <f t="shared" si="83"/>
        <v>G</v>
      </c>
      <c r="E989" s="59" t="str">
        <f t="shared" si="84"/>
        <v>B</v>
      </c>
      <c r="F989" s="59" t="str">
        <f t="shared" si="85"/>
        <v>D</v>
      </c>
      <c r="G989" s="59" t="str">
        <f t="shared" si="86"/>
        <v>A</v>
      </c>
      <c r="H989" s="59" t="str">
        <f t="shared" si="87"/>
        <v>F</v>
      </c>
      <c r="I989" s="59" t="str">
        <f t="shared" si="88"/>
        <v>E</v>
      </c>
      <c r="J989" s="59" t="str">
        <f t="shared" si="89"/>
        <v>K</v>
      </c>
    </row>
    <row r="990" spans="2:10" x14ac:dyDescent="0.25">
      <c r="B990" s="59" t="str">
        <f t="shared" si="81"/>
        <v>ABCDEFGJ</v>
      </c>
      <c r="C990" s="59" t="str">
        <f t="shared" si="82"/>
        <v>C</v>
      </c>
      <c r="D990" s="59" t="str">
        <f t="shared" si="83"/>
        <v>G</v>
      </c>
      <c r="E990" s="59" t="str">
        <f t="shared" si="84"/>
        <v>B</v>
      </c>
      <c r="F990" s="59" t="str">
        <f t="shared" si="85"/>
        <v>D</v>
      </c>
      <c r="G990" s="59" t="str">
        <f t="shared" si="86"/>
        <v>A</v>
      </c>
      <c r="H990" s="59" t="str">
        <f t="shared" si="87"/>
        <v>F</v>
      </c>
      <c r="I990" s="59" t="str">
        <f t="shared" si="88"/>
        <v>E</v>
      </c>
      <c r="J990" s="59" t="str">
        <f t="shared" si="89"/>
        <v>J</v>
      </c>
    </row>
    <row r="991" spans="2:10" x14ac:dyDescent="0.25">
      <c r="B991" s="59" t="str">
        <f t="shared" si="81"/>
        <v>ABCDEFGI</v>
      </c>
      <c r="C991" s="59" t="str">
        <f t="shared" si="82"/>
        <v>C</v>
      </c>
      <c r="D991" s="59" t="str">
        <f t="shared" si="83"/>
        <v>G</v>
      </c>
      <c r="E991" s="59" t="str">
        <f t="shared" si="84"/>
        <v>B</v>
      </c>
      <c r="F991" s="59" t="str">
        <f t="shared" si="85"/>
        <v>D</v>
      </c>
      <c r="G991" s="59" t="str">
        <f t="shared" si="86"/>
        <v>A</v>
      </c>
      <c r="H991" s="59" t="str">
        <f t="shared" si="87"/>
        <v>F</v>
      </c>
      <c r="I991" s="59" t="str">
        <f t="shared" si="88"/>
        <v>E</v>
      </c>
      <c r="J991" s="59" t="str">
        <f t="shared" si="89"/>
        <v>I</v>
      </c>
    </row>
    <row r="992" spans="2:10" x14ac:dyDescent="0.25">
      <c r="B992" s="59" t="str">
        <f t="shared" si="81"/>
        <v>ABCDEFGH</v>
      </c>
      <c r="C992" s="59" t="str">
        <f t="shared" si="82"/>
        <v>H</v>
      </c>
      <c r="D992" s="59" t="str">
        <f t="shared" si="83"/>
        <v>G</v>
      </c>
      <c r="E992" s="59" t="str">
        <f t="shared" si="84"/>
        <v>B</v>
      </c>
      <c r="F992" s="59" t="str">
        <f t="shared" si="85"/>
        <v>C</v>
      </c>
      <c r="G992" s="59" t="str">
        <f t="shared" si="86"/>
        <v>A</v>
      </c>
      <c r="H992" s="59" t="str">
        <f t="shared" si="87"/>
        <v>F</v>
      </c>
      <c r="I992" s="59" t="str">
        <f t="shared" si="88"/>
        <v>D</v>
      </c>
      <c r="J992" s="59" t="str">
        <f t="shared" si="89"/>
        <v>E</v>
      </c>
    </row>
    <row r="993" spans="2:2" x14ac:dyDescent="0.25">
      <c r="B993" s="59" t="str">
        <f t="shared" si="81"/>
        <v/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A75E6-7D77-45DE-A593-7F87D8F4CF8F}">
  <dimension ref="A1:J496"/>
  <sheetViews>
    <sheetView workbookViewId="0">
      <selection activeCell="G36" sqref="G36"/>
    </sheetView>
  </sheetViews>
  <sheetFormatPr defaultRowHeight="13.2" x14ac:dyDescent="0.25"/>
  <cols>
    <col min="1" max="1" width="12.5546875" style="10" customWidth="1"/>
    <col min="2" max="9" width="8.88671875" style="10"/>
  </cols>
  <sheetData>
    <row r="1" spans="1:10" x14ac:dyDescent="0.25">
      <c r="A1" s="100" t="s">
        <v>138</v>
      </c>
      <c r="B1" s="101" t="s">
        <v>139</v>
      </c>
      <c r="C1" s="101" t="s">
        <v>140</v>
      </c>
      <c r="D1" s="101" t="s">
        <v>141</v>
      </c>
      <c r="E1" s="101" t="s">
        <v>142</v>
      </c>
      <c r="F1" s="101" t="s">
        <v>143</v>
      </c>
      <c r="G1" s="101" t="s">
        <v>144</v>
      </c>
      <c r="H1" s="101" t="s">
        <v>145</v>
      </c>
      <c r="I1" s="101" t="s">
        <v>146</v>
      </c>
      <c r="J1" s="10"/>
    </row>
    <row r="2" spans="1:10" x14ac:dyDescent="0.25">
      <c r="A2" s="101" t="s">
        <v>147</v>
      </c>
      <c r="B2" s="101" t="s">
        <v>23</v>
      </c>
      <c r="C2" s="101" t="s">
        <v>20</v>
      </c>
      <c r="D2" s="101" t="s">
        <v>135</v>
      </c>
      <c r="E2" s="101" t="s">
        <v>132</v>
      </c>
      <c r="F2" s="101" t="s">
        <v>134</v>
      </c>
      <c r="G2" s="101" t="s">
        <v>133</v>
      </c>
      <c r="H2" s="101" t="s">
        <v>137</v>
      </c>
      <c r="I2" s="101" t="s">
        <v>136</v>
      </c>
    </row>
    <row r="3" spans="1:10" x14ac:dyDescent="0.25">
      <c r="A3" s="10" t="s">
        <v>183</v>
      </c>
      <c r="B3" s="10" t="s">
        <v>134</v>
      </c>
      <c r="C3" s="10" t="s">
        <v>133</v>
      </c>
      <c r="D3" s="10" t="s">
        <v>135</v>
      </c>
      <c r="E3" s="10" t="s">
        <v>22</v>
      </c>
      <c r="F3" s="10" t="s">
        <v>20</v>
      </c>
      <c r="G3" s="10" t="s">
        <v>132</v>
      </c>
      <c r="H3" s="10" t="s">
        <v>137</v>
      </c>
      <c r="I3" s="10" t="s">
        <v>136</v>
      </c>
    </row>
    <row r="4" spans="1:10" x14ac:dyDescent="0.25">
      <c r="A4" s="10" t="s">
        <v>184</v>
      </c>
      <c r="B4" s="10" t="s">
        <v>23</v>
      </c>
      <c r="C4" s="10" t="s">
        <v>20</v>
      </c>
      <c r="D4" s="10" t="s">
        <v>135</v>
      </c>
      <c r="E4" s="10" t="s">
        <v>22</v>
      </c>
      <c r="F4" s="10" t="s">
        <v>134</v>
      </c>
      <c r="G4" s="10" t="s">
        <v>133</v>
      </c>
      <c r="H4" s="10" t="s">
        <v>137</v>
      </c>
      <c r="I4" s="10" t="s">
        <v>136</v>
      </c>
    </row>
    <row r="5" spans="1:10" x14ac:dyDescent="0.25">
      <c r="A5" s="10" t="s">
        <v>185</v>
      </c>
      <c r="B5" s="10" t="s">
        <v>23</v>
      </c>
      <c r="C5" s="10" t="s">
        <v>20</v>
      </c>
      <c r="D5" s="10" t="s">
        <v>135</v>
      </c>
      <c r="E5" s="10" t="s">
        <v>22</v>
      </c>
      <c r="F5" s="10" t="s">
        <v>134</v>
      </c>
      <c r="G5" s="10" t="s">
        <v>132</v>
      </c>
      <c r="H5" s="10" t="s">
        <v>137</v>
      </c>
      <c r="I5" s="10" t="s">
        <v>136</v>
      </c>
    </row>
    <row r="6" spans="1:10" x14ac:dyDescent="0.25">
      <c r="A6" s="10" t="s">
        <v>186</v>
      </c>
      <c r="B6" s="10" t="s">
        <v>23</v>
      </c>
      <c r="C6" s="10" t="s">
        <v>133</v>
      </c>
      <c r="D6" s="10" t="s">
        <v>135</v>
      </c>
      <c r="E6" s="10" t="s">
        <v>22</v>
      </c>
      <c r="F6" s="10" t="s">
        <v>20</v>
      </c>
      <c r="G6" s="10" t="s">
        <v>132</v>
      </c>
      <c r="H6" s="10" t="s">
        <v>137</v>
      </c>
      <c r="I6" s="10" t="s">
        <v>136</v>
      </c>
    </row>
    <row r="7" spans="1:10" x14ac:dyDescent="0.25">
      <c r="A7" s="10" t="s">
        <v>187</v>
      </c>
      <c r="B7" s="10" t="s">
        <v>23</v>
      </c>
      <c r="C7" s="10" t="s">
        <v>133</v>
      </c>
      <c r="D7" s="10" t="s">
        <v>20</v>
      </c>
      <c r="E7" s="10" t="s">
        <v>22</v>
      </c>
      <c r="F7" s="10" t="s">
        <v>134</v>
      </c>
      <c r="G7" s="10" t="s">
        <v>132</v>
      </c>
      <c r="H7" s="10" t="s">
        <v>137</v>
      </c>
      <c r="I7" s="10" t="s">
        <v>136</v>
      </c>
    </row>
    <row r="8" spans="1:10" x14ac:dyDescent="0.25">
      <c r="A8" s="10" t="s">
        <v>188</v>
      </c>
      <c r="B8" s="10" t="s">
        <v>23</v>
      </c>
      <c r="C8" s="10" t="s">
        <v>133</v>
      </c>
      <c r="D8" s="10" t="s">
        <v>135</v>
      </c>
      <c r="E8" s="10" t="s">
        <v>22</v>
      </c>
      <c r="F8" s="10" t="s">
        <v>134</v>
      </c>
      <c r="G8" s="10" t="s">
        <v>132</v>
      </c>
      <c r="H8" s="10" t="s">
        <v>137</v>
      </c>
      <c r="I8" s="10" t="s">
        <v>136</v>
      </c>
    </row>
    <row r="9" spans="1:10" x14ac:dyDescent="0.25">
      <c r="A9" s="10" t="s">
        <v>189</v>
      </c>
      <c r="B9" s="10" t="s">
        <v>23</v>
      </c>
      <c r="C9" s="10" t="s">
        <v>133</v>
      </c>
      <c r="D9" s="10" t="s">
        <v>20</v>
      </c>
      <c r="E9" s="10" t="s">
        <v>22</v>
      </c>
      <c r="F9" s="10" t="s">
        <v>134</v>
      </c>
      <c r="G9" s="10" t="s">
        <v>132</v>
      </c>
      <c r="H9" s="10" t="s">
        <v>137</v>
      </c>
      <c r="I9" s="10" t="s">
        <v>135</v>
      </c>
    </row>
    <row r="10" spans="1:10" x14ac:dyDescent="0.25">
      <c r="A10" s="10" t="s">
        <v>190</v>
      </c>
      <c r="B10" s="10" t="s">
        <v>23</v>
      </c>
      <c r="C10" s="10" t="s">
        <v>133</v>
      </c>
      <c r="D10" s="10" t="s">
        <v>20</v>
      </c>
      <c r="E10" s="10" t="s">
        <v>22</v>
      </c>
      <c r="F10" s="10" t="s">
        <v>134</v>
      </c>
      <c r="G10" s="10" t="s">
        <v>132</v>
      </c>
      <c r="H10" s="10" t="s">
        <v>135</v>
      </c>
      <c r="I10" s="10" t="s">
        <v>136</v>
      </c>
    </row>
    <row r="11" spans="1:10" x14ac:dyDescent="0.25">
      <c r="A11" s="10" t="s">
        <v>191</v>
      </c>
      <c r="B11" s="10" t="s">
        <v>134</v>
      </c>
      <c r="C11" s="10" t="s">
        <v>133</v>
      </c>
      <c r="D11" s="10" t="s">
        <v>135</v>
      </c>
      <c r="E11" s="10" t="s">
        <v>41</v>
      </c>
      <c r="F11" s="10" t="s">
        <v>20</v>
      </c>
      <c r="G11" s="10" t="s">
        <v>132</v>
      </c>
      <c r="H11" s="10" t="s">
        <v>137</v>
      </c>
      <c r="I11" s="10" t="s">
        <v>136</v>
      </c>
    </row>
    <row r="12" spans="1:10" x14ac:dyDescent="0.25">
      <c r="A12" s="10" t="s">
        <v>192</v>
      </c>
      <c r="B12" s="10" t="s">
        <v>23</v>
      </c>
      <c r="C12" s="10" t="s">
        <v>20</v>
      </c>
      <c r="D12" s="10" t="s">
        <v>135</v>
      </c>
      <c r="E12" s="10" t="s">
        <v>41</v>
      </c>
      <c r="F12" s="10" t="s">
        <v>134</v>
      </c>
      <c r="G12" s="10" t="s">
        <v>133</v>
      </c>
      <c r="H12" s="10" t="s">
        <v>137</v>
      </c>
      <c r="I12" s="10" t="s">
        <v>136</v>
      </c>
    </row>
    <row r="13" spans="1:10" x14ac:dyDescent="0.25">
      <c r="A13" s="10" t="s">
        <v>193</v>
      </c>
      <c r="B13" s="10" t="s">
        <v>23</v>
      </c>
      <c r="C13" s="10" t="s">
        <v>20</v>
      </c>
      <c r="D13" s="10" t="s">
        <v>135</v>
      </c>
      <c r="E13" s="10" t="s">
        <v>41</v>
      </c>
      <c r="F13" s="10" t="s">
        <v>134</v>
      </c>
      <c r="G13" s="10" t="s">
        <v>132</v>
      </c>
      <c r="H13" s="10" t="s">
        <v>137</v>
      </c>
      <c r="I13" s="10" t="s">
        <v>136</v>
      </c>
    </row>
    <row r="14" spans="1:10" x14ac:dyDescent="0.25">
      <c r="A14" s="10" t="s">
        <v>194</v>
      </c>
      <c r="B14" s="10" t="s">
        <v>23</v>
      </c>
      <c r="C14" s="10" t="s">
        <v>133</v>
      </c>
      <c r="D14" s="10" t="s">
        <v>135</v>
      </c>
      <c r="E14" s="10" t="s">
        <v>41</v>
      </c>
      <c r="F14" s="10" t="s">
        <v>20</v>
      </c>
      <c r="G14" s="10" t="s">
        <v>132</v>
      </c>
      <c r="H14" s="10" t="s">
        <v>137</v>
      </c>
      <c r="I14" s="10" t="s">
        <v>136</v>
      </c>
    </row>
    <row r="15" spans="1:10" x14ac:dyDescent="0.25">
      <c r="A15" s="10" t="s">
        <v>195</v>
      </c>
      <c r="B15" s="10" t="s">
        <v>23</v>
      </c>
      <c r="C15" s="10" t="s">
        <v>133</v>
      </c>
      <c r="D15" s="10" t="s">
        <v>20</v>
      </c>
      <c r="E15" s="10" t="s">
        <v>41</v>
      </c>
      <c r="F15" s="10" t="s">
        <v>134</v>
      </c>
      <c r="G15" s="10" t="s">
        <v>132</v>
      </c>
      <c r="H15" s="10" t="s">
        <v>137</v>
      </c>
      <c r="I15" s="10" t="s">
        <v>136</v>
      </c>
    </row>
    <row r="16" spans="1:10" x14ac:dyDescent="0.25">
      <c r="A16" s="10" t="s">
        <v>196</v>
      </c>
      <c r="B16" s="10" t="s">
        <v>23</v>
      </c>
      <c r="C16" s="10" t="s">
        <v>133</v>
      </c>
      <c r="D16" s="10" t="s">
        <v>135</v>
      </c>
      <c r="E16" s="10" t="s">
        <v>41</v>
      </c>
      <c r="F16" s="10" t="s">
        <v>134</v>
      </c>
      <c r="G16" s="10" t="s">
        <v>132</v>
      </c>
      <c r="H16" s="10" t="s">
        <v>137</v>
      </c>
      <c r="I16" s="10" t="s">
        <v>136</v>
      </c>
    </row>
    <row r="17" spans="1:9" x14ac:dyDescent="0.25">
      <c r="A17" s="10" t="s">
        <v>197</v>
      </c>
      <c r="B17" s="10" t="s">
        <v>23</v>
      </c>
      <c r="C17" s="10" t="s">
        <v>133</v>
      </c>
      <c r="D17" s="10" t="s">
        <v>20</v>
      </c>
      <c r="E17" s="10" t="s">
        <v>41</v>
      </c>
      <c r="F17" s="10" t="s">
        <v>134</v>
      </c>
      <c r="G17" s="10" t="s">
        <v>132</v>
      </c>
      <c r="H17" s="10" t="s">
        <v>137</v>
      </c>
      <c r="I17" s="10" t="s">
        <v>135</v>
      </c>
    </row>
    <row r="18" spans="1:9" x14ac:dyDescent="0.25">
      <c r="A18" s="10" t="s">
        <v>198</v>
      </c>
      <c r="B18" s="10" t="s">
        <v>23</v>
      </c>
      <c r="C18" s="10" t="s">
        <v>133</v>
      </c>
      <c r="D18" s="10" t="s">
        <v>20</v>
      </c>
      <c r="E18" s="10" t="s">
        <v>41</v>
      </c>
      <c r="F18" s="10" t="s">
        <v>134</v>
      </c>
      <c r="G18" s="10" t="s">
        <v>132</v>
      </c>
      <c r="H18" s="10" t="s">
        <v>135</v>
      </c>
      <c r="I18" s="10" t="s">
        <v>136</v>
      </c>
    </row>
    <row r="19" spans="1:9" x14ac:dyDescent="0.25">
      <c r="A19" s="10" t="s">
        <v>199</v>
      </c>
      <c r="B19" s="10" t="s">
        <v>134</v>
      </c>
      <c r="C19" s="10" t="s">
        <v>133</v>
      </c>
      <c r="D19" s="10" t="s">
        <v>135</v>
      </c>
      <c r="E19" s="10" t="s">
        <v>41</v>
      </c>
      <c r="F19" s="10" t="s">
        <v>20</v>
      </c>
      <c r="G19" s="10" t="s">
        <v>22</v>
      </c>
      <c r="H19" s="10" t="s">
        <v>137</v>
      </c>
      <c r="I19" s="10" t="s">
        <v>136</v>
      </c>
    </row>
    <row r="20" spans="1:9" x14ac:dyDescent="0.25">
      <c r="A20" s="10" t="s">
        <v>200</v>
      </c>
      <c r="B20" s="10" t="s">
        <v>41</v>
      </c>
      <c r="C20" s="10" t="s">
        <v>20</v>
      </c>
      <c r="D20" s="10" t="s">
        <v>135</v>
      </c>
      <c r="E20" s="10" t="s">
        <v>22</v>
      </c>
      <c r="F20" s="10" t="s">
        <v>134</v>
      </c>
      <c r="G20" s="10" t="s">
        <v>132</v>
      </c>
      <c r="H20" s="10" t="s">
        <v>137</v>
      </c>
      <c r="I20" s="10" t="s">
        <v>136</v>
      </c>
    </row>
    <row r="21" spans="1:9" x14ac:dyDescent="0.25">
      <c r="A21" s="10" t="s">
        <v>201</v>
      </c>
      <c r="B21" s="10" t="s">
        <v>41</v>
      </c>
      <c r="C21" s="10" t="s">
        <v>133</v>
      </c>
      <c r="D21" s="10" t="s">
        <v>135</v>
      </c>
      <c r="E21" s="10" t="s">
        <v>22</v>
      </c>
      <c r="F21" s="10" t="s">
        <v>20</v>
      </c>
      <c r="G21" s="10" t="s">
        <v>132</v>
      </c>
      <c r="H21" s="10" t="s">
        <v>137</v>
      </c>
      <c r="I21" s="10" t="s">
        <v>136</v>
      </c>
    </row>
    <row r="22" spans="1:9" x14ac:dyDescent="0.25">
      <c r="A22" s="10" t="s">
        <v>202</v>
      </c>
      <c r="B22" s="10" t="s">
        <v>41</v>
      </c>
      <c r="C22" s="10" t="s">
        <v>133</v>
      </c>
      <c r="D22" s="10" t="s">
        <v>20</v>
      </c>
      <c r="E22" s="10" t="s">
        <v>22</v>
      </c>
      <c r="F22" s="10" t="s">
        <v>134</v>
      </c>
      <c r="G22" s="10" t="s">
        <v>132</v>
      </c>
      <c r="H22" s="10" t="s">
        <v>137</v>
      </c>
      <c r="I22" s="10" t="s">
        <v>136</v>
      </c>
    </row>
    <row r="23" spans="1:9" x14ac:dyDescent="0.25">
      <c r="A23" s="10" t="s">
        <v>203</v>
      </c>
      <c r="B23" s="10" t="s">
        <v>41</v>
      </c>
      <c r="C23" s="10" t="s">
        <v>133</v>
      </c>
      <c r="D23" s="10" t="s">
        <v>135</v>
      </c>
      <c r="E23" s="10" t="s">
        <v>22</v>
      </c>
      <c r="F23" s="10" t="s">
        <v>134</v>
      </c>
      <c r="G23" s="10" t="s">
        <v>132</v>
      </c>
      <c r="H23" s="10" t="s">
        <v>137</v>
      </c>
      <c r="I23" s="10" t="s">
        <v>136</v>
      </c>
    </row>
    <row r="24" spans="1:9" x14ac:dyDescent="0.25">
      <c r="A24" s="10" t="s">
        <v>204</v>
      </c>
      <c r="B24" s="10" t="s">
        <v>41</v>
      </c>
      <c r="C24" s="10" t="s">
        <v>133</v>
      </c>
      <c r="D24" s="10" t="s">
        <v>20</v>
      </c>
      <c r="E24" s="10" t="s">
        <v>22</v>
      </c>
      <c r="F24" s="10" t="s">
        <v>134</v>
      </c>
      <c r="G24" s="10" t="s">
        <v>132</v>
      </c>
      <c r="H24" s="10" t="s">
        <v>137</v>
      </c>
      <c r="I24" s="10" t="s">
        <v>135</v>
      </c>
    </row>
    <row r="25" spans="1:9" x14ac:dyDescent="0.25">
      <c r="A25" s="10" t="s">
        <v>205</v>
      </c>
      <c r="B25" s="10" t="s">
        <v>41</v>
      </c>
      <c r="C25" s="10" t="s">
        <v>133</v>
      </c>
      <c r="D25" s="10" t="s">
        <v>20</v>
      </c>
      <c r="E25" s="10" t="s">
        <v>22</v>
      </c>
      <c r="F25" s="10" t="s">
        <v>134</v>
      </c>
      <c r="G25" s="10" t="s">
        <v>132</v>
      </c>
      <c r="H25" s="10" t="s">
        <v>135</v>
      </c>
      <c r="I25" s="10" t="s">
        <v>136</v>
      </c>
    </row>
    <row r="26" spans="1:9" x14ac:dyDescent="0.25">
      <c r="A26" s="10" t="s">
        <v>206</v>
      </c>
      <c r="B26" s="10" t="s">
        <v>23</v>
      </c>
      <c r="C26" s="10" t="s">
        <v>20</v>
      </c>
      <c r="D26" s="10" t="s">
        <v>135</v>
      </c>
      <c r="E26" s="10" t="s">
        <v>41</v>
      </c>
      <c r="F26" s="10" t="s">
        <v>134</v>
      </c>
      <c r="G26" s="10" t="s">
        <v>22</v>
      </c>
      <c r="H26" s="10" t="s">
        <v>137</v>
      </c>
      <c r="I26" s="10" t="s">
        <v>136</v>
      </c>
    </row>
    <row r="27" spans="1:9" x14ac:dyDescent="0.25">
      <c r="A27" s="10" t="s">
        <v>207</v>
      </c>
      <c r="B27" s="10" t="s">
        <v>23</v>
      </c>
      <c r="C27" s="10" t="s">
        <v>133</v>
      </c>
      <c r="D27" s="10" t="s">
        <v>135</v>
      </c>
      <c r="E27" s="10" t="s">
        <v>41</v>
      </c>
      <c r="F27" s="10" t="s">
        <v>20</v>
      </c>
      <c r="G27" s="10" t="s">
        <v>22</v>
      </c>
      <c r="H27" s="10" t="s">
        <v>137</v>
      </c>
      <c r="I27" s="10" t="s">
        <v>136</v>
      </c>
    </row>
    <row r="28" spans="1:9" x14ac:dyDescent="0.25">
      <c r="A28" s="10" t="s">
        <v>208</v>
      </c>
      <c r="B28" s="10" t="s">
        <v>23</v>
      </c>
      <c r="C28" s="10" t="s">
        <v>133</v>
      </c>
      <c r="D28" s="10" t="s">
        <v>20</v>
      </c>
      <c r="E28" s="10" t="s">
        <v>41</v>
      </c>
      <c r="F28" s="10" t="s">
        <v>134</v>
      </c>
      <c r="G28" s="10" t="s">
        <v>22</v>
      </c>
      <c r="H28" s="10" t="s">
        <v>137</v>
      </c>
      <c r="I28" s="10" t="s">
        <v>136</v>
      </c>
    </row>
    <row r="29" spans="1:9" x14ac:dyDescent="0.25">
      <c r="A29" s="10" t="s">
        <v>209</v>
      </c>
      <c r="B29" s="10" t="s">
        <v>23</v>
      </c>
      <c r="C29" s="10" t="s">
        <v>133</v>
      </c>
      <c r="D29" s="10" t="s">
        <v>135</v>
      </c>
      <c r="E29" s="10" t="s">
        <v>41</v>
      </c>
      <c r="F29" s="10" t="s">
        <v>134</v>
      </c>
      <c r="G29" s="10" t="s">
        <v>22</v>
      </c>
      <c r="H29" s="10" t="s">
        <v>137</v>
      </c>
      <c r="I29" s="10" t="s">
        <v>136</v>
      </c>
    </row>
    <row r="30" spans="1:9" x14ac:dyDescent="0.25">
      <c r="A30" s="10" t="s">
        <v>210</v>
      </c>
      <c r="B30" s="10" t="s">
        <v>23</v>
      </c>
      <c r="C30" s="10" t="s">
        <v>133</v>
      </c>
      <c r="D30" s="10" t="s">
        <v>20</v>
      </c>
      <c r="E30" s="10" t="s">
        <v>41</v>
      </c>
      <c r="F30" s="10" t="s">
        <v>134</v>
      </c>
      <c r="G30" s="10" t="s">
        <v>22</v>
      </c>
      <c r="H30" s="10" t="s">
        <v>137</v>
      </c>
      <c r="I30" s="10" t="s">
        <v>135</v>
      </c>
    </row>
    <row r="31" spans="1:9" x14ac:dyDescent="0.25">
      <c r="A31" s="10" t="s">
        <v>211</v>
      </c>
      <c r="B31" s="10" t="s">
        <v>23</v>
      </c>
      <c r="C31" s="10" t="s">
        <v>133</v>
      </c>
      <c r="D31" s="10" t="s">
        <v>20</v>
      </c>
      <c r="E31" s="10" t="s">
        <v>41</v>
      </c>
      <c r="F31" s="10" t="s">
        <v>134</v>
      </c>
      <c r="G31" s="10" t="s">
        <v>22</v>
      </c>
      <c r="H31" s="10" t="s">
        <v>135</v>
      </c>
      <c r="I31" s="10" t="s">
        <v>136</v>
      </c>
    </row>
    <row r="32" spans="1:9" x14ac:dyDescent="0.25">
      <c r="A32" s="10" t="s">
        <v>212</v>
      </c>
      <c r="B32" s="10" t="s">
        <v>41</v>
      </c>
      <c r="C32" s="10" t="s">
        <v>20</v>
      </c>
      <c r="D32" s="10" t="s">
        <v>23</v>
      </c>
      <c r="E32" s="10" t="s">
        <v>22</v>
      </c>
      <c r="F32" s="10" t="s">
        <v>135</v>
      </c>
      <c r="G32" s="10" t="s">
        <v>132</v>
      </c>
      <c r="H32" s="10" t="s">
        <v>137</v>
      </c>
      <c r="I32" s="10" t="s">
        <v>136</v>
      </c>
    </row>
    <row r="33" spans="1:9" x14ac:dyDescent="0.25">
      <c r="A33" s="10" t="s">
        <v>213</v>
      </c>
      <c r="B33" s="10" t="s">
        <v>41</v>
      </c>
      <c r="C33" s="10" t="s">
        <v>20</v>
      </c>
      <c r="D33" s="10" t="s">
        <v>23</v>
      </c>
      <c r="E33" s="10" t="s">
        <v>22</v>
      </c>
      <c r="F33" s="10" t="s">
        <v>134</v>
      </c>
      <c r="G33" s="10" t="s">
        <v>132</v>
      </c>
      <c r="H33" s="10" t="s">
        <v>137</v>
      </c>
      <c r="I33" s="10" t="s">
        <v>136</v>
      </c>
    </row>
    <row r="34" spans="1:9" x14ac:dyDescent="0.25">
      <c r="A34" s="10" t="s">
        <v>214</v>
      </c>
      <c r="B34" s="10" t="s">
        <v>41</v>
      </c>
      <c r="C34" s="10" t="s">
        <v>23</v>
      </c>
      <c r="D34" s="10" t="s">
        <v>135</v>
      </c>
      <c r="E34" s="10" t="s">
        <v>22</v>
      </c>
      <c r="F34" s="10" t="s">
        <v>134</v>
      </c>
      <c r="G34" s="10" t="s">
        <v>132</v>
      </c>
      <c r="H34" s="10" t="s">
        <v>137</v>
      </c>
      <c r="I34" s="10" t="s">
        <v>136</v>
      </c>
    </row>
    <row r="35" spans="1:9" x14ac:dyDescent="0.25">
      <c r="A35" s="10" t="s">
        <v>215</v>
      </c>
      <c r="B35" s="10" t="s">
        <v>41</v>
      </c>
      <c r="C35" s="10" t="s">
        <v>20</v>
      </c>
      <c r="D35" s="10" t="s">
        <v>23</v>
      </c>
      <c r="E35" s="10" t="s">
        <v>22</v>
      </c>
      <c r="F35" s="10" t="s">
        <v>134</v>
      </c>
      <c r="G35" s="10" t="s">
        <v>132</v>
      </c>
      <c r="H35" s="10" t="s">
        <v>137</v>
      </c>
      <c r="I35" s="10" t="s">
        <v>135</v>
      </c>
    </row>
    <row r="36" spans="1:9" x14ac:dyDescent="0.25">
      <c r="A36" s="10" t="s">
        <v>216</v>
      </c>
      <c r="B36" s="10" t="s">
        <v>41</v>
      </c>
      <c r="C36" s="10" t="s">
        <v>20</v>
      </c>
      <c r="D36" s="10" t="s">
        <v>23</v>
      </c>
      <c r="E36" s="10" t="s">
        <v>22</v>
      </c>
      <c r="F36" s="10" t="s">
        <v>134</v>
      </c>
      <c r="G36" s="10" t="s">
        <v>132</v>
      </c>
      <c r="H36" s="10" t="s">
        <v>135</v>
      </c>
      <c r="I36" s="10" t="s">
        <v>136</v>
      </c>
    </row>
    <row r="37" spans="1:9" x14ac:dyDescent="0.25">
      <c r="A37" s="10" t="s">
        <v>217</v>
      </c>
      <c r="B37" s="10" t="s">
        <v>41</v>
      </c>
      <c r="C37" s="10" t="s">
        <v>133</v>
      </c>
      <c r="D37" s="10" t="s">
        <v>23</v>
      </c>
      <c r="E37" s="10" t="s">
        <v>22</v>
      </c>
      <c r="F37" s="10" t="s">
        <v>20</v>
      </c>
      <c r="G37" s="10" t="s">
        <v>132</v>
      </c>
      <c r="H37" s="10" t="s">
        <v>137</v>
      </c>
      <c r="I37" s="10" t="s">
        <v>136</v>
      </c>
    </row>
    <row r="38" spans="1:9" x14ac:dyDescent="0.25">
      <c r="A38" s="10" t="s">
        <v>218</v>
      </c>
      <c r="B38" s="10" t="s">
        <v>41</v>
      </c>
      <c r="C38" s="10" t="s">
        <v>133</v>
      </c>
      <c r="D38" s="10" t="s">
        <v>23</v>
      </c>
      <c r="E38" s="10" t="s">
        <v>22</v>
      </c>
      <c r="F38" s="10" t="s">
        <v>135</v>
      </c>
      <c r="G38" s="10" t="s">
        <v>132</v>
      </c>
      <c r="H38" s="10" t="s">
        <v>137</v>
      </c>
      <c r="I38" s="10" t="s">
        <v>136</v>
      </c>
    </row>
    <row r="39" spans="1:9" x14ac:dyDescent="0.25">
      <c r="A39" s="10" t="s">
        <v>219</v>
      </c>
      <c r="B39" s="10" t="s">
        <v>41</v>
      </c>
      <c r="C39" s="10" t="s">
        <v>133</v>
      </c>
      <c r="D39" s="10" t="s">
        <v>23</v>
      </c>
      <c r="E39" s="10" t="s">
        <v>22</v>
      </c>
      <c r="F39" s="10" t="s">
        <v>20</v>
      </c>
      <c r="G39" s="10" t="s">
        <v>132</v>
      </c>
      <c r="H39" s="10" t="s">
        <v>137</v>
      </c>
      <c r="I39" s="10" t="s">
        <v>135</v>
      </c>
    </row>
    <row r="40" spans="1:9" x14ac:dyDescent="0.25">
      <c r="A40" s="10" t="s">
        <v>220</v>
      </c>
      <c r="B40" s="10" t="s">
        <v>41</v>
      </c>
      <c r="C40" s="10" t="s">
        <v>133</v>
      </c>
      <c r="D40" s="10" t="s">
        <v>23</v>
      </c>
      <c r="E40" s="10" t="s">
        <v>22</v>
      </c>
      <c r="F40" s="10" t="s">
        <v>20</v>
      </c>
      <c r="G40" s="10" t="s">
        <v>132</v>
      </c>
      <c r="H40" s="10" t="s">
        <v>135</v>
      </c>
      <c r="I40" s="10" t="s">
        <v>136</v>
      </c>
    </row>
    <row r="41" spans="1:9" x14ac:dyDescent="0.25">
      <c r="A41" s="10" t="s">
        <v>221</v>
      </c>
      <c r="B41" s="10" t="s">
        <v>41</v>
      </c>
      <c r="C41" s="10" t="s">
        <v>133</v>
      </c>
      <c r="D41" s="10" t="s">
        <v>23</v>
      </c>
      <c r="E41" s="10" t="s">
        <v>22</v>
      </c>
      <c r="F41" s="10" t="s">
        <v>134</v>
      </c>
      <c r="G41" s="10" t="s">
        <v>132</v>
      </c>
      <c r="H41" s="10" t="s">
        <v>137</v>
      </c>
      <c r="I41" s="10" t="s">
        <v>136</v>
      </c>
    </row>
    <row r="42" spans="1:9" x14ac:dyDescent="0.25">
      <c r="A42" s="10" t="s">
        <v>222</v>
      </c>
      <c r="B42" s="10" t="s">
        <v>41</v>
      </c>
      <c r="C42" s="10" t="s">
        <v>133</v>
      </c>
      <c r="D42" s="10" t="s">
        <v>20</v>
      </c>
      <c r="E42" s="10" t="s">
        <v>22</v>
      </c>
      <c r="F42" s="10" t="s">
        <v>134</v>
      </c>
      <c r="G42" s="10" t="s">
        <v>132</v>
      </c>
      <c r="H42" s="10" t="s">
        <v>137</v>
      </c>
      <c r="I42" s="10" t="s">
        <v>23</v>
      </c>
    </row>
    <row r="43" spans="1:9" x14ac:dyDescent="0.25">
      <c r="A43" s="10" t="s">
        <v>223</v>
      </c>
      <c r="B43" s="10" t="s">
        <v>41</v>
      </c>
      <c r="C43" s="10" t="s">
        <v>133</v>
      </c>
      <c r="D43" s="10" t="s">
        <v>20</v>
      </c>
      <c r="E43" s="10" t="s">
        <v>22</v>
      </c>
      <c r="F43" s="10" t="s">
        <v>134</v>
      </c>
      <c r="G43" s="10" t="s">
        <v>132</v>
      </c>
      <c r="H43" s="10" t="s">
        <v>23</v>
      </c>
      <c r="I43" s="10" t="s">
        <v>136</v>
      </c>
    </row>
    <row r="44" spans="1:9" x14ac:dyDescent="0.25">
      <c r="A44" s="10" t="s">
        <v>224</v>
      </c>
      <c r="B44" s="10" t="s">
        <v>41</v>
      </c>
      <c r="C44" s="10" t="s">
        <v>133</v>
      </c>
      <c r="D44" s="10" t="s">
        <v>23</v>
      </c>
      <c r="E44" s="10" t="s">
        <v>22</v>
      </c>
      <c r="F44" s="10" t="s">
        <v>134</v>
      </c>
      <c r="G44" s="10" t="s">
        <v>132</v>
      </c>
      <c r="H44" s="10" t="s">
        <v>137</v>
      </c>
      <c r="I44" s="10" t="s">
        <v>135</v>
      </c>
    </row>
    <row r="45" spans="1:9" x14ac:dyDescent="0.25">
      <c r="A45" s="10" t="s">
        <v>225</v>
      </c>
      <c r="B45" s="10" t="s">
        <v>41</v>
      </c>
      <c r="C45" s="10" t="s">
        <v>133</v>
      </c>
      <c r="D45" s="10" t="s">
        <v>23</v>
      </c>
      <c r="E45" s="10" t="s">
        <v>22</v>
      </c>
      <c r="F45" s="10" t="s">
        <v>134</v>
      </c>
      <c r="G45" s="10" t="s">
        <v>132</v>
      </c>
      <c r="H45" s="10" t="s">
        <v>135</v>
      </c>
      <c r="I45" s="10" t="s">
        <v>136</v>
      </c>
    </row>
    <row r="46" spans="1:9" x14ac:dyDescent="0.25">
      <c r="A46" s="10" t="s">
        <v>226</v>
      </c>
      <c r="B46" s="10" t="s">
        <v>41</v>
      </c>
      <c r="C46" s="10" t="s">
        <v>133</v>
      </c>
      <c r="D46" s="10" t="s">
        <v>20</v>
      </c>
      <c r="E46" s="10" t="s">
        <v>22</v>
      </c>
      <c r="F46" s="10" t="s">
        <v>134</v>
      </c>
      <c r="G46" s="10" t="s">
        <v>132</v>
      </c>
      <c r="H46" s="10" t="s">
        <v>23</v>
      </c>
      <c r="I46" s="10" t="s">
        <v>135</v>
      </c>
    </row>
    <row r="47" spans="1:9" x14ac:dyDescent="0.25">
      <c r="A47" s="10" t="s">
        <v>227</v>
      </c>
      <c r="B47" s="10" t="s">
        <v>134</v>
      </c>
      <c r="C47" s="10" t="s">
        <v>20</v>
      </c>
      <c r="D47" s="10" t="s">
        <v>40</v>
      </c>
      <c r="E47" s="10" t="s">
        <v>132</v>
      </c>
      <c r="F47" s="10" t="s">
        <v>135</v>
      </c>
      <c r="G47" s="10" t="s">
        <v>133</v>
      </c>
      <c r="H47" s="10" t="s">
        <v>137</v>
      </c>
      <c r="I47" s="10" t="s">
        <v>136</v>
      </c>
    </row>
    <row r="48" spans="1:9" x14ac:dyDescent="0.25">
      <c r="A48" s="10" t="s">
        <v>228</v>
      </c>
      <c r="B48" s="10" t="s">
        <v>23</v>
      </c>
      <c r="C48" s="10" t="s">
        <v>20</v>
      </c>
      <c r="D48" s="10" t="s">
        <v>135</v>
      </c>
      <c r="E48" s="10" t="s">
        <v>40</v>
      </c>
      <c r="F48" s="10" t="s">
        <v>134</v>
      </c>
      <c r="G48" s="10" t="s">
        <v>133</v>
      </c>
      <c r="H48" s="10" t="s">
        <v>137</v>
      </c>
      <c r="I48" s="10" t="s">
        <v>136</v>
      </c>
    </row>
    <row r="49" spans="1:9" x14ac:dyDescent="0.25">
      <c r="A49" s="10" t="s">
        <v>229</v>
      </c>
      <c r="B49" s="10" t="s">
        <v>23</v>
      </c>
      <c r="C49" s="10" t="s">
        <v>20</v>
      </c>
      <c r="D49" s="10" t="s">
        <v>40</v>
      </c>
      <c r="E49" s="10" t="s">
        <v>132</v>
      </c>
      <c r="F49" s="10" t="s">
        <v>135</v>
      </c>
      <c r="G49" s="10" t="s">
        <v>134</v>
      </c>
      <c r="H49" s="10" t="s">
        <v>137</v>
      </c>
      <c r="I49" s="10" t="s">
        <v>136</v>
      </c>
    </row>
    <row r="50" spans="1:9" x14ac:dyDescent="0.25">
      <c r="A50" s="10" t="s">
        <v>230</v>
      </c>
      <c r="B50" s="10" t="s">
        <v>23</v>
      </c>
      <c r="C50" s="10" t="s">
        <v>20</v>
      </c>
      <c r="D50" s="10" t="s">
        <v>40</v>
      </c>
      <c r="E50" s="10" t="s">
        <v>132</v>
      </c>
      <c r="F50" s="10" t="s">
        <v>135</v>
      </c>
      <c r="G50" s="10" t="s">
        <v>133</v>
      </c>
      <c r="H50" s="10" t="s">
        <v>137</v>
      </c>
      <c r="I50" s="10" t="s">
        <v>136</v>
      </c>
    </row>
    <row r="51" spans="1:9" x14ac:dyDescent="0.25">
      <c r="A51" s="10" t="s">
        <v>231</v>
      </c>
      <c r="B51" s="10" t="s">
        <v>23</v>
      </c>
      <c r="C51" s="10" t="s">
        <v>20</v>
      </c>
      <c r="D51" s="10" t="s">
        <v>40</v>
      </c>
      <c r="E51" s="10" t="s">
        <v>132</v>
      </c>
      <c r="F51" s="10" t="s">
        <v>134</v>
      </c>
      <c r="G51" s="10" t="s">
        <v>133</v>
      </c>
      <c r="H51" s="10" t="s">
        <v>137</v>
      </c>
      <c r="I51" s="10" t="s">
        <v>136</v>
      </c>
    </row>
    <row r="52" spans="1:9" x14ac:dyDescent="0.25">
      <c r="A52" s="10" t="s">
        <v>232</v>
      </c>
      <c r="B52" s="10" t="s">
        <v>23</v>
      </c>
      <c r="C52" s="10" t="s">
        <v>133</v>
      </c>
      <c r="D52" s="10" t="s">
        <v>40</v>
      </c>
      <c r="E52" s="10" t="s">
        <v>132</v>
      </c>
      <c r="F52" s="10" t="s">
        <v>135</v>
      </c>
      <c r="G52" s="10" t="s">
        <v>134</v>
      </c>
      <c r="H52" s="10" t="s">
        <v>137</v>
      </c>
      <c r="I52" s="10" t="s">
        <v>136</v>
      </c>
    </row>
    <row r="53" spans="1:9" x14ac:dyDescent="0.25">
      <c r="A53" s="10" t="s">
        <v>233</v>
      </c>
      <c r="B53" s="10" t="s">
        <v>23</v>
      </c>
      <c r="C53" s="10" t="s">
        <v>20</v>
      </c>
      <c r="D53" s="10" t="s">
        <v>40</v>
      </c>
      <c r="E53" s="10" t="s">
        <v>132</v>
      </c>
      <c r="F53" s="10" t="s">
        <v>134</v>
      </c>
      <c r="G53" s="10" t="s">
        <v>133</v>
      </c>
      <c r="H53" s="10" t="s">
        <v>137</v>
      </c>
      <c r="I53" s="10" t="s">
        <v>135</v>
      </c>
    </row>
    <row r="54" spans="1:9" x14ac:dyDescent="0.25">
      <c r="A54" s="10" t="s">
        <v>234</v>
      </c>
      <c r="B54" s="10" t="s">
        <v>23</v>
      </c>
      <c r="C54" s="10" t="s">
        <v>20</v>
      </c>
      <c r="D54" s="10" t="s">
        <v>40</v>
      </c>
      <c r="E54" s="10" t="s">
        <v>132</v>
      </c>
      <c r="F54" s="10" t="s">
        <v>134</v>
      </c>
      <c r="G54" s="10" t="s">
        <v>133</v>
      </c>
      <c r="H54" s="10" t="s">
        <v>135</v>
      </c>
      <c r="I54" s="10" t="s">
        <v>136</v>
      </c>
    </row>
    <row r="55" spans="1:9" x14ac:dyDescent="0.25">
      <c r="A55" s="10" t="s">
        <v>235</v>
      </c>
      <c r="B55" s="10" t="s">
        <v>134</v>
      </c>
      <c r="C55" s="10" t="s">
        <v>20</v>
      </c>
      <c r="D55" s="10" t="s">
        <v>40</v>
      </c>
      <c r="E55" s="10" t="s">
        <v>22</v>
      </c>
      <c r="F55" s="10" t="s">
        <v>135</v>
      </c>
      <c r="G55" s="10" t="s">
        <v>133</v>
      </c>
      <c r="H55" s="10" t="s">
        <v>137</v>
      </c>
      <c r="I55" s="10" t="s">
        <v>136</v>
      </c>
    </row>
    <row r="56" spans="1:9" x14ac:dyDescent="0.25">
      <c r="A56" s="10" t="s">
        <v>236</v>
      </c>
      <c r="B56" s="10" t="s">
        <v>134</v>
      </c>
      <c r="C56" s="10" t="s">
        <v>20</v>
      </c>
      <c r="D56" s="10" t="s">
        <v>40</v>
      </c>
      <c r="E56" s="10" t="s">
        <v>22</v>
      </c>
      <c r="F56" s="10" t="s">
        <v>135</v>
      </c>
      <c r="G56" s="10" t="s">
        <v>132</v>
      </c>
      <c r="H56" s="10" t="s">
        <v>137</v>
      </c>
      <c r="I56" s="10" t="s">
        <v>136</v>
      </c>
    </row>
    <row r="57" spans="1:9" x14ac:dyDescent="0.25">
      <c r="A57" s="10" t="s">
        <v>237</v>
      </c>
      <c r="B57" s="10" t="s">
        <v>135</v>
      </c>
      <c r="C57" s="10" t="s">
        <v>133</v>
      </c>
      <c r="D57" s="10" t="s">
        <v>40</v>
      </c>
      <c r="E57" s="10" t="s">
        <v>22</v>
      </c>
      <c r="F57" s="10" t="s">
        <v>20</v>
      </c>
      <c r="G57" s="10" t="s">
        <v>132</v>
      </c>
      <c r="H57" s="10" t="s">
        <v>137</v>
      </c>
      <c r="I57" s="10" t="s">
        <v>136</v>
      </c>
    </row>
    <row r="58" spans="1:9" x14ac:dyDescent="0.25">
      <c r="A58" s="10" t="s">
        <v>238</v>
      </c>
      <c r="B58" s="10" t="s">
        <v>134</v>
      </c>
      <c r="C58" s="10" t="s">
        <v>133</v>
      </c>
      <c r="D58" s="10" t="s">
        <v>40</v>
      </c>
      <c r="E58" s="10" t="s">
        <v>22</v>
      </c>
      <c r="F58" s="10" t="s">
        <v>20</v>
      </c>
      <c r="G58" s="10" t="s">
        <v>132</v>
      </c>
      <c r="H58" s="10" t="s">
        <v>137</v>
      </c>
      <c r="I58" s="10" t="s">
        <v>136</v>
      </c>
    </row>
    <row r="59" spans="1:9" x14ac:dyDescent="0.25">
      <c r="A59" s="10" t="s">
        <v>239</v>
      </c>
      <c r="B59" s="10" t="s">
        <v>134</v>
      </c>
      <c r="C59" s="10" t="s">
        <v>133</v>
      </c>
      <c r="D59" s="10" t="s">
        <v>40</v>
      </c>
      <c r="E59" s="10" t="s">
        <v>22</v>
      </c>
      <c r="F59" s="10" t="s">
        <v>135</v>
      </c>
      <c r="G59" s="10" t="s">
        <v>132</v>
      </c>
      <c r="H59" s="10" t="s">
        <v>137</v>
      </c>
      <c r="I59" s="10" t="s">
        <v>136</v>
      </c>
    </row>
    <row r="60" spans="1:9" x14ac:dyDescent="0.25">
      <c r="A60" s="10" t="s">
        <v>240</v>
      </c>
      <c r="B60" s="10" t="s">
        <v>134</v>
      </c>
      <c r="C60" s="10" t="s">
        <v>133</v>
      </c>
      <c r="D60" s="10" t="s">
        <v>40</v>
      </c>
      <c r="E60" s="10" t="s">
        <v>22</v>
      </c>
      <c r="F60" s="10" t="s">
        <v>20</v>
      </c>
      <c r="G60" s="10" t="s">
        <v>132</v>
      </c>
      <c r="H60" s="10" t="s">
        <v>137</v>
      </c>
      <c r="I60" s="10" t="s">
        <v>135</v>
      </c>
    </row>
    <row r="61" spans="1:9" x14ac:dyDescent="0.25">
      <c r="A61" s="10" t="s">
        <v>241</v>
      </c>
      <c r="B61" s="10" t="s">
        <v>134</v>
      </c>
      <c r="C61" s="10" t="s">
        <v>133</v>
      </c>
      <c r="D61" s="10" t="s">
        <v>40</v>
      </c>
      <c r="E61" s="10" t="s">
        <v>22</v>
      </c>
      <c r="F61" s="10" t="s">
        <v>20</v>
      </c>
      <c r="G61" s="10" t="s">
        <v>132</v>
      </c>
      <c r="H61" s="10" t="s">
        <v>135</v>
      </c>
      <c r="I61" s="10" t="s">
        <v>136</v>
      </c>
    </row>
    <row r="62" spans="1:9" x14ac:dyDescent="0.25">
      <c r="A62" s="10" t="s">
        <v>242</v>
      </c>
      <c r="B62" s="10" t="s">
        <v>23</v>
      </c>
      <c r="C62" s="10" t="s">
        <v>20</v>
      </c>
      <c r="D62" s="10" t="s">
        <v>40</v>
      </c>
      <c r="E62" s="10" t="s">
        <v>22</v>
      </c>
      <c r="F62" s="10" t="s">
        <v>135</v>
      </c>
      <c r="G62" s="10" t="s">
        <v>134</v>
      </c>
      <c r="H62" s="10" t="s">
        <v>137</v>
      </c>
      <c r="I62" s="10" t="s">
        <v>136</v>
      </c>
    </row>
    <row r="63" spans="1:9" x14ac:dyDescent="0.25">
      <c r="A63" s="10" t="s">
        <v>243</v>
      </c>
      <c r="B63" s="10" t="s">
        <v>23</v>
      </c>
      <c r="C63" s="10" t="s">
        <v>20</v>
      </c>
      <c r="D63" s="10" t="s">
        <v>40</v>
      </c>
      <c r="E63" s="10" t="s">
        <v>22</v>
      </c>
      <c r="F63" s="10" t="s">
        <v>135</v>
      </c>
      <c r="G63" s="10" t="s">
        <v>133</v>
      </c>
      <c r="H63" s="10" t="s">
        <v>137</v>
      </c>
      <c r="I63" s="10" t="s">
        <v>136</v>
      </c>
    </row>
    <row r="64" spans="1:9" x14ac:dyDescent="0.25">
      <c r="A64" s="10" t="s">
        <v>244</v>
      </c>
      <c r="B64" s="10" t="s">
        <v>23</v>
      </c>
      <c r="C64" s="10" t="s">
        <v>20</v>
      </c>
      <c r="D64" s="10" t="s">
        <v>40</v>
      </c>
      <c r="E64" s="10" t="s">
        <v>22</v>
      </c>
      <c r="F64" s="10" t="s">
        <v>134</v>
      </c>
      <c r="G64" s="10" t="s">
        <v>133</v>
      </c>
      <c r="H64" s="10" t="s">
        <v>137</v>
      </c>
      <c r="I64" s="10" t="s">
        <v>136</v>
      </c>
    </row>
    <row r="65" spans="1:9" x14ac:dyDescent="0.25">
      <c r="A65" s="10" t="s">
        <v>245</v>
      </c>
      <c r="B65" s="10" t="s">
        <v>23</v>
      </c>
      <c r="C65" s="10" t="s">
        <v>133</v>
      </c>
      <c r="D65" s="10" t="s">
        <v>40</v>
      </c>
      <c r="E65" s="10" t="s">
        <v>22</v>
      </c>
      <c r="F65" s="10" t="s">
        <v>135</v>
      </c>
      <c r="G65" s="10" t="s">
        <v>134</v>
      </c>
      <c r="H65" s="10" t="s">
        <v>137</v>
      </c>
      <c r="I65" s="10" t="s">
        <v>136</v>
      </c>
    </row>
    <row r="66" spans="1:9" x14ac:dyDescent="0.25">
      <c r="A66" s="10" t="s">
        <v>246</v>
      </c>
      <c r="B66" s="10" t="s">
        <v>23</v>
      </c>
      <c r="C66" s="10" t="s">
        <v>20</v>
      </c>
      <c r="D66" s="10" t="s">
        <v>40</v>
      </c>
      <c r="E66" s="10" t="s">
        <v>22</v>
      </c>
      <c r="F66" s="10" t="s">
        <v>134</v>
      </c>
      <c r="G66" s="10" t="s">
        <v>133</v>
      </c>
      <c r="H66" s="10" t="s">
        <v>137</v>
      </c>
      <c r="I66" s="10" t="s">
        <v>135</v>
      </c>
    </row>
    <row r="67" spans="1:9" x14ac:dyDescent="0.25">
      <c r="A67" s="10" t="s">
        <v>247</v>
      </c>
      <c r="B67" s="10" t="s">
        <v>23</v>
      </c>
      <c r="C67" s="10" t="s">
        <v>20</v>
      </c>
      <c r="D67" s="10" t="s">
        <v>40</v>
      </c>
      <c r="E67" s="10" t="s">
        <v>22</v>
      </c>
      <c r="F67" s="10" t="s">
        <v>134</v>
      </c>
      <c r="G67" s="10" t="s">
        <v>133</v>
      </c>
      <c r="H67" s="10" t="s">
        <v>135</v>
      </c>
      <c r="I67" s="10" t="s">
        <v>136</v>
      </c>
    </row>
    <row r="68" spans="1:9" x14ac:dyDescent="0.25">
      <c r="A68" s="10" t="s">
        <v>248</v>
      </c>
      <c r="B68" s="10" t="s">
        <v>23</v>
      </c>
      <c r="C68" s="10" t="s">
        <v>20</v>
      </c>
      <c r="D68" s="10" t="s">
        <v>40</v>
      </c>
      <c r="E68" s="10" t="s">
        <v>22</v>
      </c>
      <c r="F68" s="10" t="s">
        <v>135</v>
      </c>
      <c r="G68" s="10" t="s">
        <v>132</v>
      </c>
      <c r="H68" s="10" t="s">
        <v>137</v>
      </c>
      <c r="I68" s="10" t="s">
        <v>136</v>
      </c>
    </row>
    <row r="69" spans="1:9" x14ac:dyDescent="0.25">
      <c r="A69" s="10" t="s">
        <v>249</v>
      </c>
      <c r="B69" s="10" t="s">
        <v>23</v>
      </c>
      <c r="C69" s="10" t="s">
        <v>20</v>
      </c>
      <c r="D69" s="10" t="s">
        <v>40</v>
      </c>
      <c r="E69" s="10" t="s">
        <v>22</v>
      </c>
      <c r="F69" s="10" t="s">
        <v>134</v>
      </c>
      <c r="G69" s="10" t="s">
        <v>132</v>
      </c>
      <c r="H69" s="10" t="s">
        <v>137</v>
      </c>
      <c r="I69" s="10" t="s">
        <v>136</v>
      </c>
    </row>
    <row r="70" spans="1:9" x14ac:dyDescent="0.25">
      <c r="A70" s="10" t="s">
        <v>250</v>
      </c>
      <c r="B70" s="10" t="s">
        <v>23</v>
      </c>
      <c r="C70" s="10" t="s">
        <v>135</v>
      </c>
      <c r="D70" s="10" t="s">
        <v>40</v>
      </c>
      <c r="E70" s="10" t="s">
        <v>22</v>
      </c>
      <c r="F70" s="10" t="s">
        <v>134</v>
      </c>
      <c r="G70" s="10" t="s">
        <v>132</v>
      </c>
      <c r="H70" s="10" t="s">
        <v>137</v>
      </c>
      <c r="I70" s="10" t="s">
        <v>136</v>
      </c>
    </row>
    <row r="71" spans="1:9" x14ac:dyDescent="0.25">
      <c r="A71" s="10" t="s">
        <v>251</v>
      </c>
      <c r="B71" s="10" t="s">
        <v>23</v>
      </c>
      <c r="C71" s="10" t="s">
        <v>20</v>
      </c>
      <c r="D71" s="10" t="s">
        <v>40</v>
      </c>
      <c r="E71" s="10" t="s">
        <v>22</v>
      </c>
      <c r="F71" s="10" t="s">
        <v>134</v>
      </c>
      <c r="G71" s="10" t="s">
        <v>132</v>
      </c>
      <c r="H71" s="10" t="s">
        <v>137</v>
      </c>
      <c r="I71" s="10" t="s">
        <v>135</v>
      </c>
    </row>
    <row r="72" spans="1:9" x14ac:dyDescent="0.25">
      <c r="A72" s="10" t="s">
        <v>252</v>
      </c>
      <c r="B72" s="10" t="s">
        <v>23</v>
      </c>
      <c r="C72" s="10" t="s">
        <v>20</v>
      </c>
      <c r="D72" s="10" t="s">
        <v>40</v>
      </c>
      <c r="E72" s="10" t="s">
        <v>22</v>
      </c>
      <c r="F72" s="10" t="s">
        <v>134</v>
      </c>
      <c r="G72" s="10" t="s">
        <v>132</v>
      </c>
      <c r="H72" s="10" t="s">
        <v>135</v>
      </c>
      <c r="I72" s="10" t="s">
        <v>136</v>
      </c>
    </row>
    <row r="73" spans="1:9" x14ac:dyDescent="0.25">
      <c r="A73" s="10" t="s">
        <v>253</v>
      </c>
      <c r="B73" s="10" t="s">
        <v>23</v>
      </c>
      <c r="C73" s="10" t="s">
        <v>133</v>
      </c>
      <c r="D73" s="10" t="s">
        <v>40</v>
      </c>
      <c r="E73" s="10" t="s">
        <v>22</v>
      </c>
      <c r="F73" s="10" t="s">
        <v>20</v>
      </c>
      <c r="G73" s="10" t="s">
        <v>132</v>
      </c>
      <c r="H73" s="10" t="s">
        <v>137</v>
      </c>
      <c r="I73" s="10" t="s">
        <v>136</v>
      </c>
    </row>
    <row r="74" spans="1:9" x14ac:dyDescent="0.25">
      <c r="A74" s="10" t="s">
        <v>254</v>
      </c>
      <c r="B74" s="10" t="s">
        <v>23</v>
      </c>
      <c r="C74" s="10" t="s">
        <v>133</v>
      </c>
      <c r="D74" s="10" t="s">
        <v>40</v>
      </c>
      <c r="E74" s="10" t="s">
        <v>22</v>
      </c>
      <c r="F74" s="10" t="s">
        <v>135</v>
      </c>
      <c r="G74" s="10" t="s">
        <v>132</v>
      </c>
      <c r="H74" s="10" t="s">
        <v>137</v>
      </c>
      <c r="I74" s="10" t="s">
        <v>136</v>
      </c>
    </row>
    <row r="75" spans="1:9" x14ac:dyDescent="0.25">
      <c r="A75" s="10" t="s">
        <v>255</v>
      </c>
      <c r="B75" s="10" t="s">
        <v>23</v>
      </c>
      <c r="C75" s="10" t="s">
        <v>133</v>
      </c>
      <c r="D75" s="10" t="s">
        <v>40</v>
      </c>
      <c r="E75" s="10" t="s">
        <v>22</v>
      </c>
      <c r="F75" s="10" t="s">
        <v>20</v>
      </c>
      <c r="G75" s="10" t="s">
        <v>132</v>
      </c>
      <c r="H75" s="10" t="s">
        <v>137</v>
      </c>
      <c r="I75" s="10" t="s">
        <v>135</v>
      </c>
    </row>
    <row r="76" spans="1:9" x14ac:dyDescent="0.25">
      <c r="A76" s="10" t="s">
        <v>256</v>
      </c>
      <c r="B76" s="10" t="s">
        <v>23</v>
      </c>
      <c r="C76" s="10" t="s">
        <v>133</v>
      </c>
      <c r="D76" s="10" t="s">
        <v>40</v>
      </c>
      <c r="E76" s="10" t="s">
        <v>22</v>
      </c>
      <c r="F76" s="10" t="s">
        <v>20</v>
      </c>
      <c r="G76" s="10" t="s">
        <v>132</v>
      </c>
      <c r="H76" s="10" t="s">
        <v>135</v>
      </c>
      <c r="I76" s="10" t="s">
        <v>136</v>
      </c>
    </row>
    <row r="77" spans="1:9" x14ac:dyDescent="0.25">
      <c r="A77" s="10" t="s">
        <v>257</v>
      </c>
      <c r="B77" s="10" t="s">
        <v>23</v>
      </c>
      <c r="C77" s="10" t="s">
        <v>133</v>
      </c>
      <c r="D77" s="10" t="s">
        <v>40</v>
      </c>
      <c r="E77" s="10" t="s">
        <v>22</v>
      </c>
      <c r="F77" s="10" t="s">
        <v>134</v>
      </c>
      <c r="G77" s="10" t="s">
        <v>132</v>
      </c>
      <c r="H77" s="10" t="s">
        <v>137</v>
      </c>
      <c r="I77" s="10" t="s">
        <v>136</v>
      </c>
    </row>
    <row r="78" spans="1:9" x14ac:dyDescent="0.25">
      <c r="A78" s="10" t="s">
        <v>258</v>
      </c>
      <c r="B78" s="10" t="s">
        <v>134</v>
      </c>
      <c r="C78" s="10" t="s">
        <v>133</v>
      </c>
      <c r="D78" s="10" t="s">
        <v>40</v>
      </c>
      <c r="E78" s="10" t="s">
        <v>22</v>
      </c>
      <c r="F78" s="10" t="s">
        <v>20</v>
      </c>
      <c r="G78" s="10" t="s">
        <v>132</v>
      </c>
      <c r="H78" s="10" t="s">
        <v>137</v>
      </c>
      <c r="I78" s="10" t="s">
        <v>23</v>
      </c>
    </row>
    <row r="79" spans="1:9" x14ac:dyDescent="0.25">
      <c r="A79" s="10" t="s">
        <v>259</v>
      </c>
      <c r="B79" s="10" t="s">
        <v>134</v>
      </c>
      <c r="C79" s="10" t="s">
        <v>133</v>
      </c>
      <c r="D79" s="10" t="s">
        <v>40</v>
      </c>
      <c r="E79" s="10" t="s">
        <v>22</v>
      </c>
      <c r="F79" s="10" t="s">
        <v>20</v>
      </c>
      <c r="G79" s="10" t="s">
        <v>132</v>
      </c>
      <c r="H79" s="10" t="s">
        <v>23</v>
      </c>
      <c r="I79" s="10" t="s">
        <v>136</v>
      </c>
    </row>
    <row r="80" spans="1:9" x14ac:dyDescent="0.25">
      <c r="A80" s="10" t="s">
        <v>260</v>
      </c>
      <c r="B80" s="10" t="s">
        <v>23</v>
      </c>
      <c r="C80" s="10" t="s">
        <v>133</v>
      </c>
      <c r="D80" s="10" t="s">
        <v>40</v>
      </c>
      <c r="E80" s="10" t="s">
        <v>22</v>
      </c>
      <c r="F80" s="10" t="s">
        <v>134</v>
      </c>
      <c r="G80" s="10" t="s">
        <v>132</v>
      </c>
      <c r="H80" s="10" t="s">
        <v>137</v>
      </c>
      <c r="I80" s="10" t="s">
        <v>135</v>
      </c>
    </row>
    <row r="81" spans="1:9" x14ac:dyDescent="0.25">
      <c r="A81" s="10" t="s">
        <v>261</v>
      </c>
      <c r="B81" s="10" t="s">
        <v>23</v>
      </c>
      <c r="C81" s="10" t="s">
        <v>133</v>
      </c>
      <c r="D81" s="10" t="s">
        <v>40</v>
      </c>
      <c r="E81" s="10" t="s">
        <v>22</v>
      </c>
      <c r="F81" s="10" t="s">
        <v>134</v>
      </c>
      <c r="G81" s="10" t="s">
        <v>132</v>
      </c>
      <c r="H81" s="10" t="s">
        <v>135</v>
      </c>
      <c r="I81" s="10" t="s">
        <v>136</v>
      </c>
    </row>
    <row r="82" spans="1:9" x14ac:dyDescent="0.25">
      <c r="A82" s="10" t="s">
        <v>262</v>
      </c>
      <c r="B82" s="10" t="s">
        <v>134</v>
      </c>
      <c r="C82" s="10" t="s">
        <v>133</v>
      </c>
      <c r="D82" s="10" t="s">
        <v>40</v>
      </c>
      <c r="E82" s="10" t="s">
        <v>22</v>
      </c>
      <c r="F82" s="10" t="s">
        <v>20</v>
      </c>
      <c r="G82" s="10" t="s">
        <v>132</v>
      </c>
      <c r="H82" s="10" t="s">
        <v>23</v>
      </c>
      <c r="I82" s="10" t="s">
        <v>135</v>
      </c>
    </row>
    <row r="83" spans="1:9" x14ac:dyDescent="0.25">
      <c r="A83" s="10" t="s">
        <v>263</v>
      </c>
      <c r="B83" s="10" t="s">
        <v>134</v>
      </c>
      <c r="C83" s="10" t="s">
        <v>20</v>
      </c>
      <c r="D83" s="10" t="s">
        <v>40</v>
      </c>
      <c r="E83" s="10" t="s">
        <v>41</v>
      </c>
      <c r="F83" s="10" t="s">
        <v>135</v>
      </c>
      <c r="G83" s="10" t="s">
        <v>133</v>
      </c>
      <c r="H83" s="10" t="s">
        <v>137</v>
      </c>
      <c r="I83" s="10" t="s">
        <v>136</v>
      </c>
    </row>
    <row r="84" spans="1:9" x14ac:dyDescent="0.25">
      <c r="A84" s="10" t="s">
        <v>264</v>
      </c>
      <c r="B84" s="10" t="s">
        <v>134</v>
      </c>
      <c r="C84" s="10" t="s">
        <v>20</v>
      </c>
      <c r="D84" s="10" t="s">
        <v>40</v>
      </c>
      <c r="E84" s="10" t="s">
        <v>41</v>
      </c>
      <c r="F84" s="10" t="s">
        <v>135</v>
      </c>
      <c r="G84" s="10" t="s">
        <v>132</v>
      </c>
      <c r="H84" s="10" t="s">
        <v>137</v>
      </c>
      <c r="I84" s="10" t="s">
        <v>136</v>
      </c>
    </row>
    <row r="85" spans="1:9" x14ac:dyDescent="0.25">
      <c r="A85" s="10" t="s">
        <v>265</v>
      </c>
      <c r="B85" s="10" t="s">
        <v>135</v>
      </c>
      <c r="C85" s="10" t="s">
        <v>133</v>
      </c>
      <c r="D85" s="10" t="s">
        <v>40</v>
      </c>
      <c r="E85" s="10" t="s">
        <v>41</v>
      </c>
      <c r="F85" s="10" t="s">
        <v>20</v>
      </c>
      <c r="G85" s="10" t="s">
        <v>132</v>
      </c>
      <c r="H85" s="10" t="s">
        <v>137</v>
      </c>
      <c r="I85" s="10" t="s">
        <v>136</v>
      </c>
    </row>
    <row r="86" spans="1:9" x14ac:dyDescent="0.25">
      <c r="A86" s="10" t="s">
        <v>266</v>
      </c>
      <c r="B86" s="10" t="s">
        <v>134</v>
      </c>
      <c r="C86" s="10" t="s">
        <v>133</v>
      </c>
      <c r="D86" s="10" t="s">
        <v>40</v>
      </c>
      <c r="E86" s="10" t="s">
        <v>41</v>
      </c>
      <c r="F86" s="10" t="s">
        <v>20</v>
      </c>
      <c r="G86" s="10" t="s">
        <v>132</v>
      </c>
      <c r="H86" s="10" t="s">
        <v>137</v>
      </c>
      <c r="I86" s="10" t="s">
        <v>136</v>
      </c>
    </row>
    <row r="87" spans="1:9" x14ac:dyDescent="0.25">
      <c r="A87" s="10" t="s">
        <v>267</v>
      </c>
      <c r="B87" s="10" t="s">
        <v>134</v>
      </c>
      <c r="C87" s="10" t="s">
        <v>133</v>
      </c>
      <c r="D87" s="10" t="s">
        <v>40</v>
      </c>
      <c r="E87" s="10" t="s">
        <v>41</v>
      </c>
      <c r="F87" s="10" t="s">
        <v>135</v>
      </c>
      <c r="G87" s="10" t="s">
        <v>132</v>
      </c>
      <c r="H87" s="10" t="s">
        <v>137</v>
      </c>
      <c r="I87" s="10" t="s">
        <v>136</v>
      </c>
    </row>
    <row r="88" spans="1:9" x14ac:dyDescent="0.25">
      <c r="A88" s="10" t="s">
        <v>268</v>
      </c>
      <c r="B88" s="10" t="s">
        <v>134</v>
      </c>
      <c r="C88" s="10" t="s">
        <v>133</v>
      </c>
      <c r="D88" s="10" t="s">
        <v>40</v>
      </c>
      <c r="E88" s="10" t="s">
        <v>41</v>
      </c>
      <c r="F88" s="10" t="s">
        <v>20</v>
      </c>
      <c r="G88" s="10" t="s">
        <v>132</v>
      </c>
      <c r="H88" s="10" t="s">
        <v>137</v>
      </c>
      <c r="I88" s="10" t="s">
        <v>135</v>
      </c>
    </row>
    <row r="89" spans="1:9" x14ac:dyDescent="0.25">
      <c r="A89" s="10" t="s">
        <v>269</v>
      </c>
      <c r="B89" s="10" t="s">
        <v>134</v>
      </c>
      <c r="C89" s="10" t="s">
        <v>133</v>
      </c>
      <c r="D89" s="10" t="s">
        <v>40</v>
      </c>
      <c r="E89" s="10" t="s">
        <v>41</v>
      </c>
      <c r="F89" s="10" t="s">
        <v>20</v>
      </c>
      <c r="G89" s="10" t="s">
        <v>132</v>
      </c>
      <c r="H89" s="10" t="s">
        <v>135</v>
      </c>
      <c r="I89" s="10" t="s">
        <v>136</v>
      </c>
    </row>
    <row r="90" spans="1:9" x14ac:dyDescent="0.25">
      <c r="A90" s="10" t="s">
        <v>270</v>
      </c>
      <c r="B90" s="10" t="s">
        <v>23</v>
      </c>
      <c r="C90" s="10" t="s">
        <v>20</v>
      </c>
      <c r="D90" s="10" t="s">
        <v>40</v>
      </c>
      <c r="E90" s="10" t="s">
        <v>41</v>
      </c>
      <c r="F90" s="10" t="s">
        <v>135</v>
      </c>
      <c r="G90" s="10" t="s">
        <v>134</v>
      </c>
      <c r="H90" s="10" t="s">
        <v>137</v>
      </c>
      <c r="I90" s="10" t="s">
        <v>136</v>
      </c>
    </row>
    <row r="91" spans="1:9" x14ac:dyDescent="0.25">
      <c r="A91" s="10" t="s">
        <v>271</v>
      </c>
      <c r="B91" s="10" t="s">
        <v>23</v>
      </c>
      <c r="C91" s="10" t="s">
        <v>20</v>
      </c>
      <c r="D91" s="10" t="s">
        <v>40</v>
      </c>
      <c r="E91" s="10" t="s">
        <v>41</v>
      </c>
      <c r="F91" s="10" t="s">
        <v>135</v>
      </c>
      <c r="G91" s="10" t="s">
        <v>133</v>
      </c>
      <c r="H91" s="10" t="s">
        <v>137</v>
      </c>
      <c r="I91" s="10" t="s">
        <v>136</v>
      </c>
    </row>
    <row r="92" spans="1:9" x14ac:dyDescent="0.25">
      <c r="A92" s="10" t="s">
        <v>272</v>
      </c>
      <c r="B92" s="10" t="s">
        <v>23</v>
      </c>
      <c r="C92" s="10" t="s">
        <v>20</v>
      </c>
      <c r="D92" s="10" t="s">
        <v>40</v>
      </c>
      <c r="E92" s="10" t="s">
        <v>41</v>
      </c>
      <c r="F92" s="10" t="s">
        <v>134</v>
      </c>
      <c r="G92" s="10" t="s">
        <v>133</v>
      </c>
      <c r="H92" s="10" t="s">
        <v>137</v>
      </c>
      <c r="I92" s="10" t="s">
        <v>136</v>
      </c>
    </row>
    <row r="93" spans="1:9" x14ac:dyDescent="0.25">
      <c r="A93" s="10" t="s">
        <v>273</v>
      </c>
      <c r="B93" s="10" t="s">
        <v>23</v>
      </c>
      <c r="C93" s="10" t="s">
        <v>133</v>
      </c>
      <c r="D93" s="10" t="s">
        <v>40</v>
      </c>
      <c r="E93" s="10" t="s">
        <v>41</v>
      </c>
      <c r="F93" s="10" t="s">
        <v>135</v>
      </c>
      <c r="G93" s="10" t="s">
        <v>134</v>
      </c>
      <c r="H93" s="10" t="s">
        <v>137</v>
      </c>
      <c r="I93" s="10" t="s">
        <v>136</v>
      </c>
    </row>
    <row r="94" spans="1:9" x14ac:dyDescent="0.25">
      <c r="A94" s="10" t="s">
        <v>274</v>
      </c>
      <c r="B94" s="10" t="s">
        <v>23</v>
      </c>
      <c r="C94" s="10" t="s">
        <v>20</v>
      </c>
      <c r="D94" s="10" t="s">
        <v>40</v>
      </c>
      <c r="E94" s="10" t="s">
        <v>41</v>
      </c>
      <c r="F94" s="10" t="s">
        <v>134</v>
      </c>
      <c r="G94" s="10" t="s">
        <v>133</v>
      </c>
      <c r="H94" s="10" t="s">
        <v>137</v>
      </c>
      <c r="I94" s="10" t="s">
        <v>135</v>
      </c>
    </row>
    <row r="95" spans="1:9" x14ac:dyDescent="0.25">
      <c r="A95" s="10" t="s">
        <v>275</v>
      </c>
      <c r="B95" s="10" t="s">
        <v>23</v>
      </c>
      <c r="C95" s="10" t="s">
        <v>20</v>
      </c>
      <c r="D95" s="10" t="s">
        <v>40</v>
      </c>
      <c r="E95" s="10" t="s">
        <v>41</v>
      </c>
      <c r="F95" s="10" t="s">
        <v>134</v>
      </c>
      <c r="G95" s="10" t="s">
        <v>133</v>
      </c>
      <c r="H95" s="10" t="s">
        <v>135</v>
      </c>
      <c r="I95" s="10" t="s">
        <v>136</v>
      </c>
    </row>
    <row r="96" spans="1:9" x14ac:dyDescent="0.25">
      <c r="A96" s="10" t="s">
        <v>276</v>
      </c>
      <c r="B96" s="10" t="s">
        <v>23</v>
      </c>
      <c r="C96" s="10" t="s">
        <v>20</v>
      </c>
      <c r="D96" s="10" t="s">
        <v>40</v>
      </c>
      <c r="E96" s="10" t="s">
        <v>41</v>
      </c>
      <c r="F96" s="10" t="s">
        <v>135</v>
      </c>
      <c r="G96" s="10" t="s">
        <v>132</v>
      </c>
      <c r="H96" s="10" t="s">
        <v>137</v>
      </c>
      <c r="I96" s="10" t="s">
        <v>136</v>
      </c>
    </row>
    <row r="97" spans="1:9" x14ac:dyDescent="0.25">
      <c r="A97" s="10" t="s">
        <v>277</v>
      </c>
      <c r="B97" s="10" t="s">
        <v>23</v>
      </c>
      <c r="C97" s="10" t="s">
        <v>20</v>
      </c>
      <c r="D97" s="10" t="s">
        <v>40</v>
      </c>
      <c r="E97" s="10" t="s">
        <v>41</v>
      </c>
      <c r="F97" s="10" t="s">
        <v>134</v>
      </c>
      <c r="G97" s="10" t="s">
        <v>132</v>
      </c>
      <c r="H97" s="10" t="s">
        <v>137</v>
      </c>
      <c r="I97" s="10" t="s">
        <v>136</v>
      </c>
    </row>
    <row r="98" spans="1:9" x14ac:dyDescent="0.25">
      <c r="A98" s="10" t="s">
        <v>278</v>
      </c>
      <c r="B98" s="10" t="s">
        <v>23</v>
      </c>
      <c r="C98" s="10" t="s">
        <v>135</v>
      </c>
      <c r="D98" s="10" t="s">
        <v>40</v>
      </c>
      <c r="E98" s="10" t="s">
        <v>41</v>
      </c>
      <c r="F98" s="10" t="s">
        <v>134</v>
      </c>
      <c r="G98" s="10" t="s">
        <v>132</v>
      </c>
      <c r="H98" s="10" t="s">
        <v>137</v>
      </c>
      <c r="I98" s="10" t="s">
        <v>136</v>
      </c>
    </row>
    <row r="99" spans="1:9" x14ac:dyDescent="0.25">
      <c r="A99" s="10" t="s">
        <v>279</v>
      </c>
      <c r="B99" s="10" t="s">
        <v>23</v>
      </c>
      <c r="C99" s="10" t="s">
        <v>20</v>
      </c>
      <c r="D99" s="10" t="s">
        <v>40</v>
      </c>
      <c r="E99" s="10" t="s">
        <v>41</v>
      </c>
      <c r="F99" s="10" t="s">
        <v>134</v>
      </c>
      <c r="G99" s="10" t="s">
        <v>132</v>
      </c>
      <c r="H99" s="10" t="s">
        <v>137</v>
      </c>
      <c r="I99" s="10" t="s">
        <v>135</v>
      </c>
    </row>
    <row r="100" spans="1:9" x14ac:dyDescent="0.25">
      <c r="A100" s="10" t="s">
        <v>280</v>
      </c>
      <c r="B100" s="10" t="s">
        <v>23</v>
      </c>
      <c r="C100" s="10" t="s">
        <v>20</v>
      </c>
      <c r="D100" s="10" t="s">
        <v>40</v>
      </c>
      <c r="E100" s="10" t="s">
        <v>41</v>
      </c>
      <c r="F100" s="10" t="s">
        <v>134</v>
      </c>
      <c r="G100" s="10" t="s">
        <v>132</v>
      </c>
      <c r="H100" s="10" t="s">
        <v>135</v>
      </c>
      <c r="I100" s="10" t="s">
        <v>136</v>
      </c>
    </row>
    <row r="101" spans="1:9" x14ac:dyDescent="0.25">
      <c r="A101" s="10" t="s">
        <v>281</v>
      </c>
      <c r="B101" s="10" t="s">
        <v>23</v>
      </c>
      <c r="C101" s="10" t="s">
        <v>133</v>
      </c>
      <c r="D101" s="10" t="s">
        <v>40</v>
      </c>
      <c r="E101" s="10" t="s">
        <v>41</v>
      </c>
      <c r="F101" s="10" t="s">
        <v>20</v>
      </c>
      <c r="G101" s="10" t="s">
        <v>132</v>
      </c>
      <c r="H101" s="10" t="s">
        <v>137</v>
      </c>
      <c r="I101" s="10" t="s">
        <v>136</v>
      </c>
    </row>
    <row r="102" spans="1:9" x14ac:dyDescent="0.25">
      <c r="A102" s="10" t="s">
        <v>282</v>
      </c>
      <c r="B102" s="10" t="s">
        <v>23</v>
      </c>
      <c r="C102" s="10" t="s">
        <v>133</v>
      </c>
      <c r="D102" s="10" t="s">
        <v>40</v>
      </c>
      <c r="E102" s="10" t="s">
        <v>41</v>
      </c>
      <c r="F102" s="10" t="s">
        <v>135</v>
      </c>
      <c r="G102" s="10" t="s">
        <v>132</v>
      </c>
      <c r="H102" s="10" t="s">
        <v>137</v>
      </c>
      <c r="I102" s="10" t="s">
        <v>136</v>
      </c>
    </row>
    <row r="103" spans="1:9" x14ac:dyDescent="0.25">
      <c r="A103" s="10" t="s">
        <v>283</v>
      </c>
      <c r="B103" s="10" t="s">
        <v>23</v>
      </c>
      <c r="C103" s="10" t="s">
        <v>133</v>
      </c>
      <c r="D103" s="10" t="s">
        <v>40</v>
      </c>
      <c r="E103" s="10" t="s">
        <v>41</v>
      </c>
      <c r="F103" s="10" t="s">
        <v>20</v>
      </c>
      <c r="G103" s="10" t="s">
        <v>132</v>
      </c>
      <c r="H103" s="10" t="s">
        <v>137</v>
      </c>
      <c r="I103" s="10" t="s">
        <v>135</v>
      </c>
    </row>
    <row r="104" spans="1:9" x14ac:dyDescent="0.25">
      <c r="A104" s="10" t="s">
        <v>284</v>
      </c>
      <c r="B104" s="10" t="s">
        <v>23</v>
      </c>
      <c r="C104" s="10" t="s">
        <v>133</v>
      </c>
      <c r="D104" s="10" t="s">
        <v>40</v>
      </c>
      <c r="E104" s="10" t="s">
        <v>41</v>
      </c>
      <c r="F104" s="10" t="s">
        <v>20</v>
      </c>
      <c r="G104" s="10" t="s">
        <v>132</v>
      </c>
      <c r="H104" s="10" t="s">
        <v>135</v>
      </c>
      <c r="I104" s="10" t="s">
        <v>136</v>
      </c>
    </row>
    <row r="105" spans="1:9" x14ac:dyDescent="0.25">
      <c r="A105" s="10" t="s">
        <v>285</v>
      </c>
      <c r="B105" s="10" t="s">
        <v>23</v>
      </c>
      <c r="C105" s="10" t="s">
        <v>133</v>
      </c>
      <c r="D105" s="10" t="s">
        <v>40</v>
      </c>
      <c r="E105" s="10" t="s">
        <v>41</v>
      </c>
      <c r="F105" s="10" t="s">
        <v>134</v>
      </c>
      <c r="G105" s="10" t="s">
        <v>132</v>
      </c>
      <c r="H105" s="10" t="s">
        <v>137</v>
      </c>
      <c r="I105" s="10" t="s">
        <v>136</v>
      </c>
    </row>
    <row r="106" spans="1:9" x14ac:dyDescent="0.25">
      <c r="A106" s="10" t="s">
        <v>286</v>
      </c>
      <c r="B106" s="10" t="s">
        <v>134</v>
      </c>
      <c r="C106" s="10" t="s">
        <v>133</v>
      </c>
      <c r="D106" s="10" t="s">
        <v>40</v>
      </c>
      <c r="E106" s="10" t="s">
        <v>41</v>
      </c>
      <c r="F106" s="10" t="s">
        <v>20</v>
      </c>
      <c r="G106" s="10" t="s">
        <v>132</v>
      </c>
      <c r="H106" s="10" t="s">
        <v>137</v>
      </c>
      <c r="I106" s="10" t="s">
        <v>23</v>
      </c>
    </row>
    <row r="107" spans="1:9" x14ac:dyDescent="0.25">
      <c r="A107" s="10" t="s">
        <v>287</v>
      </c>
      <c r="B107" s="10" t="s">
        <v>134</v>
      </c>
      <c r="C107" s="10" t="s">
        <v>133</v>
      </c>
      <c r="D107" s="10" t="s">
        <v>40</v>
      </c>
      <c r="E107" s="10" t="s">
        <v>41</v>
      </c>
      <c r="F107" s="10" t="s">
        <v>20</v>
      </c>
      <c r="G107" s="10" t="s">
        <v>132</v>
      </c>
      <c r="H107" s="10" t="s">
        <v>23</v>
      </c>
      <c r="I107" s="10" t="s">
        <v>136</v>
      </c>
    </row>
    <row r="108" spans="1:9" x14ac:dyDescent="0.25">
      <c r="A108" s="10" t="s">
        <v>288</v>
      </c>
      <c r="B108" s="10" t="s">
        <v>23</v>
      </c>
      <c r="C108" s="10" t="s">
        <v>133</v>
      </c>
      <c r="D108" s="10" t="s">
        <v>40</v>
      </c>
      <c r="E108" s="10" t="s">
        <v>41</v>
      </c>
      <c r="F108" s="10" t="s">
        <v>134</v>
      </c>
      <c r="G108" s="10" t="s">
        <v>132</v>
      </c>
      <c r="H108" s="10" t="s">
        <v>137</v>
      </c>
      <c r="I108" s="10" t="s">
        <v>135</v>
      </c>
    </row>
    <row r="109" spans="1:9" x14ac:dyDescent="0.25">
      <c r="A109" s="10" t="s">
        <v>289</v>
      </c>
      <c r="B109" s="10" t="s">
        <v>23</v>
      </c>
      <c r="C109" s="10" t="s">
        <v>133</v>
      </c>
      <c r="D109" s="10" t="s">
        <v>40</v>
      </c>
      <c r="E109" s="10" t="s">
        <v>41</v>
      </c>
      <c r="F109" s="10" t="s">
        <v>134</v>
      </c>
      <c r="G109" s="10" t="s">
        <v>132</v>
      </c>
      <c r="H109" s="10" t="s">
        <v>135</v>
      </c>
      <c r="I109" s="10" t="s">
        <v>136</v>
      </c>
    </row>
    <row r="110" spans="1:9" x14ac:dyDescent="0.25">
      <c r="A110" s="10" t="s">
        <v>290</v>
      </c>
      <c r="B110" s="10" t="s">
        <v>134</v>
      </c>
      <c r="C110" s="10" t="s">
        <v>133</v>
      </c>
      <c r="D110" s="10" t="s">
        <v>40</v>
      </c>
      <c r="E110" s="10" t="s">
        <v>41</v>
      </c>
      <c r="F110" s="10" t="s">
        <v>20</v>
      </c>
      <c r="G110" s="10" t="s">
        <v>132</v>
      </c>
      <c r="H110" s="10" t="s">
        <v>23</v>
      </c>
      <c r="I110" s="10" t="s">
        <v>135</v>
      </c>
    </row>
    <row r="111" spans="1:9" x14ac:dyDescent="0.25">
      <c r="A111" s="10" t="s">
        <v>291</v>
      </c>
      <c r="B111" s="10" t="s">
        <v>134</v>
      </c>
      <c r="C111" s="10" t="s">
        <v>20</v>
      </c>
      <c r="D111" s="10" t="s">
        <v>40</v>
      </c>
      <c r="E111" s="10" t="s">
        <v>41</v>
      </c>
      <c r="F111" s="10" t="s">
        <v>135</v>
      </c>
      <c r="G111" s="10" t="s">
        <v>22</v>
      </c>
      <c r="H111" s="10" t="s">
        <v>137</v>
      </c>
      <c r="I111" s="10" t="s">
        <v>136</v>
      </c>
    </row>
    <row r="112" spans="1:9" x14ac:dyDescent="0.25">
      <c r="A112" s="10" t="s">
        <v>292</v>
      </c>
      <c r="B112" s="10" t="s">
        <v>135</v>
      </c>
      <c r="C112" s="10" t="s">
        <v>133</v>
      </c>
      <c r="D112" s="10" t="s">
        <v>40</v>
      </c>
      <c r="E112" s="10" t="s">
        <v>41</v>
      </c>
      <c r="F112" s="10" t="s">
        <v>20</v>
      </c>
      <c r="G112" s="10" t="s">
        <v>22</v>
      </c>
      <c r="H112" s="10" t="s">
        <v>137</v>
      </c>
      <c r="I112" s="10" t="s">
        <v>136</v>
      </c>
    </row>
    <row r="113" spans="1:9" x14ac:dyDescent="0.25">
      <c r="A113" s="10" t="s">
        <v>293</v>
      </c>
      <c r="B113" s="10" t="s">
        <v>134</v>
      </c>
      <c r="C113" s="10" t="s">
        <v>133</v>
      </c>
      <c r="D113" s="10" t="s">
        <v>40</v>
      </c>
      <c r="E113" s="10" t="s">
        <v>41</v>
      </c>
      <c r="F113" s="10" t="s">
        <v>20</v>
      </c>
      <c r="G113" s="10" t="s">
        <v>22</v>
      </c>
      <c r="H113" s="10" t="s">
        <v>137</v>
      </c>
      <c r="I113" s="10" t="s">
        <v>136</v>
      </c>
    </row>
    <row r="114" spans="1:9" x14ac:dyDescent="0.25">
      <c r="A114" s="10" t="s">
        <v>294</v>
      </c>
      <c r="B114" s="10" t="s">
        <v>134</v>
      </c>
      <c r="C114" s="10" t="s">
        <v>133</v>
      </c>
      <c r="D114" s="10" t="s">
        <v>40</v>
      </c>
      <c r="E114" s="10" t="s">
        <v>41</v>
      </c>
      <c r="F114" s="10" t="s">
        <v>135</v>
      </c>
      <c r="G114" s="10" t="s">
        <v>22</v>
      </c>
      <c r="H114" s="10" t="s">
        <v>137</v>
      </c>
      <c r="I114" s="10" t="s">
        <v>136</v>
      </c>
    </row>
    <row r="115" spans="1:9" x14ac:dyDescent="0.25">
      <c r="A115" s="10" t="s">
        <v>295</v>
      </c>
      <c r="B115" s="10" t="s">
        <v>134</v>
      </c>
      <c r="C115" s="10" t="s">
        <v>133</v>
      </c>
      <c r="D115" s="10" t="s">
        <v>40</v>
      </c>
      <c r="E115" s="10" t="s">
        <v>41</v>
      </c>
      <c r="F115" s="10" t="s">
        <v>20</v>
      </c>
      <c r="G115" s="10" t="s">
        <v>22</v>
      </c>
      <c r="H115" s="10" t="s">
        <v>137</v>
      </c>
      <c r="I115" s="10" t="s">
        <v>135</v>
      </c>
    </row>
    <row r="116" spans="1:9" x14ac:dyDescent="0.25">
      <c r="A116" s="10" t="s">
        <v>296</v>
      </c>
      <c r="B116" s="10" t="s">
        <v>134</v>
      </c>
      <c r="C116" s="10" t="s">
        <v>133</v>
      </c>
      <c r="D116" s="10" t="s">
        <v>40</v>
      </c>
      <c r="E116" s="10" t="s">
        <v>41</v>
      </c>
      <c r="F116" s="10" t="s">
        <v>20</v>
      </c>
      <c r="G116" s="10" t="s">
        <v>22</v>
      </c>
      <c r="H116" s="10" t="s">
        <v>135</v>
      </c>
      <c r="I116" s="10" t="s">
        <v>136</v>
      </c>
    </row>
    <row r="117" spans="1:9" x14ac:dyDescent="0.25">
      <c r="A117" s="10" t="s">
        <v>297</v>
      </c>
      <c r="B117" s="10" t="s">
        <v>41</v>
      </c>
      <c r="C117" s="10" t="s">
        <v>20</v>
      </c>
      <c r="D117" s="10" t="s">
        <v>40</v>
      </c>
      <c r="E117" s="10" t="s">
        <v>22</v>
      </c>
      <c r="F117" s="10" t="s">
        <v>135</v>
      </c>
      <c r="G117" s="10" t="s">
        <v>132</v>
      </c>
      <c r="H117" s="10" t="s">
        <v>137</v>
      </c>
      <c r="I117" s="10" t="s">
        <v>136</v>
      </c>
    </row>
    <row r="118" spans="1:9" x14ac:dyDescent="0.25">
      <c r="A118" s="10" t="s">
        <v>298</v>
      </c>
      <c r="B118" s="10" t="s">
        <v>41</v>
      </c>
      <c r="C118" s="10" t="s">
        <v>20</v>
      </c>
      <c r="D118" s="10" t="s">
        <v>40</v>
      </c>
      <c r="E118" s="10" t="s">
        <v>22</v>
      </c>
      <c r="F118" s="10" t="s">
        <v>134</v>
      </c>
      <c r="G118" s="10" t="s">
        <v>132</v>
      </c>
      <c r="H118" s="10" t="s">
        <v>137</v>
      </c>
      <c r="I118" s="10" t="s">
        <v>136</v>
      </c>
    </row>
    <row r="119" spans="1:9" x14ac:dyDescent="0.25">
      <c r="A119" s="10" t="s">
        <v>299</v>
      </c>
      <c r="B119" s="10" t="s">
        <v>41</v>
      </c>
      <c r="C119" s="10" t="s">
        <v>135</v>
      </c>
      <c r="D119" s="10" t="s">
        <v>40</v>
      </c>
      <c r="E119" s="10" t="s">
        <v>22</v>
      </c>
      <c r="F119" s="10" t="s">
        <v>134</v>
      </c>
      <c r="G119" s="10" t="s">
        <v>132</v>
      </c>
      <c r="H119" s="10" t="s">
        <v>137</v>
      </c>
      <c r="I119" s="10" t="s">
        <v>136</v>
      </c>
    </row>
    <row r="120" spans="1:9" x14ac:dyDescent="0.25">
      <c r="A120" s="10" t="s">
        <v>300</v>
      </c>
      <c r="B120" s="10" t="s">
        <v>41</v>
      </c>
      <c r="C120" s="10" t="s">
        <v>20</v>
      </c>
      <c r="D120" s="10" t="s">
        <v>40</v>
      </c>
      <c r="E120" s="10" t="s">
        <v>22</v>
      </c>
      <c r="F120" s="10" t="s">
        <v>134</v>
      </c>
      <c r="G120" s="10" t="s">
        <v>132</v>
      </c>
      <c r="H120" s="10" t="s">
        <v>137</v>
      </c>
      <c r="I120" s="10" t="s">
        <v>135</v>
      </c>
    </row>
    <row r="121" spans="1:9" x14ac:dyDescent="0.25">
      <c r="A121" s="10" t="s">
        <v>301</v>
      </c>
      <c r="B121" s="10" t="s">
        <v>41</v>
      </c>
      <c r="C121" s="10" t="s">
        <v>20</v>
      </c>
      <c r="D121" s="10" t="s">
        <v>40</v>
      </c>
      <c r="E121" s="10" t="s">
        <v>22</v>
      </c>
      <c r="F121" s="10" t="s">
        <v>134</v>
      </c>
      <c r="G121" s="10" t="s">
        <v>132</v>
      </c>
      <c r="H121" s="10" t="s">
        <v>135</v>
      </c>
      <c r="I121" s="10" t="s">
        <v>136</v>
      </c>
    </row>
    <row r="122" spans="1:9" x14ac:dyDescent="0.25">
      <c r="A122" s="10" t="s">
        <v>302</v>
      </c>
      <c r="B122" s="10" t="s">
        <v>41</v>
      </c>
      <c r="C122" s="10" t="s">
        <v>133</v>
      </c>
      <c r="D122" s="10" t="s">
        <v>40</v>
      </c>
      <c r="E122" s="10" t="s">
        <v>22</v>
      </c>
      <c r="F122" s="10" t="s">
        <v>20</v>
      </c>
      <c r="G122" s="10" t="s">
        <v>132</v>
      </c>
      <c r="H122" s="10" t="s">
        <v>137</v>
      </c>
      <c r="I122" s="10" t="s">
        <v>136</v>
      </c>
    </row>
    <row r="123" spans="1:9" x14ac:dyDescent="0.25">
      <c r="A123" s="10" t="s">
        <v>303</v>
      </c>
      <c r="B123" s="10" t="s">
        <v>41</v>
      </c>
      <c r="C123" s="10" t="s">
        <v>133</v>
      </c>
      <c r="D123" s="10" t="s">
        <v>40</v>
      </c>
      <c r="E123" s="10" t="s">
        <v>22</v>
      </c>
      <c r="F123" s="10" t="s">
        <v>135</v>
      </c>
      <c r="G123" s="10" t="s">
        <v>132</v>
      </c>
      <c r="H123" s="10" t="s">
        <v>137</v>
      </c>
      <c r="I123" s="10" t="s">
        <v>136</v>
      </c>
    </row>
    <row r="124" spans="1:9" x14ac:dyDescent="0.25">
      <c r="A124" s="10" t="s">
        <v>304</v>
      </c>
      <c r="B124" s="10" t="s">
        <v>41</v>
      </c>
      <c r="C124" s="10" t="s">
        <v>133</v>
      </c>
      <c r="D124" s="10" t="s">
        <v>40</v>
      </c>
      <c r="E124" s="10" t="s">
        <v>22</v>
      </c>
      <c r="F124" s="10" t="s">
        <v>20</v>
      </c>
      <c r="G124" s="10" t="s">
        <v>132</v>
      </c>
      <c r="H124" s="10" t="s">
        <v>137</v>
      </c>
      <c r="I124" s="10" t="s">
        <v>135</v>
      </c>
    </row>
    <row r="125" spans="1:9" x14ac:dyDescent="0.25">
      <c r="A125" s="10" t="s">
        <v>305</v>
      </c>
      <c r="B125" s="10" t="s">
        <v>41</v>
      </c>
      <c r="C125" s="10" t="s">
        <v>133</v>
      </c>
      <c r="D125" s="10" t="s">
        <v>40</v>
      </c>
      <c r="E125" s="10" t="s">
        <v>22</v>
      </c>
      <c r="F125" s="10" t="s">
        <v>20</v>
      </c>
      <c r="G125" s="10" t="s">
        <v>132</v>
      </c>
      <c r="H125" s="10" t="s">
        <v>135</v>
      </c>
      <c r="I125" s="10" t="s">
        <v>136</v>
      </c>
    </row>
    <row r="126" spans="1:9" x14ac:dyDescent="0.25">
      <c r="A126" s="10" t="s">
        <v>306</v>
      </c>
      <c r="B126" s="10" t="s">
        <v>41</v>
      </c>
      <c r="C126" s="10" t="s">
        <v>133</v>
      </c>
      <c r="D126" s="10" t="s">
        <v>40</v>
      </c>
      <c r="E126" s="10" t="s">
        <v>22</v>
      </c>
      <c r="F126" s="10" t="s">
        <v>134</v>
      </c>
      <c r="G126" s="10" t="s">
        <v>132</v>
      </c>
      <c r="H126" s="10" t="s">
        <v>137</v>
      </c>
      <c r="I126" s="10" t="s">
        <v>136</v>
      </c>
    </row>
    <row r="127" spans="1:9" x14ac:dyDescent="0.25">
      <c r="A127" s="10" t="s">
        <v>307</v>
      </c>
      <c r="B127" s="10" t="s">
        <v>41</v>
      </c>
      <c r="C127" s="10" t="s">
        <v>133</v>
      </c>
      <c r="D127" s="10" t="s">
        <v>40</v>
      </c>
      <c r="E127" s="10" t="s">
        <v>22</v>
      </c>
      <c r="F127" s="10" t="s">
        <v>134</v>
      </c>
      <c r="G127" s="10" t="s">
        <v>132</v>
      </c>
      <c r="H127" s="10" t="s">
        <v>137</v>
      </c>
      <c r="I127" s="10" t="s">
        <v>20</v>
      </c>
    </row>
    <row r="128" spans="1:9" x14ac:dyDescent="0.25">
      <c r="A128" s="10" t="s">
        <v>308</v>
      </c>
      <c r="B128" s="10" t="s">
        <v>134</v>
      </c>
      <c r="C128" s="10" t="s">
        <v>133</v>
      </c>
      <c r="D128" s="10" t="s">
        <v>40</v>
      </c>
      <c r="E128" s="10" t="s">
        <v>41</v>
      </c>
      <c r="F128" s="10" t="s">
        <v>20</v>
      </c>
      <c r="G128" s="10" t="s">
        <v>132</v>
      </c>
      <c r="H128" s="10" t="s">
        <v>22</v>
      </c>
      <c r="I128" s="10" t="s">
        <v>136</v>
      </c>
    </row>
    <row r="129" spans="1:9" x14ac:dyDescent="0.25">
      <c r="A129" s="10" t="s">
        <v>309</v>
      </c>
      <c r="B129" s="10" t="s">
        <v>41</v>
      </c>
      <c r="C129" s="10" t="s">
        <v>133</v>
      </c>
      <c r="D129" s="10" t="s">
        <v>40</v>
      </c>
      <c r="E129" s="10" t="s">
        <v>22</v>
      </c>
      <c r="F129" s="10" t="s">
        <v>134</v>
      </c>
      <c r="G129" s="10" t="s">
        <v>132</v>
      </c>
      <c r="H129" s="10" t="s">
        <v>137</v>
      </c>
      <c r="I129" s="10" t="s">
        <v>135</v>
      </c>
    </row>
    <row r="130" spans="1:9" x14ac:dyDescent="0.25">
      <c r="A130" s="10" t="s">
        <v>310</v>
      </c>
      <c r="B130" s="10" t="s">
        <v>41</v>
      </c>
      <c r="C130" s="10" t="s">
        <v>133</v>
      </c>
      <c r="D130" s="10" t="s">
        <v>40</v>
      </c>
      <c r="E130" s="10" t="s">
        <v>22</v>
      </c>
      <c r="F130" s="10" t="s">
        <v>134</v>
      </c>
      <c r="G130" s="10" t="s">
        <v>132</v>
      </c>
      <c r="H130" s="10" t="s">
        <v>135</v>
      </c>
      <c r="I130" s="10" t="s">
        <v>136</v>
      </c>
    </row>
    <row r="131" spans="1:9" x14ac:dyDescent="0.25">
      <c r="A131" s="10" t="s">
        <v>311</v>
      </c>
      <c r="B131" s="10" t="s">
        <v>134</v>
      </c>
      <c r="C131" s="10" t="s">
        <v>133</v>
      </c>
      <c r="D131" s="10" t="s">
        <v>40</v>
      </c>
      <c r="E131" s="10" t="s">
        <v>41</v>
      </c>
      <c r="F131" s="10" t="s">
        <v>20</v>
      </c>
      <c r="G131" s="10" t="s">
        <v>132</v>
      </c>
      <c r="H131" s="10" t="s">
        <v>22</v>
      </c>
      <c r="I131" s="10" t="s">
        <v>135</v>
      </c>
    </row>
    <row r="132" spans="1:9" x14ac:dyDescent="0.25">
      <c r="A132" s="10" t="s">
        <v>312</v>
      </c>
      <c r="B132" s="10" t="s">
        <v>23</v>
      </c>
      <c r="C132" s="10" t="s">
        <v>20</v>
      </c>
      <c r="D132" s="10" t="s">
        <v>40</v>
      </c>
      <c r="E132" s="10" t="s">
        <v>41</v>
      </c>
      <c r="F132" s="10" t="s">
        <v>135</v>
      </c>
      <c r="G132" s="10" t="s">
        <v>22</v>
      </c>
      <c r="H132" s="10" t="s">
        <v>137</v>
      </c>
      <c r="I132" s="10" t="s">
        <v>136</v>
      </c>
    </row>
    <row r="133" spans="1:9" x14ac:dyDescent="0.25">
      <c r="A133" s="10" t="s">
        <v>313</v>
      </c>
      <c r="B133" s="10" t="s">
        <v>23</v>
      </c>
      <c r="C133" s="10" t="s">
        <v>20</v>
      </c>
      <c r="D133" s="10" t="s">
        <v>40</v>
      </c>
      <c r="E133" s="10" t="s">
        <v>41</v>
      </c>
      <c r="F133" s="10" t="s">
        <v>134</v>
      </c>
      <c r="G133" s="10" t="s">
        <v>22</v>
      </c>
      <c r="H133" s="10" t="s">
        <v>137</v>
      </c>
      <c r="I133" s="10" t="s">
        <v>136</v>
      </c>
    </row>
    <row r="134" spans="1:9" x14ac:dyDescent="0.25">
      <c r="A134" s="10" t="s">
        <v>314</v>
      </c>
      <c r="B134" s="10" t="s">
        <v>23</v>
      </c>
      <c r="C134" s="10" t="s">
        <v>135</v>
      </c>
      <c r="D134" s="10" t="s">
        <v>40</v>
      </c>
      <c r="E134" s="10" t="s">
        <v>41</v>
      </c>
      <c r="F134" s="10" t="s">
        <v>134</v>
      </c>
      <c r="G134" s="10" t="s">
        <v>22</v>
      </c>
      <c r="H134" s="10" t="s">
        <v>137</v>
      </c>
      <c r="I134" s="10" t="s">
        <v>136</v>
      </c>
    </row>
    <row r="135" spans="1:9" x14ac:dyDescent="0.25">
      <c r="A135" s="10" t="s">
        <v>315</v>
      </c>
      <c r="B135" s="10" t="s">
        <v>23</v>
      </c>
      <c r="C135" s="10" t="s">
        <v>20</v>
      </c>
      <c r="D135" s="10" t="s">
        <v>40</v>
      </c>
      <c r="E135" s="10" t="s">
        <v>41</v>
      </c>
      <c r="F135" s="10" t="s">
        <v>134</v>
      </c>
      <c r="G135" s="10" t="s">
        <v>22</v>
      </c>
      <c r="H135" s="10" t="s">
        <v>137</v>
      </c>
      <c r="I135" s="10" t="s">
        <v>135</v>
      </c>
    </row>
    <row r="136" spans="1:9" x14ac:dyDescent="0.25">
      <c r="A136" s="10" t="s">
        <v>316</v>
      </c>
      <c r="B136" s="10" t="s">
        <v>23</v>
      </c>
      <c r="C136" s="10" t="s">
        <v>20</v>
      </c>
      <c r="D136" s="10" t="s">
        <v>40</v>
      </c>
      <c r="E136" s="10" t="s">
        <v>41</v>
      </c>
      <c r="F136" s="10" t="s">
        <v>134</v>
      </c>
      <c r="G136" s="10" t="s">
        <v>22</v>
      </c>
      <c r="H136" s="10" t="s">
        <v>135</v>
      </c>
      <c r="I136" s="10" t="s">
        <v>136</v>
      </c>
    </row>
    <row r="137" spans="1:9" x14ac:dyDescent="0.25">
      <c r="A137" s="10" t="s">
        <v>317</v>
      </c>
      <c r="B137" s="10" t="s">
        <v>23</v>
      </c>
      <c r="C137" s="10" t="s">
        <v>133</v>
      </c>
      <c r="D137" s="10" t="s">
        <v>40</v>
      </c>
      <c r="E137" s="10" t="s">
        <v>41</v>
      </c>
      <c r="F137" s="10" t="s">
        <v>20</v>
      </c>
      <c r="G137" s="10" t="s">
        <v>22</v>
      </c>
      <c r="H137" s="10" t="s">
        <v>137</v>
      </c>
      <c r="I137" s="10" t="s">
        <v>136</v>
      </c>
    </row>
    <row r="138" spans="1:9" x14ac:dyDescent="0.25">
      <c r="A138" s="10" t="s">
        <v>318</v>
      </c>
      <c r="B138" s="10" t="s">
        <v>23</v>
      </c>
      <c r="C138" s="10" t="s">
        <v>133</v>
      </c>
      <c r="D138" s="10" t="s">
        <v>40</v>
      </c>
      <c r="E138" s="10" t="s">
        <v>41</v>
      </c>
      <c r="F138" s="10" t="s">
        <v>135</v>
      </c>
      <c r="G138" s="10" t="s">
        <v>22</v>
      </c>
      <c r="H138" s="10" t="s">
        <v>137</v>
      </c>
      <c r="I138" s="10" t="s">
        <v>136</v>
      </c>
    </row>
    <row r="139" spans="1:9" x14ac:dyDescent="0.25">
      <c r="A139" s="10" t="s">
        <v>319</v>
      </c>
      <c r="B139" s="10" t="s">
        <v>23</v>
      </c>
      <c r="C139" s="10" t="s">
        <v>133</v>
      </c>
      <c r="D139" s="10" t="s">
        <v>40</v>
      </c>
      <c r="E139" s="10" t="s">
        <v>41</v>
      </c>
      <c r="F139" s="10" t="s">
        <v>20</v>
      </c>
      <c r="G139" s="10" t="s">
        <v>22</v>
      </c>
      <c r="H139" s="10" t="s">
        <v>137</v>
      </c>
      <c r="I139" s="10" t="s">
        <v>135</v>
      </c>
    </row>
    <row r="140" spans="1:9" x14ac:dyDescent="0.25">
      <c r="A140" s="10" t="s">
        <v>320</v>
      </c>
      <c r="B140" s="10" t="s">
        <v>23</v>
      </c>
      <c r="C140" s="10" t="s">
        <v>133</v>
      </c>
      <c r="D140" s="10" t="s">
        <v>40</v>
      </c>
      <c r="E140" s="10" t="s">
        <v>41</v>
      </c>
      <c r="F140" s="10" t="s">
        <v>20</v>
      </c>
      <c r="G140" s="10" t="s">
        <v>22</v>
      </c>
      <c r="H140" s="10" t="s">
        <v>135</v>
      </c>
      <c r="I140" s="10" t="s">
        <v>136</v>
      </c>
    </row>
    <row r="141" spans="1:9" x14ac:dyDescent="0.25">
      <c r="A141" s="10" t="s">
        <v>321</v>
      </c>
      <c r="B141" s="10" t="s">
        <v>23</v>
      </c>
      <c r="C141" s="10" t="s">
        <v>133</v>
      </c>
      <c r="D141" s="10" t="s">
        <v>40</v>
      </c>
      <c r="E141" s="10" t="s">
        <v>41</v>
      </c>
      <c r="F141" s="10" t="s">
        <v>134</v>
      </c>
      <c r="G141" s="10" t="s">
        <v>22</v>
      </c>
      <c r="H141" s="10" t="s">
        <v>137</v>
      </c>
      <c r="I141" s="10" t="s">
        <v>136</v>
      </c>
    </row>
    <row r="142" spans="1:9" x14ac:dyDescent="0.25">
      <c r="A142" s="10" t="s">
        <v>322</v>
      </c>
      <c r="B142" s="10" t="s">
        <v>134</v>
      </c>
      <c r="C142" s="10" t="s">
        <v>133</v>
      </c>
      <c r="D142" s="10" t="s">
        <v>40</v>
      </c>
      <c r="E142" s="10" t="s">
        <v>41</v>
      </c>
      <c r="F142" s="10" t="s">
        <v>20</v>
      </c>
      <c r="G142" s="10" t="s">
        <v>22</v>
      </c>
      <c r="H142" s="10" t="s">
        <v>137</v>
      </c>
      <c r="I142" s="10" t="s">
        <v>23</v>
      </c>
    </row>
    <row r="143" spans="1:9" x14ac:dyDescent="0.25">
      <c r="A143" s="10" t="s">
        <v>323</v>
      </c>
      <c r="B143" s="10" t="s">
        <v>134</v>
      </c>
      <c r="C143" s="10" t="s">
        <v>133</v>
      </c>
      <c r="D143" s="10" t="s">
        <v>40</v>
      </c>
      <c r="E143" s="10" t="s">
        <v>41</v>
      </c>
      <c r="F143" s="10" t="s">
        <v>20</v>
      </c>
      <c r="G143" s="10" t="s">
        <v>22</v>
      </c>
      <c r="H143" s="10" t="s">
        <v>23</v>
      </c>
      <c r="I143" s="10" t="s">
        <v>136</v>
      </c>
    </row>
    <row r="144" spans="1:9" x14ac:dyDescent="0.25">
      <c r="A144" s="10" t="s">
        <v>324</v>
      </c>
      <c r="B144" s="10" t="s">
        <v>23</v>
      </c>
      <c r="C144" s="10" t="s">
        <v>133</v>
      </c>
      <c r="D144" s="10" t="s">
        <v>40</v>
      </c>
      <c r="E144" s="10" t="s">
        <v>41</v>
      </c>
      <c r="F144" s="10" t="s">
        <v>134</v>
      </c>
      <c r="G144" s="10" t="s">
        <v>22</v>
      </c>
      <c r="H144" s="10" t="s">
        <v>137</v>
      </c>
      <c r="I144" s="10" t="s">
        <v>135</v>
      </c>
    </row>
    <row r="145" spans="1:9" x14ac:dyDescent="0.25">
      <c r="A145" s="10" t="s">
        <v>325</v>
      </c>
      <c r="B145" s="10" t="s">
        <v>23</v>
      </c>
      <c r="C145" s="10" t="s">
        <v>133</v>
      </c>
      <c r="D145" s="10" t="s">
        <v>40</v>
      </c>
      <c r="E145" s="10" t="s">
        <v>41</v>
      </c>
      <c r="F145" s="10" t="s">
        <v>134</v>
      </c>
      <c r="G145" s="10" t="s">
        <v>22</v>
      </c>
      <c r="H145" s="10" t="s">
        <v>135</v>
      </c>
      <c r="I145" s="10" t="s">
        <v>136</v>
      </c>
    </row>
    <row r="146" spans="1:9" x14ac:dyDescent="0.25">
      <c r="A146" s="10" t="s">
        <v>326</v>
      </c>
      <c r="B146" s="10" t="s">
        <v>134</v>
      </c>
      <c r="C146" s="10" t="s">
        <v>133</v>
      </c>
      <c r="D146" s="10" t="s">
        <v>40</v>
      </c>
      <c r="E146" s="10" t="s">
        <v>41</v>
      </c>
      <c r="F146" s="10" t="s">
        <v>20</v>
      </c>
      <c r="G146" s="10" t="s">
        <v>22</v>
      </c>
      <c r="H146" s="10" t="s">
        <v>23</v>
      </c>
      <c r="I146" s="10" t="s">
        <v>135</v>
      </c>
    </row>
    <row r="147" spans="1:9" x14ac:dyDescent="0.25">
      <c r="A147" s="10" t="s">
        <v>327</v>
      </c>
      <c r="B147" s="10" t="s">
        <v>41</v>
      </c>
      <c r="C147" s="10" t="s">
        <v>20</v>
      </c>
      <c r="D147" s="10" t="s">
        <v>40</v>
      </c>
      <c r="E147" s="10" t="s">
        <v>22</v>
      </c>
      <c r="F147" s="10" t="s">
        <v>23</v>
      </c>
      <c r="G147" s="10" t="s">
        <v>132</v>
      </c>
      <c r="H147" s="10" t="s">
        <v>137</v>
      </c>
      <c r="I147" s="10" t="s">
        <v>136</v>
      </c>
    </row>
    <row r="148" spans="1:9" x14ac:dyDescent="0.25">
      <c r="A148" s="10" t="s">
        <v>328</v>
      </c>
      <c r="B148" s="10" t="s">
        <v>41</v>
      </c>
      <c r="C148" s="10" t="s">
        <v>23</v>
      </c>
      <c r="D148" s="10" t="s">
        <v>40</v>
      </c>
      <c r="E148" s="10" t="s">
        <v>22</v>
      </c>
      <c r="F148" s="10" t="s">
        <v>135</v>
      </c>
      <c r="G148" s="10" t="s">
        <v>132</v>
      </c>
      <c r="H148" s="10" t="s">
        <v>137</v>
      </c>
      <c r="I148" s="10" t="s">
        <v>136</v>
      </c>
    </row>
    <row r="149" spans="1:9" x14ac:dyDescent="0.25">
      <c r="A149" s="10" t="s">
        <v>329</v>
      </c>
      <c r="B149" s="10" t="s">
        <v>41</v>
      </c>
      <c r="C149" s="10" t="s">
        <v>20</v>
      </c>
      <c r="D149" s="10" t="s">
        <v>40</v>
      </c>
      <c r="E149" s="10" t="s">
        <v>22</v>
      </c>
      <c r="F149" s="10" t="s">
        <v>23</v>
      </c>
      <c r="G149" s="10" t="s">
        <v>132</v>
      </c>
      <c r="H149" s="10" t="s">
        <v>137</v>
      </c>
      <c r="I149" s="10" t="s">
        <v>135</v>
      </c>
    </row>
    <row r="150" spans="1:9" x14ac:dyDescent="0.25">
      <c r="A150" s="10" t="s">
        <v>330</v>
      </c>
      <c r="B150" s="10" t="s">
        <v>41</v>
      </c>
      <c r="C150" s="10" t="s">
        <v>20</v>
      </c>
      <c r="D150" s="10" t="s">
        <v>40</v>
      </c>
      <c r="E150" s="10" t="s">
        <v>22</v>
      </c>
      <c r="F150" s="10" t="s">
        <v>23</v>
      </c>
      <c r="G150" s="10" t="s">
        <v>132</v>
      </c>
      <c r="H150" s="10" t="s">
        <v>135</v>
      </c>
      <c r="I150" s="10" t="s">
        <v>136</v>
      </c>
    </row>
    <row r="151" spans="1:9" x14ac:dyDescent="0.25">
      <c r="A151" s="10" t="s">
        <v>331</v>
      </c>
      <c r="B151" s="10" t="s">
        <v>41</v>
      </c>
      <c r="C151" s="10" t="s">
        <v>23</v>
      </c>
      <c r="D151" s="10" t="s">
        <v>40</v>
      </c>
      <c r="E151" s="10" t="s">
        <v>22</v>
      </c>
      <c r="F151" s="10" t="s">
        <v>134</v>
      </c>
      <c r="G151" s="10" t="s">
        <v>132</v>
      </c>
      <c r="H151" s="10" t="s">
        <v>137</v>
      </c>
      <c r="I151" s="10" t="s">
        <v>136</v>
      </c>
    </row>
    <row r="152" spans="1:9" x14ac:dyDescent="0.25">
      <c r="A152" s="10" t="s">
        <v>332</v>
      </c>
      <c r="B152" s="10" t="s">
        <v>41</v>
      </c>
      <c r="C152" s="10" t="s">
        <v>20</v>
      </c>
      <c r="D152" s="10" t="s">
        <v>40</v>
      </c>
      <c r="E152" s="10" t="s">
        <v>22</v>
      </c>
      <c r="F152" s="10" t="s">
        <v>134</v>
      </c>
      <c r="G152" s="10" t="s">
        <v>132</v>
      </c>
      <c r="H152" s="10" t="s">
        <v>137</v>
      </c>
      <c r="I152" s="10" t="s">
        <v>23</v>
      </c>
    </row>
    <row r="153" spans="1:9" x14ac:dyDescent="0.25">
      <c r="A153" s="10" t="s">
        <v>333</v>
      </c>
      <c r="B153" s="10" t="s">
        <v>41</v>
      </c>
      <c r="C153" s="10" t="s">
        <v>20</v>
      </c>
      <c r="D153" s="10" t="s">
        <v>40</v>
      </c>
      <c r="E153" s="10" t="s">
        <v>22</v>
      </c>
      <c r="F153" s="10" t="s">
        <v>134</v>
      </c>
      <c r="G153" s="10" t="s">
        <v>132</v>
      </c>
      <c r="H153" s="10" t="s">
        <v>23</v>
      </c>
      <c r="I153" s="10" t="s">
        <v>136</v>
      </c>
    </row>
    <row r="154" spans="1:9" x14ac:dyDescent="0.25">
      <c r="A154" s="10" t="s">
        <v>334</v>
      </c>
      <c r="B154" s="10" t="s">
        <v>41</v>
      </c>
      <c r="C154" s="10" t="s">
        <v>23</v>
      </c>
      <c r="D154" s="10" t="s">
        <v>40</v>
      </c>
      <c r="E154" s="10" t="s">
        <v>22</v>
      </c>
      <c r="F154" s="10" t="s">
        <v>134</v>
      </c>
      <c r="G154" s="10" t="s">
        <v>132</v>
      </c>
      <c r="H154" s="10" t="s">
        <v>137</v>
      </c>
      <c r="I154" s="10" t="s">
        <v>135</v>
      </c>
    </row>
    <row r="155" spans="1:9" x14ac:dyDescent="0.25">
      <c r="A155" s="10" t="s">
        <v>335</v>
      </c>
      <c r="B155" s="10" t="s">
        <v>41</v>
      </c>
      <c r="C155" s="10" t="s">
        <v>23</v>
      </c>
      <c r="D155" s="10" t="s">
        <v>40</v>
      </c>
      <c r="E155" s="10" t="s">
        <v>22</v>
      </c>
      <c r="F155" s="10" t="s">
        <v>134</v>
      </c>
      <c r="G155" s="10" t="s">
        <v>132</v>
      </c>
      <c r="H155" s="10" t="s">
        <v>135</v>
      </c>
      <c r="I155" s="10" t="s">
        <v>136</v>
      </c>
    </row>
    <row r="156" spans="1:9" x14ac:dyDescent="0.25">
      <c r="A156" s="10" t="s">
        <v>336</v>
      </c>
      <c r="B156" s="10" t="s">
        <v>41</v>
      </c>
      <c r="C156" s="10" t="s">
        <v>20</v>
      </c>
      <c r="D156" s="10" t="s">
        <v>40</v>
      </c>
      <c r="E156" s="10" t="s">
        <v>22</v>
      </c>
      <c r="F156" s="10" t="s">
        <v>134</v>
      </c>
      <c r="G156" s="10" t="s">
        <v>132</v>
      </c>
      <c r="H156" s="10" t="s">
        <v>23</v>
      </c>
      <c r="I156" s="10" t="s">
        <v>135</v>
      </c>
    </row>
    <row r="157" spans="1:9" x14ac:dyDescent="0.25">
      <c r="A157" s="10" t="s">
        <v>337</v>
      </c>
      <c r="B157" s="10" t="s">
        <v>41</v>
      </c>
      <c r="C157" s="10" t="s">
        <v>133</v>
      </c>
      <c r="D157" s="10" t="s">
        <v>40</v>
      </c>
      <c r="E157" s="10" t="s">
        <v>22</v>
      </c>
      <c r="F157" s="10" t="s">
        <v>23</v>
      </c>
      <c r="G157" s="10" t="s">
        <v>132</v>
      </c>
      <c r="H157" s="10" t="s">
        <v>137</v>
      </c>
      <c r="I157" s="10" t="s">
        <v>136</v>
      </c>
    </row>
    <row r="158" spans="1:9" x14ac:dyDescent="0.25">
      <c r="A158" s="10" t="s">
        <v>338</v>
      </c>
      <c r="B158" s="10" t="s">
        <v>41</v>
      </c>
      <c r="C158" s="10" t="s">
        <v>133</v>
      </c>
      <c r="D158" s="10" t="s">
        <v>40</v>
      </c>
      <c r="E158" s="10" t="s">
        <v>22</v>
      </c>
      <c r="F158" s="10" t="s">
        <v>20</v>
      </c>
      <c r="G158" s="10" t="s">
        <v>132</v>
      </c>
      <c r="H158" s="10" t="s">
        <v>137</v>
      </c>
      <c r="I158" s="10" t="s">
        <v>23</v>
      </c>
    </row>
    <row r="159" spans="1:9" x14ac:dyDescent="0.25">
      <c r="A159" s="10" t="s">
        <v>339</v>
      </c>
      <c r="B159" s="10" t="s">
        <v>41</v>
      </c>
      <c r="C159" s="10" t="s">
        <v>133</v>
      </c>
      <c r="D159" s="10" t="s">
        <v>40</v>
      </c>
      <c r="E159" s="10" t="s">
        <v>22</v>
      </c>
      <c r="F159" s="10" t="s">
        <v>20</v>
      </c>
      <c r="G159" s="10" t="s">
        <v>132</v>
      </c>
      <c r="H159" s="10" t="s">
        <v>23</v>
      </c>
      <c r="I159" s="10" t="s">
        <v>136</v>
      </c>
    </row>
    <row r="160" spans="1:9" x14ac:dyDescent="0.25">
      <c r="A160" s="10" t="s">
        <v>340</v>
      </c>
      <c r="B160" s="10" t="s">
        <v>41</v>
      </c>
      <c r="C160" s="10" t="s">
        <v>133</v>
      </c>
      <c r="D160" s="10" t="s">
        <v>40</v>
      </c>
      <c r="E160" s="10" t="s">
        <v>22</v>
      </c>
      <c r="F160" s="10" t="s">
        <v>23</v>
      </c>
      <c r="G160" s="10" t="s">
        <v>132</v>
      </c>
      <c r="H160" s="10" t="s">
        <v>137</v>
      </c>
      <c r="I160" s="10" t="s">
        <v>135</v>
      </c>
    </row>
    <row r="161" spans="1:9" x14ac:dyDescent="0.25">
      <c r="A161" s="10" t="s">
        <v>341</v>
      </c>
      <c r="B161" s="10" t="s">
        <v>41</v>
      </c>
      <c r="C161" s="10" t="s">
        <v>133</v>
      </c>
      <c r="D161" s="10" t="s">
        <v>40</v>
      </c>
      <c r="E161" s="10" t="s">
        <v>22</v>
      </c>
      <c r="F161" s="10" t="s">
        <v>23</v>
      </c>
      <c r="G161" s="10" t="s">
        <v>132</v>
      </c>
      <c r="H161" s="10" t="s">
        <v>135</v>
      </c>
      <c r="I161" s="10" t="s">
        <v>136</v>
      </c>
    </row>
    <row r="162" spans="1:9" x14ac:dyDescent="0.25">
      <c r="A162" s="10" t="s">
        <v>342</v>
      </c>
      <c r="B162" s="10" t="s">
        <v>41</v>
      </c>
      <c r="C162" s="10" t="s">
        <v>133</v>
      </c>
      <c r="D162" s="10" t="s">
        <v>40</v>
      </c>
      <c r="E162" s="10" t="s">
        <v>22</v>
      </c>
      <c r="F162" s="10" t="s">
        <v>20</v>
      </c>
      <c r="G162" s="10" t="s">
        <v>132</v>
      </c>
      <c r="H162" s="10" t="s">
        <v>23</v>
      </c>
      <c r="I162" s="10" t="s">
        <v>135</v>
      </c>
    </row>
    <row r="163" spans="1:9" x14ac:dyDescent="0.25">
      <c r="A163" s="10" t="s">
        <v>343</v>
      </c>
      <c r="B163" s="10" t="s">
        <v>41</v>
      </c>
      <c r="C163" s="10" t="s">
        <v>133</v>
      </c>
      <c r="D163" s="10" t="s">
        <v>40</v>
      </c>
      <c r="E163" s="10" t="s">
        <v>22</v>
      </c>
      <c r="F163" s="10" t="s">
        <v>134</v>
      </c>
      <c r="G163" s="10" t="s">
        <v>132</v>
      </c>
      <c r="H163" s="10" t="s">
        <v>137</v>
      </c>
      <c r="I163" s="10" t="s">
        <v>23</v>
      </c>
    </row>
    <row r="164" spans="1:9" x14ac:dyDescent="0.25">
      <c r="A164" s="10" t="s">
        <v>344</v>
      </c>
      <c r="B164" s="10" t="s">
        <v>41</v>
      </c>
      <c r="C164" s="10" t="s">
        <v>133</v>
      </c>
      <c r="D164" s="10" t="s">
        <v>40</v>
      </c>
      <c r="E164" s="10" t="s">
        <v>22</v>
      </c>
      <c r="F164" s="10" t="s">
        <v>134</v>
      </c>
      <c r="G164" s="10" t="s">
        <v>132</v>
      </c>
      <c r="H164" s="10" t="s">
        <v>23</v>
      </c>
      <c r="I164" s="10" t="s">
        <v>136</v>
      </c>
    </row>
    <row r="165" spans="1:9" x14ac:dyDescent="0.25">
      <c r="A165" s="10" t="s">
        <v>345</v>
      </c>
      <c r="B165" s="10" t="s">
        <v>134</v>
      </c>
      <c r="C165" s="10" t="s">
        <v>133</v>
      </c>
      <c r="D165" s="10" t="s">
        <v>40</v>
      </c>
      <c r="E165" s="10" t="s">
        <v>41</v>
      </c>
      <c r="F165" s="10" t="s">
        <v>20</v>
      </c>
      <c r="G165" s="10" t="s">
        <v>132</v>
      </c>
      <c r="H165" s="10" t="s">
        <v>22</v>
      </c>
      <c r="I165" s="10" t="s">
        <v>23</v>
      </c>
    </row>
    <row r="166" spans="1:9" x14ac:dyDescent="0.25">
      <c r="A166" s="10" t="s">
        <v>346</v>
      </c>
      <c r="B166" s="10" t="s">
        <v>41</v>
      </c>
      <c r="C166" s="10" t="s">
        <v>133</v>
      </c>
      <c r="D166" s="10" t="s">
        <v>40</v>
      </c>
      <c r="E166" s="10" t="s">
        <v>22</v>
      </c>
      <c r="F166" s="10" t="s">
        <v>134</v>
      </c>
      <c r="G166" s="10" t="s">
        <v>132</v>
      </c>
      <c r="H166" s="10" t="s">
        <v>23</v>
      </c>
      <c r="I166" s="10" t="s">
        <v>135</v>
      </c>
    </row>
    <row r="167" spans="1:9" x14ac:dyDescent="0.25">
      <c r="A167" s="10" t="s">
        <v>347</v>
      </c>
      <c r="B167" s="10" t="s">
        <v>134</v>
      </c>
      <c r="C167" s="10" t="s">
        <v>20</v>
      </c>
      <c r="D167" s="10" t="s">
        <v>135</v>
      </c>
      <c r="E167" s="10" t="s">
        <v>132</v>
      </c>
      <c r="F167" s="10" t="s">
        <v>39</v>
      </c>
      <c r="G167" s="10" t="s">
        <v>133</v>
      </c>
      <c r="H167" s="10" t="s">
        <v>137</v>
      </c>
      <c r="I167" s="10" t="s">
        <v>136</v>
      </c>
    </row>
    <row r="168" spans="1:9" x14ac:dyDescent="0.25">
      <c r="A168" s="10" t="s">
        <v>348</v>
      </c>
      <c r="B168" s="10" t="s">
        <v>23</v>
      </c>
      <c r="C168" s="10" t="s">
        <v>20</v>
      </c>
      <c r="D168" s="10" t="s">
        <v>135</v>
      </c>
      <c r="E168" s="10" t="s">
        <v>39</v>
      </c>
      <c r="F168" s="10" t="s">
        <v>134</v>
      </c>
      <c r="G168" s="10" t="s">
        <v>133</v>
      </c>
      <c r="H168" s="10" t="s">
        <v>137</v>
      </c>
      <c r="I168" s="10" t="s">
        <v>136</v>
      </c>
    </row>
    <row r="169" spans="1:9" x14ac:dyDescent="0.25">
      <c r="A169" s="10" t="s">
        <v>349</v>
      </c>
      <c r="B169" s="10" t="s">
        <v>23</v>
      </c>
      <c r="C169" s="10" t="s">
        <v>20</v>
      </c>
      <c r="D169" s="10" t="s">
        <v>135</v>
      </c>
      <c r="E169" s="10" t="s">
        <v>132</v>
      </c>
      <c r="F169" s="10" t="s">
        <v>39</v>
      </c>
      <c r="G169" s="10" t="s">
        <v>134</v>
      </c>
      <c r="H169" s="10" t="s">
        <v>137</v>
      </c>
      <c r="I169" s="10" t="s">
        <v>136</v>
      </c>
    </row>
    <row r="170" spans="1:9" x14ac:dyDescent="0.25">
      <c r="A170" s="10" t="s">
        <v>350</v>
      </c>
      <c r="B170" s="10" t="s">
        <v>23</v>
      </c>
      <c r="C170" s="10" t="s">
        <v>20</v>
      </c>
      <c r="D170" s="10" t="s">
        <v>135</v>
      </c>
      <c r="E170" s="10" t="s">
        <v>132</v>
      </c>
      <c r="F170" s="10" t="s">
        <v>39</v>
      </c>
      <c r="G170" s="10" t="s">
        <v>133</v>
      </c>
      <c r="H170" s="10" t="s">
        <v>137</v>
      </c>
      <c r="I170" s="10" t="s">
        <v>136</v>
      </c>
    </row>
    <row r="171" spans="1:9" x14ac:dyDescent="0.25">
      <c r="A171" s="10" t="s">
        <v>351</v>
      </c>
      <c r="B171" s="10" t="s">
        <v>23</v>
      </c>
      <c r="C171" s="10" t="s">
        <v>133</v>
      </c>
      <c r="D171" s="10" t="s">
        <v>20</v>
      </c>
      <c r="E171" s="10" t="s">
        <v>132</v>
      </c>
      <c r="F171" s="10" t="s">
        <v>39</v>
      </c>
      <c r="G171" s="10" t="s">
        <v>134</v>
      </c>
      <c r="H171" s="10" t="s">
        <v>137</v>
      </c>
      <c r="I171" s="10" t="s">
        <v>136</v>
      </c>
    </row>
    <row r="172" spans="1:9" x14ac:dyDescent="0.25">
      <c r="A172" s="10" t="s">
        <v>352</v>
      </c>
      <c r="B172" s="10" t="s">
        <v>23</v>
      </c>
      <c r="C172" s="10" t="s">
        <v>133</v>
      </c>
      <c r="D172" s="10" t="s">
        <v>135</v>
      </c>
      <c r="E172" s="10" t="s">
        <v>132</v>
      </c>
      <c r="F172" s="10" t="s">
        <v>39</v>
      </c>
      <c r="G172" s="10" t="s">
        <v>134</v>
      </c>
      <c r="H172" s="10" t="s">
        <v>137</v>
      </c>
      <c r="I172" s="10" t="s">
        <v>136</v>
      </c>
    </row>
    <row r="173" spans="1:9" x14ac:dyDescent="0.25">
      <c r="A173" s="10" t="s">
        <v>353</v>
      </c>
      <c r="B173" s="10" t="s">
        <v>23</v>
      </c>
      <c r="C173" s="10" t="s">
        <v>133</v>
      </c>
      <c r="D173" s="10" t="s">
        <v>20</v>
      </c>
      <c r="E173" s="10" t="s">
        <v>132</v>
      </c>
      <c r="F173" s="10" t="s">
        <v>39</v>
      </c>
      <c r="G173" s="10" t="s">
        <v>134</v>
      </c>
      <c r="H173" s="10" t="s">
        <v>137</v>
      </c>
      <c r="I173" s="10" t="s">
        <v>135</v>
      </c>
    </row>
    <row r="174" spans="1:9" x14ac:dyDescent="0.25">
      <c r="A174" s="10" t="s">
        <v>354</v>
      </c>
      <c r="B174" s="10" t="s">
        <v>23</v>
      </c>
      <c r="C174" s="10" t="s">
        <v>133</v>
      </c>
      <c r="D174" s="10" t="s">
        <v>20</v>
      </c>
      <c r="E174" s="10" t="s">
        <v>132</v>
      </c>
      <c r="F174" s="10" t="s">
        <v>39</v>
      </c>
      <c r="G174" s="10" t="s">
        <v>134</v>
      </c>
      <c r="H174" s="10" t="s">
        <v>135</v>
      </c>
      <c r="I174" s="10" t="s">
        <v>136</v>
      </c>
    </row>
    <row r="175" spans="1:9" x14ac:dyDescent="0.25">
      <c r="A175" s="10" t="s">
        <v>355</v>
      </c>
      <c r="B175" s="10" t="s">
        <v>134</v>
      </c>
      <c r="C175" s="10" t="s">
        <v>20</v>
      </c>
      <c r="D175" s="10" t="s">
        <v>135</v>
      </c>
      <c r="E175" s="10" t="s">
        <v>22</v>
      </c>
      <c r="F175" s="10" t="s">
        <v>39</v>
      </c>
      <c r="G175" s="10" t="s">
        <v>133</v>
      </c>
      <c r="H175" s="10" t="s">
        <v>137</v>
      </c>
      <c r="I175" s="10" t="s">
        <v>136</v>
      </c>
    </row>
    <row r="176" spans="1:9" x14ac:dyDescent="0.25">
      <c r="A176" s="10" t="s">
        <v>356</v>
      </c>
      <c r="B176" s="10" t="s">
        <v>134</v>
      </c>
      <c r="C176" s="10" t="s">
        <v>20</v>
      </c>
      <c r="D176" s="10" t="s">
        <v>135</v>
      </c>
      <c r="E176" s="10" t="s">
        <v>22</v>
      </c>
      <c r="F176" s="10" t="s">
        <v>39</v>
      </c>
      <c r="G176" s="10" t="s">
        <v>132</v>
      </c>
      <c r="H176" s="10" t="s">
        <v>137</v>
      </c>
      <c r="I176" s="10" t="s">
        <v>136</v>
      </c>
    </row>
    <row r="177" spans="1:9" x14ac:dyDescent="0.25">
      <c r="A177" s="10" t="s">
        <v>357</v>
      </c>
      <c r="B177" s="10" t="s">
        <v>135</v>
      </c>
      <c r="C177" s="10" t="s">
        <v>133</v>
      </c>
      <c r="D177" s="10" t="s">
        <v>20</v>
      </c>
      <c r="E177" s="10" t="s">
        <v>22</v>
      </c>
      <c r="F177" s="10" t="s">
        <v>39</v>
      </c>
      <c r="G177" s="10" t="s">
        <v>132</v>
      </c>
      <c r="H177" s="10" t="s">
        <v>137</v>
      </c>
      <c r="I177" s="10" t="s">
        <v>136</v>
      </c>
    </row>
    <row r="178" spans="1:9" x14ac:dyDescent="0.25">
      <c r="A178" s="10" t="s">
        <v>358</v>
      </c>
      <c r="B178" s="10" t="s">
        <v>134</v>
      </c>
      <c r="C178" s="10" t="s">
        <v>133</v>
      </c>
      <c r="D178" s="10" t="s">
        <v>20</v>
      </c>
      <c r="E178" s="10" t="s">
        <v>22</v>
      </c>
      <c r="F178" s="10" t="s">
        <v>39</v>
      </c>
      <c r="G178" s="10" t="s">
        <v>132</v>
      </c>
      <c r="H178" s="10" t="s">
        <v>137</v>
      </c>
      <c r="I178" s="10" t="s">
        <v>136</v>
      </c>
    </row>
    <row r="179" spans="1:9" x14ac:dyDescent="0.25">
      <c r="A179" s="10" t="s">
        <v>359</v>
      </c>
      <c r="B179" s="10" t="s">
        <v>134</v>
      </c>
      <c r="C179" s="10" t="s">
        <v>133</v>
      </c>
      <c r="D179" s="10" t="s">
        <v>135</v>
      </c>
      <c r="E179" s="10" t="s">
        <v>22</v>
      </c>
      <c r="F179" s="10" t="s">
        <v>39</v>
      </c>
      <c r="G179" s="10" t="s">
        <v>132</v>
      </c>
      <c r="H179" s="10" t="s">
        <v>137</v>
      </c>
      <c r="I179" s="10" t="s">
        <v>136</v>
      </c>
    </row>
    <row r="180" spans="1:9" x14ac:dyDescent="0.25">
      <c r="A180" s="10" t="s">
        <v>360</v>
      </c>
      <c r="B180" s="10" t="s">
        <v>134</v>
      </c>
      <c r="C180" s="10" t="s">
        <v>133</v>
      </c>
      <c r="D180" s="10" t="s">
        <v>20</v>
      </c>
      <c r="E180" s="10" t="s">
        <v>22</v>
      </c>
      <c r="F180" s="10" t="s">
        <v>39</v>
      </c>
      <c r="G180" s="10" t="s">
        <v>132</v>
      </c>
      <c r="H180" s="10" t="s">
        <v>137</v>
      </c>
      <c r="I180" s="10" t="s">
        <v>135</v>
      </c>
    </row>
    <row r="181" spans="1:9" x14ac:dyDescent="0.25">
      <c r="A181" s="10" t="s">
        <v>361</v>
      </c>
      <c r="B181" s="10" t="s">
        <v>134</v>
      </c>
      <c r="C181" s="10" t="s">
        <v>133</v>
      </c>
      <c r="D181" s="10" t="s">
        <v>20</v>
      </c>
      <c r="E181" s="10" t="s">
        <v>22</v>
      </c>
      <c r="F181" s="10" t="s">
        <v>39</v>
      </c>
      <c r="G181" s="10" t="s">
        <v>132</v>
      </c>
      <c r="H181" s="10" t="s">
        <v>135</v>
      </c>
      <c r="I181" s="10" t="s">
        <v>136</v>
      </c>
    </row>
    <row r="182" spans="1:9" x14ac:dyDescent="0.25">
      <c r="A182" s="10" t="s">
        <v>362</v>
      </c>
      <c r="B182" s="10" t="s">
        <v>23</v>
      </c>
      <c r="C182" s="10" t="s">
        <v>20</v>
      </c>
      <c r="D182" s="10" t="s">
        <v>135</v>
      </c>
      <c r="E182" s="10" t="s">
        <v>22</v>
      </c>
      <c r="F182" s="10" t="s">
        <v>39</v>
      </c>
      <c r="G182" s="10" t="s">
        <v>134</v>
      </c>
      <c r="H182" s="10" t="s">
        <v>137</v>
      </c>
      <c r="I182" s="10" t="s">
        <v>136</v>
      </c>
    </row>
    <row r="183" spans="1:9" x14ac:dyDescent="0.25">
      <c r="A183" s="10" t="s">
        <v>363</v>
      </c>
      <c r="B183" s="10" t="s">
        <v>23</v>
      </c>
      <c r="C183" s="10" t="s">
        <v>20</v>
      </c>
      <c r="D183" s="10" t="s">
        <v>135</v>
      </c>
      <c r="E183" s="10" t="s">
        <v>22</v>
      </c>
      <c r="F183" s="10" t="s">
        <v>39</v>
      </c>
      <c r="G183" s="10" t="s">
        <v>133</v>
      </c>
      <c r="H183" s="10" t="s">
        <v>137</v>
      </c>
      <c r="I183" s="10" t="s">
        <v>136</v>
      </c>
    </row>
    <row r="184" spans="1:9" x14ac:dyDescent="0.25">
      <c r="A184" s="10" t="s">
        <v>364</v>
      </c>
      <c r="B184" s="10" t="s">
        <v>23</v>
      </c>
      <c r="C184" s="10" t="s">
        <v>133</v>
      </c>
      <c r="D184" s="10" t="s">
        <v>20</v>
      </c>
      <c r="E184" s="10" t="s">
        <v>22</v>
      </c>
      <c r="F184" s="10" t="s">
        <v>39</v>
      </c>
      <c r="G184" s="10" t="s">
        <v>134</v>
      </c>
      <c r="H184" s="10" t="s">
        <v>137</v>
      </c>
      <c r="I184" s="10" t="s">
        <v>136</v>
      </c>
    </row>
    <row r="185" spans="1:9" x14ac:dyDescent="0.25">
      <c r="A185" s="10" t="s">
        <v>365</v>
      </c>
      <c r="B185" s="10" t="s">
        <v>23</v>
      </c>
      <c r="C185" s="10" t="s">
        <v>133</v>
      </c>
      <c r="D185" s="10" t="s">
        <v>135</v>
      </c>
      <c r="E185" s="10" t="s">
        <v>22</v>
      </c>
      <c r="F185" s="10" t="s">
        <v>39</v>
      </c>
      <c r="G185" s="10" t="s">
        <v>134</v>
      </c>
      <c r="H185" s="10" t="s">
        <v>137</v>
      </c>
      <c r="I185" s="10" t="s">
        <v>136</v>
      </c>
    </row>
    <row r="186" spans="1:9" x14ac:dyDescent="0.25">
      <c r="A186" s="10" t="s">
        <v>366</v>
      </c>
      <c r="B186" s="10" t="s">
        <v>23</v>
      </c>
      <c r="C186" s="10" t="s">
        <v>133</v>
      </c>
      <c r="D186" s="10" t="s">
        <v>20</v>
      </c>
      <c r="E186" s="10" t="s">
        <v>22</v>
      </c>
      <c r="F186" s="10" t="s">
        <v>39</v>
      </c>
      <c r="G186" s="10" t="s">
        <v>134</v>
      </c>
      <c r="H186" s="10" t="s">
        <v>137</v>
      </c>
      <c r="I186" s="10" t="s">
        <v>135</v>
      </c>
    </row>
    <row r="187" spans="1:9" x14ac:dyDescent="0.25">
      <c r="A187" s="10" t="s">
        <v>367</v>
      </c>
      <c r="B187" s="10" t="s">
        <v>23</v>
      </c>
      <c r="C187" s="10" t="s">
        <v>133</v>
      </c>
      <c r="D187" s="10" t="s">
        <v>20</v>
      </c>
      <c r="E187" s="10" t="s">
        <v>22</v>
      </c>
      <c r="F187" s="10" t="s">
        <v>39</v>
      </c>
      <c r="G187" s="10" t="s">
        <v>134</v>
      </c>
      <c r="H187" s="10" t="s">
        <v>135</v>
      </c>
      <c r="I187" s="10" t="s">
        <v>136</v>
      </c>
    </row>
    <row r="188" spans="1:9" x14ac:dyDescent="0.25">
      <c r="A188" s="10" t="s">
        <v>368</v>
      </c>
      <c r="B188" s="10" t="s">
        <v>23</v>
      </c>
      <c r="C188" s="10" t="s">
        <v>20</v>
      </c>
      <c r="D188" s="10" t="s">
        <v>135</v>
      </c>
      <c r="E188" s="10" t="s">
        <v>22</v>
      </c>
      <c r="F188" s="10" t="s">
        <v>39</v>
      </c>
      <c r="G188" s="10" t="s">
        <v>132</v>
      </c>
      <c r="H188" s="10" t="s">
        <v>137</v>
      </c>
      <c r="I188" s="10" t="s">
        <v>136</v>
      </c>
    </row>
    <row r="189" spans="1:9" x14ac:dyDescent="0.25">
      <c r="A189" s="10" t="s">
        <v>369</v>
      </c>
      <c r="B189" s="10" t="s">
        <v>134</v>
      </c>
      <c r="C189" s="10" t="s">
        <v>20</v>
      </c>
      <c r="D189" s="10" t="s">
        <v>23</v>
      </c>
      <c r="E189" s="10" t="s">
        <v>22</v>
      </c>
      <c r="F189" s="10" t="s">
        <v>39</v>
      </c>
      <c r="G189" s="10" t="s">
        <v>132</v>
      </c>
      <c r="H189" s="10" t="s">
        <v>137</v>
      </c>
      <c r="I189" s="10" t="s">
        <v>136</v>
      </c>
    </row>
    <row r="190" spans="1:9" x14ac:dyDescent="0.25">
      <c r="A190" s="10" t="s">
        <v>370</v>
      </c>
      <c r="B190" s="10" t="s">
        <v>134</v>
      </c>
      <c r="C190" s="10" t="s">
        <v>23</v>
      </c>
      <c r="D190" s="10" t="s">
        <v>135</v>
      </c>
      <c r="E190" s="10" t="s">
        <v>22</v>
      </c>
      <c r="F190" s="10" t="s">
        <v>39</v>
      </c>
      <c r="G190" s="10" t="s">
        <v>132</v>
      </c>
      <c r="H190" s="10" t="s">
        <v>137</v>
      </c>
      <c r="I190" s="10" t="s">
        <v>136</v>
      </c>
    </row>
    <row r="191" spans="1:9" x14ac:dyDescent="0.25">
      <c r="A191" s="10" t="s">
        <v>371</v>
      </c>
      <c r="B191" s="10" t="s">
        <v>134</v>
      </c>
      <c r="C191" s="10" t="s">
        <v>20</v>
      </c>
      <c r="D191" s="10" t="s">
        <v>23</v>
      </c>
      <c r="E191" s="10" t="s">
        <v>22</v>
      </c>
      <c r="F191" s="10" t="s">
        <v>39</v>
      </c>
      <c r="G191" s="10" t="s">
        <v>132</v>
      </c>
      <c r="H191" s="10" t="s">
        <v>137</v>
      </c>
      <c r="I191" s="10" t="s">
        <v>135</v>
      </c>
    </row>
    <row r="192" spans="1:9" x14ac:dyDescent="0.25">
      <c r="A192" s="10" t="s">
        <v>372</v>
      </c>
      <c r="B192" s="10" t="s">
        <v>134</v>
      </c>
      <c r="C192" s="10" t="s">
        <v>20</v>
      </c>
      <c r="D192" s="10" t="s">
        <v>23</v>
      </c>
      <c r="E192" s="10" t="s">
        <v>22</v>
      </c>
      <c r="F192" s="10" t="s">
        <v>39</v>
      </c>
      <c r="G192" s="10" t="s">
        <v>132</v>
      </c>
      <c r="H192" s="10" t="s">
        <v>135</v>
      </c>
      <c r="I192" s="10" t="s">
        <v>136</v>
      </c>
    </row>
    <row r="193" spans="1:9" x14ac:dyDescent="0.25">
      <c r="A193" s="10" t="s">
        <v>373</v>
      </c>
      <c r="B193" s="10" t="s">
        <v>23</v>
      </c>
      <c r="C193" s="10" t="s">
        <v>133</v>
      </c>
      <c r="D193" s="10" t="s">
        <v>20</v>
      </c>
      <c r="E193" s="10" t="s">
        <v>22</v>
      </c>
      <c r="F193" s="10" t="s">
        <v>39</v>
      </c>
      <c r="G193" s="10" t="s">
        <v>132</v>
      </c>
      <c r="H193" s="10" t="s">
        <v>137</v>
      </c>
      <c r="I193" s="10" t="s">
        <v>136</v>
      </c>
    </row>
    <row r="194" spans="1:9" x14ac:dyDescent="0.25">
      <c r="A194" s="10" t="s">
        <v>374</v>
      </c>
      <c r="B194" s="10" t="s">
        <v>23</v>
      </c>
      <c r="C194" s="10" t="s">
        <v>133</v>
      </c>
      <c r="D194" s="10" t="s">
        <v>135</v>
      </c>
      <c r="E194" s="10" t="s">
        <v>22</v>
      </c>
      <c r="F194" s="10" t="s">
        <v>39</v>
      </c>
      <c r="G194" s="10" t="s">
        <v>132</v>
      </c>
      <c r="H194" s="10" t="s">
        <v>137</v>
      </c>
      <c r="I194" s="10" t="s">
        <v>136</v>
      </c>
    </row>
    <row r="195" spans="1:9" x14ac:dyDescent="0.25">
      <c r="A195" s="10" t="s">
        <v>375</v>
      </c>
      <c r="B195" s="10" t="s">
        <v>23</v>
      </c>
      <c r="C195" s="10" t="s">
        <v>133</v>
      </c>
      <c r="D195" s="10" t="s">
        <v>20</v>
      </c>
      <c r="E195" s="10" t="s">
        <v>22</v>
      </c>
      <c r="F195" s="10" t="s">
        <v>39</v>
      </c>
      <c r="G195" s="10" t="s">
        <v>132</v>
      </c>
      <c r="H195" s="10" t="s">
        <v>137</v>
      </c>
      <c r="I195" s="10" t="s">
        <v>135</v>
      </c>
    </row>
    <row r="196" spans="1:9" x14ac:dyDescent="0.25">
      <c r="A196" s="10" t="s">
        <v>376</v>
      </c>
      <c r="B196" s="10" t="s">
        <v>23</v>
      </c>
      <c r="C196" s="10" t="s">
        <v>133</v>
      </c>
      <c r="D196" s="10" t="s">
        <v>20</v>
      </c>
      <c r="E196" s="10" t="s">
        <v>22</v>
      </c>
      <c r="F196" s="10" t="s">
        <v>39</v>
      </c>
      <c r="G196" s="10" t="s">
        <v>132</v>
      </c>
      <c r="H196" s="10" t="s">
        <v>135</v>
      </c>
      <c r="I196" s="10" t="s">
        <v>136</v>
      </c>
    </row>
    <row r="197" spans="1:9" x14ac:dyDescent="0.25">
      <c r="A197" s="10" t="s">
        <v>377</v>
      </c>
      <c r="B197" s="10" t="s">
        <v>134</v>
      </c>
      <c r="C197" s="10" t="s">
        <v>133</v>
      </c>
      <c r="D197" s="10" t="s">
        <v>23</v>
      </c>
      <c r="E197" s="10" t="s">
        <v>22</v>
      </c>
      <c r="F197" s="10" t="s">
        <v>39</v>
      </c>
      <c r="G197" s="10" t="s">
        <v>132</v>
      </c>
      <c r="H197" s="10" t="s">
        <v>137</v>
      </c>
      <c r="I197" s="10" t="s">
        <v>136</v>
      </c>
    </row>
    <row r="198" spans="1:9" x14ac:dyDescent="0.25">
      <c r="A198" s="10" t="s">
        <v>378</v>
      </c>
      <c r="B198" s="10" t="s">
        <v>134</v>
      </c>
      <c r="C198" s="10" t="s">
        <v>133</v>
      </c>
      <c r="D198" s="10" t="s">
        <v>20</v>
      </c>
      <c r="E198" s="10" t="s">
        <v>22</v>
      </c>
      <c r="F198" s="10" t="s">
        <v>39</v>
      </c>
      <c r="G198" s="10" t="s">
        <v>132</v>
      </c>
      <c r="H198" s="10" t="s">
        <v>137</v>
      </c>
      <c r="I198" s="10" t="s">
        <v>23</v>
      </c>
    </row>
    <row r="199" spans="1:9" x14ac:dyDescent="0.25">
      <c r="A199" s="10" t="s">
        <v>379</v>
      </c>
      <c r="B199" s="10" t="s">
        <v>134</v>
      </c>
      <c r="C199" s="10" t="s">
        <v>133</v>
      </c>
      <c r="D199" s="10" t="s">
        <v>20</v>
      </c>
      <c r="E199" s="10" t="s">
        <v>22</v>
      </c>
      <c r="F199" s="10" t="s">
        <v>39</v>
      </c>
      <c r="G199" s="10" t="s">
        <v>132</v>
      </c>
      <c r="H199" s="10" t="s">
        <v>23</v>
      </c>
      <c r="I199" s="10" t="s">
        <v>136</v>
      </c>
    </row>
    <row r="200" spans="1:9" x14ac:dyDescent="0.25">
      <c r="A200" s="10" t="s">
        <v>380</v>
      </c>
      <c r="B200" s="10" t="s">
        <v>134</v>
      </c>
      <c r="C200" s="10" t="s">
        <v>133</v>
      </c>
      <c r="D200" s="10" t="s">
        <v>23</v>
      </c>
      <c r="E200" s="10" t="s">
        <v>22</v>
      </c>
      <c r="F200" s="10" t="s">
        <v>39</v>
      </c>
      <c r="G200" s="10" t="s">
        <v>132</v>
      </c>
      <c r="H200" s="10" t="s">
        <v>137</v>
      </c>
      <c r="I200" s="10" t="s">
        <v>135</v>
      </c>
    </row>
    <row r="201" spans="1:9" x14ac:dyDescent="0.25">
      <c r="A201" s="10" t="s">
        <v>381</v>
      </c>
      <c r="B201" s="10" t="s">
        <v>134</v>
      </c>
      <c r="C201" s="10" t="s">
        <v>133</v>
      </c>
      <c r="D201" s="10" t="s">
        <v>23</v>
      </c>
      <c r="E201" s="10" t="s">
        <v>22</v>
      </c>
      <c r="F201" s="10" t="s">
        <v>39</v>
      </c>
      <c r="G201" s="10" t="s">
        <v>132</v>
      </c>
      <c r="H201" s="10" t="s">
        <v>135</v>
      </c>
      <c r="I201" s="10" t="s">
        <v>136</v>
      </c>
    </row>
    <row r="202" spans="1:9" x14ac:dyDescent="0.25">
      <c r="A202" s="10" t="s">
        <v>382</v>
      </c>
      <c r="B202" s="10" t="s">
        <v>134</v>
      </c>
      <c r="C202" s="10" t="s">
        <v>133</v>
      </c>
      <c r="D202" s="10" t="s">
        <v>20</v>
      </c>
      <c r="E202" s="10" t="s">
        <v>22</v>
      </c>
      <c r="F202" s="10" t="s">
        <v>39</v>
      </c>
      <c r="G202" s="10" t="s">
        <v>132</v>
      </c>
      <c r="H202" s="10" t="s">
        <v>23</v>
      </c>
      <c r="I202" s="10" t="s">
        <v>135</v>
      </c>
    </row>
    <row r="203" spans="1:9" x14ac:dyDescent="0.25">
      <c r="A203" s="10" t="s">
        <v>383</v>
      </c>
      <c r="B203" s="10" t="s">
        <v>134</v>
      </c>
      <c r="C203" s="10" t="s">
        <v>20</v>
      </c>
      <c r="D203" s="10" t="s">
        <v>135</v>
      </c>
      <c r="E203" s="10" t="s">
        <v>41</v>
      </c>
      <c r="F203" s="10" t="s">
        <v>39</v>
      </c>
      <c r="G203" s="10" t="s">
        <v>133</v>
      </c>
      <c r="H203" s="10" t="s">
        <v>137</v>
      </c>
      <c r="I203" s="10" t="s">
        <v>136</v>
      </c>
    </row>
    <row r="204" spans="1:9" x14ac:dyDescent="0.25">
      <c r="A204" s="10" t="s">
        <v>384</v>
      </c>
      <c r="B204" s="10" t="s">
        <v>134</v>
      </c>
      <c r="C204" s="10" t="s">
        <v>20</v>
      </c>
      <c r="D204" s="10" t="s">
        <v>135</v>
      </c>
      <c r="E204" s="10" t="s">
        <v>41</v>
      </c>
      <c r="F204" s="10" t="s">
        <v>39</v>
      </c>
      <c r="G204" s="10" t="s">
        <v>132</v>
      </c>
      <c r="H204" s="10" t="s">
        <v>137</v>
      </c>
      <c r="I204" s="10" t="s">
        <v>136</v>
      </c>
    </row>
    <row r="205" spans="1:9" x14ac:dyDescent="0.25">
      <c r="A205" s="10" t="s">
        <v>385</v>
      </c>
      <c r="B205" s="10" t="s">
        <v>135</v>
      </c>
      <c r="C205" s="10" t="s">
        <v>133</v>
      </c>
      <c r="D205" s="10" t="s">
        <v>20</v>
      </c>
      <c r="E205" s="10" t="s">
        <v>41</v>
      </c>
      <c r="F205" s="10" t="s">
        <v>39</v>
      </c>
      <c r="G205" s="10" t="s">
        <v>132</v>
      </c>
      <c r="H205" s="10" t="s">
        <v>137</v>
      </c>
      <c r="I205" s="10" t="s">
        <v>136</v>
      </c>
    </row>
    <row r="206" spans="1:9" x14ac:dyDescent="0.25">
      <c r="A206" s="10" t="s">
        <v>386</v>
      </c>
      <c r="B206" s="10" t="s">
        <v>134</v>
      </c>
      <c r="C206" s="10" t="s">
        <v>133</v>
      </c>
      <c r="D206" s="10" t="s">
        <v>20</v>
      </c>
      <c r="E206" s="10" t="s">
        <v>41</v>
      </c>
      <c r="F206" s="10" t="s">
        <v>39</v>
      </c>
      <c r="G206" s="10" t="s">
        <v>132</v>
      </c>
      <c r="H206" s="10" t="s">
        <v>137</v>
      </c>
      <c r="I206" s="10" t="s">
        <v>136</v>
      </c>
    </row>
    <row r="207" spans="1:9" x14ac:dyDescent="0.25">
      <c r="A207" s="10" t="s">
        <v>387</v>
      </c>
      <c r="B207" s="10" t="s">
        <v>134</v>
      </c>
      <c r="C207" s="10" t="s">
        <v>133</v>
      </c>
      <c r="D207" s="10" t="s">
        <v>135</v>
      </c>
      <c r="E207" s="10" t="s">
        <v>41</v>
      </c>
      <c r="F207" s="10" t="s">
        <v>39</v>
      </c>
      <c r="G207" s="10" t="s">
        <v>132</v>
      </c>
      <c r="H207" s="10" t="s">
        <v>137</v>
      </c>
      <c r="I207" s="10" t="s">
        <v>136</v>
      </c>
    </row>
    <row r="208" spans="1:9" x14ac:dyDescent="0.25">
      <c r="A208" s="10" t="s">
        <v>388</v>
      </c>
      <c r="B208" s="10" t="s">
        <v>134</v>
      </c>
      <c r="C208" s="10" t="s">
        <v>133</v>
      </c>
      <c r="D208" s="10" t="s">
        <v>20</v>
      </c>
      <c r="E208" s="10" t="s">
        <v>41</v>
      </c>
      <c r="F208" s="10" t="s">
        <v>39</v>
      </c>
      <c r="G208" s="10" t="s">
        <v>132</v>
      </c>
      <c r="H208" s="10" t="s">
        <v>137</v>
      </c>
      <c r="I208" s="10" t="s">
        <v>135</v>
      </c>
    </row>
    <row r="209" spans="1:9" x14ac:dyDescent="0.25">
      <c r="A209" s="10" t="s">
        <v>389</v>
      </c>
      <c r="B209" s="10" t="s">
        <v>134</v>
      </c>
      <c r="C209" s="10" t="s">
        <v>133</v>
      </c>
      <c r="D209" s="10" t="s">
        <v>20</v>
      </c>
      <c r="E209" s="10" t="s">
        <v>41</v>
      </c>
      <c r="F209" s="10" t="s">
        <v>39</v>
      </c>
      <c r="G209" s="10" t="s">
        <v>132</v>
      </c>
      <c r="H209" s="10" t="s">
        <v>135</v>
      </c>
      <c r="I209" s="10" t="s">
        <v>136</v>
      </c>
    </row>
    <row r="210" spans="1:9" x14ac:dyDescent="0.25">
      <c r="A210" s="10" t="s">
        <v>390</v>
      </c>
      <c r="B210" s="10" t="s">
        <v>23</v>
      </c>
      <c r="C210" s="10" t="s">
        <v>20</v>
      </c>
      <c r="D210" s="10" t="s">
        <v>135</v>
      </c>
      <c r="E210" s="10" t="s">
        <v>41</v>
      </c>
      <c r="F210" s="10" t="s">
        <v>39</v>
      </c>
      <c r="G210" s="10" t="s">
        <v>134</v>
      </c>
      <c r="H210" s="10" t="s">
        <v>137</v>
      </c>
      <c r="I210" s="10" t="s">
        <v>136</v>
      </c>
    </row>
    <row r="211" spans="1:9" x14ac:dyDescent="0.25">
      <c r="A211" s="10" t="s">
        <v>391</v>
      </c>
      <c r="B211" s="10" t="s">
        <v>23</v>
      </c>
      <c r="C211" s="10" t="s">
        <v>20</v>
      </c>
      <c r="D211" s="10" t="s">
        <v>135</v>
      </c>
      <c r="E211" s="10" t="s">
        <v>41</v>
      </c>
      <c r="F211" s="10" t="s">
        <v>39</v>
      </c>
      <c r="G211" s="10" t="s">
        <v>133</v>
      </c>
      <c r="H211" s="10" t="s">
        <v>137</v>
      </c>
      <c r="I211" s="10" t="s">
        <v>136</v>
      </c>
    </row>
    <row r="212" spans="1:9" x14ac:dyDescent="0.25">
      <c r="A212" s="10" t="s">
        <v>392</v>
      </c>
      <c r="B212" s="10" t="s">
        <v>23</v>
      </c>
      <c r="C212" s="10" t="s">
        <v>133</v>
      </c>
      <c r="D212" s="10" t="s">
        <v>20</v>
      </c>
      <c r="E212" s="10" t="s">
        <v>41</v>
      </c>
      <c r="F212" s="10" t="s">
        <v>39</v>
      </c>
      <c r="G212" s="10" t="s">
        <v>134</v>
      </c>
      <c r="H212" s="10" t="s">
        <v>137</v>
      </c>
      <c r="I212" s="10" t="s">
        <v>136</v>
      </c>
    </row>
    <row r="213" spans="1:9" x14ac:dyDescent="0.25">
      <c r="A213" s="10" t="s">
        <v>393</v>
      </c>
      <c r="B213" s="10" t="s">
        <v>23</v>
      </c>
      <c r="C213" s="10" t="s">
        <v>133</v>
      </c>
      <c r="D213" s="10" t="s">
        <v>135</v>
      </c>
      <c r="E213" s="10" t="s">
        <v>41</v>
      </c>
      <c r="F213" s="10" t="s">
        <v>39</v>
      </c>
      <c r="G213" s="10" t="s">
        <v>134</v>
      </c>
      <c r="H213" s="10" t="s">
        <v>137</v>
      </c>
      <c r="I213" s="10" t="s">
        <v>136</v>
      </c>
    </row>
    <row r="214" spans="1:9" x14ac:dyDescent="0.25">
      <c r="A214" s="10" t="s">
        <v>394</v>
      </c>
      <c r="B214" s="10" t="s">
        <v>23</v>
      </c>
      <c r="C214" s="10" t="s">
        <v>133</v>
      </c>
      <c r="D214" s="10" t="s">
        <v>20</v>
      </c>
      <c r="E214" s="10" t="s">
        <v>41</v>
      </c>
      <c r="F214" s="10" t="s">
        <v>39</v>
      </c>
      <c r="G214" s="10" t="s">
        <v>134</v>
      </c>
      <c r="H214" s="10" t="s">
        <v>137</v>
      </c>
      <c r="I214" s="10" t="s">
        <v>135</v>
      </c>
    </row>
    <row r="215" spans="1:9" x14ac:dyDescent="0.25">
      <c r="A215" s="10" t="s">
        <v>395</v>
      </c>
      <c r="B215" s="10" t="s">
        <v>23</v>
      </c>
      <c r="C215" s="10" t="s">
        <v>133</v>
      </c>
      <c r="D215" s="10" t="s">
        <v>20</v>
      </c>
      <c r="E215" s="10" t="s">
        <v>41</v>
      </c>
      <c r="F215" s="10" t="s">
        <v>39</v>
      </c>
      <c r="G215" s="10" t="s">
        <v>134</v>
      </c>
      <c r="H215" s="10" t="s">
        <v>135</v>
      </c>
      <c r="I215" s="10" t="s">
        <v>136</v>
      </c>
    </row>
    <row r="216" spans="1:9" x14ac:dyDescent="0.25">
      <c r="A216" s="10" t="s">
        <v>396</v>
      </c>
      <c r="B216" s="10" t="s">
        <v>23</v>
      </c>
      <c r="C216" s="10" t="s">
        <v>20</v>
      </c>
      <c r="D216" s="10" t="s">
        <v>135</v>
      </c>
      <c r="E216" s="10" t="s">
        <v>41</v>
      </c>
      <c r="F216" s="10" t="s">
        <v>39</v>
      </c>
      <c r="G216" s="10" t="s">
        <v>132</v>
      </c>
      <c r="H216" s="10" t="s">
        <v>137</v>
      </c>
      <c r="I216" s="10" t="s">
        <v>136</v>
      </c>
    </row>
    <row r="217" spans="1:9" x14ac:dyDescent="0.25">
      <c r="A217" s="10" t="s">
        <v>397</v>
      </c>
      <c r="B217" s="10" t="s">
        <v>134</v>
      </c>
      <c r="C217" s="10" t="s">
        <v>20</v>
      </c>
      <c r="D217" s="10" t="s">
        <v>23</v>
      </c>
      <c r="E217" s="10" t="s">
        <v>41</v>
      </c>
      <c r="F217" s="10" t="s">
        <v>39</v>
      </c>
      <c r="G217" s="10" t="s">
        <v>132</v>
      </c>
      <c r="H217" s="10" t="s">
        <v>137</v>
      </c>
      <c r="I217" s="10" t="s">
        <v>136</v>
      </c>
    </row>
    <row r="218" spans="1:9" x14ac:dyDescent="0.25">
      <c r="A218" s="10" t="s">
        <v>398</v>
      </c>
      <c r="B218" s="10" t="s">
        <v>134</v>
      </c>
      <c r="C218" s="10" t="s">
        <v>23</v>
      </c>
      <c r="D218" s="10" t="s">
        <v>135</v>
      </c>
      <c r="E218" s="10" t="s">
        <v>41</v>
      </c>
      <c r="F218" s="10" t="s">
        <v>39</v>
      </c>
      <c r="G218" s="10" t="s">
        <v>132</v>
      </c>
      <c r="H218" s="10" t="s">
        <v>137</v>
      </c>
      <c r="I218" s="10" t="s">
        <v>136</v>
      </c>
    </row>
    <row r="219" spans="1:9" x14ac:dyDescent="0.25">
      <c r="A219" s="10" t="s">
        <v>399</v>
      </c>
      <c r="B219" s="10" t="s">
        <v>134</v>
      </c>
      <c r="C219" s="10" t="s">
        <v>20</v>
      </c>
      <c r="D219" s="10" t="s">
        <v>23</v>
      </c>
      <c r="E219" s="10" t="s">
        <v>41</v>
      </c>
      <c r="F219" s="10" t="s">
        <v>39</v>
      </c>
      <c r="G219" s="10" t="s">
        <v>132</v>
      </c>
      <c r="H219" s="10" t="s">
        <v>137</v>
      </c>
      <c r="I219" s="10" t="s">
        <v>135</v>
      </c>
    </row>
    <row r="220" spans="1:9" x14ac:dyDescent="0.25">
      <c r="A220" s="10" t="s">
        <v>400</v>
      </c>
      <c r="B220" s="10" t="s">
        <v>134</v>
      </c>
      <c r="C220" s="10" t="s">
        <v>20</v>
      </c>
      <c r="D220" s="10" t="s">
        <v>23</v>
      </c>
      <c r="E220" s="10" t="s">
        <v>41</v>
      </c>
      <c r="F220" s="10" t="s">
        <v>39</v>
      </c>
      <c r="G220" s="10" t="s">
        <v>132</v>
      </c>
      <c r="H220" s="10" t="s">
        <v>135</v>
      </c>
      <c r="I220" s="10" t="s">
        <v>136</v>
      </c>
    </row>
    <row r="221" spans="1:9" x14ac:dyDescent="0.25">
      <c r="A221" s="10" t="s">
        <v>401</v>
      </c>
      <c r="B221" s="10" t="s">
        <v>23</v>
      </c>
      <c r="C221" s="10" t="s">
        <v>133</v>
      </c>
      <c r="D221" s="10" t="s">
        <v>20</v>
      </c>
      <c r="E221" s="10" t="s">
        <v>41</v>
      </c>
      <c r="F221" s="10" t="s">
        <v>39</v>
      </c>
      <c r="G221" s="10" t="s">
        <v>132</v>
      </c>
      <c r="H221" s="10" t="s">
        <v>137</v>
      </c>
      <c r="I221" s="10" t="s">
        <v>136</v>
      </c>
    </row>
    <row r="222" spans="1:9" x14ac:dyDescent="0.25">
      <c r="A222" s="10" t="s">
        <v>402</v>
      </c>
      <c r="B222" s="10" t="s">
        <v>23</v>
      </c>
      <c r="C222" s="10" t="s">
        <v>133</v>
      </c>
      <c r="D222" s="10" t="s">
        <v>135</v>
      </c>
      <c r="E222" s="10" t="s">
        <v>41</v>
      </c>
      <c r="F222" s="10" t="s">
        <v>39</v>
      </c>
      <c r="G222" s="10" t="s">
        <v>132</v>
      </c>
      <c r="H222" s="10" t="s">
        <v>137</v>
      </c>
      <c r="I222" s="10" t="s">
        <v>136</v>
      </c>
    </row>
    <row r="223" spans="1:9" x14ac:dyDescent="0.25">
      <c r="A223" s="10" t="s">
        <v>403</v>
      </c>
      <c r="B223" s="10" t="s">
        <v>23</v>
      </c>
      <c r="C223" s="10" t="s">
        <v>133</v>
      </c>
      <c r="D223" s="10" t="s">
        <v>20</v>
      </c>
      <c r="E223" s="10" t="s">
        <v>41</v>
      </c>
      <c r="F223" s="10" t="s">
        <v>39</v>
      </c>
      <c r="G223" s="10" t="s">
        <v>132</v>
      </c>
      <c r="H223" s="10" t="s">
        <v>137</v>
      </c>
      <c r="I223" s="10" t="s">
        <v>135</v>
      </c>
    </row>
    <row r="224" spans="1:9" x14ac:dyDescent="0.25">
      <c r="A224" s="10" t="s">
        <v>404</v>
      </c>
      <c r="B224" s="10" t="s">
        <v>23</v>
      </c>
      <c r="C224" s="10" t="s">
        <v>133</v>
      </c>
      <c r="D224" s="10" t="s">
        <v>20</v>
      </c>
      <c r="E224" s="10" t="s">
        <v>41</v>
      </c>
      <c r="F224" s="10" t="s">
        <v>39</v>
      </c>
      <c r="G224" s="10" t="s">
        <v>132</v>
      </c>
      <c r="H224" s="10" t="s">
        <v>135</v>
      </c>
      <c r="I224" s="10" t="s">
        <v>136</v>
      </c>
    </row>
    <row r="225" spans="1:9" x14ac:dyDescent="0.25">
      <c r="A225" s="10" t="s">
        <v>405</v>
      </c>
      <c r="B225" s="10" t="s">
        <v>134</v>
      </c>
      <c r="C225" s="10" t="s">
        <v>133</v>
      </c>
      <c r="D225" s="10" t="s">
        <v>23</v>
      </c>
      <c r="E225" s="10" t="s">
        <v>41</v>
      </c>
      <c r="F225" s="10" t="s">
        <v>39</v>
      </c>
      <c r="G225" s="10" t="s">
        <v>132</v>
      </c>
      <c r="H225" s="10" t="s">
        <v>137</v>
      </c>
      <c r="I225" s="10" t="s">
        <v>136</v>
      </c>
    </row>
    <row r="226" spans="1:9" x14ac:dyDescent="0.25">
      <c r="A226" s="10" t="s">
        <v>406</v>
      </c>
      <c r="B226" s="10" t="s">
        <v>134</v>
      </c>
      <c r="C226" s="10" t="s">
        <v>133</v>
      </c>
      <c r="D226" s="10" t="s">
        <v>20</v>
      </c>
      <c r="E226" s="10" t="s">
        <v>41</v>
      </c>
      <c r="F226" s="10" t="s">
        <v>39</v>
      </c>
      <c r="G226" s="10" t="s">
        <v>132</v>
      </c>
      <c r="H226" s="10" t="s">
        <v>137</v>
      </c>
      <c r="I226" s="10" t="s">
        <v>23</v>
      </c>
    </row>
    <row r="227" spans="1:9" x14ac:dyDescent="0.25">
      <c r="A227" s="10" t="s">
        <v>407</v>
      </c>
      <c r="B227" s="10" t="s">
        <v>134</v>
      </c>
      <c r="C227" s="10" t="s">
        <v>133</v>
      </c>
      <c r="D227" s="10" t="s">
        <v>20</v>
      </c>
      <c r="E227" s="10" t="s">
        <v>41</v>
      </c>
      <c r="F227" s="10" t="s">
        <v>39</v>
      </c>
      <c r="G227" s="10" t="s">
        <v>132</v>
      </c>
      <c r="H227" s="10" t="s">
        <v>23</v>
      </c>
      <c r="I227" s="10" t="s">
        <v>136</v>
      </c>
    </row>
    <row r="228" spans="1:9" x14ac:dyDescent="0.25">
      <c r="A228" s="10" t="s">
        <v>408</v>
      </c>
      <c r="B228" s="10" t="s">
        <v>134</v>
      </c>
      <c r="C228" s="10" t="s">
        <v>133</v>
      </c>
      <c r="D228" s="10" t="s">
        <v>23</v>
      </c>
      <c r="E228" s="10" t="s">
        <v>41</v>
      </c>
      <c r="F228" s="10" t="s">
        <v>39</v>
      </c>
      <c r="G228" s="10" t="s">
        <v>132</v>
      </c>
      <c r="H228" s="10" t="s">
        <v>137</v>
      </c>
      <c r="I228" s="10" t="s">
        <v>135</v>
      </c>
    </row>
    <row r="229" spans="1:9" x14ac:dyDescent="0.25">
      <c r="A229" s="10" t="s">
        <v>409</v>
      </c>
      <c r="B229" s="10" t="s">
        <v>134</v>
      </c>
      <c r="C229" s="10" t="s">
        <v>133</v>
      </c>
      <c r="D229" s="10" t="s">
        <v>23</v>
      </c>
      <c r="E229" s="10" t="s">
        <v>41</v>
      </c>
      <c r="F229" s="10" t="s">
        <v>39</v>
      </c>
      <c r="G229" s="10" t="s">
        <v>132</v>
      </c>
      <c r="H229" s="10" t="s">
        <v>135</v>
      </c>
      <c r="I229" s="10" t="s">
        <v>136</v>
      </c>
    </row>
    <row r="230" spans="1:9" x14ac:dyDescent="0.25">
      <c r="A230" s="10" t="s">
        <v>410</v>
      </c>
      <c r="B230" s="10" t="s">
        <v>134</v>
      </c>
      <c r="C230" s="10" t="s">
        <v>133</v>
      </c>
      <c r="D230" s="10" t="s">
        <v>20</v>
      </c>
      <c r="E230" s="10" t="s">
        <v>41</v>
      </c>
      <c r="F230" s="10" t="s">
        <v>39</v>
      </c>
      <c r="G230" s="10" t="s">
        <v>132</v>
      </c>
      <c r="H230" s="10" t="s">
        <v>23</v>
      </c>
      <c r="I230" s="10" t="s">
        <v>135</v>
      </c>
    </row>
    <row r="231" spans="1:9" x14ac:dyDescent="0.25">
      <c r="A231" s="10" t="s">
        <v>411</v>
      </c>
      <c r="B231" s="10" t="s">
        <v>134</v>
      </c>
      <c r="C231" s="10" t="s">
        <v>20</v>
      </c>
      <c r="D231" s="10" t="s">
        <v>135</v>
      </c>
      <c r="E231" s="10" t="s">
        <v>41</v>
      </c>
      <c r="F231" s="10" t="s">
        <v>39</v>
      </c>
      <c r="G231" s="10" t="s">
        <v>22</v>
      </c>
      <c r="H231" s="10" t="s">
        <v>137</v>
      </c>
      <c r="I231" s="10" t="s">
        <v>136</v>
      </c>
    </row>
    <row r="232" spans="1:9" x14ac:dyDescent="0.25">
      <c r="A232" s="10" t="s">
        <v>412</v>
      </c>
      <c r="B232" s="10" t="s">
        <v>135</v>
      </c>
      <c r="C232" s="10" t="s">
        <v>133</v>
      </c>
      <c r="D232" s="10" t="s">
        <v>20</v>
      </c>
      <c r="E232" s="10" t="s">
        <v>41</v>
      </c>
      <c r="F232" s="10" t="s">
        <v>39</v>
      </c>
      <c r="G232" s="10" t="s">
        <v>22</v>
      </c>
      <c r="H232" s="10" t="s">
        <v>137</v>
      </c>
      <c r="I232" s="10" t="s">
        <v>136</v>
      </c>
    </row>
    <row r="233" spans="1:9" x14ac:dyDescent="0.25">
      <c r="A233" s="10" t="s">
        <v>413</v>
      </c>
      <c r="B233" s="10" t="s">
        <v>134</v>
      </c>
      <c r="C233" s="10" t="s">
        <v>133</v>
      </c>
      <c r="D233" s="10" t="s">
        <v>20</v>
      </c>
      <c r="E233" s="10" t="s">
        <v>41</v>
      </c>
      <c r="F233" s="10" t="s">
        <v>39</v>
      </c>
      <c r="G233" s="10" t="s">
        <v>22</v>
      </c>
      <c r="H233" s="10" t="s">
        <v>137</v>
      </c>
      <c r="I233" s="10" t="s">
        <v>136</v>
      </c>
    </row>
    <row r="234" spans="1:9" x14ac:dyDescent="0.25">
      <c r="A234" s="10" t="s">
        <v>414</v>
      </c>
      <c r="B234" s="10" t="s">
        <v>134</v>
      </c>
      <c r="C234" s="10" t="s">
        <v>133</v>
      </c>
      <c r="D234" s="10" t="s">
        <v>135</v>
      </c>
      <c r="E234" s="10" t="s">
        <v>41</v>
      </c>
      <c r="F234" s="10" t="s">
        <v>39</v>
      </c>
      <c r="G234" s="10" t="s">
        <v>22</v>
      </c>
      <c r="H234" s="10" t="s">
        <v>137</v>
      </c>
      <c r="I234" s="10" t="s">
        <v>136</v>
      </c>
    </row>
    <row r="235" spans="1:9" x14ac:dyDescent="0.25">
      <c r="A235" s="10" t="s">
        <v>415</v>
      </c>
      <c r="B235" s="10" t="s">
        <v>134</v>
      </c>
      <c r="C235" s="10" t="s">
        <v>133</v>
      </c>
      <c r="D235" s="10" t="s">
        <v>20</v>
      </c>
      <c r="E235" s="10" t="s">
        <v>41</v>
      </c>
      <c r="F235" s="10" t="s">
        <v>39</v>
      </c>
      <c r="G235" s="10" t="s">
        <v>22</v>
      </c>
      <c r="H235" s="10" t="s">
        <v>137</v>
      </c>
      <c r="I235" s="10" t="s">
        <v>135</v>
      </c>
    </row>
    <row r="236" spans="1:9" x14ac:dyDescent="0.25">
      <c r="A236" s="10" t="s">
        <v>416</v>
      </c>
      <c r="B236" s="10" t="s">
        <v>134</v>
      </c>
      <c r="C236" s="10" t="s">
        <v>133</v>
      </c>
      <c r="D236" s="10" t="s">
        <v>20</v>
      </c>
      <c r="E236" s="10" t="s">
        <v>41</v>
      </c>
      <c r="F236" s="10" t="s">
        <v>39</v>
      </c>
      <c r="G236" s="10" t="s">
        <v>22</v>
      </c>
      <c r="H236" s="10" t="s">
        <v>135</v>
      </c>
      <c r="I236" s="10" t="s">
        <v>136</v>
      </c>
    </row>
    <row r="237" spans="1:9" x14ac:dyDescent="0.25">
      <c r="A237" s="10" t="s">
        <v>417</v>
      </c>
      <c r="B237" s="10" t="s">
        <v>41</v>
      </c>
      <c r="C237" s="10" t="s">
        <v>20</v>
      </c>
      <c r="D237" s="10" t="s">
        <v>135</v>
      </c>
      <c r="E237" s="10" t="s">
        <v>22</v>
      </c>
      <c r="F237" s="10" t="s">
        <v>39</v>
      </c>
      <c r="G237" s="10" t="s">
        <v>132</v>
      </c>
      <c r="H237" s="10" t="s">
        <v>137</v>
      </c>
      <c r="I237" s="10" t="s">
        <v>136</v>
      </c>
    </row>
    <row r="238" spans="1:9" x14ac:dyDescent="0.25">
      <c r="A238" s="10" t="s">
        <v>418</v>
      </c>
      <c r="B238" s="10" t="s">
        <v>134</v>
      </c>
      <c r="C238" s="10" t="s">
        <v>20</v>
      </c>
      <c r="D238" s="10" t="s">
        <v>132</v>
      </c>
      <c r="E238" s="10" t="s">
        <v>41</v>
      </c>
      <c r="F238" s="10" t="s">
        <v>39</v>
      </c>
      <c r="G238" s="10" t="s">
        <v>22</v>
      </c>
      <c r="H238" s="10" t="s">
        <v>137</v>
      </c>
      <c r="I238" s="10" t="s">
        <v>136</v>
      </c>
    </row>
    <row r="239" spans="1:9" x14ac:dyDescent="0.25">
      <c r="A239" s="10" t="s">
        <v>419</v>
      </c>
      <c r="B239" s="10" t="s">
        <v>134</v>
      </c>
      <c r="C239" s="10" t="s">
        <v>132</v>
      </c>
      <c r="D239" s="10" t="s">
        <v>135</v>
      </c>
      <c r="E239" s="10" t="s">
        <v>41</v>
      </c>
      <c r="F239" s="10" t="s">
        <v>39</v>
      </c>
      <c r="G239" s="10" t="s">
        <v>22</v>
      </c>
      <c r="H239" s="10" t="s">
        <v>137</v>
      </c>
      <c r="I239" s="10" t="s">
        <v>136</v>
      </c>
    </row>
    <row r="240" spans="1:9" x14ac:dyDescent="0.25">
      <c r="A240" s="10" t="s">
        <v>420</v>
      </c>
      <c r="B240" s="10" t="s">
        <v>134</v>
      </c>
      <c r="C240" s="10" t="s">
        <v>20</v>
      </c>
      <c r="D240" s="10" t="s">
        <v>132</v>
      </c>
      <c r="E240" s="10" t="s">
        <v>41</v>
      </c>
      <c r="F240" s="10" t="s">
        <v>39</v>
      </c>
      <c r="G240" s="10" t="s">
        <v>22</v>
      </c>
      <c r="H240" s="10" t="s">
        <v>137</v>
      </c>
      <c r="I240" s="10" t="s">
        <v>135</v>
      </c>
    </row>
    <row r="241" spans="1:9" x14ac:dyDescent="0.25">
      <c r="A241" s="10" t="s">
        <v>421</v>
      </c>
      <c r="B241" s="10" t="s">
        <v>134</v>
      </c>
      <c r="C241" s="10" t="s">
        <v>20</v>
      </c>
      <c r="D241" s="10" t="s">
        <v>132</v>
      </c>
      <c r="E241" s="10" t="s">
        <v>41</v>
      </c>
      <c r="F241" s="10" t="s">
        <v>39</v>
      </c>
      <c r="G241" s="10" t="s">
        <v>22</v>
      </c>
      <c r="H241" s="10" t="s">
        <v>135</v>
      </c>
      <c r="I241" s="10" t="s">
        <v>136</v>
      </c>
    </row>
    <row r="242" spans="1:9" x14ac:dyDescent="0.25">
      <c r="A242" s="10" t="s">
        <v>422</v>
      </c>
      <c r="B242" s="10" t="s">
        <v>41</v>
      </c>
      <c r="C242" s="10" t="s">
        <v>133</v>
      </c>
      <c r="D242" s="10" t="s">
        <v>20</v>
      </c>
      <c r="E242" s="10" t="s">
        <v>22</v>
      </c>
      <c r="F242" s="10" t="s">
        <v>39</v>
      </c>
      <c r="G242" s="10" t="s">
        <v>132</v>
      </c>
      <c r="H242" s="10" t="s">
        <v>137</v>
      </c>
      <c r="I242" s="10" t="s">
        <v>136</v>
      </c>
    </row>
    <row r="243" spans="1:9" x14ac:dyDescent="0.25">
      <c r="A243" s="10" t="s">
        <v>423</v>
      </c>
      <c r="B243" s="10" t="s">
        <v>41</v>
      </c>
      <c r="C243" s="10" t="s">
        <v>133</v>
      </c>
      <c r="D243" s="10" t="s">
        <v>135</v>
      </c>
      <c r="E243" s="10" t="s">
        <v>22</v>
      </c>
      <c r="F243" s="10" t="s">
        <v>39</v>
      </c>
      <c r="G243" s="10" t="s">
        <v>132</v>
      </c>
      <c r="H243" s="10" t="s">
        <v>137</v>
      </c>
      <c r="I243" s="10" t="s">
        <v>136</v>
      </c>
    </row>
    <row r="244" spans="1:9" x14ac:dyDescent="0.25">
      <c r="A244" s="10" t="s">
        <v>424</v>
      </c>
      <c r="B244" s="10" t="s">
        <v>41</v>
      </c>
      <c r="C244" s="10" t="s">
        <v>133</v>
      </c>
      <c r="D244" s="10" t="s">
        <v>20</v>
      </c>
      <c r="E244" s="10" t="s">
        <v>22</v>
      </c>
      <c r="F244" s="10" t="s">
        <v>39</v>
      </c>
      <c r="G244" s="10" t="s">
        <v>132</v>
      </c>
      <c r="H244" s="10" t="s">
        <v>137</v>
      </c>
      <c r="I244" s="10" t="s">
        <v>135</v>
      </c>
    </row>
    <row r="245" spans="1:9" x14ac:dyDescent="0.25">
      <c r="A245" s="10" t="s">
        <v>425</v>
      </c>
      <c r="B245" s="10" t="s">
        <v>41</v>
      </c>
      <c r="C245" s="10" t="s">
        <v>133</v>
      </c>
      <c r="D245" s="10" t="s">
        <v>20</v>
      </c>
      <c r="E245" s="10" t="s">
        <v>22</v>
      </c>
      <c r="F245" s="10" t="s">
        <v>39</v>
      </c>
      <c r="G245" s="10" t="s">
        <v>132</v>
      </c>
      <c r="H245" s="10" t="s">
        <v>135</v>
      </c>
      <c r="I245" s="10" t="s">
        <v>136</v>
      </c>
    </row>
    <row r="246" spans="1:9" x14ac:dyDescent="0.25">
      <c r="A246" s="10" t="s">
        <v>426</v>
      </c>
      <c r="B246" s="10" t="s">
        <v>134</v>
      </c>
      <c r="C246" s="10" t="s">
        <v>133</v>
      </c>
      <c r="D246" s="10" t="s">
        <v>132</v>
      </c>
      <c r="E246" s="10" t="s">
        <v>41</v>
      </c>
      <c r="F246" s="10" t="s">
        <v>39</v>
      </c>
      <c r="G246" s="10" t="s">
        <v>22</v>
      </c>
      <c r="H246" s="10" t="s">
        <v>137</v>
      </c>
      <c r="I246" s="10" t="s">
        <v>136</v>
      </c>
    </row>
    <row r="247" spans="1:9" x14ac:dyDescent="0.25">
      <c r="A247" s="10" t="s">
        <v>427</v>
      </c>
      <c r="B247" s="10" t="s">
        <v>41</v>
      </c>
      <c r="C247" s="10" t="s">
        <v>133</v>
      </c>
      <c r="D247" s="10" t="s">
        <v>20</v>
      </c>
      <c r="E247" s="10" t="s">
        <v>22</v>
      </c>
      <c r="F247" s="10" t="s">
        <v>39</v>
      </c>
      <c r="G247" s="10" t="s">
        <v>132</v>
      </c>
      <c r="H247" s="10" t="s">
        <v>137</v>
      </c>
      <c r="I247" s="10" t="s">
        <v>134</v>
      </c>
    </row>
    <row r="248" spans="1:9" x14ac:dyDescent="0.25">
      <c r="A248" s="10" t="s">
        <v>428</v>
      </c>
      <c r="B248" s="10" t="s">
        <v>134</v>
      </c>
      <c r="C248" s="10" t="s">
        <v>133</v>
      </c>
      <c r="D248" s="10" t="s">
        <v>20</v>
      </c>
      <c r="E248" s="10" t="s">
        <v>41</v>
      </c>
      <c r="F248" s="10" t="s">
        <v>39</v>
      </c>
      <c r="G248" s="10" t="s">
        <v>132</v>
      </c>
      <c r="H248" s="10" t="s">
        <v>22</v>
      </c>
      <c r="I248" s="10" t="s">
        <v>136</v>
      </c>
    </row>
    <row r="249" spans="1:9" x14ac:dyDescent="0.25">
      <c r="A249" s="10" t="s">
        <v>429</v>
      </c>
      <c r="B249" s="10" t="s">
        <v>134</v>
      </c>
      <c r="C249" s="10" t="s">
        <v>133</v>
      </c>
      <c r="D249" s="10" t="s">
        <v>132</v>
      </c>
      <c r="E249" s="10" t="s">
        <v>41</v>
      </c>
      <c r="F249" s="10" t="s">
        <v>39</v>
      </c>
      <c r="G249" s="10" t="s">
        <v>22</v>
      </c>
      <c r="H249" s="10" t="s">
        <v>137</v>
      </c>
      <c r="I249" s="10" t="s">
        <v>135</v>
      </c>
    </row>
    <row r="250" spans="1:9" x14ac:dyDescent="0.25">
      <c r="A250" s="10" t="s">
        <v>430</v>
      </c>
      <c r="B250" s="10" t="s">
        <v>134</v>
      </c>
      <c r="C250" s="10" t="s">
        <v>133</v>
      </c>
      <c r="D250" s="10" t="s">
        <v>132</v>
      </c>
      <c r="E250" s="10" t="s">
        <v>41</v>
      </c>
      <c r="F250" s="10" t="s">
        <v>39</v>
      </c>
      <c r="G250" s="10" t="s">
        <v>22</v>
      </c>
      <c r="H250" s="10" t="s">
        <v>135</v>
      </c>
      <c r="I250" s="10" t="s">
        <v>136</v>
      </c>
    </row>
    <row r="251" spans="1:9" x14ac:dyDescent="0.25">
      <c r="A251" s="10" t="s">
        <v>431</v>
      </c>
      <c r="B251" s="10" t="s">
        <v>134</v>
      </c>
      <c r="C251" s="10" t="s">
        <v>133</v>
      </c>
      <c r="D251" s="10" t="s">
        <v>20</v>
      </c>
      <c r="E251" s="10" t="s">
        <v>41</v>
      </c>
      <c r="F251" s="10" t="s">
        <v>39</v>
      </c>
      <c r="G251" s="10" t="s">
        <v>132</v>
      </c>
      <c r="H251" s="10" t="s">
        <v>22</v>
      </c>
      <c r="I251" s="10" t="s">
        <v>135</v>
      </c>
    </row>
    <row r="252" spans="1:9" x14ac:dyDescent="0.25">
      <c r="A252" s="10" t="s">
        <v>432</v>
      </c>
      <c r="B252" s="10" t="s">
        <v>23</v>
      </c>
      <c r="C252" s="10" t="s">
        <v>20</v>
      </c>
      <c r="D252" s="10" t="s">
        <v>135</v>
      </c>
      <c r="E252" s="10" t="s">
        <v>41</v>
      </c>
      <c r="F252" s="10" t="s">
        <v>39</v>
      </c>
      <c r="G252" s="10" t="s">
        <v>22</v>
      </c>
      <c r="H252" s="10" t="s">
        <v>137</v>
      </c>
      <c r="I252" s="10" t="s">
        <v>136</v>
      </c>
    </row>
    <row r="253" spans="1:9" x14ac:dyDescent="0.25">
      <c r="A253" s="10" t="s">
        <v>433</v>
      </c>
      <c r="B253" s="10" t="s">
        <v>134</v>
      </c>
      <c r="C253" s="10" t="s">
        <v>20</v>
      </c>
      <c r="D253" s="10" t="s">
        <v>23</v>
      </c>
      <c r="E253" s="10" t="s">
        <v>41</v>
      </c>
      <c r="F253" s="10" t="s">
        <v>39</v>
      </c>
      <c r="G253" s="10" t="s">
        <v>22</v>
      </c>
      <c r="H253" s="10" t="s">
        <v>137</v>
      </c>
      <c r="I253" s="10" t="s">
        <v>136</v>
      </c>
    </row>
    <row r="254" spans="1:9" x14ac:dyDescent="0.25">
      <c r="A254" s="10" t="s">
        <v>434</v>
      </c>
      <c r="B254" s="10" t="s">
        <v>134</v>
      </c>
      <c r="C254" s="10" t="s">
        <v>23</v>
      </c>
      <c r="D254" s="10" t="s">
        <v>135</v>
      </c>
      <c r="E254" s="10" t="s">
        <v>41</v>
      </c>
      <c r="F254" s="10" t="s">
        <v>39</v>
      </c>
      <c r="G254" s="10" t="s">
        <v>22</v>
      </c>
      <c r="H254" s="10" t="s">
        <v>137</v>
      </c>
      <c r="I254" s="10" t="s">
        <v>136</v>
      </c>
    </row>
    <row r="255" spans="1:9" x14ac:dyDescent="0.25">
      <c r="A255" s="10" t="s">
        <v>435</v>
      </c>
      <c r="B255" s="10" t="s">
        <v>134</v>
      </c>
      <c r="C255" s="10" t="s">
        <v>20</v>
      </c>
      <c r="D255" s="10" t="s">
        <v>23</v>
      </c>
      <c r="E255" s="10" t="s">
        <v>41</v>
      </c>
      <c r="F255" s="10" t="s">
        <v>39</v>
      </c>
      <c r="G255" s="10" t="s">
        <v>22</v>
      </c>
      <c r="H255" s="10" t="s">
        <v>137</v>
      </c>
      <c r="I255" s="10" t="s">
        <v>135</v>
      </c>
    </row>
    <row r="256" spans="1:9" x14ac:dyDescent="0.25">
      <c r="A256" s="10" t="s">
        <v>436</v>
      </c>
      <c r="B256" s="10" t="s">
        <v>134</v>
      </c>
      <c r="C256" s="10" t="s">
        <v>20</v>
      </c>
      <c r="D256" s="10" t="s">
        <v>23</v>
      </c>
      <c r="E256" s="10" t="s">
        <v>41</v>
      </c>
      <c r="F256" s="10" t="s">
        <v>39</v>
      </c>
      <c r="G256" s="10" t="s">
        <v>22</v>
      </c>
      <c r="H256" s="10" t="s">
        <v>135</v>
      </c>
      <c r="I256" s="10" t="s">
        <v>136</v>
      </c>
    </row>
    <row r="257" spans="1:9" x14ac:dyDescent="0.25">
      <c r="A257" s="10" t="s">
        <v>437</v>
      </c>
      <c r="B257" s="10" t="s">
        <v>23</v>
      </c>
      <c r="C257" s="10" t="s">
        <v>133</v>
      </c>
      <c r="D257" s="10" t="s">
        <v>20</v>
      </c>
      <c r="E257" s="10" t="s">
        <v>41</v>
      </c>
      <c r="F257" s="10" t="s">
        <v>39</v>
      </c>
      <c r="G257" s="10" t="s">
        <v>22</v>
      </c>
      <c r="H257" s="10" t="s">
        <v>137</v>
      </c>
      <c r="I257" s="10" t="s">
        <v>136</v>
      </c>
    </row>
    <row r="258" spans="1:9" x14ac:dyDescent="0.25">
      <c r="A258" s="10" t="s">
        <v>438</v>
      </c>
      <c r="B258" s="10" t="s">
        <v>23</v>
      </c>
      <c r="C258" s="10" t="s">
        <v>133</v>
      </c>
      <c r="D258" s="10" t="s">
        <v>135</v>
      </c>
      <c r="E258" s="10" t="s">
        <v>41</v>
      </c>
      <c r="F258" s="10" t="s">
        <v>39</v>
      </c>
      <c r="G258" s="10" t="s">
        <v>22</v>
      </c>
      <c r="H258" s="10" t="s">
        <v>137</v>
      </c>
      <c r="I258" s="10" t="s">
        <v>136</v>
      </c>
    </row>
    <row r="259" spans="1:9" x14ac:dyDescent="0.25">
      <c r="A259" s="10" t="s">
        <v>439</v>
      </c>
      <c r="B259" s="10" t="s">
        <v>23</v>
      </c>
      <c r="C259" s="10" t="s">
        <v>133</v>
      </c>
      <c r="D259" s="10" t="s">
        <v>20</v>
      </c>
      <c r="E259" s="10" t="s">
        <v>41</v>
      </c>
      <c r="F259" s="10" t="s">
        <v>39</v>
      </c>
      <c r="G259" s="10" t="s">
        <v>22</v>
      </c>
      <c r="H259" s="10" t="s">
        <v>137</v>
      </c>
      <c r="I259" s="10" t="s">
        <v>135</v>
      </c>
    </row>
    <row r="260" spans="1:9" x14ac:dyDescent="0.25">
      <c r="A260" s="10" t="s">
        <v>440</v>
      </c>
      <c r="B260" s="10" t="s">
        <v>23</v>
      </c>
      <c r="C260" s="10" t="s">
        <v>133</v>
      </c>
      <c r="D260" s="10" t="s">
        <v>20</v>
      </c>
      <c r="E260" s="10" t="s">
        <v>41</v>
      </c>
      <c r="F260" s="10" t="s">
        <v>39</v>
      </c>
      <c r="G260" s="10" t="s">
        <v>22</v>
      </c>
      <c r="H260" s="10" t="s">
        <v>135</v>
      </c>
      <c r="I260" s="10" t="s">
        <v>136</v>
      </c>
    </row>
    <row r="261" spans="1:9" x14ac:dyDescent="0.25">
      <c r="A261" s="10" t="s">
        <v>441</v>
      </c>
      <c r="B261" s="10" t="s">
        <v>134</v>
      </c>
      <c r="C261" s="10" t="s">
        <v>133</v>
      </c>
      <c r="D261" s="10" t="s">
        <v>23</v>
      </c>
      <c r="E261" s="10" t="s">
        <v>41</v>
      </c>
      <c r="F261" s="10" t="s">
        <v>39</v>
      </c>
      <c r="G261" s="10" t="s">
        <v>22</v>
      </c>
      <c r="H261" s="10" t="s">
        <v>137</v>
      </c>
      <c r="I261" s="10" t="s">
        <v>136</v>
      </c>
    </row>
    <row r="262" spans="1:9" x14ac:dyDescent="0.25">
      <c r="A262" s="10" t="s">
        <v>442</v>
      </c>
      <c r="B262" s="10" t="s">
        <v>134</v>
      </c>
      <c r="C262" s="10" t="s">
        <v>133</v>
      </c>
      <c r="D262" s="10" t="s">
        <v>20</v>
      </c>
      <c r="E262" s="10" t="s">
        <v>41</v>
      </c>
      <c r="F262" s="10" t="s">
        <v>39</v>
      </c>
      <c r="G262" s="10" t="s">
        <v>22</v>
      </c>
      <c r="H262" s="10" t="s">
        <v>137</v>
      </c>
      <c r="I262" s="10" t="s">
        <v>23</v>
      </c>
    </row>
    <row r="263" spans="1:9" x14ac:dyDescent="0.25">
      <c r="A263" s="10" t="s">
        <v>443</v>
      </c>
      <c r="B263" s="10" t="s">
        <v>134</v>
      </c>
      <c r="C263" s="10" t="s">
        <v>133</v>
      </c>
      <c r="D263" s="10" t="s">
        <v>20</v>
      </c>
      <c r="E263" s="10" t="s">
        <v>41</v>
      </c>
      <c r="F263" s="10" t="s">
        <v>39</v>
      </c>
      <c r="G263" s="10" t="s">
        <v>22</v>
      </c>
      <c r="H263" s="10" t="s">
        <v>23</v>
      </c>
      <c r="I263" s="10" t="s">
        <v>136</v>
      </c>
    </row>
    <row r="264" spans="1:9" x14ac:dyDescent="0.25">
      <c r="A264" s="10" t="s">
        <v>444</v>
      </c>
      <c r="B264" s="10" t="s">
        <v>134</v>
      </c>
      <c r="C264" s="10" t="s">
        <v>133</v>
      </c>
      <c r="D264" s="10" t="s">
        <v>23</v>
      </c>
      <c r="E264" s="10" t="s">
        <v>41</v>
      </c>
      <c r="F264" s="10" t="s">
        <v>39</v>
      </c>
      <c r="G264" s="10" t="s">
        <v>22</v>
      </c>
      <c r="H264" s="10" t="s">
        <v>137</v>
      </c>
      <c r="I264" s="10" t="s">
        <v>135</v>
      </c>
    </row>
    <row r="265" spans="1:9" x14ac:dyDescent="0.25">
      <c r="A265" s="10" t="s">
        <v>445</v>
      </c>
      <c r="B265" s="10" t="s">
        <v>134</v>
      </c>
      <c r="C265" s="10" t="s">
        <v>133</v>
      </c>
      <c r="D265" s="10" t="s">
        <v>23</v>
      </c>
      <c r="E265" s="10" t="s">
        <v>41</v>
      </c>
      <c r="F265" s="10" t="s">
        <v>39</v>
      </c>
      <c r="G265" s="10" t="s">
        <v>22</v>
      </c>
      <c r="H265" s="10" t="s">
        <v>135</v>
      </c>
      <c r="I265" s="10" t="s">
        <v>136</v>
      </c>
    </row>
    <row r="266" spans="1:9" x14ac:dyDescent="0.25">
      <c r="A266" s="10" t="s">
        <v>446</v>
      </c>
      <c r="B266" s="10" t="s">
        <v>134</v>
      </c>
      <c r="C266" s="10" t="s">
        <v>133</v>
      </c>
      <c r="D266" s="10" t="s">
        <v>20</v>
      </c>
      <c r="E266" s="10" t="s">
        <v>41</v>
      </c>
      <c r="F266" s="10" t="s">
        <v>39</v>
      </c>
      <c r="G266" s="10" t="s">
        <v>22</v>
      </c>
      <c r="H266" s="10" t="s">
        <v>23</v>
      </c>
      <c r="I266" s="10" t="s">
        <v>135</v>
      </c>
    </row>
    <row r="267" spans="1:9" x14ac:dyDescent="0.25">
      <c r="A267" s="10" t="s">
        <v>447</v>
      </c>
      <c r="B267" s="10" t="s">
        <v>41</v>
      </c>
      <c r="C267" s="10" t="s">
        <v>20</v>
      </c>
      <c r="D267" s="10" t="s">
        <v>23</v>
      </c>
      <c r="E267" s="10" t="s">
        <v>22</v>
      </c>
      <c r="F267" s="10" t="s">
        <v>39</v>
      </c>
      <c r="G267" s="10" t="s">
        <v>132</v>
      </c>
      <c r="H267" s="10" t="s">
        <v>137</v>
      </c>
      <c r="I267" s="10" t="s">
        <v>136</v>
      </c>
    </row>
    <row r="268" spans="1:9" x14ac:dyDescent="0.25">
      <c r="A268" s="10" t="s">
        <v>448</v>
      </c>
      <c r="B268" s="10" t="s">
        <v>41</v>
      </c>
      <c r="C268" s="10" t="s">
        <v>23</v>
      </c>
      <c r="D268" s="10" t="s">
        <v>135</v>
      </c>
      <c r="E268" s="10" t="s">
        <v>22</v>
      </c>
      <c r="F268" s="10" t="s">
        <v>39</v>
      </c>
      <c r="G268" s="10" t="s">
        <v>132</v>
      </c>
      <c r="H268" s="10" t="s">
        <v>137</v>
      </c>
      <c r="I268" s="10" t="s">
        <v>136</v>
      </c>
    </row>
    <row r="269" spans="1:9" x14ac:dyDescent="0.25">
      <c r="A269" s="10" t="s">
        <v>449</v>
      </c>
      <c r="B269" s="10" t="s">
        <v>41</v>
      </c>
      <c r="C269" s="10" t="s">
        <v>20</v>
      </c>
      <c r="D269" s="10" t="s">
        <v>23</v>
      </c>
      <c r="E269" s="10" t="s">
        <v>22</v>
      </c>
      <c r="F269" s="10" t="s">
        <v>39</v>
      </c>
      <c r="G269" s="10" t="s">
        <v>132</v>
      </c>
      <c r="H269" s="10" t="s">
        <v>137</v>
      </c>
      <c r="I269" s="10" t="s">
        <v>135</v>
      </c>
    </row>
    <row r="270" spans="1:9" x14ac:dyDescent="0.25">
      <c r="A270" s="10" t="s">
        <v>450</v>
      </c>
      <c r="B270" s="10" t="s">
        <v>41</v>
      </c>
      <c r="C270" s="10" t="s">
        <v>20</v>
      </c>
      <c r="D270" s="10" t="s">
        <v>23</v>
      </c>
      <c r="E270" s="10" t="s">
        <v>22</v>
      </c>
      <c r="F270" s="10" t="s">
        <v>39</v>
      </c>
      <c r="G270" s="10" t="s">
        <v>132</v>
      </c>
      <c r="H270" s="10" t="s">
        <v>135</v>
      </c>
      <c r="I270" s="10" t="s">
        <v>136</v>
      </c>
    </row>
    <row r="271" spans="1:9" x14ac:dyDescent="0.25">
      <c r="A271" s="10" t="s">
        <v>451</v>
      </c>
      <c r="B271" s="10" t="s">
        <v>134</v>
      </c>
      <c r="C271" s="10" t="s">
        <v>23</v>
      </c>
      <c r="D271" s="10" t="s">
        <v>132</v>
      </c>
      <c r="E271" s="10" t="s">
        <v>41</v>
      </c>
      <c r="F271" s="10" t="s">
        <v>39</v>
      </c>
      <c r="G271" s="10" t="s">
        <v>22</v>
      </c>
      <c r="H271" s="10" t="s">
        <v>137</v>
      </c>
      <c r="I271" s="10" t="s">
        <v>136</v>
      </c>
    </row>
    <row r="272" spans="1:9" x14ac:dyDescent="0.25">
      <c r="A272" s="10" t="s">
        <v>452</v>
      </c>
      <c r="B272" s="10" t="s">
        <v>134</v>
      </c>
      <c r="C272" s="10" t="s">
        <v>20</v>
      </c>
      <c r="D272" s="10" t="s">
        <v>132</v>
      </c>
      <c r="E272" s="10" t="s">
        <v>41</v>
      </c>
      <c r="F272" s="10" t="s">
        <v>39</v>
      </c>
      <c r="G272" s="10" t="s">
        <v>22</v>
      </c>
      <c r="H272" s="10" t="s">
        <v>137</v>
      </c>
      <c r="I272" s="10" t="s">
        <v>23</v>
      </c>
    </row>
    <row r="273" spans="1:9" x14ac:dyDescent="0.25">
      <c r="A273" s="10" t="s">
        <v>453</v>
      </c>
      <c r="B273" s="10" t="s">
        <v>134</v>
      </c>
      <c r="C273" s="10" t="s">
        <v>20</v>
      </c>
      <c r="D273" s="10" t="s">
        <v>23</v>
      </c>
      <c r="E273" s="10" t="s">
        <v>41</v>
      </c>
      <c r="F273" s="10" t="s">
        <v>39</v>
      </c>
      <c r="G273" s="10" t="s">
        <v>132</v>
      </c>
      <c r="H273" s="10" t="s">
        <v>22</v>
      </c>
      <c r="I273" s="10" t="s">
        <v>136</v>
      </c>
    </row>
    <row r="274" spans="1:9" x14ac:dyDescent="0.25">
      <c r="A274" s="10" t="s">
        <v>454</v>
      </c>
      <c r="B274" s="10" t="s">
        <v>134</v>
      </c>
      <c r="C274" s="10" t="s">
        <v>23</v>
      </c>
      <c r="D274" s="10" t="s">
        <v>132</v>
      </c>
      <c r="E274" s="10" t="s">
        <v>41</v>
      </c>
      <c r="F274" s="10" t="s">
        <v>39</v>
      </c>
      <c r="G274" s="10" t="s">
        <v>22</v>
      </c>
      <c r="H274" s="10" t="s">
        <v>137</v>
      </c>
      <c r="I274" s="10" t="s">
        <v>135</v>
      </c>
    </row>
    <row r="275" spans="1:9" x14ac:dyDescent="0.25">
      <c r="A275" s="10" t="s">
        <v>455</v>
      </c>
      <c r="B275" s="10" t="s">
        <v>134</v>
      </c>
      <c r="C275" s="10" t="s">
        <v>23</v>
      </c>
      <c r="D275" s="10" t="s">
        <v>132</v>
      </c>
      <c r="E275" s="10" t="s">
        <v>41</v>
      </c>
      <c r="F275" s="10" t="s">
        <v>39</v>
      </c>
      <c r="G275" s="10" t="s">
        <v>22</v>
      </c>
      <c r="H275" s="10" t="s">
        <v>135</v>
      </c>
      <c r="I275" s="10" t="s">
        <v>136</v>
      </c>
    </row>
    <row r="276" spans="1:9" x14ac:dyDescent="0.25">
      <c r="A276" s="10" t="s">
        <v>456</v>
      </c>
      <c r="B276" s="10" t="s">
        <v>134</v>
      </c>
      <c r="C276" s="10" t="s">
        <v>20</v>
      </c>
      <c r="D276" s="10" t="s">
        <v>23</v>
      </c>
      <c r="E276" s="10" t="s">
        <v>41</v>
      </c>
      <c r="F276" s="10" t="s">
        <v>39</v>
      </c>
      <c r="G276" s="10" t="s">
        <v>132</v>
      </c>
      <c r="H276" s="10" t="s">
        <v>22</v>
      </c>
      <c r="I276" s="10" t="s">
        <v>135</v>
      </c>
    </row>
    <row r="277" spans="1:9" x14ac:dyDescent="0.25">
      <c r="A277" s="10" t="s">
        <v>457</v>
      </c>
      <c r="B277" s="10" t="s">
        <v>41</v>
      </c>
      <c r="C277" s="10" t="s">
        <v>133</v>
      </c>
      <c r="D277" s="10" t="s">
        <v>23</v>
      </c>
      <c r="E277" s="10" t="s">
        <v>22</v>
      </c>
      <c r="F277" s="10" t="s">
        <v>39</v>
      </c>
      <c r="G277" s="10" t="s">
        <v>132</v>
      </c>
      <c r="H277" s="10" t="s">
        <v>137</v>
      </c>
      <c r="I277" s="10" t="s">
        <v>136</v>
      </c>
    </row>
    <row r="278" spans="1:9" x14ac:dyDescent="0.25">
      <c r="A278" s="10" t="s">
        <v>458</v>
      </c>
      <c r="B278" s="10" t="s">
        <v>41</v>
      </c>
      <c r="C278" s="10" t="s">
        <v>133</v>
      </c>
      <c r="D278" s="10" t="s">
        <v>20</v>
      </c>
      <c r="E278" s="10" t="s">
        <v>22</v>
      </c>
      <c r="F278" s="10" t="s">
        <v>39</v>
      </c>
      <c r="G278" s="10" t="s">
        <v>132</v>
      </c>
      <c r="H278" s="10" t="s">
        <v>137</v>
      </c>
      <c r="I278" s="10" t="s">
        <v>23</v>
      </c>
    </row>
    <row r="279" spans="1:9" x14ac:dyDescent="0.25">
      <c r="A279" s="10" t="s">
        <v>459</v>
      </c>
      <c r="B279" s="10" t="s">
        <v>41</v>
      </c>
      <c r="C279" s="10" t="s">
        <v>133</v>
      </c>
      <c r="D279" s="10" t="s">
        <v>20</v>
      </c>
      <c r="E279" s="10" t="s">
        <v>22</v>
      </c>
      <c r="F279" s="10" t="s">
        <v>39</v>
      </c>
      <c r="G279" s="10" t="s">
        <v>132</v>
      </c>
      <c r="H279" s="10" t="s">
        <v>23</v>
      </c>
      <c r="I279" s="10" t="s">
        <v>136</v>
      </c>
    </row>
    <row r="280" spans="1:9" x14ac:dyDescent="0.25">
      <c r="A280" s="10" t="s">
        <v>460</v>
      </c>
      <c r="B280" s="10" t="s">
        <v>41</v>
      </c>
      <c r="C280" s="10" t="s">
        <v>133</v>
      </c>
      <c r="D280" s="10" t="s">
        <v>23</v>
      </c>
      <c r="E280" s="10" t="s">
        <v>22</v>
      </c>
      <c r="F280" s="10" t="s">
        <v>39</v>
      </c>
      <c r="G280" s="10" t="s">
        <v>132</v>
      </c>
      <c r="H280" s="10" t="s">
        <v>137</v>
      </c>
      <c r="I280" s="10" t="s">
        <v>135</v>
      </c>
    </row>
    <row r="281" spans="1:9" x14ac:dyDescent="0.25">
      <c r="A281" s="10" t="s">
        <v>461</v>
      </c>
      <c r="B281" s="10" t="s">
        <v>41</v>
      </c>
      <c r="C281" s="10" t="s">
        <v>133</v>
      </c>
      <c r="D281" s="10" t="s">
        <v>23</v>
      </c>
      <c r="E281" s="10" t="s">
        <v>22</v>
      </c>
      <c r="F281" s="10" t="s">
        <v>39</v>
      </c>
      <c r="G281" s="10" t="s">
        <v>132</v>
      </c>
      <c r="H281" s="10" t="s">
        <v>135</v>
      </c>
      <c r="I281" s="10" t="s">
        <v>136</v>
      </c>
    </row>
    <row r="282" spans="1:9" x14ac:dyDescent="0.25">
      <c r="A282" s="10" t="s">
        <v>462</v>
      </c>
      <c r="B282" s="10" t="s">
        <v>41</v>
      </c>
      <c r="C282" s="10" t="s">
        <v>133</v>
      </c>
      <c r="D282" s="10" t="s">
        <v>20</v>
      </c>
      <c r="E282" s="10" t="s">
        <v>22</v>
      </c>
      <c r="F282" s="10" t="s">
        <v>39</v>
      </c>
      <c r="G282" s="10" t="s">
        <v>132</v>
      </c>
      <c r="H282" s="10" t="s">
        <v>23</v>
      </c>
      <c r="I282" s="10" t="s">
        <v>135</v>
      </c>
    </row>
    <row r="283" spans="1:9" x14ac:dyDescent="0.25">
      <c r="A283" s="10" t="s">
        <v>463</v>
      </c>
      <c r="B283" s="10" t="s">
        <v>134</v>
      </c>
      <c r="C283" s="10" t="s">
        <v>133</v>
      </c>
      <c r="D283" s="10" t="s">
        <v>132</v>
      </c>
      <c r="E283" s="10" t="s">
        <v>41</v>
      </c>
      <c r="F283" s="10" t="s">
        <v>39</v>
      </c>
      <c r="G283" s="10" t="s">
        <v>22</v>
      </c>
      <c r="H283" s="10" t="s">
        <v>137</v>
      </c>
      <c r="I283" s="10" t="s">
        <v>23</v>
      </c>
    </row>
    <row r="284" spans="1:9" x14ac:dyDescent="0.25">
      <c r="A284" s="10" t="s">
        <v>464</v>
      </c>
      <c r="B284" s="10" t="s">
        <v>134</v>
      </c>
      <c r="C284" s="10" t="s">
        <v>133</v>
      </c>
      <c r="D284" s="10" t="s">
        <v>23</v>
      </c>
      <c r="E284" s="10" t="s">
        <v>41</v>
      </c>
      <c r="F284" s="10" t="s">
        <v>39</v>
      </c>
      <c r="G284" s="10" t="s">
        <v>132</v>
      </c>
      <c r="H284" s="10" t="s">
        <v>22</v>
      </c>
      <c r="I284" s="10" t="s">
        <v>136</v>
      </c>
    </row>
    <row r="285" spans="1:9" x14ac:dyDescent="0.25">
      <c r="A285" s="10" t="s">
        <v>465</v>
      </c>
      <c r="B285" s="10" t="s">
        <v>134</v>
      </c>
      <c r="C285" s="10" t="s">
        <v>133</v>
      </c>
      <c r="D285" s="10" t="s">
        <v>20</v>
      </c>
      <c r="E285" s="10" t="s">
        <v>41</v>
      </c>
      <c r="F285" s="10" t="s">
        <v>39</v>
      </c>
      <c r="G285" s="10" t="s">
        <v>132</v>
      </c>
      <c r="H285" s="10" t="s">
        <v>22</v>
      </c>
      <c r="I285" s="10" t="s">
        <v>23</v>
      </c>
    </row>
    <row r="286" spans="1:9" x14ac:dyDescent="0.25">
      <c r="A286" s="10" t="s">
        <v>466</v>
      </c>
      <c r="B286" s="10" t="s">
        <v>134</v>
      </c>
      <c r="C286" s="10" t="s">
        <v>133</v>
      </c>
      <c r="D286" s="10" t="s">
        <v>23</v>
      </c>
      <c r="E286" s="10" t="s">
        <v>41</v>
      </c>
      <c r="F286" s="10" t="s">
        <v>39</v>
      </c>
      <c r="G286" s="10" t="s">
        <v>132</v>
      </c>
      <c r="H286" s="10" t="s">
        <v>22</v>
      </c>
      <c r="I286" s="10" t="s">
        <v>135</v>
      </c>
    </row>
    <row r="287" spans="1:9" x14ac:dyDescent="0.25">
      <c r="A287" s="10" t="s">
        <v>467</v>
      </c>
      <c r="B287" s="10" t="s">
        <v>134</v>
      </c>
      <c r="C287" s="10" t="s">
        <v>20</v>
      </c>
      <c r="D287" s="10" t="s">
        <v>40</v>
      </c>
      <c r="E287" s="10" t="s">
        <v>39</v>
      </c>
      <c r="F287" s="10" t="s">
        <v>135</v>
      </c>
      <c r="G287" s="10" t="s">
        <v>133</v>
      </c>
      <c r="H287" s="10" t="s">
        <v>137</v>
      </c>
      <c r="I287" s="10" t="s">
        <v>136</v>
      </c>
    </row>
    <row r="288" spans="1:9" x14ac:dyDescent="0.25">
      <c r="A288" s="10" t="s">
        <v>468</v>
      </c>
      <c r="B288" s="10" t="s">
        <v>134</v>
      </c>
      <c r="C288" s="10" t="s">
        <v>20</v>
      </c>
      <c r="D288" s="10" t="s">
        <v>40</v>
      </c>
      <c r="E288" s="10" t="s">
        <v>39</v>
      </c>
      <c r="F288" s="10" t="s">
        <v>135</v>
      </c>
      <c r="G288" s="10" t="s">
        <v>132</v>
      </c>
      <c r="H288" s="10" t="s">
        <v>137</v>
      </c>
      <c r="I288" s="10" t="s">
        <v>136</v>
      </c>
    </row>
    <row r="289" spans="1:9" x14ac:dyDescent="0.25">
      <c r="A289" s="10" t="s">
        <v>469</v>
      </c>
      <c r="B289" s="10" t="s">
        <v>135</v>
      </c>
      <c r="C289" s="10" t="s">
        <v>20</v>
      </c>
      <c r="D289" s="10" t="s">
        <v>40</v>
      </c>
      <c r="E289" s="10" t="s">
        <v>132</v>
      </c>
      <c r="F289" s="10" t="s">
        <v>39</v>
      </c>
      <c r="G289" s="10" t="s">
        <v>133</v>
      </c>
      <c r="H289" s="10" t="s">
        <v>137</v>
      </c>
      <c r="I289" s="10" t="s">
        <v>136</v>
      </c>
    </row>
    <row r="290" spans="1:9" x14ac:dyDescent="0.25">
      <c r="A290" s="10" t="s">
        <v>470</v>
      </c>
      <c r="B290" s="10" t="s">
        <v>134</v>
      </c>
      <c r="C290" s="10" t="s">
        <v>20</v>
      </c>
      <c r="D290" s="10" t="s">
        <v>40</v>
      </c>
      <c r="E290" s="10" t="s">
        <v>132</v>
      </c>
      <c r="F290" s="10" t="s">
        <v>39</v>
      </c>
      <c r="G290" s="10" t="s">
        <v>133</v>
      </c>
      <c r="H290" s="10" t="s">
        <v>137</v>
      </c>
      <c r="I290" s="10" t="s">
        <v>136</v>
      </c>
    </row>
    <row r="291" spans="1:9" x14ac:dyDescent="0.25">
      <c r="A291" s="10" t="s">
        <v>471</v>
      </c>
      <c r="B291" s="10" t="s">
        <v>134</v>
      </c>
      <c r="C291" s="10" t="s">
        <v>133</v>
      </c>
      <c r="D291" s="10" t="s">
        <v>40</v>
      </c>
      <c r="E291" s="10" t="s">
        <v>39</v>
      </c>
      <c r="F291" s="10" t="s">
        <v>135</v>
      </c>
      <c r="G291" s="10" t="s">
        <v>132</v>
      </c>
      <c r="H291" s="10" t="s">
        <v>137</v>
      </c>
      <c r="I291" s="10" t="s">
        <v>136</v>
      </c>
    </row>
    <row r="292" spans="1:9" x14ac:dyDescent="0.25">
      <c r="A292" s="10" t="s">
        <v>472</v>
      </c>
      <c r="B292" s="10" t="s">
        <v>134</v>
      </c>
      <c r="C292" s="10" t="s">
        <v>20</v>
      </c>
      <c r="D292" s="10" t="s">
        <v>40</v>
      </c>
      <c r="E292" s="10" t="s">
        <v>132</v>
      </c>
      <c r="F292" s="10" t="s">
        <v>39</v>
      </c>
      <c r="G292" s="10" t="s">
        <v>133</v>
      </c>
      <c r="H292" s="10" t="s">
        <v>137</v>
      </c>
      <c r="I292" s="10" t="s">
        <v>135</v>
      </c>
    </row>
    <row r="293" spans="1:9" x14ac:dyDescent="0.25">
      <c r="A293" s="10" t="s">
        <v>473</v>
      </c>
      <c r="B293" s="10" t="s">
        <v>134</v>
      </c>
      <c r="C293" s="10" t="s">
        <v>20</v>
      </c>
      <c r="D293" s="10" t="s">
        <v>40</v>
      </c>
      <c r="E293" s="10" t="s">
        <v>132</v>
      </c>
      <c r="F293" s="10" t="s">
        <v>39</v>
      </c>
      <c r="G293" s="10" t="s">
        <v>133</v>
      </c>
      <c r="H293" s="10" t="s">
        <v>135</v>
      </c>
      <c r="I293" s="10" t="s">
        <v>136</v>
      </c>
    </row>
    <row r="294" spans="1:9" x14ac:dyDescent="0.25">
      <c r="A294" s="10" t="s">
        <v>474</v>
      </c>
      <c r="B294" s="10" t="s">
        <v>23</v>
      </c>
      <c r="C294" s="10" t="s">
        <v>20</v>
      </c>
      <c r="D294" s="10" t="s">
        <v>40</v>
      </c>
      <c r="E294" s="10" t="s">
        <v>39</v>
      </c>
      <c r="F294" s="10" t="s">
        <v>135</v>
      </c>
      <c r="G294" s="10" t="s">
        <v>134</v>
      </c>
      <c r="H294" s="10" t="s">
        <v>137</v>
      </c>
      <c r="I294" s="10" t="s">
        <v>136</v>
      </c>
    </row>
    <row r="295" spans="1:9" x14ac:dyDescent="0.25">
      <c r="A295" s="10" t="s">
        <v>475</v>
      </c>
      <c r="B295" s="10" t="s">
        <v>23</v>
      </c>
      <c r="C295" s="10" t="s">
        <v>20</v>
      </c>
      <c r="D295" s="10" t="s">
        <v>40</v>
      </c>
      <c r="E295" s="10" t="s">
        <v>39</v>
      </c>
      <c r="F295" s="10" t="s">
        <v>135</v>
      </c>
      <c r="G295" s="10" t="s">
        <v>133</v>
      </c>
      <c r="H295" s="10" t="s">
        <v>137</v>
      </c>
      <c r="I295" s="10" t="s">
        <v>136</v>
      </c>
    </row>
    <row r="296" spans="1:9" x14ac:dyDescent="0.25">
      <c r="A296" s="10" t="s">
        <v>476</v>
      </c>
      <c r="B296" s="10" t="s">
        <v>23</v>
      </c>
      <c r="C296" s="10" t="s">
        <v>20</v>
      </c>
      <c r="D296" s="10" t="s">
        <v>40</v>
      </c>
      <c r="E296" s="10" t="s">
        <v>39</v>
      </c>
      <c r="F296" s="10" t="s">
        <v>134</v>
      </c>
      <c r="G296" s="10" t="s">
        <v>133</v>
      </c>
      <c r="H296" s="10" t="s">
        <v>137</v>
      </c>
      <c r="I296" s="10" t="s">
        <v>136</v>
      </c>
    </row>
    <row r="297" spans="1:9" x14ac:dyDescent="0.25">
      <c r="A297" s="10" t="s">
        <v>477</v>
      </c>
      <c r="B297" s="10" t="s">
        <v>23</v>
      </c>
      <c r="C297" s="10" t="s">
        <v>133</v>
      </c>
      <c r="D297" s="10" t="s">
        <v>40</v>
      </c>
      <c r="E297" s="10" t="s">
        <v>39</v>
      </c>
      <c r="F297" s="10" t="s">
        <v>135</v>
      </c>
      <c r="G297" s="10" t="s">
        <v>134</v>
      </c>
      <c r="H297" s="10" t="s">
        <v>137</v>
      </c>
      <c r="I297" s="10" t="s">
        <v>136</v>
      </c>
    </row>
    <row r="298" spans="1:9" x14ac:dyDescent="0.25">
      <c r="A298" s="10" t="s">
        <v>478</v>
      </c>
      <c r="B298" s="10" t="s">
        <v>23</v>
      </c>
      <c r="C298" s="10" t="s">
        <v>20</v>
      </c>
      <c r="D298" s="10" t="s">
        <v>40</v>
      </c>
      <c r="E298" s="10" t="s">
        <v>39</v>
      </c>
      <c r="F298" s="10" t="s">
        <v>134</v>
      </c>
      <c r="G298" s="10" t="s">
        <v>133</v>
      </c>
      <c r="H298" s="10" t="s">
        <v>137</v>
      </c>
      <c r="I298" s="10" t="s">
        <v>135</v>
      </c>
    </row>
    <row r="299" spans="1:9" x14ac:dyDescent="0.25">
      <c r="A299" s="10" t="s">
        <v>479</v>
      </c>
      <c r="B299" s="10" t="s">
        <v>23</v>
      </c>
      <c r="C299" s="10" t="s">
        <v>20</v>
      </c>
      <c r="D299" s="10" t="s">
        <v>40</v>
      </c>
      <c r="E299" s="10" t="s">
        <v>39</v>
      </c>
      <c r="F299" s="10" t="s">
        <v>134</v>
      </c>
      <c r="G299" s="10" t="s">
        <v>133</v>
      </c>
      <c r="H299" s="10" t="s">
        <v>135</v>
      </c>
      <c r="I299" s="10" t="s">
        <v>136</v>
      </c>
    </row>
    <row r="300" spans="1:9" x14ac:dyDescent="0.25">
      <c r="A300" s="10" t="s">
        <v>480</v>
      </c>
      <c r="B300" s="10" t="s">
        <v>23</v>
      </c>
      <c r="C300" s="10" t="s">
        <v>20</v>
      </c>
      <c r="D300" s="10" t="s">
        <v>40</v>
      </c>
      <c r="E300" s="10" t="s">
        <v>39</v>
      </c>
      <c r="F300" s="10" t="s">
        <v>135</v>
      </c>
      <c r="G300" s="10" t="s">
        <v>132</v>
      </c>
      <c r="H300" s="10" t="s">
        <v>137</v>
      </c>
      <c r="I300" s="10" t="s">
        <v>136</v>
      </c>
    </row>
    <row r="301" spans="1:9" x14ac:dyDescent="0.25">
      <c r="A301" s="10" t="s">
        <v>481</v>
      </c>
      <c r="B301" s="10" t="s">
        <v>23</v>
      </c>
      <c r="C301" s="10" t="s">
        <v>20</v>
      </c>
      <c r="D301" s="10" t="s">
        <v>40</v>
      </c>
      <c r="E301" s="10" t="s">
        <v>132</v>
      </c>
      <c r="F301" s="10" t="s">
        <v>39</v>
      </c>
      <c r="G301" s="10" t="s">
        <v>134</v>
      </c>
      <c r="H301" s="10" t="s">
        <v>137</v>
      </c>
      <c r="I301" s="10" t="s">
        <v>136</v>
      </c>
    </row>
    <row r="302" spans="1:9" x14ac:dyDescent="0.25">
      <c r="A302" s="10" t="s">
        <v>482</v>
      </c>
      <c r="B302" s="10" t="s">
        <v>23</v>
      </c>
      <c r="C302" s="10" t="s">
        <v>135</v>
      </c>
      <c r="D302" s="10" t="s">
        <v>40</v>
      </c>
      <c r="E302" s="10" t="s">
        <v>132</v>
      </c>
      <c r="F302" s="10" t="s">
        <v>39</v>
      </c>
      <c r="G302" s="10" t="s">
        <v>134</v>
      </c>
      <c r="H302" s="10" t="s">
        <v>137</v>
      </c>
      <c r="I302" s="10" t="s">
        <v>136</v>
      </c>
    </row>
    <row r="303" spans="1:9" x14ac:dyDescent="0.25">
      <c r="A303" s="10" t="s">
        <v>483</v>
      </c>
      <c r="B303" s="10" t="s">
        <v>23</v>
      </c>
      <c r="C303" s="10" t="s">
        <v>20</v>
      </c>
      <c r="D303" s="10" t="s">
        <v>40</v>
      </c>
      <c r="E303" s="10" t="s">
        <v>132</v>
      </c>
      <c r="F303" s="10" t="s">
        <v>39</v>
      </c>
      <c r="G303" s="10" t="s">
        <v>134</v>
      </c>
      <c r="H303" s="10" t="s">
        <v>137</v>
      </c>
      <c r="I303" s="10" t="s">
        <v>135</v>
      </c>
    </row>
    <row r="304" spans="1:9" x14ac:dyDescent="0.25">
      <c r="A304" s="10" t="s">
        <v>484</v>
      </c>
      <c r="B304" s="10" t="s">
        <v>23</v>
      </c>
      <c r="C304" s="10" t="s">
        <v>20</v>
      </c>
      <c r="D304" s="10" t="s">
        <v>40</v>
      </c>
      <c r="E304" s="10" t="s">
        <v>132</v>
      </c>
      <c r="F304" s="10" t="s">
        <v>39</v>
      </c>
      <c r="G304" s="10" t="s">
        <v>134</v>
      </c>
      <c r="H304" s="10" t="s">
        <v>135</v>
      </c>
      <c r="I304" s="10" t="s">
        <v>136</v>
      </c>
    </row>
    <row r="305" spans="1:9" x14ac:dyDescent="0.25">
      <c r="A305" s="10" t="s">
        <v>485</v>
      </c>
      <c r="B305" s="10" t="s">
        <v>23</v>
      </c>
      <c r="C305" s="10" t="s">
        <v>20</v>
      </c>
      <c r="D305" s="10" t="s">
        <v>40</v>
      </c>
      <c r="E305" s="10" t="s">
        <v>132</v>
      </c>
      <c r="F305" s="10" t="s">
        <v>39</v>
      </c>
      <c r="G305" s="10" t="s">
        <v>133</v>
      </c>
      <c r="H305" s="10" t="s">
        <v>137</v>
      </c>
      <c r="I305" s="10" t="s">
        <v>136</v>
      </c>
    </row>
    <row r="306" spans="1:9" x14ac:dyDescent="0.25">
      <c r="A306" s="10" t="s">
        <v>486</v>
      </c>
      <c r="B306" s="10" t="s">
        <v>23</v>
      </c>
      <c r="C306" s="10" t="s">
        <v>133</v>
      </c>
      <c r="D306" s="10" t="s">
        <v>40</v>
      </c>
      <c r="E306" s="10" t="s">
        <v>39</v>
      </c>
      <c r="F306" s="10" t="s">
        <v>135</v>
      </c>
      <c r="G306" s="10" t="s">
        <v>132</v>
      </c>
      <c r="H306" s="10" t="s">
        <v>137</v>
      </c>
      <c r="I306" s="10" t="s">
        <v>136</v>
      </c>
    </row>
    <row r="307" spans="1:9" x14ac:dyDescent="0.25">
      <c r="A307" s="10" t="s">
        <v>487</v>
      </c>
      <c r="B307" s="10" t="s">
        <v>23</v>
      </c>
      <c r="C307" s="10" t="s">
        <v>20</v>
      </c>
      <c r="D307" s="10" t="s">
        <v>40</v>
      </c>
      <c r="E307" s="10" t="s">
        <v>132</v>
      </c>
      <c r="F307" s="10" t="s">
        <v>39</v>
      </c>
      <c r="G307" s="10" t="s">
        <v>133</v>
      </c>
      <c r="H307" s="10" t="s">
        <v>137</v>
      </c>
      <c r="I307" s="10" t="s">
        <v>135</v>
      </c>
    </row>
    <row r="308" spans="1:9" x14ac:dyDescent="0.25">
      <c r="A308" s="10" t="s">
        <v>488</v>
      </c>
      <c r="B308" s="10" t="s">
        <v>23</v>
      </c>
      <c r="C308" s="10" t="s">
        <v>20</v>
      </c>
      <c r="D308" s="10" t="s">
        <v>40</v>
      </c>
      <c r="E308" s="10" t="s">
        <v>132</v>
      </c>
      <c r="F308" s="10" t="s">
        <v>39</v>
      </c>
      <c r="G308" s="10" t="s">
        <v>133</v>
      </c>
      <c r="H308" s="10" t="s">
        <v>135</v>
      </c>
      <c r="I308" s="10" t="s">
        <v>136</v>
      </c>
    </row>
    <row r="309" spans="1:9" x14ac:dyDescent="0.25">
      <c r="A309" s="10" t="s">
        <v>489</v>
      </c>
      <c r="B309" s="10" t="s">
        <v>23</v>
      </c>
      <c r="C309" s="10" t="s">
        <v>133</v>
      </c>
      <c r="D309" s="10" t="s">
        <v>40</v>
      </c>
      <c r="E309" s="10" t="s">
        <v>132</v>
      </c>
      <c r="F309" s="10" t="s">
        <v>39</v>
      </c>
      <c r="G309" s="10" t="s">
        <v>134</v>
      </c>
      <c r="H309" s="10" t="s">
        <v>137</v>
      </c>
      <c r="I309" s="10" t="s">
        <v>136</v>
      </c>
    </row>
    <row r="310" spans="1:9" x14ac:dyDescent="0.25">
      <c r="A310" s="10" t="s">
        <v>148</v>
      </c>
      <c r="B310" s="10" t="s">
        <v>134</v>
      </c>
      <c r="C310" s="10" t="s">
        <v>20</v>
      </c>
      <c r="D310" s="10" t="s">
        <v>40</v>
      </c>
      <c r="E310" s="10" t="s">
        <v>132</v>
      </c>
      <c r="F310" s="10" t="s">
        <v>39</v>
      </c>
      <c r="G310" s="10" t="s">
        <v>133</v>
      </c>
      <c r="H310" s="10" t="s">
        <v>137</v>
      </c>
      <c r="I310" s="10" t="s">
        <v>23</v>
      </c>
    </row>
    <row r="311" spans="1:9" x14ac:dyDescent="0.25">
      <c r="A311" s="10" t="s">
        <v>490</v>
      </c>
      <c r="B311" s="10" t="s">
        <v>134</v>
      </c>
      <c r="C311" s="10" t="s">
        <v>20</v>
      </c>
      <c r="D311" s="10" t="s">
        <v>40</v>
      </c>
      <c r="E311" s="10" t="s">
        <v>132</v>
      </c>
      <c r="F311" s="10" t="s">
        <v>39</v>
      </c>
      <c r="G311" s="10" t="s">
        <v>133</v>
      </c>
      <c r="H311" s="10" t="s">
        <v>23</v>
      </c>
      <c r="I311" s="10" t="s">
        <v>136</v>
      </c>
    </row>
    <row r="312" spans="1:9" x14ac:dyDescent="0.25">
      <c r="A312" s="10" t="s">
        <v>491</v>
      </c>
      <c r="B312" s="10" t="s">
        <v>23</v>
      </c>
      <c r="C312" s="10" t="s">
        <v>133</v>
      </c>
      <c r="D312" s="10" t="s">
        <v>40</v>
      </c>
      <c r="E312" s="10" t="s">
        <v>132</v>
      </c>
      <c r="F312" s="10" t="s">
        <v>39</v>
      </c>
      <c r="G312" s="10" t="s">
        <v>134</v>
      </c>
      <c r="H312" s="10" t="s">
        <v>137</v>
      </c>
      <c r="I312" s="10" t="s">
        <v>135</v>
      </c>
    </row>
    <row r="313" spans="1:9" x14ac:dyDescent="0.25">
      <c r="A313" s="10" t="s">
        <v>492</v>
      </c>
      <c r="B313" s="10" t="s">
        <v>23</v>
      </c>
      <c r="C313" s="10" t="s">
        <v>133</v>
      </c>
      <c r="D313" s="10" t="s">
        <v>40</v>
      </c>
      <c r="E313" s="10" t="s">
        <v>132</v>
      </c>
      <c r="F313" s="10" t="s">
        <v>39</v>
      </c>
      <c r="G313" s="10" t="s">
        <v>134</v>
      </c>
      <c r="H313" s="10" t="s">
        <v>135</v>
      </c>
      <c r="I313" s="10" t="s">
        <v>136</v>
      </c>
    </row>
    <row r="314" spans="1:9" x14ac:dyDescent="0.25">
      <c r="A314" s="10" t="s">
        <v>493</v>
      </c>
      <c r="B314" s="10" t="s">
        <v>134</v>
      </c>
      <c r="C314" s="10" t="s">
        <v>20</v>
      </c>
      <c r="D314" s="10" t="s">
        <v>40</v>
      </c>
      <c r="E314" s="10" t="s">
        <v>132</v>
      </c>
      <c r="F314" s="10" t="s">
        <v>39</v>
      </c>
      <c r="G314" s="10" t="s">
        <v>133</v>
      </c>
      <c r="H314" s="10" t="s">
        <v>23</v>
      </c>
      <c r="I314" s="10" t="s">
        <v>135</v>
      </c>
    </row>
    <row r="315" spans="1:9" x14ac:dyDescent="0.25">
      <c r="A315" s="10" t="s">
        <v>494</v>
      </c>
      <c r="B315" s="10" t="s">
        <v>135</v>
      </c>
      <c r="C315" s="10" t="s">
        <v>20</v>
      </c>
      <c r="D315" s="10" t="s">
        <v>40</v>
      </c>
      <c r="E315" s="10" t="s">
        <v>22</v>
      </c>
      <c r="F315" s="10" t="s">
        <v>39</v>
      </c>
      <c r="G315" s="10" t="s">
        <v>134</v>
      </c>
      <c r="H315" s="10" t="s">
        <v>137</v>
      </c>
      <c r="I315" s="10" t="s">
        <v>136</v>
      </c>
    </row>
    <row r="316" spans="1:9" x14ac:dyDescent="0.25">
      <c r="A316" s="10" t="s">
        <v>495</v>
      </c>
      <c r="B316" s="10" t="s">
        <v>135</v>
      </c>
      <c r="C316" s="10" t="s">
        <v>20</v>
      </c>
      <c r="D316" s="10" t="s">
        <v>40</v>
      </c>
      <c r="E316" s="10" t="s">
        <v>22</v>
      </c>
      <c r="F316" s="10" t="s">
        <v>39</v>
      </c>
      <c r="G316" s="10" t="s">
        <v>133</v>
      </c>
      <c r="H316" s="10" t="s">
        <v>137</v>
      </c>
      <c r="I316" s="10" t="s">
        <v>136</v>
      </c>
    </row>
    <row r="317" spans="1:9" x14ac:dyDescent="0.25">
      <c r="A317" s="10" t="s">
        <v>496</v>
      </c>
      <c r="B317" s="10" t="s">
        <v>134</v>
      </c>
      <c r="C317" s="10" t="s">
        <v>20</v>
      </c>
      <c r="D317" s="10" t="s">
        <v>40</v>
      </c>
      <c r="E317" s="10" t="s">
        <v>22</v>
      </c>
      <c r="F317" s="10" t="s">
        <v>39</v>
      </c>
      <c r="G317" s="10" t="s">
        <v>133</v>
      </c>
      <c r="H317" s="10" t="s">
        <v>137</v>
      </c>
      <c r="I317" s="10" t="s">
        <v>136</v>
      </c>
    </row>
    <row r="318" spans="1:9" x14ac:dyDescent="0.25">
      <c r="A318" s="10" t="s">
        <v>497</v>
      </c>
      <c r="B318" s="10" t="s">
        <v>135</v>
      </c>
      <c r="C318" s="10" t="s">
        <v>133</v>
      </c>
      <c r="D318" s="10" t="s">
        <v>40</v>
      </c>
      <c r="E318" s="10" t="s">
        <v>22</v>
      </c>
      <c r="F318" s="10" t="s">
        <v>39</v>
      </c>
      <c r="G318" s="10" t="s">
        <v>134</v>
      </c>
      <c r="H318" s="10" t="s">
        <v>137</v>
      </c>
      <c r="I318" s="10" t="s">
        <v>136</v>
      </c>
    </row>
    <row r="319" spans="1:9" x14ac:dyDescent="0.25">
      <c r="A319" s="10" t="s">
        <v>498</v>
      </c>
      <c r="B319" s="10" t="s">
        <v>134</v>
      </c>
      <c r="C319" s="10" t="s">
        <v>20</v>
      </c>
      <c r="D319" s="10" t="s">
        <v>40</v>
      </c>
      <c r="E319" s="10" t="s">
        <v>22</v>
      </c>
      <c r="F319" s="10" t="s">
        <v>39</v>
      </c>
      <c r="G319" s="10" t="s">
        <v>133</v>
      </c>
      <c r="H319" s="10" t="s">
        <v>137</v>
      </c>
      <c r="I319" s="10" t="s">
        <v>135</v>
      </c>
    </row>
    <row r="320" spans="1:9" x14ac:dyDescent="0.25">
      <c r="A320" s="10" t="s">
        <v>499</v>
      </c>
      <c r="B320" s="10" t="s">
        <v>134</v>
      </c>
      <c r="C320" s="10" t="s">
        <v>20</v>
      </c>
      <c r="D320" s="10" t="s">
        <v>40</v>
      </c>
      <c r="E320" s="10" t="s">
        <v>22</v>
      </c>
      <c r="F320" s="10" t="s">
        <v>39</v>
      </c>
      <c r="G320" s="10" t="s">
        <v>133</v>
      </c>
      <c r="H320" s="10" t="s">
        <v>135</v>
      </c>
      <c r="I320" s="10" t="s">
        <v>136</v>
      </c>
    </row>
    <row r="321" spans="1:9" x14ac:dyDescent="0.25">
      <c r="A321" s="10" t="s">
        <v>500</v>
      </c>
      <c r="B321" s="10" t="s">
        <v>135</v>
      </c>
      <c r="C321" s="10" t="s">
        <v>20</v>
      </c>
      <c r="D321" s="10" t="s">
        <v>40</v>
      </c>
      <c r="E321" s="10" t="s">
        <v>22</v>
      </c>
      <c r="F321" s="10" t="s">
        <v>39</v>
      </c>
      <c r="G321" s="10" t="s">
        <v>132</v>
      </c>
      <c r="H321" s="10" t="s">
        <v>137</v>
      </c>
      <c r="I321" s="10" t="s">
        <v>136</v>
      </c>
    </row>
    <row r="322" spans="1:9" x14ac:dyDescent="0.25">
      <c r="A322" s="10" t="s">
        <v>501</v>
      </c>
      <c r="B322" s="10" t="s">
        <v>134</v>
      </c>
      <c r="C322" s="10" t="s">
        <v>20</v>
      </c>
      <c r="D322" s="10" t="s">
        <v>40</v>
      </c>
      <c r="E322" s="10" t="s">
        <v>22</v>
      </c>
      <c r="F322" s="10" t="s">
        <v>39</v>
      </c>
      <c r="G322" s="10" t="s">
        <v>132</v>
      </c>
      <c r="H322" s="10" t="s">
        <v>137</v>
      </c>
      <c r="I322" s="10" t="s">
        <v>136</v>
      </c>
    </row>
    <row r="323" spans="1:9" x14ac:dyDescent="0.25">
      <c r="A323" s="10" t="s">
        <v>502</v>
      </c>
      <c r="B323" s="10" t="s">
        <v>134</v>
      </c>
      <c r="C323" s="10" t="s">
        <v>135</v>
      </c>
      <c r="D323" s="10" t="s">
        <v>40</v>
      </c>
      <c r="E323" s="10" t="s">
        <v>22</v>
      </c>
      <c r="F323" s="10" t="s">
        <v>39</v>
      </c>
      <c r="G323" s="10" t="s">
        <v>132</v>
      </c>
      <c r="H323" s="10" t="s">
        <v>137</v>
      </c>
      <c r="I323" s="10" t="s">
        <v>136</v>
      </c>
    </row>
    <row r="324" spans="1:9" x14ac:dyDescent="0.25">
      <c r="A324" s="10" t="s">
        <v>503</v>
      </c>
      <c r="B324" s="10" t="s">
        <v>134</v>
      </c>
      <c r="C324" s="10" t="s">
        <v>20</v>
      </c>
      <c r="D324" s="10" t="s">
        <v>40</v>
      </c>
      <c r="E324" s="10" t="s">
        <v>22</v>
      </c>
      <c r="F324" s="10" t="s">
        <v>39</v>
      </c>
      <c r="G324" s="10" t="s">
        <v>132</v>
      </c>
      <c r="H324" s="10" t="s">
        <v>137</v>
      </c>
      <c r="I324" s="10" t="s">
        <v>135</v>
      </c>
    </row>
    <row r="325" spans="1:9" x14ac:dyDescent="0.25">
      <c r="A325" s="10" t="s">
        <v>504</v>
      </c>
      <c r="B325" s="10" t="s">
        <v>134</v>
      </c>
      <c r="C325" s="10" t="s">
        <v>20</v>
      </c>
      <c r="D325" s="10" t="s">
        <v>40</v>
      </c>
      <c r="E325" s="10" t="s">
        <v>22</v>
      </c>
      <c r="F325" s="10" t="s">
        <v>39</v>
      </c>
      <c r="G325" s="10" t="s">
        <v>132</v>
      </c>
      <c r="H325" s="10" t="s">
        <v>135</v>
      </c>
      <c r="I325" s="10" t="s">
        <v>136</v>
      </c>
    </row>
    <row r="326" spans="1:9" x14ac:dyDescent="0.25">
      <c r="A326" s="10" t="s">
        <v>505</v>
      </c>
      <c r="B326" s="10" t="s">
        <v>132</v>
      </c>
      <c r="C326" s="10" t="s">
        <v>20</v>
      </c>
      <c r="D326" s="10" t="s">
        <v>40</v>
      </c>
      <c r="E326" s="10" t="s">
        <v>22</v>
      </c>
      <c r="F326" s="10" t="s">
        <v>39</v>
      </c>
      <c r="G326" s="10" t="s">
        <v>133</v>
      </c>
      <c r="H326" s="10" t="s">
        <v>137</v>
      </c>
      <c r="I326" s="10" t="s">
        <v>136</v>
      </c>
    </row>
    <row r="327" spans="1:9" x14ac:dyDescent="0.25">
      <c r="A327" s="10" t="s">
        <v>506</v>
      </c>
      <c r="B327" s="10" t="s">
        <v>135</v>
      </c>
      <c r="C327" s="10" t="s">
        <v>133</v>
      </c>
      <c r="D327" s="10" t="s">
        <v>40</v>
      </c>
      <c r="E327" s="10" t="s">
        <v>22</v>
      </c>
      <c r="F327" s="10" t="s">
        <v>39</v>
      </c>
      <c r="G327" s="10" t="s">
        <v>132</v>
      </c>
      <c r="H327" s="10" t="s">
        <v>137</v>
      </c>
      <c r="I327" s="10" t="s">
        <v>136</v>
      </c>
    </row>
    <row r="328" spans="1:9" x14ac:dyDescent="0.25">
      <c r="A328" s="10" t="s">
        <v>507</v>
      </c>
      <c r="B328" s="10" t="s">
        <v>132</v>
      </c>
      <c r="C328" s="10" t="s">
        <v>20</v>
      </c>
      <c r="D328" s="10" t="s">
        <v>40</v>
      </c>
      <c r="E328" s="10" t="s">
        <v>22</v>
      </c>
      <c r="F328" s="10" t="s">
        <v>39</v>
      </c>
      <c r="G328" s="10" t="s">
        <v>133</v>
      </c>
      <c r="H328" s="10" t="s">
        <v>137</v>
      </c>
      <c r="I328" s="10" t="s">
        <v>135</v>
      </c>
    </row>
    <row r="329" spans="1:9" x14ac:dyDescent="0.25">
      <c r="A329" s="10" t="s">
        <v>508</v>
      </c>
      <c r="B329" s="10" t="s">
        <v>132</v>
      </c>
      <c r="C329" s="10" t="s">
        <v>20</v>
      </c>
      <c r="D329" s="10" t="s">
        <v>40</v>
      </c>
      <c r="E329" s="10" t="s">
        <v>22</v>
      </c>
      <c r="F329" s="10" t="s">
        <v>39</v>
      </c>
      <c r="G329" s="10" t="s">
        <v>133</v>
      </c>
      <c r="H329" s="10" t="s">
        <v>135</v>
      </c>
      <c r="I329" s="10" t="s">
        <v>136</v>
      </c>
    </row>
    <row r="330" spans="1:9" x14ac:dyDescent="0.25">
      <c r="A330" s="10" t="s">
        <v>509</v>
      </c>
      <c r="B330" s="10" t="s">
        <v>134</v>
      </c>
      <c r="C330" s="10" t="s">
        <v>133</v>
      </c>
      <c r="D330" s="10" t="s">
        <v>40</v>
      </c>
      <c r="E330" s="10" t="s">
        <v>22</v>
      </c>
      <c r="F330" s="10" t="s">
        <v>39</v>
      </c>
      <c r="G330" s="10" t="s">
        <v>132</v>
      </c>
      <c r="H330" s="10" t="s">
        <v>137</v>
      </c>
      <c r="I330" s="10" t="s">
        <v>136</v>
      </c>
    </row>
    <row r="331" spans="1:9" x14ac:dyDescent="0.25">
      <c r="A331" s="10" t="s">
        <v>510</v>
      </c>
      <c r="B331" s="10" t="s">
        <v>134</v>
      </c>
      <c r="C331" s="10" t="s">
        <v>133</v>
      </c>
      <c r="D331" s="10" t="s">
        <v>40</v>
      </c>
      <c r="E331" s="10" t="s">
        <v>22</v>
      </c>
      <c r="F331" s="10" t="s">
        <v>39</v>
      </c>
      <c r="G331" s="10" t="s">
        <v>132</v>
      </c>
      <c r="H331" s="10" t="s">
        <v>137</v>
      </c>
      <c r="I331" s="10" t="s">
        <v>20</v>
      </c>
    </row>
    <row r="332" spans="1:9" x14ac:dyDescent="0.25">
      <c r="A332" s="10" t="s">
        <v>511</v>
      </c>
      <c r="B332" s="10" t="s">
        <v>134</v>
      </c>
      <c r="C332" s="10" t="s">
        <v>133</v>
      </c>
      <c r="D332" s="10" t="s">
        <v>40</v>
      </c>
      <c r="E332" s="10" t="s">
        <v>22</v>
      </c>
      <c r="F332" s="10" t="s">
        <v>39</v>
      </c>
      <c r="G332" s="10" t="s">
        <v>132</v>
      </c>
      <c r="H332" s="10" t="s">
        <v>20</v>
      </c>
      <c r="I332" s="10" t="s">
        <v>136</v>
      </c>
    </row>
    <row r="333" spans="1:9" x14ac:dyDescent="0.25">
      <c r="A333" s="10" t="s">
        <v>512</v>
      </c>
      <c r="B333" s="10" t="s">
        <v>134</v>
      </c>
      <c r="C333" s="10" t="s">
        <v>133</v>
      </c>
      <c r="D333" s="10" t="s">
        <v>40</v>
      </c>
      <c r="E333" s="10" t="s">
        <v>22</v>
      </c>
      <c r="F333" s="10" t="s">
        <v>39</v>
      </c>
      <c r="G333" s="10" t="s">
        <v>132</v>
      </c>
      <c r="H333" s="10" t="s">
        <v>137</v>
      </c>
      <c r="I333" s="10" t="s">
        <v>135</v>
      </c>
    </row>
    <row r="334" spans="1:9" x14ac:dyDescent="0.25">
      <c r="A334" s="10" t="s">
        <v>513</v>
      </c>
      <c r="B334" s="10" t="s">
        <v>134</v>
      </c>
      <c r="C334" s="10" t="s">
        <v>133</v>
      </c>
      <c r="D334" s="10" t="s">
        <v>40</v>
      </c>
      <c r="E334" s="10" t="s">
        <v>22</v>
      </c>
      <c r="F334" s="10" t="s">
        <v>39</v>
      </c>
      <c r="G334" s="10" t="s">
        <v>132</v>
      </c>
      <c r="H334" s="10" t="s">
        <v>135</v>
      </c>
      <c r="I334" s="10" t="s">
        <v>136</v>
      </c>
    </row>
    <row r="335" spans="1:9" x14ac:dyDescent="0.25">
      <c r="A335" s="10" t="s">
        <v>514</v>
      </c>
      <c r="B335" s="10" t="s">
        <v>134</v>
      </c>
      <c r="C335" s="10" t="s">
        <v>133</v>
      </c>
      <c r="D335" s="10" t="s">
        <v>40</v>
      </c>
      <c r="E335" s="10" t="s">
        <v>22</v>
      </c>
      <c r="F335" s="10" t="s">
        <v>39</v>
      </c>
      <c r="G335" s="10" t="s">
        <v>132</v>
      </c>
      <c r="H335" s="10" t="s">
        <v>135</v>
      </c>
      <c r="I335" s="10" t="s">
        <v>20</v>
      </c>
    </row>
    <row r="336" spans="1:9" x14ac:dyDescent="0.25">
      <c r="A336" s="10" t="s">
        <v>515</v>
      </c>
      <c r="B336" s="10" t="s">
        <v>23</v>
      </c>
      <c r="C336" s="10" t="s">
        <v>20</v>
      </c>
      <c r="D336" s="10" t="s">
        <v>40</v>
      </c>
      <c r="E336" s="10" t="s">
        <v>39</v>
      </c>
      <c r="F336" s="10" t="s">
        <v>135</v>
      </c>
      <c r="G336" s="10" t="s">
        <v>22</v>
      </c>
      <c r="H336" s="10" t="s">
        <v>137</v>
      </c>
      <c r="I336" s="10" t="s">
        <v>136</v>
      </c>
    </row>
    <row r="337" spans="1:9" x14ac:dyDescent="0.25">
      <c r="A337" s="10" t="s">
        <v>516</v>
      </c>
      <c r="B337" s="10" t="s">
        <v>23</v>
      </c>
      <c r="C337" s="10" t="s">
        <v>20</v>
      </c>
      <c r="D337" s="10" t="s">
        <v>40</v>
      </c>
      <c r="E337" s="10" t="s">
        <v>22</v>
      </c>
      <c r="F337" s="10" t="s">
        <v>39</v>
      </c>
      <c r="G337" s="10" t="s">
        <v>134</v>
      </c>
      <c r="H337" s="10" t="s">
        <v>137</v>
      </c>
      <c r="I337" s="10" t="s">
        <v>136</v>
      </c>
    </row>
    <row r="338" spans="1:9" x14ac:dyDescent="0.25">
      <c r="A338" s="10" t="s">
        <v>517</v>
      </c>
      <c r="B338" s="10" t="s">
        <v>23</v>
      </c>
      <c r="C338" s="10" t="s">
        <v>135</v>
      </c>
      <c r="D338" s="10" t="s">
        <v>40</v>
      </c>
      <c r="E338" s="10" t="s">
        <v>22</v>
      </c>
      <c r="F338" s="10" t="s">
        <v>39</v>
      </c>
      <c r="G338" s="10" t="s">
        <v>134</v>
      </c>
      <c r="H338" s="10" t="s">
        <v>137</v>
      </c>
      <c r="I338" s="10" t="s">
        <v>136</v>
      </c>
    </row>
    <row r="339" spans="1:9" x14ac:dyDescent="0.25">
      <c r="A339" s="10" t="s">
        <v>518</v>
      </c>
      <c r="B339" s="10" t="s">
        <v>23</v>
      </c>
      <c r="C339" s="10" t="s">
        <v>20</v>
      </c>
      <c r="D339" s="10" t="s">
        <v>40</v>
      </c>
      <c r="E339" s="10" t="s">
        <v>22</v>
      </c>
      <c r="F339" s="10" t="s">
        <v>39</v>
      </c>
      <c r="G339" s="10" t="s">
        <v>134</v>
      </c>
      <c r="H339" s="10" t="s">
        <v>137</v>
      </c>
      <c r="I339" s="10" t="s">
        <v>135</v>
      </c>
    </row>
    <row r="340" spans="1:9" x14ac:dyDescent="0.25">
      <c r="A340" s="10" t="s">
        <v>519</v>
      </c>
      <c r="B340" s="10" t="s">
        <v>23</v>
      </c>
      <c r="C340" s="10" t="s">
        <v>20</v>
      </c>
      <c r="D340" s="10" t="s">
        <v>40</v>
      </c>
      <c r="E340" s="10" t="s">
        <v>22</v>
      </c>
      <c r="F340" s="10" t="s">
        <v>39</v>
      </c>
      <c r="G340" s="10" t="s">
        <v>134</v>
      </c>
      <c r="H340" s="10" t="s">
        <v>135</v>
      </c>
      <c r="I340" s="10" t="s">
        <v>136</v>
      </c>
    </row>
    <row r="341" spans="1:9" x14ac:dyDescent="0.25">
      <c r="A341" s="10" t="s">
        <v>520</v>
      </c>
      <c r="B341" s="10" t="s">
        <v>23</v>
      </c>
      <c r="C341" s="10" t="s">
        <v>20</v>
      </c>
      <c r="D341" s="10" t="s">
        <v>40</v>
      </c>
      <c r="E341" s="10" t="s">
        <v>22</v>
      </c>
      <c r="F341" s="10" t="s">
        <v>39</v>
      </c>
      <c r="G341" s="10" t="s">
        <v>133</v>
      </c>
      <c r="H341" s="10" t="s">
        <v>137</v>
      </c>
      <c r="I341" s="10" t="s">
        <v>136</v>
      </c>
    </row>
    <row r="342" spans="1:9" x14ac:dyDescent="0.25">
      <c r="A342" s="10" t="s">
        <v>521</v>
      </c>
      <c r="B342" s="10" t="s">
        <v>23</v>
      </c>
      <c r="C342" s="10" t="s">
        <v>133</v>
      </c>
      <c r="D342" s="10" t="s">
        <v>40</v>
      </c>
      <c r="E342" s="10" t="s">
        <v>39</v>
      </c>
      <c r="F342" s="10" t="s">
        <v>135</v>
      </c>
      <c r="G342" s="10" t="s">
        <v>22</v>
      </c>
      <c r="H342" s="10" t="s">
        <v>137</v>
      </c>
      <c r="I342" s="10" t="s">
        <v>136</v>
      </c>
    </row>
    <row r="343" spans="1:9" x14ac:dyDescent="0.25">
      <c r="A343" s="10" t="s">
        <v>522</v>
      </c>
      <c r="B343" s="10" t="s">
        <v>23</v>
      </c>
      <c r="C343" s="10" t="s">
        <v>20</v>
      </c>
      <c r="D343" s="10" t="s">
        <v>40</v>
      </c>
      <c r="E343" s="10" t="s">
        <v>22</v>
      </c>
      <c r="F343" s="10" t="s">
        <v>39</v>
      </c>
      <c r="G343" s="10" t="s">
        <v>133</v>
      </c>
      <c r="H343" s="10" t="s">
        <v>137</v>
      </c>
      <c r="I343" s="10" t="s">
        <v>135</v>
      </c>
    </row>
    <row r="344" spans="1:9" x14ac:dyDescent="0.25">
      <c r="A344" s="10" t="s">
        <v>523</v>
      </c>
      <c r="B344" s="10" t="s">
        <v>23</v>
      </c>
      <c r="C344" s="10" t="s">
        <v>20</v>
      </c>
      <c r="D344" s="10" t="s">
        <v>40</v>
      </c>
      <c r="E344" s="10" t="s">
        <v>22</v>
      </c>
      <c r="F344" s="10" t="s">
        <v>39</v>
      </c>
      <c r="G344" s="10" t="s">
        <v>133</v>
      </c>
      <c r="H344" s="10" t="s">
        <v>135</v>
      </c>
      <c r="I344" s="10" t="s">
        <v>136</v>
      </c>
    </row>
    <row r="345" spans="1:9" x14ac:dyDescent="0.25">
      <c r="A345" s="10" t="s">
        <v>524</v>
      </c>
      <c r="B345" s="10" t="s">
        <v>23</v>
      </c>
      <c r="C345" s="10" t="s">
        <v>133</v>
      </c>
      <c r="D345" s="10" t="s">
        <v>40</v>
      </c>
      <c r="E345" s="10" t="s">
        <v>22</v>
      </c>
      <c r="F345" s="10" t="s">
        <v>39</v>
      </c>
      <c r="G345" s="10" t="s">
        <v>134</v>
      </c>
      <c r="H345" s="10" t="s">
        <v>137</v>
      </c>
      <c r="I345" s="10" t="s">
        <v>136</v>
      </c>
    </row>
    <row r="346" spans="1:9" x14ac:dyDescent="0.25">
      <c r="A346" s="10" t="s">
        <v>525</v>
      </c>
      <c r="B346" s="10" t="s">
        <v>134</v>
      </c>
      <c r="C346" s="10" t="s">
        <v>20</v>
      </c>
      <c r="D346" s="10" t="s">
        <v>40</v>
      </c>
      <c r="E346" s="10" t="s">
        <v>22</v>
      </c>
      <c r="F346" s="10" t="s">
        <v>39</v>
      </c>
      <c r="G346" s="10" t="s">
        <v>133</v>
      </c>
      <c r="H346" s="10" t="s">
        <v>137</v>
      </c>
      <c r="I346" s="10" t="s">
        <v>23</v>
      </c>
    </row>
    <row r="347" spans="1:9" x14ac:dyDescent="0.25">
      <c r="A347" s="10" t="s">
        <v>526</v>
      </c>
      <c r="B347" s="10" t="s">
        <v>134</v>
      </c>
      <c r="C347" s="10" t="s">
        <v>20</v>
      </c>
      <c r="D347" s="10" t="s">
        <v>40</v>
      </c>
      <c r="E347" s="10" t="s">
        <v>22</v>
      </c>
      <c r="F347" s="10" t="s">
        <v>39</v>
      </c>
      <c r="G347" s="10" t="s">
        <v>133</v>
      </c>
      <c r="H347" s="10" t="s">
        <v>23</v>
      </c>
      <c r="I347" s="10" t="s">
        <v>136</v>
      </c>
    </row>
    <row r="348" spans="1:9" x14ac:dyDescent="0.25">
      <c r="A348" s="10" t="s">
        <v>527</v>
      </c>
      <c r="B348" s="10" t="s">
        <v>23</v>
      </c>
      <c r="C348" s="10" t="s">
        <v>133</v>
      </c>
      <c r="D348" s="10" t="s">
        <v>40</v>
      </c>
      <c r="E348" s="10" t="s">
        <v>22</v>
      </c>
      <c r="F348" s="10" t="s">
        <v>39</v>
      </c>
      <c r="G348" s="10" t="s">
        <v>134</v>
      </c>
      <c r="H348" s="10" t="s">
        <v>137</v>
      </c>
      <c r="I348" s="10" t="s">
        <v>135</v>
      </c>
    </row>
    <row r="349" spans="1:9" x14ac:dyDescent="0.25">
      <c r="A349" s="10" t="s">
        <v>528</v>
      </c>
      <c r="B349" s="10" t="s">
        <v>23</v>
      </c>
      <c r="C349" s="10" t="s">
        <v>133</v>
      </c>
      <c r="D349" s="10" t="s">
        <v>40</v>
      </c>
      <c r="E349" s="10" t="s">
        <v>22</v>
      </c>
      <c r="F349" s="10" t="s">
        <v>39</v>
      </c>
      <c r="G349" s="10" t="s">
        <v>134</v>
      </c>
      <c r="H349" s="10" t="s">
        <v>135</v>
      </c>
      <c r="I349" s="10" t="s">
        <v>136</v>
      </c>
    </row>
    <row r="350" spans="1:9" x14ac:dyDescent="0.25">
      <c r="A350" s="10" t="s">
        <v>529</v>
      </c>
      <c r="B350" s="10" t="s">
        <v>134</v>
      </c>
      <c r="C350" s="10" t="s">
        <v>20</v>
      </c>
      <c r="D350" s="10" t="s">
        <v>40</v>
      </c>
      <c r="E350" s="10" t="s">
        <v>22</v>
      </c>
      <c r="F350" s="10" t="s">
        <v>39</v>
      </c>
      <c r="G350" s="10" t="s">
        <v>133</v>
      </c>
      <c r="H350" s="10" t="s">
        <v>23</v>
      </c>
      <c r="I350" s="10" t="s">
        <v>135</v>
      </c>
    </row>
    <row r="351" spans="1:9" x14ac:dyDescent="0.25">
      <c r="A351" s="10" t="s">
        <v>530</v>
      </c>
      <c r="B351" s="10" t="s">
        <v>23</v>
      </c>
      <c r="C351" s="10" t="s">
        <v>20</v>
      </c>
      <c r="D351" s="10" t="s">
        <v>40</v>
      </c>
      <c r="E351" s="10" t="s">
        <v>22</v>
      </c>
      <c r="F351" s="10" t="s">
        <v>39</v>
      </c>
      <c r="G351" s="10" t="s">
        <v>132</v>
      </c>
      <c r="H351" s="10" t="s">
        <v>137</v>
      </c>
      <c r="I351" s="10" t="s">
        <v>136</v>
      </c>
    </row>
    <row r="352" spans="1:9" x14ac:dyDescent="0.25">
      <c r="A352" s="10" t="s">
        <v>531</v>
      </c>
      <c r="B352" s="10" t="s">
        <v>23</v>
      </c>
      <c r="C352" s="10" t="s">
        <v>135</v>
      </c>
      <c r="D352" s="10" t="s">
        <v>40</v>
      </c>
      <c r="E352" s="10" t="s">
        <v>22</v>
      </c>
      <c r="F352" s="10" t="s">
        <v>39</v>
      </c>
      <c r="G352" s="10" t="s">
        <v>132</v>
      </c>
      <c r="H352" s="10" t="s">
        <v>137</v>
      </c>
      <c r="I352" s="10" t="s">
        <v>136</v>
      </c>
    </row>
    <row r="353" spans="1:9" x14ac:dyDescent="0.25">
      <c r="A353" s="10" t="s">
        <v>532</v>
      </c>
      <c r="B353" s="10" t="s">
        <v>23</v>
      </c>
      <c r="C353" s="10" t="s">
        <v>20</v>
      </c>
      <c r="D353" s="10" t="s">
        <v>40</v>
      </c>
      <c r="E353" s="10" t="s">
        <v>22</v>
      </c>
      <c r="F353" s="10" t="s">
        <v>39</v>
      </c>
      <c r="G353" s="10" t="s">
        <v>132</v>
      </c>
      <c r="H353" s="10" t="s">
        <v>137</v>
      </c>
      <c r="I353" s="10" t="s">
        <v>135</v>
      </c>
    </row>
    <row r="354" spans="1:9" x14ac:dyDescent="0.25">
      <c r="A354" s="10" t="s">
        <v>533</v>
      </c>
      <c r="B354" s="10" t="s">
        <v>23</v>
      </c>
      <c r="C354" s="10" t="s">
        <v>20</v>
      </c>
      <c r="D354" s="10" t="s">
        <v>40</v>
      </c>
      <c r="E354" s="10" t="s">
        <v>22</v>
      </c>
      <c r="F354" s="10" t="s">
        <v>39</v>
      </c>
      <c r="G354" s="10" t="s">
        <v>132</v>
      </c>
      <c r="H354" s="10" t="s">
        <v>135</v>
      </c>
      <c r="I354" s="10" t="s">
        <v>136</v>
      </c>
    </row>
    <row r="355" spans="1:9" x14ac:dyDescent="0.25">
      <c r="A355" s="10" t="s">
        <v>534</v>
      </c>
      <c r="B355" s="10" t="s">
        <v>134</v>
      </c>
      <c r="C355" s="10" t="s">
        <v>23</v>
      </c>
      <c r="D355" s="10" t="s">
        <v>40</v>
      </c>
      <c r="E355" s="10" t="s">
        <v>22</v>
      </c>
      <c r="F355" s="10" t="s">
        <v>39</v>
      </c>
      <c r="G355" s="10" t="s">
        <v>132</v>
      </c>
      <c r="H355" s="10" t="s">
        <v>137</v>
      </c>
      <c r="I355" s="10" t="s">
        <v>136</v>
      </c>
    </row>
    <row r="356" spans="1:9" x14ac:dyDescent="0.25">
      <c r="A356" s="10" t="s">
        <v>535</v>
      </c>
      <c r="B356" s="10" t="s">
        <v>134</v>
      </c>
      <c r="C356" s="10" t="s">
        <v>20</v>
      </c>
      <c r="D356" s="10" t="s">
        <v>40</v>
      </c>
      <c r="E356" s="10" t="s">
        <v>22</v>
      </c>
      <c r="F356" s="10" t="s">
        <v>39</v>
      </c>
      <c r="G356" s="10" t="s">
        <v>132</v>
      </c>
      <c r="H356" s="10" t="s">
        <v>137</v>
      </c>
      <c r="I356" s="10" t="s">
        <v>23</v>
      </c>
    </row>
    <row r="357" spans="1:9" x14ac:dyDescent="0.25">
      <c r="A357" s="10" t="s">
        <v>536</v>
      </c>
      <c r="B357" s="10" t="s">
        <v>134</v>
      </c>
      <c r="C357" s="10" t="s">
        <v>20</v>
      </c>
      <c r="D357" s="10" t="s">
        <v>40</v>
      </c>
      <c r="E357" s="10" t="s">
        <v>22</v>
      </c>
      <c r="F357" s="10" t="s">
        <v>39</v>
      </c>
      <c r="G357" s="10" t="s">
        <v>132</v>
      </c>
      <c r="H357" s="10" t="s">
        <v>23</v>
      </c>
      <c r="I357" s="10" t="s">
        <v>136</v>
      </c>
    </row>
    <row r="358" spans="1:9" x14ac:dyDescent="0.25">
      <c r="A358" s="10" t="s">
        <v>537</v>
      </c>
      <c r="B358" s="10" t="s">
        <v>134</v>
      </c>
      <c r="C358" s="10" t="s">
        <v>23</v>
      </c>
      <c r="D358" s="10" t="s">
        <v>40</v>
      </c>
      <c r="E358" s="10" t="s">
        <v>22</v>
      </c>
      <c r="F358" s="10" t="s">
        <v>39</v>
      </c>
      <c r="G358" s="10" t="s">
        <v>132</v>
      </c>
      <c r="H358" s="10" t="s">
        <v>137</v>
      </c>
      <c r="I358" s="10" t="s">
        <v>135</v>
      </c>
    </row>
    <row r="359" spans="1:9" x14ac:dyDescent="0.25">
      <c r="A359" s="10" t="s">
        <v>538</v>
      </c>
      <c r="B359" s="10" t="s">
        <v>134</v>
      </c>
      <c r="C359" s="10" t="s">
        <v>23</v>
      </c>
      <c r="D359" s="10" t="s">
        <v>40</v>
      </c>
      <c r="E359" s="10" t="s">
        <v>22</v>
      </c>
      <c r="F359" s="10" t="s">
        <v>39</v>
      </c>
      <c r="G359" s="10" t="s">
        <v>132</v>
      </c>
      <c r="H359" s="10" t="s">
        <v>135</v>
      </c>
      <c r="I359" s="10" t="s">
        <v>136</v>
      </c>
    </row>
    <row r="360" spans="1:9" x14ac:dyDescent="0.25">
      <c r="A360" s="10" t="s">
        <v>539</v>
      </c>
      <c r="B360" s="10" t="s">
        <v>134</v>
      </c>
      <c r="C360" s="10" t="s">
        <v>20</v>
      </c>
      <c r="D360" s="10" t="s">
        <v>40</v>
      </c>
      <c r="E360" s="10" t="s">
        <v>22</v>
      </c>
      <c r="F360" s="10" t="s">
        <v>39</v>
      </c>
      <c r="G360" s="10" t="s">
        <v>132</v>
      </c>
      <c r="H360" s="10" t="s">
        <v>23</v>
      </c>
      <c r="I360" s="10" t="s">
        <v>135</v>
      </c>
    </row>
    <row r="361" spans="1:9" x14ac:dyDescent="0.25">
      <c r="A361" s="10" t="s">
        <v>540</v>
      </c>
      <c r="B361" s="10" t="s">
        <v>23</v>
      </c>
      <c r="C361" s="10" t="s">
        <v>133</v>
      </c>
      <c r="D361" s="10" t="s">
        <v>40</v>
      </c>
      <c r="E361" s="10" t="s">
        <v>22</v>
      </c>
      <c r="F361" s="10" t="s">
        <v>39</v>
      </c>
      <c r="G361" s="10" t="s">
        <v>132</v>
      </c>
      <c r="H361" s="10" t="s">
        <v>137</v>
      </c>
      <c r="I361" s="10" t="s">
        <v>136</v>
      </c>
    </row>
    <row r="362" spans="1:9" x14ac:dyDescent="0.25">
      <c r="A362" s="10" t="s">
        <v>541</v>
      </c>
      <c r="B362" s="10" t="s">
        <v>23</v>
      </c>
      <c r="C362" s="10" t="s">
        <v>133</v>
      </c>
      <c r="D362" s="10" t="s">
        <v>40</v>
      </c>
      <c r="E362" s="10" t="s">
        <v>22</v>
      </c>
      <c r="F362" s="10" t="s">
        <v>39</v>
      </c>
      <c r="G362" s="10" t="s">
        <v>132</v>
      </c>
      <c r="H362" s="10" t="s">
        <v>137</v>
      </c>
      <c r="I362" s="10" t="s">
        <v>20</v>
      </c>
    </row>
    <row r="363" spans="1:9" x14ac:dyDescent="0.25">
      <c r="A363" s="10" t="s">
        <v>542</v>
      </c>
      <c r="B363" s="10" t="s">
        <v>23</v>
      </c>
      <c r="C363" s="10" t="s">
        <v>133</v>
      </c>
      <c r="D363" s="10" t="s">
        <v>40</v>
      </c>
      <c r="E363" s="10" t="s">
        <v>22</v>
      </c>
      <c r="F363" s="10" t="s">
        <v>39</v>
      </c>
      <c r="G363" s="10" t="s">
        <v>132</v>
      </c>
      <c r="H363" s="10" t="s">
        <v>20</v>
      </c>
      <c r="I363" s="10" t="s">
        <v>136</v>
      </c>
    </row>
    <row r="364" spans="1:9" x14ac:dyDescent="0.25">
      <c r="A364" s="10" t="s">
        <v>543</v>
      </c>
      <c r="B364" s="10" t="s">
        <v>23</v>
      </c>
      <c r="C364" s="10" t="s">
        <v>133</v>
      </c>
      <c r="D364" s="10" t="s">
        <v>40</v>
      </c>
      <c r="E364" s="10" t="s">
        <v>22</v>
      </c>
      <c r="F364" s="10" t="s">
        <v>39</v>
      </c>
      <c r="G364" s="10" t="s">
        <v>132</v>
      </c>
      <c r="H364" s="10" t="s">
        <v>137</v>
      </c>
      <c r="I364" s="10" t="s">
        <v>135</v>
      </c>
    </row>
    <row r="365" spans="1:9" x14ac:dyDescent="0.25">
      <c r="A365" s="10" t="s">
        <v>544</v>
      </c>
      <c r="B365" s="10" t="s">
        <v>23</v>
      </c>
      <c r="C365" s="10" t="s">
        <v>133</v>
      </c>
      <c r="D365" s="10" t="s">
        <v>40</v>
      </c>
      <c r="E365" s="10" t="s">
        <v>22</v>
      </c>
      <c r="F365" s="10" t="s">
        <v>39</v>
      </c>
      <c r="G365" s="10" t="s">
        <v>132</v>
      </c>
      <c r="H365" s="10" t="s">
        <v>135</v>
      </c>
      <c r="I365" s="10" t="s">
        <v>136</v>
      </c>
    </row>
    <row r="366" spans="1:9" x14ac:dyDescent="0.25">
      <c r="A366" s="10" t="s">
        <v>545</v>
      </c>
      <c r="B366" s="10" t="s">
        <v>23</v>
      </c>
      <c r="C366" s="10" t="s">
        <v>133</v>
      </c>
      <c r="D366" s="10" t="s">
        <v>40</v>
      </c>
      <c r="E366" s="10" t="s">
        <v>22</v>
      </c>
      <c r="F366" s="10" t="s">
        <v>39</v>
      </c>
      <c r="G366" s="10" t="s">
        <v>132</v>
      </c>
      <c r="H366" s="10" t="s">
        <v>135</v>
      </c>
      <c r="I366" s="10" t="s">
        <v>20</v>
      </c>
    </row>
    <row r="367" spans="1:9" x14ac:dyDescent="0.25">
      <c r="A367" s="10" t="s">
        <v>546</v>
      </c>
      <c r="B367" s="10" t="s">
        <v>134</v>
      </c>
      <c r="C367" s="10" t="s">
        <v>133</v>
      </c>
      <c r="D367" s="10" t="s">
        <v>40</v>
      </c>
      <c r="E367" s="10" t="s">
        <v>22</v>
      </c>
      <c r="F367" s="10" t="s">
        <v>39</v>
      </c>
      <c r="G367" s="10" t="s">
        <v>132</v>
      </c>
      <c r="H367" s="10" t="s">
        <v>137</v>
      </c>
      <c r="I367" s="10" t="s">
        <v>23</v>
      </c>
    </row>
    <row r="368" spans="1:9" x14ac:dyDescent="0.25">
      <c r="A368" s="10" t="s">
        <v>547</v>
      </c>
      <c r="B368" s="10" t="s">
        <v>134</v>
      </c>
      <c r="C368" s="10" t="s">
        <v>133</v>
      </c>
      <c r="D368" s="10" t="s">
        <v>40</v>
      </c>
      <c r="E368" s="10" t="s">
        <v>22</v>
      </c>
      <c r="F368" s="10" t="s">
        <v>39</v>
      </c>
      <c r="G368" s="10" t="s">
        <v>132</v>
      </c>
      <c r="H368" s="10" t="s">
        <v>23</v>
      </c>
      <c r="I368" s="10" t="s">
        <v>136</v>
      </c>
    </row>
    <row r="369" spans="1:9" x14ac:dyDescent="0.25">
      <c r="A369" s="10" t="s">
        <v>548</v>
      </c>
      <c r="B369" s="10" t="s">
        <v>134</v>
      </c>
      <c r="C369" s="10" t="s">
        <v>133</v>
      </c>
      <c r="D369" s="10" t="s">
        <v>40</v>
      </c>
      <c r="E369" s="10" t="s">
        <v>22</v>
      </c>
      <c r="F369" s="10" t="s">
        <v>39</v>
      </c>
      <c r="G369" s="10" t="s">
        <v>132</v>
      </c>
      <c r="H369" s="10" t="s">
        <v>23</v>
      </c>
      <c r="I369" s="10" t="s">
        <v>20</v>
      </c>
    </row>
    <row r="370" spans="1:9" x14ac:dyDescent="0.25">
      <c r="A370" s="10" t="s">
        <v>549</v>
      </c>
      <c r="B370" s="10" t="s">
        <v>134</v>
      </c>
      <c r="C370" s="10" t="s">
        <v>133</v>
      </c>
      <c r="D370" s="10" t="s">
        <v>40</v>
      </c>
      <c r="E370" s="10" t="s">
        <v>22</v>
      </c>
      <c r="F370" s="10" t="s">
        <v>39</v>
      </c>
      <c r="G370" s="10" t="s">
        <v>132</v>
      </c>
      <c r="H370" s="10" t="s">
        <v>23</v>
      </c>
      <c r="I370" s="10" t="s">
        <v>135</v>
      </c>
    </row>
    <row r="371" spans="1:9" x14ac:dyDescent="0.25">
      <c r="A371" s="10" t="s">
        <v>550</v>
      </c>
      <c r="B371" s="10" t="s">
        <v>135</v>
      </c>
      <c r="C371" s="10" t="s">
        <v>20</v>
      </c>
      <c r="D371" s="10" t="s">
        <v>40</v>
      </c>
      <c r="E371" s="10" t="s">
        <v>41</v>
      </c>
      <c r="F371" s="10" t="s">
        <v>39</v>
      </c>
      <c r="G371" s="10" t="s">
        <v>134</v>
      </c>
      <c r="H371" s="10" t="s">
        <v>137</v>
      </c>
      <c r="I371" s="10" t="s">
        <v>136</v>
      </c>
    </row>
    <row r="372" spans="1:9" x14ac:dyDescent="0.25">
      <c r="A372" s="10" t="s">
        <v>551</v>
      </c>
      <c r="B372" s="10" t="s">
        <v>135</v>
      </c>
      <c r="C372" s="10" t="s">
        <v>20</v>
      </c>
      <c r="D372" s="10" t="s">
        <v>40</v>
      </c>
      <c r="E372" s="10" t="s">
        <v>41</v>
      </c>
      <c r="F372" s="10" t="s">
        <v>39</v>
      </c>
      <c r="G372" s="10" t="s">
        <v>133</v>
      </c>
      <c r="H372" s="10" t="s">
        <v>137</v>
      </c>
      <c r="I372" s="10" t="s">
        <v>136</v>
      </c>
    </row>
    <row r="373" spans="1:9" x14ac:dyDescent="0.25">
      <c r="A373" s="10" t="s">
        <v>552</v>
      </c>
      <c r="B373" s="10" t="s">
        <v>134</v>
      </c>
      <c r="C373" s="10" t="s">
        <v>20</v>
      </c>
      <c r="D373" s="10" t="s">
        <v>40</v>
      </c>
      <c r="E373" s="10" t="s">
        <v>41</v>
      </c>
      <c r="F373" s="10" t="s">
        <v>39</v>
      </c>
      <c r="G373" s="10" t="s">
        <v>133</v>
      </c>
      <c r="H373" s="10" t="s">
        <v>137</v>
      </c>
      <c r="I373" s="10" t="s">
        <v>136</v>
      </c>
    </row>
    <row r="374" spans="1:9" x14ac:dyDescent="0.25">
      <c r="A374" s="10" t="s">
        <v>553</v>
      </c>
      <c r="B374" s="10" t="s">
        <v>135</v>
      </c>
      <c r="C374" s="10" t="s">
        <v>133</v>
      </c>
      <c r="D374" s="10" t="s">
        <v>40</v>
      </c>
      <c r="E374" s="10" t="s">
        <v>41</v>
      </c>
      <c r="F374" s="10" t="s">
        <v>39</v>
      </c>
      <c r="G374" s="10" t="s">
        <v>134</v>
      </c>
      <c r="H374" s="10" t="s">
        <v>137</v>
      </c>
      <c r="I374" s="10" t="s">
        <v>136</v>
      </c>
    </row>
    <row r="375" spans="1:9" x14ac:dyDescent="0.25">
      <c r="A375" s="10" t="s">
        <v>554</v>
      </c>
      <c r="B375" s="10" t="s">
        <v>134</v>
      </c>
      <c r="C375" s="10" t="s">
        <v>20</v>
      </c>
      <c r="D375" s="10" t="s">
        <v>40</v>
      </c>
      <c r="E375" s="10" t="s">
        <v>41</v>
      </c>
      <c r="F375" s="10" t="s">
        <v>39</v>
      </c>
      <c r="G375" s="10" t="s">
        <v>133</v>
      </c>
      <c r="H375" s="10" t="s">
        <v>137</v>
      </c>
      <c r="I375" s="10" t="s">
        <v>135</v>
      </c>
    </row>
    <row r="376" spans="1:9" x14ac:dyDescent="0.25">
      <c r="A376" s="10" t="s">
        <v>555</v>
      </c>
      <c r="B376" s="10" t="s">
        <v>134</v>
      </c>
      <c r="C376" s="10" t="s">
        <v>20</v>
      </c>
      <c r="D376" s="10" t="s">
        <v>40</v>
      </c>
      <c r="E376" s="10" t="s">
        <v>41</v>
      </c>
      <c r="F376" s="10" t="s">
        <v>39</v>
      </c>
      <c r="G376" s="10" t="s">
        <v>133</v>
      </c>
      <c r="H376" s="10" t="s">
        <v>135</v>
      </c>
      <c r="I376" s="10" t="s">
        <v>136</v>
      </c>
    </row>
    <row r="377" spans="1:9" x14ac:dyDescent="0.25">
      <c r="A377" s="10" t="s">
        <v>556</v>
      </c>
      <c r="B377" s="10" t="s">
        <v>135</v>
      </c>
      <c r="C377" s="10" t="s">
        <v>20</v>
      </c>
      <c r="D377" s="10" t="s">
        <v>40</v>
      </c>
      <c r="E377" s="10" t="s">
        <v>41</v>
      </c>
      <c r="F377" s="10" t="s">
        <v>39</v>
      </c>
      <c r="G377" s="10" t="s">
        <v>132</v>
      </c>
      <c r="H377" s="10" t="s">
        <v>137</v>
      </c>
      <c r="I377" s="10" t="s">
        <v>136</v>
      </c>
    </row>
    <row r="378" spans="1:9" x14ac:dyDescent="0.25">
      <c r="A378" s="10" t="s">
        <v>557</v>
      </c>
      <c r="B378" s="10" t="s">
        <v>134</v>
      </c>
      <c r="C378" s="10" t="s">
        <v>20</v>
      </c>
      <c r="D378" s="10" t="s">
        <v>40</v>
      </c>
      <c r="E378" s="10" t="s">
        <v>41</v>
      </c>
      <c r="F378" s="10" t="s">
        <v>39</v>
      </c>
      <c r="G378" s="10" t="s">
        <v>132</v>
      </c>
      <c r="H378" s="10" t="s">
        <v>137</v>
      </c>
      <c r="I378" s="10" t="s">
        <v>136</v>
      </c>
    </row>
    <row r="379" spans="1:9" x14ac:dyDescent="0.25">
      <c r="A379" s="10" t="s">
        <v>558</v>
      </c>
      <c r="B379" s="10" t="s">
        <v>134</v>
      </c>
      <c r="C379" s="10" t="s">
        <v>135</v>
      </c>
      <c r="D379" s="10" t="s">
        <v>40</v>
      </c>
      <c r="E379" s="10" t="s">
        <v>41</v>
      </c>
      <c r="F379" s="10" t="s">
        <v>39</v>
      </c>
      <c r="G379" s="10" t="s">
        <v>132</v>
      </c>
      <c r="H379" s="10" t="s">
        <v>137</v>
      </c>
      <c r="I379" s="10" t="s">
        <v>136</v>
      </c>
    </row>
    <row r="380" spans="1:9" x14ac:dyDescent="0.25">
      <c r="A380" s="10" t="s">
        <v>559</v>
      </c>
      <c r="B380" s="10" t="s">
        <v>134</v>
      </c>
      <c r="C380" s="10" t="s">
        <v>20</v>
      </c>
      <c r="D380" s="10" t="s">
        <v>40</v>
      </c>
      <c r="E380" s="10" t="s">
        <v>41</v>
      </c>
      <c r="F380" s="10" t="s">
        <v>39</v>
      </c>
      <c r="G380" s="10" t="s">
        <v>132</v>
      </c>
      <c r="H380" s="10" t="s">
        <v>137</v>
      </c>
      <c r="I380" s="10" t="s">
        <v>135</v>
      </c>
    </row>
    <row r="381" spans="1:9" x14ac:dyDescent="0.25">
      <c r="A381" s="10" t="s">
        <v>560</v>
      </c>
      <c r="B381" s="10" t="s">
        <v>134</v>
      </c>
      <c r="C381" s="10" t="s">
        <v>20</v>
      </c>
      <c r="D381" s="10" t="s">
        <v>40</v>
      </c>
      <c r="E381" s="10" t="s">
        <v>41</v>
      </c>
      <c r="F381" s="10" t="s">
        <v>39</v>
      </c>
      <c r="G381" s="10" t="s">
        <v>132</v>
      </c>
      <c r="H381" s="10" t="s">
        <v>135</v>
      </c>
      <c r="I381" s="10" t="s">
        <v>136</v>
      </c>
    </row>
    <row r="382" spans="1:9" x14ac:dyDescent="0.25">
      <c r="A382" s="10" t="s">
        <v>561</v>
      </c>
      <c r="B382" s="10" t="s">
        <v>41</v>
      </c>
      <c r="C382" s="10" t="s">
        <v>20</v>
      </c>
      <c r="D382" s="10" t="s">
        <v>40</v>
      </c>
      <c r="E382" s="10" t="s">
        <v>132</v>
      </c>
      <c r="F382" s="10" t="s">
        <v>39</v>
      </c>
      <c r="G382" s="10" t="s">
        <v>133</v>
      </c>
      <c r="H382" s="10" t="s">
        <v>137</v>
      </c>
      <c r="I382" s="10" t="s">
        <v>136</v>
      </c>
    </row>
    <row r="383" spans="1:9" x14ac:dyDescent="0.25">
      <c r="A383" s="10" t="s">
        <v>562</v>
      </c>
      <c r="B383" s="10" t="s">
        <v>135</v>
      </c>
      <c r="C383" s="10" t="s">
        <v>133</v>
      </c>
      <c r="D383" s="10" t="s">
        <v>40</v>
      </c>
      <c r="E383" s="10" t="s">
        <v>41</v>
      </c>
      <c r="F383" s="10" t="s">
        <v>39</v>
      </c>
      <c r="G383" s="10" t="s">
        <v>132</v>
      </c>
      <c r="H383" s="10" t="s">
        <v>137</v>
      </c>
      <c r="I383" s="10" t="s">
        <v>136</v>
      </c>
    </row>
    <row r="384" spans="1:9" x14ac:dyDescent="0.25">
      <c r="A384" s="10" t="s">
        <v>563</v>
      </c>
      <c r="B384" s="10" t="s">
        <v>41</v>
      </c>
      <c r="C384" s="10" t="s">
        <v>20</v>
      </c>
      <c r="D384" s="10" t="s">
        <v>40</v>
      </c>
      <c r="E384" s="10" t="s">
        <v>132</v>
      </c>
      <c r="F384" s="10" t="s">
        <v>39</v>
      </c>
      <c r="G384" s="10" t="s">
        <v>133</v>
      </c>
      <c r="H384" s="10" t="s">
        <v>137</v>
      </c>
      <c r="I384" s="10" t="s">
        <v>135</v>
      </c>
    </row>
    <row r="385" spans="1:9" x14ac:dyDescent="0.25">
      <c r="A385" s="10" t="s">
        <v>564</v>
      </c>
      <c r="B385" s="10" t="s">
        <v>41</v>
      </c>
      <c r="C385" s="10" t="s">
        <v>20</v>
      </c>
      <c r="D385" s="10" t="s">
        <v>40</v>
      </c>
      <c r="E385" s="10" t="s">
        <v>132</v>
      </c>
      <c r="F385" s="10" t="s">
        <v>39</v>
      </c>
      <c r="G385" s="10" t="s">
        <v>133</v>
      </c>
      <c r="H385" s="10" t="s">
        <v>135</v>
      </c>
      <c r="I385" s="10" t="s">
        <v>136</v>
      </c>
    </row>
    <row r="386" spans="1:9" x14ac:dyDescent="0.25">
      <c r="A386" s="10" t="s">
        <v>565</v>
      </c>
      <c r="B386" s="10" t="s">
        <v>134</v>
      </c>
      <c r="C386" s="10" t="s">
        <v>133</v>
      </c>
      <c r="D386" s="10" t="s">
        <v>40</v>
      </c>
      <c r="E386" s="10" t="s">
        <v>41</v>
      </c>
      <c r="F386" s="10" t="s">
        <v>39</v>
      </c>
      <c r="G386" s="10" t="s">
        <v>132</v>
      </c>
      <c r="H386" s="10" t="s">
        <v>137</v>
      </c>
      <c r="I386" s="10" t="s">
        <v>136</v>
      </c>
    </row>
    <row r="387" spans="1:9" x14ac:dyDescent="0.25">
      <c r="A387" s="10" t="s">
        <v>566</v>
      </c>
      <c r="B387" s="10" t="s">
        <v>134</v>
      </c>
      <c r="C387" s="10" t="s">
        <v>133</v>
      </c>
      <c r="D387" s="10" t="s">
        <v>40</v>
      </c>
      <c r="E387" s="10" t="s">
        <v>41</v>
      </c>
      <c r="F387" s="10" t="s">
        <v>39</v>
      </c>
      <c r="G387" s="10" t="s">
        <v>132</v>
      </c>
      <c r="H387" s="10" t="s">
        <v>137</v>
      </c>
      <c r="I387" s="10" t="s">
        <v>20</v>
      </c>
    </row>
    <row r="388" spans="1:9" x14ac:dyDescent="0.25">
      <c r="A388" s="10" t="s">
        <v>567</v>
      </c>
      <c r="B388" s="10" t="s">
        <v>134</v>
      </c>
      <c r="C388" s="10" t="s">
        <v>133</v>
      </c>
      <c r="D388" s="10" t="s">
        <v>40</v>
      </c>
      <c r="E388" s="10" t="s">
        <v>41</v>
      </c>
      <c r="F388" s="10" t="s">
        <v>39</v>
      </c>
      <c r="G388" s="10" t="s">
        <v>132</v>
      </c>
      <c r="H388" s="10" t="s">
        <v>20</v>
      </c>
      <c r="I388" s="10" t="s">
        <v>136</v>
      </c>
    </row>
    <row r="389" spans="1:9" x14ac:dyDescent="0.25">
      <c r="A389" s="10" t="s">
        <v>568</v>
      </c>
      <c r="B389" s="10" t="s">
        <v>134</v>
      </c>
      <c r="C389" s="10" t="s">
        <v>133</v>
      </c>
      <c r="D389" s="10" t="s">
        <v>40</v>
      </c>
      <c r="E389" s="10" t="s">
        <v>41</v>
      </c>
      <c r="F389" s="10" t="s">
        <v>39</v>
      </c>
      <c r="G389" s="10" t="s">
        <v>132</v>
      </c>
      <c r="H389" s="10" t="s">
        <v>137</v>
      </c>
      <c r="I389" s="10" t="s">
        <v>135</v>
      </c>
    </row>
    <row r="390" spans="1:9" x14ac:dyDescent="0.25">
      <c r="A390" s="10" t="s">
        <v>569</v>
      </c>
      <c r="B390" s="10" t="s">
        <v>134</v>
      </c>
      <c r="C390" s="10" t="s">
        <v>133</v>
      </c>
      <c r="D390" s="10" t="s">
        <v>40</v>
      </c>
      <c r="E390" s="10" t="s">
        <v>41</v>
      </c>
      <c r="F390" s="10" t="s">
        <v>39</v>
      </c>
      <c r="G390" s="10" t="s">
        <v>132</v>
      </c>
      <c r="H390" s="10" t="s">
        <v>135</v>
      </c>
      <c r="I390" s="10" t="s">
        <v>136</v>
      </c>
    </row>
    <row r="391" spans="1:9" x14ac:dyDescent="0.25">
      <c r="A391" s="10" t="s">
        <v>570</v>
      </c>
      <c r="B391" s="10" t="s">
        <v>134</v>
      </c>
      <c r="C391" s="10" t="s">
        <v>133</v>
      </c>
      <c r="D391" s="10" t="s">
        <v>40</v>
      </c>
      <c r="E391" s="10" t="s">
        <v>41</v>
      </c>
      <c r="F391" s="10" t="s">
        <v>39</v>
      </c>
      <c r="G391" s="10" t="s">
        <v>132</v>
      </c>
      <c r="H391" s="10" t="s">
        <v>135</v>
      </c>
      <c r="I391" s="10" t="s">
        <v>20</v>
      </c>
    </row>
    <row r="392" spans="1:9" x14ac:dyDescent="0.25">
      <c r="A392" s="10" t="s">
        <v>571</v>
      </c>
      <c r="B392" s="10" t="s">
        <v>23</v>
      </c>
      <c r="C392" s="10" t="s">
        <v>20</v>
      </c>
      <c r="D392" s="10" t="s">
        <v>40</v>
      </c>
      <c r="E392" s="10" t="s">
        <v>39</v>
      </c>
      <c r="F392" s="10" t="s">
        <v>135</v>
      </c>
      <c r="G392" s="10" t="s">
        <v>41</v>
      </c>
      <c r="H392" s="10" t="s">
        <v>137</v>
      </c>
      <c r="I392" s="10" t="s">
        <v>136</v>
      </c>
    </row>
    <row r="393" spans="1:9" x14ac:dyDescent="0.25">
      <c r="A393" s="10" t="s">
        <v>572</v>
      </c>
      <c r="B393" s="10" t="s">
        <v>23</v>
      </c>
      <c r="C393" s="10" t="s">
        <v>20</v>
      </c>
      <c r="D393" s="10" t="s">
        <v>40</v>
      </c>
      <c r="E393" s="10" t="s">
        <v>41</v>
      </c>
      <c r="F393" s="10" t="s">
        <v>39</v>
      </c>
      <c r="G393" s="10" t="s">
        <v>134</v>
      </c>
      <c r="H393" s="10" t="s">
        <v>137</v>
      </c>
      <c r="I393" s="10" t="s">
        <v>136</v>
      </c>
    </row>
    <row r="394" spans="1:9" x14ac:dyDescent="0.25">
      <c r="A394" s="10" t="s">
        <v>573</v>
      </c>
      <c r="B394" s="10" t="s">
        <v>23</v>
      </c>
      <c r="C394" s="10" t="s">
        <v>135</v>
      </c>
      <c r="D394" s="10" t="s">
        <v>40</v>
      </c>
      <c r="E394" s="10" t="s">
        <v>41</v>
      </c>
      <c r="F394" s="10" t="s">
        <v>39</v>
      </c>
      <c r="G394" s="10" t="s">
        <v>134</v>
      </c>
      <c r="H394" s="10" t="s">
        <v>137</v>
      </c>
      <c r="I394" s="10" t="s">
        <v>136</v>
      </c>
    </row>
    <row r="395" spans="1:9" x14ac:dyDescent="0.25">
      <c r="A395" s="10" t="s">
        <v>574</v>
      </c>
      <c r="B395" s="10" t="s">
        <v>23</v>
      </c>
      <c r="C395" s="10" t="s">
        <v>20</v>
      </c>
      <c r="D395" s="10" t="s">
        <v>40</v>
      </c>
      <c r="E395" s="10" t="s">
        <v>41</v>
      </c>
      <c r="F395" s="10" t="s">
        <v>39</v>
      </c>
      <c r="G395" s="10" t="s">
        <v>134</v>
      </c>
      <c r="H395" s="10" t="s">
        <v>137</v>
      </c>
      <c r="I395" s="10" t="s">
        <v>135</v>
      </c>
    </row>
    <row r="396" spans="1:9" x14ac:dyDescent="0.25">
      <c r="A396" s="10" t="s">
        <v>575</v>
      </c>
      <c r="B396" s="10" t="s">
        <v>23</v>
      </c>
      <c r="C396" s="10" t="s">
        <v>20</v>
      </c>
      <c r="D396" s="10" t="s">
        <v>40</v>
      </c>
      <c r="E396" s="10" t="s">
        <v>41</v>
      </c>
      <c r="F396" s="10" t="s">
        <v>39</v>
      </c>
      <c r="G396" s="10" t="s">
        <v>134</v>
      </c>
      <c r="H396" s="10" t="s">
        <v>135</v>
      </c>
      <c r="I396" s="10" t="s">
        <v>136</v>
      </c>
    </row>
    <row r="397" spans="1:9" x14ac:dyDescent="0.25">
      <c r="A397" s="10" t="s">
        <v>576</v>
      </c>
      <c r="B397" s="10" t="s">
        <v>23</v>
      </c>
      <c r="C397" s="10" t="s">
        <v>20</v>
      </c>
      <c r="D397" s="10" t="s">
        <v>40</v>
      </c>
      <c r="E397" s="10" t="s">
        <v>41</v>
      </c>
      <c r="F397" s="10" t="s">
        <v>39</v>
      </c>
      <c r="G397" s="10" t="s">
        <v>133</v>
      </c>
      <c r="H397" s="10" t="s">
        <v>137</v>
      </c>
      <c r="I397" s="10" t="s">
        <v>136</v>
      </c>
    </row>
    <row r="398" spans="1:9" x14ac:dyDescent="0.25">
      <c r="A398" s="10" t="s">
        <v>577</v>
      </c>
      <c r="B398" s="10" t="s">
        <v>23</v>
      </c>
      <c r="C398" s="10" t="s">
        <v>133</v>
      </c>
      <c r="D398" s="10" t="s">
        <v>40</v>
      </c>
      <c r="E398" s="10" t="s">
        <v>39</v>
      </c>
      <c r="F398" s="10" t="s">
        <v>135</v>
      </c>
      <c r="G398" s="10" t="s">
        <v>41</v>
      </c>
      <c r="H398" s="10" t="s">
        <v>137</v>
      </c>
      <c r="I398" s="10" t="s">
        <v>136</v>
      </c>
    </row>
    <row r="399" spans="1:9" x14ac:dyDescent="0.25">
      <c r="A399" s="10" t="s">
        <v>578</v>
      </c>
      <c r="B399" s="10" t="s">
        <v>23</v>
      </c>
      <c r="C399" s="10" t="s">
        <v>20</v>
      </c>
      <c r="D399" s="10" t="s">
        <v>40</v>
      </c>
      <c r="E399" s="10" t="s">
        <v>41</v>
      </c>
      <c r="F399" s="10" t="s">
        <v>39</v>
      </c>
      <c r="G399" s="10" t="s">
        <v>133</v>
      </c>
      <c r="H399" s="10" t="s">
        <v>137</v>
      </c>
      <c r="I399" s="10" t="s">
        <v>135</v>
      </c>
    </row>
    <row r="400" spans="1:9" x14ac:dyDescent="0.25">
      <c r="A400" s="10" t="s">
        <v>579</v>
      </c>
      <c r="B400" s="10" t="s">
        <v>23</v>
      </c>
      <c r="C400" s="10" t="s">
        <v>20</v>
      </c>
      <c r="D400" s="10" t="s">
        <v>40</v>
      </c>
      <c r="E400" s="10" t="s">
        <v>41</v>
      </c>
      <c r="F400" s="10" t="s">
        <v>39</v>
      </c>
      <c r="G400" s="10" t="s">
        <v>133</v>
      </c>
      <c r="H400" s="10" t="s">
        <v>135</v>
      </c>
      <c r="I400" s="10" t="s">
        <v>136</v>
      </c>
    </row>
    <row r="401" spans="1:9" x14ac:dyDescent="0.25">
      <c r="A401" s="10" t="s">
        <v>580</v>
      </c>
      <c r="B401" s="10" t="s">
        <v>23</v>
      </c>
      <c r="C401" s="10" t="s">
        <v>133</v>
      </c>
      <c r="D401" s="10" t="s">
        <v>40</v>
      </c>
      <c r="E401" s="10" t="s">
        <v>41</v>
      </c>
      <c r="F401" s="10" t="s">
        <v>39</v>
      </c>
      <c r="G401" s="10" t="s">
        <v>134</v>
      </c>
      <c r="H401" s="10" t="s">
        <v>137</v>
      </c>
      <c r="I401" s="10" t="s">
        <v>136</v>
      </c>
    </row>
    <row r="402" spans="1:9" x14ac:dyDescent="0.25">
      <c r="A402" s="10" t="s">
        <v>581</v>
      </c>
      <c r="B402" s="10" t="s">
        <v>134</v>
      </c>
      <c r="C402" s="10" t="s">
        <v>20</v>
      </c>
      <c r="D402" s="10" t="s">
        <v>40</v>
      </c>
      <c r="E402" s="10" t="s">
        <v>41</v>
      </c>
      <c r="F402" s="10" t="s">
        <v>39</v>
      </c>
      <c r="G402" s="10" t="s">
        <v>133</v>
      </c>
      <c r="H402" s="10" t="s">
        <v>137</v>
      </c>
      <c r="I402" s="10" t="s">
        <v>23</v>
      </c>
    </row>
    <row r="403" spans="1:9" x14ac:dyDescent="0.25">
      <c r="A403" s="10" t="s">
        <v>582</v>
      </c>
      <c r="B403" s="10" t="s">
        <v>134</v>
      </c>
      <c r="C403" s="10" t="s">
        <v>20</v>
      </c>
      <c r="D403" s="10" t="s">
        <v>40</v>
      </c>
      <c r="E403" s="10" t="s">
        <v>41</v>
      </c>
      <c r="F403" s="10" t="s">
        <v>39</v>
      </c>
      <c r="G403" s="10" t="s">
        <v>133</v>
      </c>
      <c r="H403" s="10" t="s">
        <v>23</v>
      </c>
      <c r="I403" s="10" t="s">
        <v>136</v>
      </c>
    </row>
    <row r="404" spans="1:9" x14ac:dyDescent="0.25">
      <c r="A404" s="10" t="s">
        <v>583</v>
      </c>
      <c r="B404" s="10" t="s">
        <v>23</v>
      </c>
      <c r="C404" s="10" t="s">
        <v>133</v>
      </c>
      <c r="D404" s="10" t="s">
        <v>40</v>
      </c>
      <c r="E404" s="10" t="s">
        <v>41</v>
      </c>
      <c r="F404" s="10" t="s">
        <v>39</v>
      </c>
      <c r="G404" s="10" t="s">
        <v>134</v>
      </c>
      <c r="H404" s="10" t="s">
        <v>137</v>
      </c>
      <c r="I404" s="10" t="s">
        <v>135</v>
      </c>
    </row>
    <row r="405" spans="1:9" x14ac:dyDescent="0.25">
      <c r="A405" s="10" t="s">
        <v>584</v>
      </c>
      <c r="B405" s="10" t="s">
        <v>23</v>
      </c>
      <c r="C405" s="10" t="s">
        <v>133</v>
      </c>
      <c r="D405" s="10" t="s">
        <v>40</v>
      </c>
      <c r="E405" s="10" t="s">
        <v>41</v>
      </c>
      <c r="F405" s="10" t="s">
        <v>39</v>
      </c>
      <c r="G405" s="10" t="s">
        <v>134</v>
      </c>
      <c r="H405" s="10" t="s">
        <v>135</v>
      </c>
      <c r="I405" s="10" t="s">
        <v>136</v>
      </c>
    </row>
    <row r="406" spans="1:9" x14ac:dyDescent="0.25">
      <c r="A406" s="10" t="s">
        <v>585</v>
      </c>
      <c r="B406" s="10" t="s">
        <v>134</v>
      </c>
      <c r="C406" s="10" t="s">
        <v>20</v>
      </c>
      <c r="D406" s="10" t="s">
        <v>40</v>
      </c>
      <c r="E406" s="10" t="s">
        <v>41</v>
      </c>
      <c r="F406" s="10" t="s">
        <v>39</v>
      </c>
      <c r="G406" s="10" t="s">
        <v>133</v>
      </c>
      <c r="H406" s="10" t="s">
        <v>23</v>
      </c>
      <c r="I406" s="10" t="s">
        <v>135</v>
      </c>
    </row>
    <row r="407" spans="1:9" x14ac:dyDescent="0.25">
      <c r="A407" s="10" t="s">
        <v>586</v>
      </c>
      <c r="B407" s="10" t="s">
        <v>23</v>
      </c>
      <c r="C407" s="10" t="s">
        <v>20</v>
      </c>
      <c r="D407" s="10" t="s">
        <v>40</v>
      </c>
      <c r="E407" s="10" t="s">
        <v>41</v>
      </c>
      <c r="F407" s="10" t="s">
        <v>39</v>
      </c>
      <c r="G407" s="10" t="s">
        <v>132</v>
      </c>
      <c r="H407" s="10" t="s">
        <v>137</v>
      </c>
      <c r="I407" s="10" t="s">
        <v>136</v>
      </c>
    </row>
    <row r="408" spans="1:9" x14ac:dyDescent="0.25">
      <c r="A408" s="10" t="s">
        <v>587</v>
      </c>
      <c r="B408" s="10" t="s">
        <v>23</v>
      </c>
      <c r="C408" s="10" t="s">
        <v>135</v>
      </c>
      <c r="D408" s="10" t="s">
        <v>40</v>
      </c>
      <c r="E408" s="10" t="s">
        <v>41</v>
      </c>
      <c r="F408" s="10" t="s">
        <v>39</v>
      </c>
      <c r="G408" s="10" t="s">
        <v>132</v>
      </c>
      <c r="H408" s="10" t="s">
        <v>137</v>
      </c>
      <c r="I408" s="10" t="s">
        <v>136</v>
      </c>
    </row>
    <row r="409" spans="1:9" x14ac:dyDescent="0.25">
      <c r="A409" s="10" t="s">
        <v>588</v>
      </c>
      <c r="B409" s="10" t="s">
        <v>23</v>
      </c>
      <c r="C409" s="10" t="s">
        <v>20</v>
      </c>
      <c r="D409" s="10" t="s">
        <v>40</v>
      </c>
      <c r="E409" s="10" t="s">
        <v>41</v>
      </c>
      <c r="F409" s="10" t="s">
        <v>39</v>
      </c>
      <c r="G409" s="10" t="s">
        <v>132</v>
      </c>
      <c r="H409" s="10" t="s">
        <v>137</v>
      </c>
      <c r="I409" s="10" t="s">
        <v>135</v>
      </c>
    </row>
    <row r="410" spans="1:9" x14ac:dyDescent="0.25">
      <c r="A410" s="10" t="s">
        <v>589</v>
      </c>
      <c r="B410" s="10" t="s">
        <v>23</v>
      </c>
      <c r="C410" s="10" t="s">
        <v>20</v>
      </c>
      <c r="D410" s="10" t="s">
        <v>40</v>
      </c>
      <c r="E410" s="10" t="s">
        <v>41</v>
      </c>
      <c r="F410" s="10" t="s">
        <v>39</v>
      </c>
      <c r="G410" s="10" t="s">
        <v>132</v>
      </c>
      <c r="H410" s="10" t="s">
        <v>135</v>
      </c>
      <c r="I410" s="10" t="s">
        <v>136</v>
      </c>
    </row>
    <row r="411" spans="1:9" x14ac:dyDescent="0.25">
      <c r="A411" s="10" t="s">
        <v>590</v>
      </c>
      <c r="B411" s="10" t="s">
        <v>134</v>
      </c>
      <c r="C411" s="10" t="s">
        <v>23</v>
      </c>
      <c r="D411" s="10" t="s">
        <v>40</v>
      </c>
      <c r="E411" s="10" t="s">
        <v>41</v>
      </c>
      <c r="F411" s="10" t="s">
        <v>39</v>
      </c>
      <c r="G411" s="10" t="s">
        <v>132</v>
      </c>
      <c r="H411" s="10" t="s">
        <v>137</v>
      </c>
      <c r="I411" s="10" t="s">
        <v>136</v>
      </c>
    </row>
    <row r="412" spans="1:9" x14ac:dyDescent="0.25">
      <c r="A412" s="10" t="s">
        <v>591</v>
      </c>
      <c r="B412" s="10" t="s">
        <v>134</v>
      </c>
      <c r="C412" s="10" t="s">
        <v>20</v>
      </c>
      <c r="D412" s="10" t="s">
        <v>40</v>
      </c>
      <c r="E412" s="10" t="s">
        <v>41</v>
      </c>
      <c r="F412" s="10" t="s">
        <v>39</v>
      </c>
      <c r="G412" s="10" t="s">
        <v>132</v>
      </c>
      <c r="H412" s="10" t="s">
        <v>137</v>
      </c>
      <c r="I412" s="10" t="s">
        <v>23</v>
      </c>
    </row>
    <row r="413" spans="1:9" x14ac:dyDescent="0.25">
      <c r="A413" s="10" t="s">
        <v>592</v>
      </c>
      <c r="B413" s="10" t="s">
        <v>134</v>
      </c>
      <c r="C413" s="10" t="s">
        <v>20</v>
      </c>
      <c r="D413" s="10" t="s">
        <v>40</v>
      </c>
      <c r="E413" s="10" t="s">
        <v>41</v>
      </c>
      <c r="F413" s="10" t="s">
        <v>39</v>
      </c>
      <c r="G413" s="10" t="s">
        <v>132</v>
      </c>
      <c r="H413" s="10" t="s">
        <v>23</v>
      </c>
      <c r="I413" s="10" t="s">
        <v>136</v>
      </c>
    </row>
    <row r="414" spans="1:9" x14ac:dyDescent="0.25">
      <c r="A414" s="10" t="s">
        <v>593</v>
      </c>
      <c r="B414" s="10" t="s">
        <v>134</v>
      </c>
      <c r="C414" s="10" t="s">
        <v>23</v>
      </c>
      <c r="D414" s="10" t="s">
        <v>40</v>
      </c>
      <c r="E414" s="10" t="s">
        <v>41</v>
      </c>
      <c r="F414" s="10" t="s">
        <v>39</v>
      </c>
      <c r="G414" s="10" t="s">
        <v>132</v>
      </c>
      <c r="H414" s="10" t="s">
        <v>137</v>
      </c>
      <c r="I414" s="10" t="s">
        <v>135</v>
      </c>
    </row>
    <row r="415" spans="1:9" x14ac:dyDescent="0.25">
      <c r="A415" s="10" t="s">
        <v>594</v>
      </c>
      <c r="B415" s="10" t="s">
        <v>134</v>
      </c>
      <c r="C415" s="10" t="s">
        <v>23</v>
      </c>
      <c r="D415" s="10" t="s">
        <v>40</v>
      </c>
      <c r="E415" s="10" t="s">
        <v>41</v>
      </c>
      <c r="F415" s="10" t="s">
        <v>39</v>
      </c>
      <c r="G415" s="10" t="s">
        <v>132</v>
      </c>
      <c r="H415" s="10" t="s">
        <v>135</v>
      </c>
      <c r="I415" s="10" t="s">
        <v>136</v>
      </c>
    </row>
    <row r="416" spans="1:9" x14ac:dyDescent="0.25">
      <c r="A416" s="10" t="s">
        <v>595</v>
      </c>
      <c r="B416" s="10" t="s">
        <v>134</v>
      </c>
      <c r="C416" s="10" t="s">
        <v>20</v>
      </c>
      <c r="D416" s="10" t="s">
        <v>40</v>
      </c>
      <c r="E416" s="10" t="s">
        <v>41</v>
      </c>
      <c r="F416" s="10" t="s">
        <v>39</v>
      </c>
      <c r="G416" s="10" t="s">
        <v>132</v>
      </c>
      <c r="H416" s="10" t="s">
        <v>23</v>
      </c>
      <c r="I416" s="10" t="s">
        <v>135</v>
      </c>
    </row>
    <row r="417" spans="1:9" x14ac:dyDescent="0.25">
      <c r="A417" s="10" t="s">
        <v>596</v>
      </c>
      <c r="B417" s="10" t="s">
        <v>23</v>
      </c>
      <c r="C417" s="10" t="s">
        <v>133</v>
      </c>
      <c r="D417" s="10" t="s">
        <v>40</v>
      </c>
      <c r="E417" s="10" t="s">
        <v>41</v>
      </c>
      <c r="F417" s="10" t="s">
        <v>39</v>
      </c>
      <c r="G417" s="10" t="s">
        <v>132</v>
      </c>
      <c r="H417" s="10" t="s">
        <v>137</v>
      </c>
      <c r="I417" s="10" t="s">
        <v>136</v>
      </c>
    </row>
    <row r="418" spans="1:9" x14ac:dyDescent="0.25">
      <c r="A418" s="10" t="s">
        <v>597</v>
      </c>
      <c r="B418" s="10" t="s">
        <v>23</v>
      </c>
      <c r="C418" s="10" t="s">
        <v>133</v>
      </c>
      <c r="D418" s="10" t="s">
        <v>40</v>
      </c>
      <c r="E418" s="10" t="s">
        <v>41</v>
      </c>
      <c r="F418" s="10" t="s">
        <v>39</v>
      </c>
      <c r="G418" s="10" t="s">
        <v>132</v>
      </c>
      <c r="H418" s="10" t="s">
        <v>137</v>
      </c>
      <c r="I418" s="10" t="s">
        <v>20</v>
      </c>
    </row>
    <row r="419" spans="1:9" x14ac:dyDescent="0.25">
      <c r="A419" s="10" t="s">
        <v>598</v>
      </c>
      <c r="B419" s="10" t="s">
        <v>23</v>
      </c>
      <c r="C419" s="10" t="s">
        <v>133</v>
      </c>
      <c r="D419" s="10" t="s">
        <v>40</v>
      </c>
      <c r="E419" s="10" t="s">
        <v>41</v>
      </c>
      <c r="F419" s="10" t="s">
        <v>39</v>
      </c>
      <c r="G419" s="10" t="s">
        <v>132</v>
      </c>
      <c r="H419" s="10" t="s">
        <v>20</v>
      </c>
      <c r="I419" s="10" t="s">
        <v>136</v>
      </c>
    </row>
    <row r="420" spans="1:9" x14ac:dyDescent="0.25">
      <c r="A420" s="10" t="s">
        <v>599</v>
      </c>
      <c r="B420" s="10" t="s">
        <v>23</v>
      </c>
      <c r="C420" s="10" t="s">
        <v>133</v>
      </c>
      <c r="D420" s="10" t="s">
        <v>40</v>
      </c>
      <c r="E420" s="10" t="s">
        <v>41</v>
      </c>
      <c r="F420" s="10" t="s">
        <v>39</v>
      </c>
      <c r="G420" s="10" t="s">
        <v>132</v>
      </c>
      <c r="H420" s="10" t="s">
        <v>137</v>
      </c>
      <c r="I420" s="10" t="s">
        <v>135</v>
      </c>
    </row>
    <row r="421" spans="1:9" x14ac:dyDescent="0.25">
      <c r="A421" s="10" t="s">
        <v>600</v>
      </c>
      <c r="B421" s="10" t="s">
        <v>23</v>
      </c>
      <c r="C421" s="10" t="s">
        <v>133</v>
      </c>
      <c r="D421" s="10" t="s">
        <v>40</v>
      </c>
      <c r="E421" s="10" t="s">
        <v>41</v>
      </c>
      <c r="F421" s="10" t="s">
        <v>39</v>
      </c>
      <c r="G421" s="10" t="s">
        <v>132</v>
      </c>
      <c r="H421" s="10" t="s">
        <v>135</v>
      </c>
      <c r="I421" s="10" t="s">
        <v>136</v>
      </c>
    </row>
    <row r="422" spans="1:9" x14ac:dyDescent="0.25">
      <c r="A422" s="10" t="s">
        <v>601</v>
      </c>
      <c r="B422" s="10" t="s">
        <v>23</v>
      </c>
      <c r="C422" s="10" t="s">
        <v>133</v>
      </c>
      <c r="D422" s="10" t="s">
        <v>40</v>
      </c>
      <c r="E422" s="10" t="s">
        <v>41</v>
      </c>
      <c r="F422" s="10" t="s">
        <v>39</v>
      </c>
      <c r="G422" s="10" t="s">
        <v>132</v>
      </c>
      <c r="H422" s="10" t="s">
        <v>135</v>
      </c>
      <c r="I422" s="10" t="s">
        <v>20</v>
      </c>
    </row>
    <row r="423" spans="1:9" x14ac:dyDescent="0.25">
      <c r="A423" s="10" t="s">
        <v>602</v>
      </c>
      <c r="B423" s="10" t="s">
        <v>134</v>
      </c>
      <c r="C423" s="10" t="s">
        <v>133</v>
      </c>
      <c r="D423" s="10" t="s">
        <v>40</v>
      </c>
      <c r="E423" s="10" t="s">
        <v>41</v>
      </c>
      <c r="F423" s="10" t="s">
        <v>39</v>
      </c>
      <c r="G423" s="10" t="s">
        <v>132</v>
      </c>
      <c r="H423" s="10" t="s">
        <v>137</v>
      </c>
      <c r="I423" s="10" t="s">
        <v>23</v>
      </c>
    </row>
    <row r="424" spans="1:9" x14ac:dyDescent="0.25">
      <c r="A424" s="10" t="s">
        <v>603</v>
      </c>
      <c r="B424" s="10" t="s">
        <v>134</v>
      </c>
      <c r="C424" s="10" t="s">
        <v>133</v>
      </c>
      <c r="D424" s="10" t="s">
        <v>40</v>
      </c>
      <c r="E424" s="10" t="s">
        <v>41</v>
      </c>
      <c r="F424" s="10" t="s">
        <v>39</v>
      </c>
      <c r="G424" s="10" t="s">
        <v>132</v>
      </c>
      <c r="H424" s="10" t="s">
        <v>23</v>
      </c>
      <c r="I424" s="10" t="s">
        <v>136</v>
      </c>
    </row>
    <row r="425" spans="1:9" x14ac:dyDescent="0.25">
      <c r="A425" s="10" t="s">
        <v>604</v>
      </c>
      <c r="B425" s="10" t="s">
        <v>134</v>
      </c>
      <c r="C425" s="10" t="s">
        <v>133</v>
      </c>
      <c r="D425" s="10" t="s">
        <v>40</v>
      </c>
      <c r="E425" s="10" t="s">
        <v>41</v>
      </c>
      <c r="F425" s="10" t="s">
        <v>39</v>
      </c>
      <c r="G425" s="10" t="s">
        <v>132</v>
      </c>
      <c r="H425" s="10" t="s">
        <v>23</v>
      </c>
      <c r="I425" s="10" t="s">
        <v>20</v>
      </c>
    </row>
    <row r="426" spans="1:9" x14ac:dyDescent="0.25">
      <c r="A426" s="10" t="s">
        <v>605</v>
      </c>
      <c r="B426" s="10" t="s">
        <v>134</v>
      </c>
      <c r="C426" s="10" t="s">
        <v>133</v>
      </c>
      <c r="D426" s="10" t="s">
        <v>40</v>
      </c>
      <c r="E426" s="10" t="s">
        <v>41</v>
      </c>
      <c r="F426" s="10" t="s">
        <v>39</v>
      </c>
      <c r="G426" s="10" t="s">
        <v>132</v>
      </c>
      <c r="H426" s="10" t="s">
        <v>23</v>
      </c>
      <c r="I426" s="10" t="s">
        <v>135</v>
      </c>
    </row>
    <row r="427" spans="1:9" x14ac:dyDescent="0.25">
      <c r="A427" s="10" t="s">
        <v>606</v>
      </c>
      <c r="B427" s="10" t="s">
        <v>135</v>
      </c>
      <c r="C427" s="10" t="s">
        <v>20</v>
      </c>
      <c r="D427" s="10" t="s">
        <v>40</v>
      </c>
      <c r="E427" s="10" t="s">
        <v>41</v>
      </c>
      <c r="F427" s="10" t="s">
        <v>39</v>
      </c>
      <c r="G427" s="10" t="s">
        <v>22</v>
      </c>
      <c r="H427" s="10" t="s">
        <v>137</v>
      </c>
      <c r="I427" s="10" t="s">
        <v>136</v>
      </c>
    </row>
    <row r="428" spans="1:9" x14ac:dyDescent="0.25">
      <c r="A428" s="10" t="s">
        <v>607</v>
      </c>
      <c r="B428" s="10" t="s">
        <v>134</v>
      </c>
      <c r="C428" s="10" t="s">
        <v>20</v>
      </c>
      <c r="D428" s="10" t="s">
        <v>40</v>
      </c>
      <c r="E428" s="10" t="s">
        <v>41</v>
      </c>
      <c r="F428" s="10" t="s">
        <v>39</v>
      </c>
      <c r="G428" s="10" t="s">
        <v>22</v>
      </c>
      <c r="H428" s="10" t="s">
        <v>137</v>
      </c>
      <c r="I428" s="10" t="s">
        <v>136</v>
      </c>
    </row>
    <row r="429" spans="1:9" x14ac:dyDescent="0.25">
      <c r="A429" s="10" t="s">
        <v>608</v>
      </c>
      <c r="B429" s="10" t="s">
        <v>134</v>
      </c>
      <c r="C429" s="10" t="s">
        <v>135</v>
      </c>
      <c r="D429" s="10" t="s">
        <v>40</v>
      </c>
      <c r="E429" s="10" t="s">
        <v>41</v>
      </c>
      <c r="F429" s="10" t="s">
        <v>39</v>
      </c>
      <c r="G429" s="10" t="s">
        <v>22</v>
      </c>
      <c r="H429" s="10" t="s">
        <v>137</v>
      </c>
      <c r="I429" s="10" t="s">
        <v>136</v>
      </c>
    </row>
    <row r="430" spans="1:9" x14ac:dyDescent="0.25">
      <c r="A430" s="10" t="s">
        <v>609</v>
      </c>
      <c r="B430" s="10" t="s">
        <v>134</v>
      </c>
      <c r="C430" s="10" t="s">
        <v>20</v>
      </c>
      <c r="D430" s="10" t="s">
        <v>40</v>
      </c>
      <c r="E430" s="10" t="s">
        <v>41</v>
      </c>
      <c r="F430" s="10" t="s">
        <v>39</v>
      </c>
      <c r="G430" s="10" t="s">
        <v>22</v>
      </c>
      <c r="H430" s="10" t="s">
        <v>137</v>
      </c>
      <c r="I430" s="10" t="s">
        <v>135</v>
      </c>
    </row>
    <row r="431" spans="1:9" x14ac:dyDescent="0.25">
      <c r="A431" s="10" t="s">
        <v>610</v>
      </c>
      <c r="B431" s="10" t="s">
        <v>134</v>
      </c>
      <c r="C431" s="10" t="s">
        <v>20</v>
      </c>
      <c r="D431" s="10" t="s">
        <v>40</v>
      </c>
      <c r="E431" s="10" t="s">
        <v>41</v>
      </c>
      <c r="F431" s="10" t="s">
        <v>39</v>
      </c>
      <c r="G431" s="10" t="s">
        <v>22</v>
      </c>
      <c r="H431" s="10" t="s">
        <v>135</v>
      </c>
      <c r="I431" s="10" t="s">
        <v>136</v>
      </c>
    </row>
    <row r="432" spans="1:9" x14ac:dyDescent="0.25">
      <c r="A432" s="10" t="s">
        <v>611</v>
      </c>
      <c r="B432" s="10" t="s">
        <v>41</v>
      </c>
      <c r="C432" s="10" t="s">
        <v>20</v>
      </c>
      <c r="D432" s="10" t="s">
        <v>40</v>
      </c>
      <c r="E432" s="10" t="s">
        <v>22</v>
      </c>
      <c r="F432" s="10" t="s">
        <v>39</v>
      </c>
      <c r="G432" s="10" t="s">
        <v>133</v>
      </c>
      <c r="H432" s="10" t="s">
        <v>137</v>
      </c>
      <c r="I432" s="10" t="s">
        <v>136</v>
      </c>
    </row>
    <row r="433" spans="1:9" x14ac:dyDescent="0.25">
      <c r="A433" s="10" t="s">
        <v>612</v>
      </c>
      <c r="B433" s="10" t="s">
        <v>135</v>
      </c>
      <c r="C433" s="10" t="s">
        <v>133</v>
      </c>
      <c r="D433" s="10" t="s">
        <v>40</v>
      </c>
      <c r="E433" s="10" t="s">
        <v>41</v>
      </c>
      <c r="F433" s="10" t="s">
        <v>39</v>
      </c>
      <c r="G433" s="10" t="s">
        <v>22</v>
      </c>
      <c r="H433" s="10" t="s">
        <v>137</v>
      </c>
      <c r="I433" s="10" t="s">
        <v>136</v>
      </c>
    </row>
    <row r="434" spans="1:9" x14ac:dyDescent="0.25">
      <c r="A434" s="10" t="s">
        <v>613</v>
      </c>
      <c r="B434" s="10" t="s">
        <v>41</v>
      </c>
      <c r="C434" s="10" t="s">
        <v>20</v>
      </c>
      <c r="D434" s="10" t="s">
        <v>40</v>
      </c>
      <c r="E434" s="10" t="s">
        <v>22</v>
      </c>
      <c r="F434" s="10" t="s">
        <v>39</v>
      </c>
      <c r="G434" s="10" t="s">
        <v>133</v>
      </c>
      <c r="H434" s="10" t="s">
        <v>137</v>
      </c>
      <c r="I434" s="10" t="s">
        <v>135</v>
      </c>
    </row>
    <row r="435" spans="1:9" x14ac:dyDescent="0.25">
      <c r="A435" s="10" t="s">
        <v>614</v>
      </c>
      <c r="B435" s="10" t="s">
        <v>41</v>
      </c>
      <c r="C435" s="10" t="s">
        <v>20</v>
      </c>
      <c r="D435" s="10" t="s">
        <v>40</v>
      </c>
      <c r="E435" s="10" t="s">
        <v>22</v>
      </c>
      <c r="F435" s="10" t="s">
        <v>39</v>
      </c>
      <c r="G435" s="10" t="s">
        <v>133</v>
      </c>
      <c r="H435" s="10" t="s">
        <v>135</v>
      </c>
      <c r="I435" s="10" t="s">
        <v>136</v>
      </c>
    </row>
    <row r="436" spans="1:9" x14ac:dyDescent="0.25">
      <c r="A436" s="10" t="s">
        <v>615</v>
      </c>
      <c r="B436" s="10" t="s">
        <v>134</v>
      </c>
      <c r="C436" s="10" t="s">
        <v>133</v>
      </c>
      <c r="D436" s="10" t="s">
        <v>40</v>
      </c>
      <c r="E436" s="10" t="s">
        <v>41</v>
      </c>
      <c r="F436" s="10" t="s">
        <v>39</v>
      </c>
      <c r="G436" s="10" t="s">
        <v>22</v>
      </c>
      <c r="H436" s="10" t="s">
        <v>137</v>
      </c>
      <c r="I436" s="10" t="s">
        <v>136</v>
      </c>
    </row>
    <row r="437" spans="1:9" x14ac:dyDescent="0.25">
      <c r="A437" s="10" t="s">
        <v>616</v>
      </c>
      <c r="B437" s="10" t="s">
        <v>134</v>
      </c>
      <c r="C437" s="10" t="s">
        <v>133</v>
      </c>
      <c r="D437" s="10" t="s">
        <v>40</v>
      </c>
      <c r="E437" s="10" t="s">
        <v>41</v>
      </c>
      <c r="F437" s="10" t="s">
        <v>39</v>
      </c>
      <c r="G437" s="10" t="s">
        <v>22</v>
      </c>
      <c r="H437" s="10" t="s">
        <v>137</v>
      </c>
      <c r="I437" s="10" t="s">
        <v>20</v>
      </c>
    </row>
    <row r="438" spans="1:9" x14ac:dyDescent="0.25">
      <c r="A438" s="10" t="s">
        <v>617</v>
      </c>
      <c r="B438" s="10" t="s">
        <v>134</v>
      </c>
      <c r="C438" s="10" t="s">
        <v>133</v>
      </c>
      <c r="D438" s="10" t="s">
        <v>40</v>
      </c>
      <c r="E438" s="10" t="s">
        <v>41</v>
      </c>
      <c r="F438" s="10" t="s">
        <v>39</v>
      </c>
      <c r="G438" s="10" t="s">
        <v>22</v>
      </c>
      <c r="H438" s="10" t="s">
        <v>20</v>
      </c>
      <c r="I438" s="10" t="s">
        <v>136</v>
      </c>
    </row>
    <row r="439" spans="1:9" x14ac:dyDescent="0.25">
      <c r="A439" s="10" t="s">
        <v>618</v>
      </c>
      <c r="B439" s="10" t="s">
        <v>134</v>
      </c>
      <c r="C439" s="10" t="s">
        <v>133</v>
      </c>
      <c r="D439" s="10" t="s">
        <v>40</v>
      </c>
      <c r="E439" s="10" t="s">
        <v>41</v>
      </c>
      <c r="F439" s="10" t="s">
        <v>39</v>
      </c>
      <c r="G439" s="10" t="s">
        <v>22</v>
      </c>
      <c r="H439" s="10" t="s">
        <v>137</v>
      </c>
      <c r="I439" s="10" t="s">
        <v>135</v>
      </c>
    </row>
    <row r="440" spans="1:9" x14ac:dyDescent="0.25">
      <c r="A440" s="10" t="s">
        <v>619</v>
      </c>
      <c r="B440" s="10" t="s">
        <v>134</v>
      </c>
      <c r="C440" s="10" t="s">
        <v>133</v>
      </c>
      <c r="D440" s="10" t="s">
        <v>40</v>
      </c>
      <c r="E440" s="10" t="s">
        <v>41</v>
      </c>
      <c r="F440" s="10" t="s">
        <v>39</v>
      </c>
      <c r="G440" s="10" t="s">
        <v>22</v>
      </c>
      <c r="H440" s="10" t="s">
        <v>135</v>
      </c>
      <c r="I440" s="10" t="s">
        <v>136</v>
      </c>
    </row>
    <row r="441" spans="1:9" x14ac:dyDescent="0.25">
      <c r="A441" s="10" t="s">
        <v>620</v>
      </c>
      <c r="B441" s="10" t="s">
        <v>134</v>
      </c>
      <c r="C441" s="10" t="s">
        <v>133</v>
      </c>
      <c r="D441" s="10" t="s">
        <v>40</v>
      </c>
      <c r="E441" s="10" t="s">
        <v>41</v>
      </c>
      <c r="F441" s="10" t="s">
        <v>39</v>
      </c>
      <c r="G441" s="10" t="s">
        <v>22</v>
      </c>
      <c r="H441" s="10" t="s">
        <v>135</v>
      </c>
      <c r="I441" s="10" t="s">
        <v>20</v>
      </c>
    </row>
    <row r="442" spans="1:9" x14ac:dyDescent="0.25">
      <c r="A442" s="10" t="s">
        <v>621</v>
      </c>
      <c r="B442" s="10" t="s">
        <v>41</v>
      </c>
      <c r="C442" s="10" t="s">
        <v>20</v>
      </c>
      <c r="D442" s="10" t="s">
        <v>40</v>
      </c>
      <c r="E442" s="10" t="s">
        <v>22</v>
      </c>
      <c r="F442" s="10" t="s">
        <v>39</v>
      </c>
      <c r="G442" s="10" t="s">
        <v>132</v>
      </c>
      <c r="H442" s="10" t="s">
        <v>137</v>
      </c>
      <c r="I442" s="10" t="s">
        <v>136</v>
      </c>
    </row>
    <row r="443" spans="1:9" x14ac:dyDescent="0.25">
      <c r="A443" s="10" t="s">
        <v>622</v>
      </c>
      <c r="B443" s="10" t="s">
        <v>41</v>
      </c>
      <c r="C443" s="10" t="s">
        <v>135</v>
      </c>
      <c r="D443" s="10" t="s">
        <v>40</v>
      </c>
      <c r="E443" s="10" t="s">
        <v>22</v>
      </c>
      <c r="F443" s="10" t="s">
        <v>39</v>
      </c>
      <c r="G443" s="10" t="s">
        <v>132</v>
      </c>
      <c r="H443" s="10" t="s">
        <v>137</v>
      </c>
      <c r="I443" s="10" t="s">
        <v>136</v>
      </c>
    </row>
    <row r="444" spans="1:9" x14ac:dyDescent="0.25">
      <c r="A444" s="10" t="s">
        <v>623</v>
      </c>
      <c r="B444" s="10" t="s">
        <v>41</v>
      </c>
      <c r="C444" s="10" t="s">
        <v>20</v>
      </c>
      <c r="D444" s="10" t="s">
        <v>40</v>
      </c>
      <c r="E444" s="10" t="s">
        <v>22</v>
      </c>
      <c r="F444" s="10" t="s">
        <v>39</v>
      </c>
      <c r="G444" s="10" t="s">
        <v>132</v>
      </c>
      <c r="H444" s="10" t="s">
        <v>137</v>
      </c>
      <c r="I444" s="10" t="s">
        <v>135</v>
      </c>
    </row>
    <row r="445" spans="1:9" x14ac:dyDescent="0.25">
      <c r="A445" s="10" t="s">
        <v>624</v>
      </c>
      <c r="B445" s="10" t="s">
        <v>41</v>
      </c>
      <c r="C445" s="10" t="s">
        <v>20</v>
      </c>
      <c r="D445" s="10" t="s">
        <v>40</v>
      </c>
      <c r="E445" s="10" t="s">
        <v>22</v>
      </c>
      <c r="F445" s="10" t="s">
        <v>39</v>
      </c>
      <c r="G445" s="10" t="s">
        <v>132</v>
      </c>
      <c r="H445" s="10" t="s">
        <v>135</v>
      </c>
      <c r="I445" s="10" t="s">
        <v>136</v>
      </c>
    </row>
    <row r="446" spans="1:9" x14ac:dyDescent="0.25">
      <c r="A446" s="10" t="s">
        <v>625</v>
      </c>
      <c r="B446" s="10" t="s">
        <v>134</v>
      </c>
      <c r="C446" s="10" t="s">
        <v>132</v>
      </c>
      <c r="D446" s="10" t="s">
        <v>40</v>
      </c>
      <c r="E446" s="10" t="s">
        <v>41</v>
      </c>
      <c r="F446" s="10" t="s">
        <v>39</v>
      </c>
      <c r="G446" s="10" t="s">
        <v>22</v>
      </c>
      <c r="H446" s="10" t="s">
        <v>137</v>
      </c>
      <c r="I446" s="10" t="s">
        <v>136</v>
      </c>
    </row>
    <row r="447" spans="1:9" x14ac:dyDescent="0.25">
      <c r="A447" s="10" t="s">
        <v>626</v>
      </c>
      <c r="B447" s="10" t="s">
        <v>41</v>
      </c>
      <c r="C447" s="10" t="s">
        <v>20</v>
      </c>
      <c r="D447" s="10" t="s">
        <v>40</v>
      </c>
      <c r="E447" s="10" t="s">
        <v>22</v>
      </c>
      <c r="F447" s="10" t="s">
        <v>39</v>
      </c>
      <c r="G447" s="10" t="s">
        <v>132</v>
      </c>
      <c r="H447" s="10" t="s">
        <v>137</v>
      </c>
      <c r="I447" s="10" t="s">
        <v>134</v>
      </c>
    </row>
    <row r="448" spans="1:9" x14ac:dyDescent="0.25">
      <c r="A448" s="10" t="s">
        <v>627</v>
      </c>
      <c r="B448" s="10" t="s">
        <v>134</v>
      </c>
      <c r="C448" s="10" t="s">
        <v>20</v>
      </c>
      <c r="D448" s="10" t="s">
        <v>40</v>
      </c>
      <c r="E448" s="10" t="s">
        <v>41</v>
      </c>
      <c r="F448" s="10" t="s">
        <v>39</v>
      </c>
      <c r="G448" s="10" t="s">
        <v>132</v>
      </c>
      <c r="H448" s="10" t="s">
        <v>22</v>
      </c>
      <c r="I448" s="10" t="s">
        <v>136</v>
      </c>
    </row>
    <row r="449" spans="1:9" x14ac:dyDescent="0.25">
      <c r="A449" s="10" t="s">
        <v>628</v>
      </c>
      <c r="B449" s="10" t="s">
        <v>134</v>
      </c>
      <c r="C449" s="10" t="s">
        <v>132</v>
      </c>
      <c r="D449" s="10" t="s">
        <v>40</v>
      </c>
      <c r="E449" s="10" t="s">
        <v>41</v>
      </c>
      <c r="F449" s="10" t="s">
        <v>39</v>
      </c>
      <c r="G449" s="10" t="s">
        <v>22</v>
      </c>
      <c r="H449" s="10" t="s">
        <v>137</v>
      </c>
      <c r="I449" s="10" t="s">
        <v>135</v>
      </c>
    </row>
    <row r="450" spans="1:9" x14ac:dyDescent="0.25">
      <c r="A450" s="10" t="s">
        <v>629</v>
      </c>
      <c r="B450" s="10" t="s">
        <v>134</v>
      </c>
      <c r="C450" s="10" t="s">
        <v>132</v>
      </c>
      <c r="D450" s="10" t="s">
        <v>40</v>
      </c>
      <c r="E450" s="10" t="s">
        <v>41</v>
      </c>
      <c r="F450" s="10" t="s">
        <v>39</v>
      </c>
      <c r="G450" s="10" t="s">
        <v>22</v>
      </c>
      <c r="H450" s="10" t="s">
        <v>135</v>
      </c>
      <c r="I450" s="10" t="s">
        <v>136</v>
      </c>
    </row>
    <row r="451" spans="1:9" x14ac:dyDescent="0.25">
      <c r="A451" s="10" t="s">
        <v>630</v>
      </c>
      <c r="B451" s="10" t="s">
        <v>134</v>
      </c>
      <c r="C451" s="10" t="s">
        <v>20</v>
      </c>
      <c r="D451" s="10" t="s">
        <v>40</v>
      </c>
      <c r="E451" s="10" t="s">
        <v>41</v>
      </c>
      <c r="F451" s="10" t="s">
        <v>39</v>
      </c>
      <c r="G451" s="10" t="s">
        <v>132</v>
      </c>
      <c r="H451" s="10" t="s">
        <v>22</v>
      </c>
      <c r="I451" s="10" t="s">
        <v>135</v>
      </c>
    </row>
    <row r="452" spans="1:9" x14ac:dyDescent="0.25">
      <c r="A452" s="10" t="s">
        <v>631</v>
      </c>
      <c r="B452" s="10" t="s">
        <v>41</v>
      </c>
      <c r="C452" s="10" t="s">
        <v>133</v>
      </c>
      <c r="D452" s="10" t="s">
        <v>40</v>
      </c>
      <c r="E452" s="10" t="s">
        <v>22</v>
      </c>
      <c r="F452" s="10" t="s">
        <v>39</v>
      </c>
      <c r="G452" s="10" t="s">
        <v>132</v>
      </c>
      <c r="H452" s="10" t="s">
        <v>137</v>
      </c>
      <c r="I452" s="10" t="s">
        <v>136</v>
      </c>
    </row>
    <row r="453" spans="1:9" x14ac:dyDescent="0.25">
      <c r="A453" s="10" t="s">
        <v>632</v>
      </c>
      <c r="B453" s="10" t="s">
        <v>41</v>
      </c>
      <c r="C453" s="10" t="s">
        <v>133</v>
      </c>
      <c r="D453" s="10" t="s">
        <v>40</v>
      </c>
      <c r="E453" s="10" t="s">
        <v>22</v>
      </c>
      <c r="F453" s="10" t="s">
        <v>39</v>
      </c>
      <c r="G453" s="10" t="s">
        <v>132</v>
      </c>
      <c r="H453" s="10" t="s">
        <v>137</v>
      </c>
      <c r="I453" s="10" t="s">
        <v>20</v>
      </c>
    </row>
    <row r="454" spans="1:9" x14ac:dyDescent="0.25">
      <c r="A454" s="10" t="s">
        <v>633</v>
      </c>
      <c r="B454" s="10" t="s">
        <v>41</v>
      </c>
      <c r="C454" s="10" t="s">
        <v>133</v>
      </c>
      <c r="D454" s="10" t="s">
        <v>40</v>
      </c>
      <c r="E454" s="10" t="s">
        <v>22</v>
      </c>
      <c r="F454" s="10" t="s">
        <v>39</v>
      </c>
      <c r="G454" s="10" t="s">
        <v>132</v>
      </c>
      <c r="H454" s="10" t="s">
        <v>20</v>
      </c>
      <c r="I454" s="10" t="s">
        <v>136</v>
      </c>
    </row>
    <row r="455" spans="1:9" x14ac:dyDescent="0.25">
      <c r="A455" s="10" t="s">
        <v>634</v>
      </c>
      <c r="B455" s="10" t="s">
        <v>41</v>
      </c>
      <c r="C455" s="10" t="s">
        <v>133</v>
      </c>
      <c r="D455" s="10" t="s">
        <v>40</v>
      </c>
      <c r="E455" s="10" t="s">
        <v>22</v>
      </c>
      <c r="F455" s="10" t="s">
        <v>39</v>
      </c>
      <c r="G455" s="10" t="s">
        <v>132</v>
      </c>
      <c r="H455" s="10" t="s">
        <v>137</v>
      </c>
      <c r="I455" s="10" t="s">
        <v>135</v>
      </c>
    </row>
    <row r="456" spans="1:9" x14ac:dyDescent="0.25">
      <c r="A456" s="10" t="s">
        <v>635</v>
      </c>
      <c r="B456" s="10" t="s">
        <v>41</v>
      </c>
      <c r="C456" s="10" t="s">
        <v>133</v>
      </c>
      <c r="D456" s="10" t="s">
        <v>40</v>
      </c>
      <c r="E456" s="10" t="s">
        <v>22</v>
      </c>
      <c r="F456" s="10" t="s">
        <v>39</v>
      </c>
      <c r="G456" s="10" t="s">
        <v>132</v>
      </c>
      <c r="H456" s="10" t="s">
        <v>135</v>
      </c>
      <c r="I456" s="10" t="s">
        <v>136</v>
      </c>
    </row>
    <row r="457" spans="1:9" x14ac:dyDescent="0.25">
      <c r="A457" s="10" t="s">
        <v>636</v>
      </c>
      <c r="B457" s="10" t="s">
        <v>41</v>
      </c>
      <c r="C457" s="10" t="s">
        <v>133</v>
      </c>
      <c r="D457" s="10" t="s">
        <v>40</v>
      </c>
      <c r="E457" s="10" t="s">
        <v>22</v>
      </c>
      <c r="F457" s="10" t="s">
        <v>39</v>
      </c>
      <c r="G457" s="10" t="s">
        <v>132</v>
      </c>
      <c r="H457" s="10" t="s">
        <v>135</v>
      </c>
      <c r="I457" s="10" t="s">
        <v>20</v>
      </c>
    </row>
    <row r="458" spans="1:9" x14ac:dyDescent="0.25">
      <c r="A458" s="10" t="s">
        <v>637</v>
      </c>
      <c r="B458" s="10" t="s">
        <v>41</v>
      </c>
      <c r="C458" s="10" t="s">
        <v>133</v>
      </c>
      <c r="D458" s="10" t="s">
        <v>40</v>
      </c>
      <c r="E458" s="10" t="s">
        <v>22</v>
      </c>
      <c r="F458" s="10" t="s">
        <v>39</v>
      </c>
      <c r="G458" s="10" t="s">
        <v>132</v>
      </c>
      <c r="H458" s="10" t="s">
        <v>137</v>
      </c>
      <c r="I458" s="10" t="s">
        <v>134</v>
      </c>
    </row>
    <row r="459" spans="1:9" x14ac:dyDescent="0.25">
      <c r="A459" s="10" t="s">
        <v>638</v>
      </c>
      <c r="B459" s="10" t="s">
        <v>134</v>
      </c>
      <c r="C459" s="10" t="s">
        <v>133</v>
      </c>
      <c r="D459" s="10" t="s">
        <v>40</v>
      </c>
      <c r="E459" s="10" t="s">
        <v>41</v>
      </c>
      <c r="F459" s="10" t="s">
        <v>39</v>
      </c>
      <c r="G459" s="10" t="s">
        <v>132</v>
      </c>
      <c r="H459" s="10" t="s">
        <v>22</v>
      </c>
      <c r="I459" s="10" t="s">
        <v>136</v>
      </c>
    </row>
    <row r="460" spans="1:9" x14ac:dyDescent="0.25">
      <c r="A460" s="10" t="s">
        <v>639</v>
      </c>
      <c r="B460" s="10" t="s">
        <v>134</v>
      </c>
      <c r="C460" s="10" t="s">
        <v>133</v>
      </c>
      <c r="D460" s="10" t="s">
        <v>40</v>
      </c>
      <c r="E460" s="10" t="s">
        <v>41</v>
      </c>
      <c r="F460" s="10" t="s">
        <v>39</v>
      </c>
      <c r="G460" s="10" t="s">
        <v>132</v>
      </c>
      <c r="H460" s="10" t="s">
        <v>22</v>
      </c>
      <c r="I460" s="10" t="s">
        <v>20</v>
      </c>
    </row>
    <row r="461" spans="1:9" x14ac:dyDescent="0.25">
      <c r="A461" s="10" t="s">
        <v>640</v>
      </c>
      <c r="B461" s="10" t="s">
        <v>134</v>
      </c>
      <c r="C461" s="10" t="s">
        <v>133</v>
      </c>
      <c r="D461" s="10" t="s">
        <v>40</v>
      </c>
      <c r="E461" s="10" t="s">
        <v>41</v>
      </c>
      <c r="F461" s="10" t="s">
        <v>39</v>
      </c>
      <c r="G461" s="10" t="s">
        <v>132</v>
      </c>
      <c r="H461" s="10" t="s">
        <v>22</v>
      </c>
      <c r="I461" s="10" t="s">
        <v>135</v>
      </c>
    </row>
    <row r="462" spans="1:9" x14ac:dyDescent="0.25">
      <c r="A462" s="10" t="s">
        <v>641</v>
      </c>
      <c r="B462" s="10" t="s">
        <v>23</v>
      </c>
      <c r="C462" s="10" t="s">
        <v>20</v>
      </c>
      <c r="D462" s="10" t="s">
        <v>40</v>
      </c>
      <c r="E462" s="10" t="s">
        <v>41</v>
      </c>
      <c r="F462" s="10" t="s">
        <v>39</v>
      </c>
      <c r="G462" s="10" t="s">
        <v>22</v>
      </c>
      <c r="H462" s="10" t="s">
        <v>137</v>
      </c>
      <c r="I462" s="10" t="s">
        <v>136</v>
      </c>
    </row>
    <row r="463" spans="1:9" x14ac:dyDescent="0.25">
      <c r="A463" s="10" t="s">
        <v>642</v>
      </c>
      <c r="B463" s="10" t="s">
        <v>23</v>
      </c>
      <c r="C463" s="10" t="s">
        <v>135</v>
      </c>
      <c r="D463" s="10" t="s">
        <v>40</v>
      </c>
      <c r="E463" s="10" t="s">
        <v>41</v>
      </c>
      <c r="F463" s="10" t="s">
        <v>39</v>
      </c>
      <c r="G463" s="10" t="s">
        <v>22</v>
      </c>
      <c r="H463" s="10" t="s">
        <v>137</v>
      </c>
      <c r="I463" s="10" t="s">
        <v>136</v>
      </c>
    </row>
    <row r="464" spans="1:9" x14ac:dyDescent="0.25">
      <c r="A464" s="10" t="s">
        <v>643</v>
      </c>
      <c r="B464" s="10" t="s">
        <v>23</v>
      </c>
      <c r="C464" s="10" t="s">
        <v>20</v>
      </c>
      <c r="D464" s="10" t="s">
        <v>40</v>
      </c>
      <c r="E464" s="10" t="s">
        <v>41</v>
      </c>
      <c r="F464" s="10" t="s">
        <v>39</v>
      </c>
      <c r="G464" s="10" t="s">
        <v>22</v>
      </c>
      <c r="H464" s="10" t="s">
        <v>137</v>
      </c>
      <c r="I464" s="10" t="s">
        <v>135</v>
      </c>
    </row>
    <row r="465" spans="1:9" x14ac:dyDescent="0.25">
      <c r="A465" s="10" t="s">
        <v>644</v>
      </c>
      <c r="B465" s="10" t="s">
        <v>23</v>
      </c>
      <c r="C465" s="10" t="s">
        <v>20</v>
      </c>
      <c r="D465" s="10" t="s">
        <v>40</v>
      </c>
      <c r="E465" s="10" t="s">
        <v>41</v>
      </c>
      <c r="F465" s="10" t="s">
        <v>39</v>
      </c>
      <c r="G465" s="10" t="s">
        <v>22</v>
      </c>
      <c r="H465" s="10" t="s">
        <v>135</v>
      </c>
      <c r="I465" s="10" t="s">
        <v>136</v>
      </c>
    </row>
    <row r="466" spans="1:9" x14ac:dyDescent="0.25">
      <c r="A466" s="10" t="s">
        <v>645</v>
      </c>
      <c r="B466" s="10" t="s">
        <v>134</v>
      </c>
      <c r="C466" s="10" t="s">
        <v>23</v>
      </c>
      <c r="D466" s="10" t="s">
        <v>40</v>
      </c>
      <c r="E466" s="10" t="s">
        <v>41</v>
      </c>
      <c r="F466" s="10" t="s">
        <v>39</v>
      </c>
      <c r="G466" s="10" t="s">
        <v>22</v>
      </c>
      <c r="H466" s="10" t="s">
        <v>137</v>
      </c>
      <c r="I466" s="10" t="s">
        <v>136</v>
      </c>
    </row>
    <row r="467" spans="1:9" x14ac:dyDescent="0.25">
      <c r="A467" s="10" t="s">
        <v>646</v>
      </c>
      <c r="B467" s="10" t="s">
        <v>134</v>
      </c>
      <c r="C467" s="10" t="s">
        <v>20</v>
      </c>
      <c r="D467" s="10" t="s">
        <v>40</v>
      </c>
      <c r="E467" s="10" t="s">
        <v>41</v>
      </c>
      <c r="F467" s="10" t="s">
        <v>39</v>
      </c>
      <c r="G467" s="10" t="s">
        <v>22</v>
      </c>
      <c r="H467" s="10" t="s">
        <v>137</v>
      </c>
      <c r="I467" s="10" t="s">
        <v>23</v>
      </c>
    </row>
    <row r="468" spans="1:9" x14ac:dyDescent="0.25">
      <c r="A468" s="10" t="s">
        <v>647</v>
      </c>
      <c r="B468" s="10" t="s">
        <v>134</v>
      </c>
      <c r="C468" s="10" t="s">
        <v>20</v>
      </c>
      <c r="D468" s="10" t="s">
        <v>40</v>
      </c>
      <c r="E468" s="10" t="s">
        <v>41</v>
      </c>
      <c r="F468" s="10" t="s">
        <v>39</v>
      </c>
      <c r="G468" s="10" t="s">
        <v>22</v>
      </c>
      <c r="H468" s="10" t="s">
        <v>23</v>
      </c>
      <c r="I468" s="10" t="s">
        <v>136</v>
      </c>
    </row>
    <row r="469" spans="1:9" x14ac:dyDescent="0.25">
      <c r="A469" s="10" t="s">
        <v>648</v>
      </c>
      <c r="B469" s="10" t="s">
        <v>134</v>
      </c>
      <c r="C469" s="10" t="s">
        <v>23</v>
      </c>
      <c r="D469" s="10" t="s">
        <v>40</v>
      </c>
      <c r="E469" s="10" t="s">
        <v>41</v>
      </c>
      <c r="F469" s="10" t="s">
        <v>39</v>
      </c>
      <c r="G469" s="10" t="s">
        <v>22</v>
      </c>
      <c r="H469" s="10" t="s">
        <v>137</v>
      </c>
      <c r="I469" s="10" t="s">
        <v>135</v>
      </c>
    </row>
    <row r="470" spans="1:9" x14ac:dyDescent="0.25">
      <c r="A470" s="10" t="s">
        <v>649</v>
      </c>
      <c r="B470" s="10" t="s">
        <v>134</v>
      </c>
      <c r="C470" s="10" t="s">
        <v>23</v>
      </c>
      <c r="D470" s="10" t="s">
        <v>40</v>
      </c>
      <c r="E470" s="10" t="s">
        <v>41</v>
      </c>
      <c r="F470" s="10" t="s">
        <v>39</v>
      </c>
      <c r="G470" s="10" t="s">
        <v>22</v>
      </c>
      <c r="H470" s="10" t="s">
        <v>135</v>
      </c>
      <c r="I470" s="10" t="s">
        <v>136</v>
      </c>
    </row>
    <row r="471" spans="1:9" x14ac:dyDescent="0.25">
      <c r="A471" s="10" t="s">
        <v>650</v>
      </c>
      <c r="B471" s="10" t="s">
        <v>134</v>
      </c>
      <c r="C471" s="10" t="s">
        <v>20</v>
      </c>
      <c r="D471" s="10" t="s">
        <v>40</v>
      </c>
      <c r="E471" s="10" t="s">
        <v>41</v>
      </c>
      <c r="F471" s="10" t="s">
        <v>39</v>
      </c>
      <c r="G471" s="10" t="s">
        <v>22</v>
      </c>
      <c r="H471" s="10" t="s">
        <v>23</v>
      </c>
      <c r="I471" s="10" t="s">
        <v>135</v>
      </c>
    </row>
    <row r="472" spans="1:9" x14ac:dyDescent="0.25">
      <c r="A472" s="10" t="s">
        <v>651</v>
      </c>
      <c r="B472" s="10" t="s">
        <v>23</v>
      </c>
      <c r="C472" s="10" t="s">
        <v>133</v>
      </c>
      <c r="D472" s="10" t="s">
        <v>40</v>
      </c>
      <c r="E472" s="10" t="s">
        <v>41</v>
      </c>
      <c r="F472" s="10" t="s">
        <v>39</v>
      </c>
      <c r="G472" s="10" t="s">
        <v>22</v>
      </c>
      <c r="H472" s="10" t="s">
        <v>137</v>
      </c>
      <c r="I472" s="10" t="s">
        <v>136</v>
      </c>
    </row>
    <row r="473" spans="1:9" x14ac:dyDescent="0.25">
      <c r="A473" s="10" t="s">
        <v>652</v>
      </c>
      <c r="B473" s="10" t="s">
        <v>23</v>
      </c>
      <c r="C473" s="10" t="s">
        <v>133</v>
      </c>
      <c r="D473" s="10" t="s">
        <v>40</v>
      </c>
      <c r="E473" s="10" t="s">
        <v>41</v>
      </c>
      <c r="F473" s="10" t="s">
        <v>39</v>
      </c>
      <c r="G473" s="10" t="s">
        <v>22</v>
      </c>
      <c r="H473" s="10" t="s">
        <v>137</v>
      </c>
      <c r="I473" s="10" t="s">
        <v>20</v>
      </c>
    </row>
    <row r="474" spans="1:9" x14ac:dyDescent="0.25">
      <c r="A474" s="10" t="s">
        <v>653</v>
      </c>
      <c r="B474" s="10" t="s">
        <v>23</v>
      </c>
      <c r="C474" s="10" t="s">
        <v>133</v>
      </c>
      <c r="D474" s="10" t="s">
        <v>40</v>
      </c>
      <c r="E474" s="10" t="s">
        <v>41</v>
      </c>
      <c r="F474" s="10" t="s">
        <v>39</v>
      </c>
      <c r="G474" s="10" t="s">
        <v>22</v>
      </c>
      <c r="H474" s="10" t="s">
        <v>20</v>
      </c>
      <c r="I474" s="10" t="s">
        <v>136</v>
      </c>
    </row>
    <row r="475" spans="1:9" x14ac:dyDescent="0.25">
      <c r="A475" s="10" t="s">
        <v>654</v>
      </c>
      <c r="B475" s="10" t="s">
        <v>23</v>
      </c>
      <c r="C475" s="10" t="s">
        <v>133</v>
      </c>
      <c r="D475" s="10" t="s">
        <v>40</v>
      </c>
      <c r="E475" s="10" t="s">
        <v>41</v>
      </c>
      <c r="F475" s="10" t="s">
        <v>39</v>
      </c>
      <c r="G475" s="10" t="s">
        <v>22</v>
      </c>
      <c r="H475" s="10" t="s">
        <v>137</v>
      </c>
      <c r="I475" s="10" t="s">
        <v>135</v>
      </c>
    </row>
    <row r="476" spans="1:9" x14ac:dyDescent="0.25">
      <c r="A476" s="10" t="s">
        <v>655</v>
      </c>
      <c r="B476" s="10" t="s">
        <v>23</v>
      </c>
      <c r="C476" s="10" t="s">
        <v>133</v>
      </c>
      <c r="D476" s="10" t="s">
        <v>40</v>
      </c>
      <c r="E476" s="10" t="s">
        <v>41</v>
      </c>
      <c r="F476" s="10" t="s">
        <v>39</v>
      </c>
      <c r="G476" s="10" t="s">
        <v>22</v>
      </c>
      <c r="H476" s="10" t="s">
        <v>135</v>
      </c>
      <c r="I476" s="10" t="s">
        <v>136</v>
      </c>
    </row>
    <row r="477" spans="1:9" x14ac:dyDescent="0.25">
      <c r="A477" s="10" t="s">
        <v>656</v>
      </c>
      <c r="B477" s="10" t="s">
        <v>23</v>
      </c>
      <c r="C477" s="10" t="s">
        <v>133</v>
      </c>
      <c r="D477" s="10" t="s">
        <v>40</v>
      </c>
      <c r="E477" s="10" t="s">
        <v>41</v>
      </c>
      <c r="F477" s="10" t="s">
        <v>39</v>
      </c>
      <c r="G477" s="10" t="s">
        <v>22</v>
      </c>
      <c r="H477" s="10" t="s">
        <v>135</v>
      </c>
      <c r="I477" s="10" t="s">
        <v>20</v>
      </c>
    </row>
    <row r="478" spans="1:9" x14ac:dyDescent="0.25">
      <c r="A478" s="10" t="s">
        <v>657</v>
      </c>
      <c r="B478" s="10" t="s">
        <v>134</v>
      </c>
      <c r="C478" s="10" t="s">
        <v>133</v>
      </c>
      <c r="D478" s="10" t="s">
        <v>40</v>
      </c>
      <c r="E478" s="10" t="s">
        <v>41</v>
      </c>
      <c r="F478" s="10" t="s">
        <v>39</v>
      </c>
      <c r="G478" s="10" t="s">
        <v>22</v>
      </c>
      <c r="H478" s="10" t="s">
        <v>137</v>
      </c>
      <c r="I478" s="10" t="s">
        <v>23</v>
      </c>
    </row>
    <row r="479" spans="1:9" x14ac:dyDescent="0.25">
      <c r="A479" s="10" t="s">
        <v>658</v>
      </c>
      <c r="B479" s="10" t="s">
        <v>134</v>
      </c>
      <c r="C479" s="10" t="s">
        <v>133</v>
      </c>
      <c r="D479" s="10" t="s">
        <v>40</v>
      </c>
      <c r="E479" s="10" t="s">
        <v>41</v>
      </c>
      <c r="F479" s="10" t="s">
        <v>39</v>
      </c>
      <c r="G479" s="10" t="s">
        <v>22</v>
      </c>
      <c r="H479" s="10" t="s">
        <v>23</v>
      </c>
      <c r="I479" s="10" t="s">
        <v>136</v>
      </c>
    </row>
    <row r="480" spans="1:9" x14ac:dyDescent="0.25">
      <c r="A480" s="10" t="s">
        <v>659</v>
      </c>
      <c r="B480" s="10" t="s">
        <v>134</v>
      </c>
      <c r="C480" s="10" t="s">
        <v>133</v>
      </c>
      <c r="D480" s="10" t="s">
        <v>40</v>
      </c>
      <c r="E480" s="10" t="s">
        <v>41</v>
      </c>
      <c r="F480" s="10" t="s">
        <v>39</v>
      </c>
      <c r="G480" s="10" t="s">
        <v>22</v>
      </c>
      <c r="H480" s="10" t="s">
        <v>23</v>
      </c>
      <c r="I480" s="10" t="s">
        <v>20</v>
      </c>
    </row>
    <row r="481" spans="1:9" x14ac:dyDescent="0.25">
      <c r="A481" s="10" t="s">
        <v>660</v>
      </c>
      <c r="B481" s="10" t="s">
        <v>134</v>
      </c>
      <c r="C481" s="10" t="s">
        <v>133</v>
      </c>
      <c r="D481" s="10" t="s">
        <v>40</v>
      </c>
      <c r="E481" s="10" t="s">
        <v>41</v>
      </c>
      <c r="F481" s="10" t="s">
        <v>39</v>
      </c>
      <c r="G481" s="10" t="s">
        <v>22</v>
      </c>
      <c r="H481" s="10" t="s">
        <v>23</v>
      </c>
      <c r="I481" s="10" t="s">
        <v>135</v>
      </c>
    </row>
    <row r="482" spans="1:9" x14ac:dyDescent="0.25">
      <c r="A482" s="10" t="s">
        <v>661</v>
      </c>
      <c r="B482" s="10" t="s">
        <v>41</v>
      </c>
      <c r="C482" s="10" t="s">
        <v>23</v>
      </c>
      <c r="D482" s="10" t="s">
        <v>40</v>
      </c>
      <c r="E482" s="10" t="s">
        <v>22</v>
      </c>
      <c r="F482" s="10" t="s">
        <v>39</v>
      </c>
      <c r="G482" s="10" t="s">
        <v>132</v>
      </c>
      <c r="H482" s="10" t="s">
        <v>137</v>
      </c>
      <c r="I482" s="10" t="s">
        <v>136</v>
      </c>
    </row>
    <row r="483" spans="1:9" x14ac:dyDescent="0.25">
      <c r="A483" s="10" t="s">
        <v>662</v>
      </c>
      <c r="B483" s="10" t="s">
        <v>41</v>
      </c>
      <c r="C483" s="10" t="s">
        <v>20</v>
      </c>
      <c r="D483" s="10" t="s">
        <v>40</v>
      </c>
      <c r="E483" s="10" t="s">
        <v>22</v>
      </c>
      <c r="F483" s="10" t="s">
        <v>39</v>
      </c>
      <c r="G483" s="10" t="s">
        <v>132</v>
      </c>
      <c r="H483" s="10" t="s">
        <v>137</v>
      </c>
      <c r="I483" s="10" t="s">
        <v>23</v>
      </c>
    </row>
    <row r="484" spans="1:9" x14ac:dyDescent="0.25">
      <c r="A484" s="10" t="s">
        <v>663</v>
      </c>
      <c r="B484" s="10" t="s">
        <v>41</v>
      </c>
      <c r="C484" s="10" t="s">
        <v>20</v>
      </c>
      <c r="D484" s="10" t="s">
        <v>40</v>
      </c>
      <c r="E484" s="10" t="s">
        <v>22</v>
      </c>
      <c r="F484" s="10" t="s">
        <v>39</v>
      </c>
      <c r="G484" s="10" t="s">
        <v>132</v>
      </c>
      <c r="H484" s="10" t="s">
        <v>23</v>
      </c>
      <c r="I484" s="10" t="s">
        <v>136</v>
      </c>
    </row>
    <row r="485" spans="1:9" x14ac:dyDescent="0.25">
      <c r="A485" s="10" t="s">
        <v>664</v>
      </c>
      <c r="B485" s="10" t="s">
        <v>41</v>
      </c>
      <c r="C485" s="10" t="s">
        <v>23</v>
      </c>
      <c r="D485" s="10" t="s">
        <v>40</v>
      </c>
      <c r="E485" s="10" t="s">
        <v>22</v>
      </c>
      <c r="F485" s="10" t="s">
        <v>39</v>
      </c>
      <c r="G485" s="10" t="s">
        <v>132</v>
      </c>
      <c r="H485" s="10" t="s">
        <v>137</v>
      </c>
      <c r="I485" s="10" t="s">
        <v>135</v>
      </c>
    </row>
    <row r="486" spans="1:9" x14ac:dyDescent="0.25">
      <c r="A486" s="10" t="s">
        <v>665</v>
      </c>
      <c r="B486" s="10" t="s">
        <v>41</v>
      </c>
      <c r="C486" s="10" t="s">
        <v>23</v>
      </c>
      <c r="D486" s="10" t="s">
        <v>40</v>
      </c>
      <c r="E486" s="10" t="s">
        <v>22</v>
      </c>
      <c r="F486" s="10" t="s">
        <v>39</v>
      </c>
      <c r="G486" s="10" t="s">
        <v>132</v>
      </c>
      <c r="H486" s="10" t="s">
        <v>135</v>
      </c>
      <c r="I486" s="10" t="s">
        <v>136</v>
      </c>
    </row>
    <row r="487" spans="1:9" x14ac:dyDescent="0.25">
      <c r="A487" s="10" t="s">
        <v>666</v>
      </c>
      <c r="B487" s="10" t="s">
        <v>41</v>
      </c>
      <c r="C487" s="10" t="s">
        <v>20</v>
      </c>
      <c r="D487" s="10" t="s">
        <v>40</v>
      </c>
      <c r="E487" s="10" t="s">
        <v>22</v>
      </c>
      <c r="F487" s="10" t="s">
        <v>39</v>
      </c>
      <c r="G487" s="10" t="s">
        <v>132</v>
      </c>
      <c r="H487" s="10" t="s">
        <v>23</v>
      </c>
      <c r="I487" s="10" t="s">
        <v>135</v>
      </c>
    </row>
    <row r="488" spans="1:9" x14ac:dyDescent="0.25">
      <c r="A488" s="10" t="s">
        <v>667</v>
      </c>
      <c r="B488" s="10" t="s">
        <v>134</v>
      </c>
      <c r="C488" s="10" t="s">
        <v>132</v>
      </c>
      <c r="D488" s="10" t="s">
        <v>40</v>
      </c>
      <c r="E488" s="10" t="s">
        <v>41</v>
      </c>
      <c r="F488" s="10" t="s">
        <v>39</v>
      </c>
      <c r="G488" s="10" t="s">
        <v>22</v>
      </c>
      <c r="H488" s="10" t="s">
        <v>137</v>
      </c>
      <c r="I488" s="10" t="s">
        <v>23</v>
      </c>
    </row>
    <row r="489" spans="1:9" x14ac:dyDescent="0.25">
      <c r="A489" s="10" t="s">
        <v>668</v>
      </c>
      <c r="B489" s="10" t="s">
        <v>134</v>
      </c>
      <c r="C489" s="10" t="s">
        <v>23</v>
      </c>
      <c r="D489" s="10" t="s">
        <v>40</v>
      </c>
      <c r="E489" s="10" t="s">
        <v>41</v>
      </c>
      <c r="F489" s="10" t="s">
        <v>39</v>
      </c>
      <c r="G489" s="10" t="s">
        <v>132</v>
      </c>
      <c r="H489" s="10" t="s">
        <v>22</v>
      </c>
      <c r="I489" s="10" t="s">
        <v>136</v>
      </c>
    </row>
    <row r="490" spans="1:9" x14ac:dyDescent="0.25">
      <c r="A490" s="10" t="s">
        <v>669</v>
      </c>
      <c r="B490" s="10" t="s">
        <v>134</v>
      </c>
      <c r="C490" s="10" t="s">
        <v>20</v>
      </c>
      <c r="D490" s="10" t="s">
        <v>40</v>
      </c>
      <c r="E490" s="10" t="s">
        <v>41</v>
      </c>
      <c r="F490" s="10" t="s">
        <v>39</v>
      </c>
      <c r="G490" s="10" t="s">
        <v>132</v>
      </c>
      <c r="H490" s="10" t="s">
        <v>22</v>
      </c>
      <c r="I490" s="10" t="s">
        <v>23</v>
      </c>
    </row>
    <row r="491" spans="1:9" x14ac:dyDescent="0.25">
      <c r="A491" s="10" t="s">
        <v>670</v>
      </c>
      <c r="B491" s="10" t="s">
        <v>134</v>
      </c>
      <c r="C491" s="10" t="s">
        <v>23</v>
      </c>
      <c r="D491" s="10" t="s">
        <v>40</v>
      </c>
      <c r="E491" s="10" t="s">
        <v>41</v>
      </c>
      <c r="F491" s="10" t="s">
        <v>39</v>
      </c>
      <c r="G491" s="10" t="s">
        <v>132</v>
      </c>
      <c r="H491" s="10" t="s">
        <v>22</v>
      </c>
      <c r="I491" s="10" t="s">
        <v>135</v>
      </c>
    </row>
    <row r="492" spans="1:9" x14ac:dyDescent="0.25">
      <c r="A492" s="10" t="s">
        <v>671</v>
      </c>
      <c r="B492" s="10" t="s">
        <v>41</v>
      </c>
      <c r="C492" s="10" t="s">
        <v>133</v>
      </c>
      <c r="D492" s="10" t="s">
        <v>40</v>
      </c>
      <c r="E492" s="10" t="s">
        <v>22</v>
      </c>
      <c r="F492" s="10" t="s">
        <v>39</v>
      </c>
      <c r="G492" s="10" t="s">
        <v>132</v>
      </c>
      <c r="H492" s="10" t="s">
        <v>137</v>
      </c>
      <c r="I492" s="10" t="s">
        <v>23</v>
      </c>
    </row>
    <row r="493" spans="1:9" x14ac:dyDescent="0.25">
      <c r="A493" s="10" t="s">
        <v>672</v>
      </c>
      <c r="B493" s="10" t="s">
        <v>41</v>
      </c>
      <c r="C493" s="10" t="s">
        <v>133</v>
      </c>
      <c r="D493" s="10" t="s">
        <v>40</v>
      </c>
      <c r="E493" s="10" t="s">
        <v>22</v>
      </c>
      <c r="F493" s="10" t="s">
        <v>39</v>
      </c>
      <c r="G493" s="10" t="s">
        <v>132</v>
      </c>
      <c r="H493" s="10" t="s">
        <v>23</v>
      </c>
      <c r="I493" s="10" t="s">
        <v>136</v>
      </c>
    </row>
    <row r="494" spans="1:9" x14ac:dyDescent="0.25">
      <c r="A494" s="10" t="s">
        <v>673</v>
      </c>
      <c r="B494" s="10" t="s">
        <v>41</v>
      </c>
      <c r="C494" s="10" t="s">
        <v>133</v>
      </c>
      <c r="D494" s="10" t="s">
        <v>40</v>
      </c>
      <c r="E494" s="10" t="s">
        <v>22</v>
      </c>
      <c r="F494" s="10" t="s">
        <v>39</v>
      </c>
      <c r="G494" s="10" t="s">
        <v>132</v>
      </c>
      <c r="H494" s="10" t="s">
        <v>23</v>
      </c>
      <c r="I494" s="10" t="s">
        <v>20</v>
      </c>
    </row>
    <row r="495" spans="1:9" x14ac:dyDescent="0.25">
      <c r="A495" s="10" t="s">
        <v>674</v>
      </c>
      <c r="B495" s="10" t="s">
        <v>41</v>
      </c>
      <c r="C495" s="10" t="s">
        <v>133</v>
      </c>
      <c r="D495" s="10" t="s">
        <v>40</v>
      </c>
      <c r="E495" s="10" t="s">
        <v>22</v>
      </c>
      <c r="F495" s="10" t="s">
        <v>39</v>
      </c>
      <c r="G495" s="10" t="s">
        <v>132</v>
      </c>
      <c r="H495" s="10" t="s">
        <v>23</v>
      </c>
      <c r="I495" s="10" t="s">
        <v>135</v>
      </c>
    </row>
    <row r="496" spans="1:9" x14ac:dyDescent="0.25">
      <c r="A496" s="10" t="s">
        <v>675</v>
      </c>
      <c r="B496" s="10" t="s">
        <v>134</v>
      </c>
      <c r="C496" s="10" t="s">
        <v>133</v>
      </c>
      <c r="D496" s="10" t="s">
        <v>40</v>
      </c>
      <c r="E496" s="10" t="s">
        <v>41</v>
      </c>
      <c r="F496" s="10" t="s">
        <v>39</v>
      </c>
      <c r="G496" s="10" t="s">
        <v>132</v>
      </c>
      <c r="H496" s="10" t="s">
        <v>22</v>
      </c>
      <c r="I496" s="10" t="s">
        <v>23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00843-1FE7-4263-BFDB-F70525BA1500}">
  <sheetPr codeName="Plan2"/>
  <dimension ref="A1:W146"/>
  <sheetViews>
    <sheetView tabSelected="1" topLeftCell="A111" zoomScaleNormal="100" workbookViewId="0">
      <selection activeCell="A3" sqref="A3:T145"/>
    </sheetView>
  </sheetViews>
  <sheetFormatPr defaultColWidth="9.109375" defaultRowHeight="12" customHeight="1" x14ac:dyDescent="0.25"/>
  <cols>
    <col min="1" max="1" width="8.88671875" style="50" customWidth="1"/>
    <col min="2" max="2" width="7.44140625" style="33" customWidth="1"/>
    <col min="3" max="3" width="14.33203125" style="33" customWidth="1"/>
    <col min="4" max="4" width="4.44140625" style="33" customWidth="1"/>
    <col min="5" max="5" width="3.44140625" style="33" customWidth="1"/>
    <col min="6" max="6" width="2.6640625" style="33" customWidth="1"/>
    <col min="7" max="7" width="3.44140625" style="33" customWidth="1"/>
    <col min="8" max="8" width="4.44140625" style="33" customWidth="1"/>
    <col min="9" max="9" width="15.21875" style="33" customWidth="1"/>
    <col min="10" max="10" width="3.44140625" style="13" customWidth="1"/>
    <col min="11" max="11" width="3.33203125" style="33" customWidth="1"/>
    <col min="12" max="12" width="14.109375" style="33" customWidth="1"/>
    <col min="13" max="14" width="5.109375" style="33" customWidth="1"/>
    <col min="15" max="17" width="2.88671875" style="33" customWidth="1"/>
    <col min="18" max="20" width="3.33203125" style="33" customWidth="1"/>
    <col min="21" max="21" width="9.109375" style="33"/>
    <col min="22" max="22" width="5.21875" style="33" customWidth="1"/>
    <col min="23" max="23" width="13" style="33" customWidth="1"/>
    <col min="24" max="31" width="3.33203125" style="33" customWidth="1"/>
    <col min="32" max="32" width="9.109375" style="33"/>
    <col min="33" max="33" width="18.77734375" style="33" customWidth="1"/>
    <col min="34" max="16384" width="9.109375" style="33"/>
  </cols>
  <sheetData>
    <row r="1" spans="1:21" ht="241.2" customHeight="1" x14ac:dyDescent="0.25">
      <c r="A1"/>
      <c r="B1" s="39"/>
      <c r="C1" s="159"/>
      <c r="D1" s="159"/>
      <c r="E1" s="159"/>
      <c r="F1" s="159"/>
      <c r="G1" s="159"/>
      <c r="H1" s="159"/>
      <c r="I1" s="159"/>
      <c r="J1" s="159"/>
      <c r="K1" s="159"/>
      <c r="L1" s="159"/>
      <c r="M1" s="159"/>
      <c r="N1" s="159"/>
      <c r="O1" s="159"/>
      <c r="P1" s="159"/>
      <c r="Q1" s="159"/>
      <c r="R1" s="159"/>
      <c r="S1" s="159"/>
      <c r="T1" s="159"/>
      <c r="U1" s="40"/>
    </row>
    <row r="2" spans="1:21" ht="30.6" thickBot="1" x14ac:dyDescent="0.3">
      <c r="A2" s="160" t="s">
        <v>13</v>
      </c>
      <c r="B2" s="160"/>
      <c r="C2" s="161" t="s">
        <v>680</v>
      </c>
      <c r="D2" s="161"/>
      <c r="E2" s="161"/>
      <c r="F2" s="161"/>
      <c r="G2" s="161"/>
      <c r="H2" s="161"/>
      <c r="I2" s="161"/>
      <c r="J2" s="161"/>
      <c r="K2" s="161"/>
      <c r="L2" s="161"/>
      <c r="M2" s="161"/>
      <c r="N2" s="161"/>
      <c r="O2" s="161"/>
      <c r="P2" s="161"/>
      <c r="Q2" s="161"/>
      <c r="R2" s="161"/>
      <c r="S2" s="161"/>
      <c r="T2" s="161"/>
      <c r="U2" s="40"/>
    </row>
    <row r="3" spans="1:21" ht="12" customHeight="1" x14ac:dyDescent="0.25">
      <c r="A3" s="162" t="s">
        <v>54</v>
      </c>
      <c r="B3" s="163"/>
      <c r="C3" s="163"/>
      <c r="D3" s="43"/>
      <c r="E3" s="164"/>
      <c r="F3" s="164"/>
      <c r="G3" s="164"/>
      <c r="H3" s="43"/>
      <c r="I3" s="44"/>
      <c r="K3" s="21"/>
      <c r="L3" s="45"/>
      <c r="M3" s="46"/>
      <c r="N3" s="46"/>
      <c r="O3" s="46"/>
      <c r="P3" s="46"/>
      <c r="Q3" s="43"/>
      <c r="R3" s="47"/>
      <c r="S3" s="47"/>
      <c r="T3" s="48"/>
      <c r="U3" s="41"/>
    </row>
    <row r="4" spans="1:21" ht="12.75" customHeight="1" x14ac:dyDescent="0.25">
      <c r="A4" s="64">
        <v>46184</v>
      </c>
      <c r="B4" s="63" t="s">
        <v>78</v>
      </c>
      <c r="C4" s="131" t="s">
        <v>4</v>
      </c>
      <c r="D4" s="49"/>
      <c r="E4" s="141">
        <v>2</v>
      </c>
      <c r="F4" s="12" t="s">
        <v>53</v>
      </c>
      <c r="G4" s="142">
        <v>0</v>
      </c>
      <c r="H4" s="11"/>
      <c r="I4" s="132" t="s">
        <v>14</v>
      </c>
      <c r="K4" s="14"/>
      <c r="L4" s="148" t="s">
        <v>45</v>
      </c>
      <c r="M4" s="148"/>
      <c r="N4" s="148"/>
      <c r="O4" s="148"/>
      <c r="P4" s="148"/>
      <c r="Q4" s="148"/>
      <c r="R4" s="148"/>
      <c r="S4" s="148"/>
      <c r="T4" s="149"/>
      <c r="U4" s="41"/>
    </row>
    <row r="5" spans="1:21" ht="12.75" customHeight="1" x14ac:dyDescent="0.25">
      <c r="A5" s="64">
        <v>46184</v>
      </c>
      <c r="B5" s="63" t="s">
        <v>91</v>
      </c>
      <c r="C5" s="131" t="s">
        <v>1</v>
      </c>
      <c r="D5" s="15"/>
      <c r="E5" s="141">
        <v>2</v>
      </c>
      <c r="F5" s="12" t="s">
        <v>53</v>
      </c>
      <c r="G5" s="142">
        <v>1</v>
      </c>
      <c r="H5" s="11"/>
      <c r="I5" s="132" t="s">
        <v>92</v>
      </c>
      <c r="K5" s="34"/>
      <c r="L5" s="16"/>
      <c r="M5" s="17" t="s">
        <v>33</v>
      </c>
      <c r="N5" s="17" t="s">
        <v>20</v>
      </c>
      <c r="O5" s="17" t="s">
        <v>21</v>
      </c>
      <c r="P5" s="17" t="s">
        <v>23</v>
      </c>
      <c r="Q5" s="17" t="s">
        <v>22</v>
      </c>
      <c r="R5" s="17" t="s">
        <v>24</v>
      </c>
      <c r="S5" s="17" t="s">
        <v>25</v>
      </c>
      <c r="T5" s="18" t="s">
        <v>26</v>
      </c>
      <c r="U5" s="41"/>
    </row>
    <row r="6" spans="1:21" ht="12" customHeight="1" x14ac:dyDescent="0.25">
      <c r="A6" s="64">
        <v>46191</v>
      </c>
      <c r="B6" s="63" t="s">
        <v>77</v>
      </c>
      <c r="C6" s="131" t="s">
        <v>92</v>
      </c>
      <c r="D6" s="49"/>
      <c r="E6" s="141">
        <v>2</v>
      </c>
      <c r="F6" s="19" t="s">
        <v>53</v>
      </c>
      <c r="G6" s="142">
        <v>0</v>
      </c>
      <c r="H6" s="61"/>
      <c r="I6" s="132" t="s">
        <v>14</v>
      </c>
      <c r="K6" s="34"/>
      <c r="L6" s="91" t="str">
        <f>Jogos!AN5</f>
        <v>México</v>
      </c>
      <c r="M6" s="20">
        <f>VLOOKUP($L6,Jogos!$A$5:$I$8,2,FALSE)</f>
        <v>9</v>
      </c>
      <c r="N6" s="20">
        <f>VLOOKUP($L6,Jogos!$A$5:$I$8,3,FALSE)</f>
        <v>3</v>
      </c>
      <c r="O6" s="20">
        <f>VLOOKUP($L6,Jogos!$A$5:$I$8,4,FALSE)</f>
        <v>3</v>
      </c>
      <c r="P6" s="20">
        <f>VLOOKUP($L6,Jogos!$A$5:$I$8,5,FALSE)</f>
        <v>0</v>
      </c>
      <c r="Q6" s="20">
        <f>VLOOKUP($L6,Jogos!$A$5:$I$8,6,FALSE)</f>
        <v>0</v>
      </c>
      <c r="R6" s="20">
        <f>VLOOKUP($L6,Jogos!$A$5:$I$8,7,FALSE)</f>
        <v>6</v>
      </c>
      <c r="S6" s="20">
        <f>VLOOKUP($L6,Jogos!$A$5:$I$8,8,FALSE)</f>
        <v>2</v>
      </c>
      <c r="T6" s="20">
        <f>VLOOKUP($L6,Jogos!$A$5:$I$8,9,FALSE)</f>
        <v>4</v>
      </c>
      <c r="U6" s="41"/>
    </row>
    <row r="7" spans="1:21" ht="12.75" customHeight="1" x14ac:dyDescent="0.25">
      <c r="A7" s="64">
        <v>46191</v>
      </c>
      <c r="B7" s="63" t="s">
        <v>90</v>
      </c>
      <c r="C7" s="131" t="s">
        <v>4</v>
      </c>
      <c r="D7" s="49"/>
      <c r="E7" s="141">
        <v>2</v>
      </c>
      <c r="F7" s="19" t="s">
        <v>53</v>
      </c>
      <c r="G7" s="143">
        <v>1</v>
      </c>
      <c r="H7" s="61"/>
      <c r="I7" s="132" t="s">
        <v>1</v>
      </c>
      <c r="K7" s="34"/>
      <c r="L7" s="91" t="str">
        <f>Jogos!AN6</f>
        <v>Coréia do Sul</v>
      </c>
      <c r="M7" s="20">
        <f>VLOOKUP($L7,Jogos!$A$5:$I$8,2,FALSE)</f>
        <v>6</v>
      </c>
      <c r="N7" s="20">
        <f>VLOOKUP($L7,Jogos!$A$5:$I$8,3,FALSE)</f>
        <v>3</v>
      </c>
      <c r="O7" s="20">
        <f>VLOOKUP($L7,Jogos!$A$5:$I$8,4,FALSE)</f>
        <v>2</v>
      </c>
      <c r="P7" s="20">
        <f>VLOOKUP($L7,Jogos!$A$5:$I$8,5,FALSE)</f>
        <v>0</v>
      </c>
      <c r="Q7" s="20">
        <f>VLOOKUP($L7,Jogos!$A$5:$I$8,6,FALSE)</f>
        <v>1</v>
      </c>
      <c r="R7" s="20">
        <f>VLOOKUP($L7,Jogos!$A$5:$I$8,7,FALSE)</f>
        <v>5</v>
      </c>
      <c r="S7" s="20">
        <f>VLOOKUP($L7,Jogos!$A$5:$I$8,8,FALSE)</f>
        <v>3</v>
      </c>
      <c r="T7" s="20">
        <f>VLOOKUP($L7,Jogos!$A$5:$I$8,9,FALSE)</f>
        <v>2</v>
      </c>
      <c r="U7" s="41"/>
    </row>
    <row r="8" spans="1:21" ht="12.75" customHeight="1" x14ac:dyDescent="0.25">
      <c r="A8" s="64">
        <v>46197</v>
      </c>
      <c r="B8" s="63" t="s">
        <v>90</v>
      </c>
      <c r="C8" s="131" t="s">
        <v>14</v>
      </c>
      <c r="D8" s="15"/>
      <c r="E8" s="141">
        <v>0</v>
      </c>
      <c r="F8" s="12" t="s">
        <v>53</v>
      </c>
      <c r="G8" s="143">
        <v>2</v>
      </c>
      <c r="H8" s="11"/>
      <c r="I8" s="132" t="s">
        <v>1</v>
      </c>
      <c r="L8" s="91" t="str">
        <f>Jogos!AN7</f>
        <v>República Tcheca</v>
      </c>
      <c r="M8" s="20">
        <f>VLOOKUP($L8,Jogos!$A$5:$I$8,2,FALSE)</f>
        <v>3</v>
      </c>
      <c r="N8" s="20">
        <f>VLOOKUP($L8,Jogos!$A$5:$I$8,3,FALSE)</f>
        <v>3</v>
      </c>
      <c r="O8" s="20">
        <f>VLOOKUP($L8,Jogos!$A$5:$I$8,4,FALSE)</f>
        <v>1</v>
      </c>
      <c r="P8" s="20">
        <f>VLOOKUP($L8,Jogos!$A$5:$I$8,5,FALSE)</f>
        <v>0</v>
      </c>
      <c r="Q8" s="20">
        <f>VLOOKUP($L8,Jogos!$A$5:$I$8,6,FALSE)</f>
        <v>2</v>
      </c>
      <c r="R8" s="20">
        <f>VLOOKUP($L8,Jogos!$A$5:$I$8,7,FALSE)</f>
        <v>4</v>
      </c>
      <c r="S8" s="20">
        <f>VLOOKUP($L8,Jogos!$A$5:$I$8,8,FALSE)</f>
        <v>4</v>
      </c>
      <c r="T8" s="20">
        <f>VLOOKUP($L8,Jogos!$A$5:$I$8,9,FALSE)</f>
        <v>0</v>
      </c>
      <c r="U8" s="41"/>
    </row>
    <row r="9" spans="1:21" ht="12.75" customHeight="1" x14ac:dyDescent="0.25">
      <c r="A9" s="64">
        <v>46197</v>
      </c>
      <c r="B9" s="63" t="s">
        <v>90</v>
      </c>
      <c r="C9" s="131" t="s">
        <v>92</v>
      </c>
      <c r="D9" s="15"/>
      <c r="E9" s="141">
        <v>1</v>
      </c>
      <c r="F9" s="12" t="s">
        <v>53</v>
      </c>
      <c r="G9" s="142">
        <v>2</v>
      </c>
      <c r="H9" s="11"/>
      <c r="I9" s="132" t="s">
        <v>4</v>
      </c>
      <c r="K9" s="34"/>
      <c r="L9" s="91" t="str">
        <f>Jogos!AN8</f>
        <v>África do Sul</v>
      </c>
      <c r="M9" s="20">
        <f>VLOOKUP($L9,Jogos!$A$5:$I$8,2,FALSE)</f>
        <v>0</v>
      </c>
      <c r="N9" s="20">
        <f>VLOOKUP($L9,Jogos!$A$5:$I$8,3,FALSE)</f>
        <v>3</v>
      </c>
      <c r="O9" s="20">
        <f>VLOOKUP($L9,Jogos!$A$5:$I$8,4,FALSE)</f>
        <v>0</v>
      </c>
      <c r="P9" s="20">
        <f>VLOOKUP($L9,Jogos!$A$5:$I$8,5,FALSE)</f>
        <v>0</v>
      </c>
      <c r="Q9" s="20">
        <f>VLOOKUP($L9,Jogos!$A$5:$I$8,6,FALSE)</f>
        <v>3</v>
      </c>
      <c r="R9" s="20">
        <f>VLOOKUP($L9,Jogos!$A$5:$I$8,7,FALSE)</f>
        <v>0</v>
      </c>
      <c r="S9" s="20">
        <f>VLOOKUP($L9,Jogos!$A$5:$I$8,8,FALSE)</f>
        <v>6</v>
      </c>
      <c r="T9" s="20">
        <f>VLOOKUP($L9,Jogos!$A$5:$I$8,9,FALSE)</f>
        <v>-6</v>
      </c>
      <c r="U9" s="41"/>
    </row>
    <row r="10" spans="1:21" ht="15.75" customHeight="1" x14ac:dyDescent="0.25">
      <c r="A10" s="52"/>
      <c r="B10" s="53"/>
      <c r="C10" s="54"/>
      <c r="D10" s="22"/>
      <c r="E10" s="22"/>
      <c r="F10" s="22"/>
      <c r="G10" s="22"/>
      <c r="H10" s="22"/>
      <c r="I10" s="54"/>
      <c r="K10" s="23"/>
      <c r="L10" s="22"/>
      <c r="M10" s="22"/>
      <c r="N10" s="22"/>
      <c r="O10" s="22"/>
      <c r="P10" s="22"/>
      <c r="Q10" s="22"/>
      <c r="R10" s="22"/>
      <c r="S10" s="22"/>
      <c r="T10" s="22"/>
    </row>
    <row r="11" spans="1:21" ht="12" customHeight="1" x14ac:dyDescent="0.25">
      <c r="A11" s="150" t="s">
        <v>70</v>
      </c>
      <c r="B11" s="151"/>
      <c r="C11" s="151"/>
      <c r="D11" s="24"/>
      <c r="E11" s="152"/>
      <c r="F11" s="152"/>
      <c r="G11" s="152"/>
      <c r="H11" s="24"/>
      <c r="I11" s="62"/>
      <c r="K11" s="25"/>
      <c r="L11" s="26"/>
      <c r="M11" s="27"/>
      <c r="N11" s="27"/>
      <c r="O11" s="27"/>
      <c r="P11" s="27"/>
      <c r="Q11" s="24"/>
      <c r="R11" s="28"/>
      <c r="S11" s="28"/>
      <c r="T11" s="29"/>
      <c r="U11" s="42"/>
    </row>
    <row r="12" spans="1:21" ht="12.75" customHeight="1" x14ac:dyDescent="0.25">
      <c r="A12" s="64">
        <v>46185</v>
      </c>
      <c r="B12" s="63" t="s">
        <v>78</v>
      </c>
      <c r="C12" s="131" t="s">
        <v>89</v>
      </c>
      <c r="D12" s="49"/>
      <c r="E12" s="141">
        <v>1</v>
      </c>
      <c r="F12" s="12" t="s">
        <v>53</v>
      </c>
      <c r="G12" s="142">
        <v>0</v>
      </c>
      <c r="H12" s="11"/>
      <c r="I12" s="132" t="s">
        <v>93</v>
      </c>
      <c r="K12" s="14"/>
      <c r="L12" s="148" t="s">
        <v>46</v>
      </c>
      <c r="M12" s="148"/>
      <c r="N12" s="148"/>
      <c r="O12" s="148"/>
      <c r="P12" s="148"/>
      <c r="Q12" s="148"/>
      <c r="R12" s="148"/>
      <c r="S12" s="148"/>
      <c r="T12" s="149"/>
      <c r="U12" s="42"/>
    </row>
    <row r="13" spans="1:21" ht="12.75" customHeight="1" x14ac:dyDescent="0.25">
      <c r="A13" s="64">
        <v>46186</v>
      </c>
      <c r="B13" s="63" t="s">
        <v>78</v>
      </c>
      <c r="C13" s="131" t="s">
        <v>88</v>
      </c>
      <c r="D13" s="15"/>
      <c r="E13" s="141">
        <v>0</v>
      </c>
      <c r="F13" s="12" t="s">
        <v>53</v>
      </c>
      <c r="G13" s="142">
        <v>2</v>
      </c>
      <c r="H13" s="11"/>
      <c r="I13" s="132" t="s">
        <v>10</v>
      </c>
      <c r="K13" s="34"/>
      <c r="L13" s="16"/>
      <c r="M13" s="17" t="s">
        <v>33</v>
      </c>
      <c r="N13" s="17" t="s">
        <v>20</v>
      </c>
      <c r="O13" s="17" t="s">
        <v>21</v>
      </c>
      <c r="P13" s="17" t="s">
        <v>23</v>
      </c>
      <c r="Q13" s="17" t="s">
        <v>22</v>
      </c>
      <c r="R13" s="17" t="s">
        <v>24</v>
      </c>
      <c r="S13" s="17" t="s">
        <v>25</v>
      </c>
      <c r="T13" s="18" t="s">
        <v>26</v>
      </c>
      <c r="U13" s="42"/>
    </row>
    <row r="14" spans="1:21" ht="12" customHeight="1" x14ac:dyDescent="0.25">
      <c r="A14" s="64">
        <v>46191</v>
      </c>
      <c r="B14" s="63" t="s">
        <v>78</v>
      </c>
      <c r="C14" s="132" t="s">
        <v>10</v>
      </c>
      <c r="D14" s="49"/>
      <c r="E14" s="141">
        <v>1</v>
      </c>
      <c r="F14" s="19" t="s">
        <v>53</v>
      </c>
      <c r="G14" s="142">
        <v>1</v>
      </c>
      <c r="H14" s="61"/>
      <c r="I14" s="132" t="s">
        <v>93</v>
      </c>
      <c r="K14" s="34"/>
      <c r="L14" s="91" t="str">
        <f>Jogos!AN13</f>
        <v>Suíça</v>
      </c>
      <c r="M14" s="20">
        <f>VLOOKUP($L14,Jogos!$A$13:$I$16,2,FALSE)</f>
        <v>7</v>
      </c>
      <c r="N14" s="20">
        <f>VLOOKUP($L14,Jogos!$A$13:$I$16,3,FALSE)</f>
        <v>3</v>
      </c>
      <c r="O14" s="20">
        <f>VLOOKUP($L14,Jogos!$A$13:$I$16,4,FALSE)</f>
        <v>2</v>
      </c>
      <c r="P14" s="20">
        <f>VLOOKUP($L14,Jogos!$A$13:$I$16,5,FALSE)</f>
        <v>1</v>
      </c>
      <c r="Q14" s="20">
        <f>VLOOKUP($L14,Jogos!$A$13:$I$16,6,FALSE)</f>
        <v>0</v>
      </c>
      <c r="R14" s="20">
        <f>VLOOKUP($L14,Jogos!$A$13:$I$16,7,FALSE)</f>
        <v>5</v>
      </c>
      <c r="S14" s="20">
        <f>VLOOKUP($L14,Jogos!$A$13:$I$16,8,FALSE)</f>
        <v>2</v>
      </c>
      <c r="T14" s="20">
        <f>VLOOKUP($L14,Jogos!$A$13:$I$16,9,FALSE)</f>
        <v>3</v>
      </c>
      <c r="U14" s="42"/>
    </row>
    <row r="15" spans="1:21" ht="12.75" customHeight="1" x14ac:dyDescent="0.25">
      <c r="A15" s="64">
        <v>46191</v>
      </c>
      <c r="B15" s="63" t="s">
        <v>94</v>
      </c>
      <c r="C15" s="131" t="s">
        <v>89</v>
      </c>
      <c r="D15" s="15"/>
      <c r="E15" s="141">
        <v>2</v>
      </c>
      <c r="F15" s="12" t="s">
        <v>53</v>
      </c>
      <c r="G15" s="142">
        <v>0</v>
      </c>
      <c r="H15" s="11"/>
      <c r="I15" s="132" t="s">
        <v>88</v>
      </c>
      <c r="K15" s="34"/>
      <c r="L15" s="91" t="str">
        <f>Jogos!AN14</f>
        <v>Canadá</v>
      </c>
      <c r="M15" s="20">
        <f>VLOOKUP($L15,Jogos!$A$13:$I$16,2,FALSE)</f>
        <v>6</v>
      </c>
      <c r="N15" s="20">
        <f>VLOOKUP($L15,Jogos!$A$13:$I$16,3,FALSE)</f>
        <v>3</v>
      </c>
      <c r="O15" s="20">
        <f>VLOOKUP($L15,Jogos!$A$13:$I$16,4,FALSE)</f>
        <v>2</v>
      </c>
      <c r="P15" s="20">
        <f>VLOOKUP($L15,Jogos!$A$13:$I$16,5,FALSE)</f>
        <v>0</v>
      </c>
      <c r="Q15" s="20">
        <f>VLOOKUP($L15,Jogos!$A$13:$I$16,6,FALSE)</f>
        <v>1</v>
      </c>
      <c r="R15" s="20">
        <f>VLOOKUP($L15,Jogos!$A$13:$I$16,7,FALSE)</f>
        <v>4</v>
      </c>
      <c r="S15" s="20">
        <f>VLOOKUP($L15,Jogos!$A$13:$I$16,8,FALSE)</f>
        <v>2</v>
      </c>
      <c r="T15" s="20">
        <f>VLOOKUP($L15,Jogos!$A$13:$I$16,9,FALSE)</f>
        <v>2</v>
      </c>
      <c r="U15" s="42"/>
    </row>
    <row r="16" spans="1:21" ht="12.75" customHeight="1" x14ac:dyDescent="0.25">
      <c r="A16" s="64">
        <v>46197</v>
      </c>
      <c r="B16" s="63" t="s">
        <v>78</v>
      </c>
      <c r="C16" s="132" t="s">
        <v>10</v>
      </c>
      <c r="D16" s="15"/>
      <c r="E16" s="141">
        <v>2</v>
      </c>
      <c r="F16" s="12" t="s">
        <v>53</v>
      </c>
      <c r="G16" s="142">
        <v>1</v>
      </c>
      <c r="H16" s="11"/>
      <c r="I16" s="132" t="s">
        <v>89</v>
      </c>
      <c r="K16" s="34"/>
      <c r="L16" s="91" t="str">
        <f>Jogos!AN15</f>
        <v>Bósnia</v>
      </c>
      <c r="M16" s="20">
        <f>VLOOKUP($L16,Jogos!$A$13:$I$16,2,FALSE)</f>
        <v>4</v>
      </c>
      <c r="N16" s="20">
        <f>VLOOKUP($L16,Jogos!$A$13:$I$16,3,FALSE)</f>
        <v>3</v>
      </c>
      <c r="O16" s="20">
        <f>VLOOKUP($L16,Jogos!$A$13:$I$16,4,FALSE)</f>
        <v>1</v>
      </c>
      <c r="P16" s="20">
        <f>VLOOKUP($L16,Jogos!$A$13:$I$16,5,FALSE)</f>
        <v>1</v>
      </c>
      <c r="Q16" s="20">
        <f>VLOOKUP($L16,Jogos!$A$13:$I$16,6,FALSE)</f>
        <v>1</v>
      </c>
      <c r="R16" s="20">
        <f>VLOOKUP($L16,Jogos!$A$13:$I$16,7,FALSE)</f>
        <v>3</v>
      </c>
      <c r="S16" s="20">
        <f>VLOOKUP($L16,Jogos!$A$13:$I$16,8,FALSE)</f>
        <v>2</v>
      </c>
      <c r="T16" s="20">
        <f>VLOOKUP($L16,Jogos!$A$13:$I$16,9,FALSE)</f>
        <v>1</v>
      </c>
      <c r="U16" s="42"/>
    </row>
    <row r="17" spans="1:23" ht="12.75" customHeight="1" x14ac:dyDescent="0.25">
      <c r="A17" s="64">
        <v>46197</v>
      </c>
      <c r="B17" s="63" t="s">
        <v>78</v>
      </c>
      <c r="C17" s="131" t="s">
        <v>93</v>
      </c>
      <c r="D17" s="15"/>
      <c r="E17" s="141">
        <v>2</v>
      </c>
      <c r="F17" s="12" t="s">
        <v>53</v>
      </c>
      <c r="G17" s="142">
        <v>0</v>
      </c>
      <c r="H17" s="11"/>
      <c r="I17" s="132" t="s">
        <v>88</v>
      </c>
      <c r="K17" s="21"/>
      <c r="L17" s="91" t="str">
        <f>Jogos!AN16</f>
        <v>Catar</v>
      </c>
      <c r="M17" s="20">
        <f>VLOOKUP($L17,Jogos!$A$13:$I$16,2,FALSE)</f>
        <v>0</v>
      </c>
      <c r="N17" s="20">
        <f>VLOOKUP($L17,Jogos!$A$13:$I$16,3,FALSE)</f>
        <v>3</v>
      </c>
      <c r="O17" s="20">
        <f>VLOOKUP($L17,Jogos!$A$13:$I$16,4,FALSE)</f>
        <v>0</v>
      </c>
      <c r="P17" s="20">
        <f>VLOOKUP($L17,Jogos!$A$13:$I$16,5,FALSE)</f>
        <v>0</v>
      </c>
      <c r="Q17" s="20">
        <f>VLOOKUP($L17,Jogos!$A$13:$I$16,6,FALSE)</f>
        <v>3</v>
      </c>
      <c r="R17" s="20">
        <f>VLOOKUP($L17,Jogos!$A$13:$I$16,7,FALSE)</f>
        <v>0</v>
      </c>
      <c r="S17" s="20">
        <f>VLOOKUP($L17,Jogos!$A$13:$I$16,8,FALSE)</f>
        <v>6</v>
      </c>
      <c r="T17" s="20">
        <f>VLOOKUP($L17,Jogos!$A$13:$I$16,9,FALSE)</f>
        <v>-6</v>
      </c>
      <c r="U17" s="42"/>
    </row>
    <row r="18" spans="1:23" ht="15" customHeight="1" x14ac:dyDescent="0.25">
      <c r="A18" s="52"/>
      <c r="B18" s="53"/>
      <c r="C18" s="60"/>
      <c r="D18" s="30"/>
      <c r="E18" s="31"/>
      <c r="F18" s="31"/>
      <c r="G18" s="31"/>
      <c r="H18" s="31"/>
      <c r="I18" s="60"/>
      <c r="K18" s="23"/>
      <c r="L18" s="22"/>
      <c r="M18" s="22"/>
      <c r="N18" s="22"/>
      <c r="O18" s="22"/>
      <c r="P18" s="22"/>
      <c r="Q18" s="22"/>
      <c r="R18" s="22"/>
      <c r="S18" s="22"/>
      <c r="T18" s="22"/>
    </row>
    <row r="19" spans="1:23" ht="12" customHeight="1" x14ac:dyDescent="0.25">
      <c r="A19" s="150" t="s">
        <v>69</v>
      </c>
      <c r="B19" s="151"/>
      <c r="C19" s="151"/>
      <c r="D19" s="24"/>
      <c r="E19" s="152"/>
      <c r="F19" s="152"/>
      <c r="G19" s="152"/>
      <c r="H19" s="24"/>
      <c r="I19" s="62"/>
      <c r="K19" s="25"/>
      <c r="L19" s="26"/>
      <c r="M19" s="27"/>
      <c r="N19" s="27"/>
      <c r="O19" s="27"/>
      <c r="P19" s="27"/>
      <c r="Q19" s="24"/>
      <c r="R19" s="28"/>
      <c r="S19" s="28"/>
      <c r="T19" s="29"/>
      <c r="U19" s="42"/>
    </row>
    <row r="20" spans="1:23" ht="12.75" customHeight="1" x14ac:dyDescent="0.25">
      <c r="A20" s="64">
        <v>46186</v>
      </c>
      <c r="B20" s="63" t="s">
        <v>94</v>
      </c>
      <c r="C20" s="131" t="s">
        <v>2</v>
      </c>
      <c r="D20" s="49"/>
      <c r="E20" s="141">
        <v>2</v>
      </c>
      <c r="F20" s="12" t="s">
        <v>53</v>
      </c>
      <c r="G20" s="142">
        <v>1</v>
      </c>
      <c r="H20" s="11"/>
      <c r="I20" s="132" t="s">
        <v>82</v>
      </c>
      <c r="K20" s="14"/>
      <c r="L20" s="148" t="s">
        <v>47</v>
      </c>
      <c r="M20" s="148"/>
      <c r="N20" s="148"/>
      <c r="O20" s="148"/>
      <c r="P20" s="148"/>
      <c r="Q20" s="148"/>
      <c r="R20" s="148"/>
      <c r="S20" s="148"/>
      <c r="T20" s="149"/>
      <c r="U20" s="42"/>
      <c r="W20" s="59"/>
    </row>
    <row r="21" spans="1:23" ht="12.75" customHeight="1" x14ac:dyDescent="0.25">
      <c r="A21" s="64">
        <v>46186</v>
      </c>
      <c r="B21" s="63" t="s">
        <v>90</v>
      </c>
      <c r="C21" s="131" t="s">
        <v>95</v>
      </c>
      <c r="D21" s="15"/>
      <c r="E21" s="141">
        <v>0</v>
      </c>
      <c r="F21" s="12" t="s">
        <v>53</v>
      </c>
      <c r="G21" s="142">
        <v>3</v>
      </c>
      <c r="H21" s="11"/>
      <c r="I21" s="132" t="s">
        <v>96</v>
      </c>
      <c r="K21" s="34"/>
      <c r="L21" s="16"/>
      <c r="M21" s="17" t="s">
        <v>33</v>
      </c>
      <c r="N21" s="17" t="s">
        <v>20</v>
      </c>
      <c r="O21" s="17" t="s">
        <v>21</v>
      </c>
      <c r="P21" s="17" t="s">
        <v>23</v>
      </c>
      <c r="Q21" s="17" t="s">
        <v>22</v>
      </c>
      <c r="R21" s="17" t="s">
        <v>24</v>
      </c>
      <c r="S21" s="17" t="s">
        <v>25</v>
      </c>
      <c r="T21" s="18" t="s">
        <v>26</v>
      </c>
      <c r="U21" s="42"/>
    </row>
    <row r="22" spans="1:23" ht="12" customHeight="1" x14ac:dyDescent="0.25">
      <c r="A22" s="64">
        <v>46192</v>
      </c>
      <c r="B22" s="63" t="s">
        <v>94</v>
      </c>
      <c r="C22" s="132" t="s">
        <v>96</v>
      </c>
      <c r="D22" s="49"/>
      <c r="E22" s="141">
        <v>0</v>
      </c>
      <c r="F22" s="19" t="s">
        <v>53</v>
      </c>
      <c r="G22" s="142">
        <v>2</v>
      </c>
      <c r="H22" s="61"/>
      <c r="I22" s="132" t="s">
        <v>82</v>
      </c>
      <c r="K22" s="34"/>
      <c r="L22" s="91" t="str">
        <f>Jogos!AN21</f>
        <v>Brasil</v>
      </c>
      <c r="M22" s="20">
        <f>VLOOKUP($L22,Jogos!$A$21:$I$24,2,FALSE)</f>
        <v>9</v>
      </c>
      <c r="N22" s="20">
        <f>VLOOKUP($L22,Jogos!$A$21:$I$24,3,FALSE)</f>
        <v>3</v>
      </c>
      <c r="O22" s="20">
        <f>VLOOKUP($L22,Jogos!$A$21:$I$24,4,FALSE)</f>
        <v>3</v>
      </c>
      <c r="P22" s="20">
        <f>VLOOKUP($L22,Jogos!$A$21:$I$24,5,FALSE)</f>
        <v>0</v>
      </c>
      <c r="Q22" s="20">
        <f>VLOOKUP($L22,Jogos!$A$21:$I$24,6,FALSE)</f>
        <v>0</v>
      </c>
      <c r="R22" s="20">
        <f>VLOOKUP($L22,Jogos!$A$21:$I$24,7,FALSE)</f>
        <v>9</v>
      </c>
      <c r="S22" s="20">
        <f>VLOOKUP($L22,Jogos!$A$21:$I$24,8,FALSE)</f>
        <v>1</v>
      </c>
      <c r="T22" s="20">
        <f>VLOOKUP($L22,Jogos!$A$21:$I$24,9,FALSE)</f>
        <v>8</v>
      </c>
      <c r="U22" s="42"/>
    </row>
    <row r="23" spans="1:23" ht="12.75" customHeight="1" x14ac:dyDescent="0.25">
      <c r="A23" s="64">
        <v>46192</v>
      </c>
      <c r="B23" s="63" t="s">
        <v>97</v>
      </c>
      <c r="C23" s="131" t="s">
        <v>2</v>
      </c>
      <c r="D23" s="15"/>
      <c r="E23" s="141">
        <v>5</v>
      </c>
      <c r="F23" s="12" t="s">
        <v>53</v>
      </c>
      <c r="G23" s="142">
        <v>0</v>
      </c>
      <c r="H23" s="11"/>
      <c r="I23" s="132" t="s">
        <v>95</v>
      </c>
      <c r="K23" s="34"/>
      <c r="L23" s="91" t="str">
        <f>Jogos!AN22</f>
        <v>Marrocos</v>
      </c>
      <c r="M23" s="20">
        <f>VLOOKUP($L23,Jogos!$A$21:$I$24,2,FALSE)</f>
        <v>6</v>
      </c>
      <c r="N23" s="20">
        <f>VLOOKUP($L23,Jogos!$A$21:$I$24,3,FALSE)</f>
        <v>3</v>
      </c>
      <c r="O23" s="20">
        <f>VLOOKUP($L23,Jogos!$A$21:$I$24,4,FALSE)</f>
        <v>2</v>
      </c>
      <c r="P23" s="20">
        <f>VLOOKUP($L23,Jogos!$A$21:$I$24,5,FALSE)</f>
        <v>0</v>
      </c>
      <c r="Q23" s="20">
        <f>VLOOKUP($L23,Jogos!$A$21:$I$24,6,FALSE)</f>
        <v>1</v>
      </c>
      <c r="R23" s="20">
        <f>VLOOKUP($L23,Jogos!$A$21:$I$24,7,FALSE)</f>
        <v>5</v>
      </c>
      <c r="S23" s="20">
        <f>VLOOKUP($L23,Jogos!$A$21:$I$24,8,FALSE)</f>
        <v>3</v>
      </c>
      <c r="T23" s="20">
        <f>VLOOKUP($L23,Jogos!$A$21:$I$24,9,FALSE)</f>
        <v>2</v>
      </c>
      <c r="U23" s="42"/>
    </row>
    <row r="24" spans="1:23" ht="12.75" customHeight="1" x14ac:dyDescent="0.25">
      <c r="A24" s="64">
        <v>46197</v>
      </c>
      <c r="B24" s="63" t="s">
        <v>94</v>
      </c>
      <c r="C24" s="132" t="s">
        <v>82</v>
      </c>
      <c r="D24" s="15"/>
      <c r="E24" s="141">
        <v>2</v>
      </c>
      <c r="F24" s="12" t="s">
        <v>53</v>
      </c>
      <c r="G24" s="142">
        <v>1</v>
      </c>
      <c r="H24" s="11"/>
      <c r="I24" s="132" t="s">
        <v>95</v>
      </c>
      <c r="K24" s="34"/>
      <c r="L24" s="91" t="str">
        <f>Jogos!AN23</f>
        <v>Escócia</v>
      </c>
      <c r="M24" s="20">
        <f>VLOOKUP($L24,Jogos!$A$21:$I$24,2,FALSE)</f>
        <v>3</v>
      </c>
      <c r="N24" s="20">
        <f>VLOOKUP($L24,Jogos!$A$21:$I$24,3,FALSE)</f>
        <v>3</v>
      </c>
      <c r="O24" s="20">
        <f>VLOOKUP($L24,Jogos!$A$21:$I$24,4,FALSE)</f>
        <v>1</v>
      </c>
      <c r="P24" s="20">
        <f>VLOOKUP($L24,Jogos!$A$21:$I$24,5,FALSE)</f>
        <v>0</v>
      </c>
      <c r="Q24" s="20">
        <f>VLOOKUP($L24,Jogos!$A$21:$I$24,6,FALSE)</f>
        <v>2</v>
      </c>
      <c r="R24" s="20">
        <f>VLOOKUP($L24,Jogos!$A$21:$I$24,7,FALSE)</f>
        <v>3</v>
      </c>
      <c r="S24" s="20">
        <f>VLOOKUP($L24,Jogos!$A$21:$I$24,8,FALSE)</f>
        <v>4</v>
      </c>
      <c r="T24" s="20">
        <f>VLOOKUP($L24,Jogos!$A$21:$I$24,9,FALSE)</f>
        <v>-1</v>
      </c>
      <c r="U24" s="42"/>
    </row>
    <row r="25" spans="1:23" ht="12.75" customHeight="1" x14ac:dyDescent="0.25">
      <c r="A25" s="64">
        <v>46197</v>
      </c>
      <c r="B25" s="63" t="s">
        <v>94</v>
      </c>
      <c r="C25" s="132" t="s">
        <v>96</v>
      </c>
      <c r="D25" s="15"/>
      <c r="E25" s="141">
        <v>0</v>
      </c>
      <c r="F25" s="12" t="s">
        <v>53</v>
      </c>
      <c r="G25" s="142">
        <v>2</v>
      </c>
      <c r="H25" s="11"/>
      <c r="I25" s="132" t="s">
        <v>2</v>
      </c>
      <c r="K25" s="21"/>
      <c r="L25" s="91" t="str">
        <f>Jogos!AN24</f>
        <v>Haiti</v>
      </c>
      <c r="M25" s="20">
        <f>VLOOKUP($L25,Jogos!$A$21:$I$24,2,FALSE)</f>
        <v>0</v>
      </c>
      <c r="N25" s="20">
        <f>VLOOKUP($L25,Jogos!$A$21:$I$24,3,FALSE)</f>
        <v>3</v>
      </c>
      <c r="O25" s="20">
        <f>VLOOKUP($L25,Jogos!$A$21:$I$24,4,FALSE)</f>
        <v>0</v>
      </c>
      <c r="P25" s="20">
        <f>VLOOKUP($L25,Jogos!$A$21:$I$24,5,FALSE)</f>
        <v>0</v>
      </c>
      <c r="Q25" s="20">
        <f>VLOOKUP($L25,Jogos!$A$21:$I$24,6,FALSE)</f>
        <v>3</v>
      </c>
      <c r="R25" s="20">
        <f>VLOOKUP($L25,Jogos!$A$21:$I$24,7,FALSE)</f>
        <v>1</v>
      </c>
      <c r="S25" s="20">
        <f>VLOOKUP($L25,Jogos!$A$21:$I$24,8,FALSE)</f>
        <v>10</v>
      </c>
      <c r="T25" s="20">
        <f>VLOOKUP($L25,Jogos!$A$21:$I$24,9,FALSE)</f>
        <v>-9</v>
      </c>
      <c r="U25" s="42"/>
    </row>
    <row r="26" spans="1:23" ht="15" customHeight="1" x14ac:dyDescent="0.25">
      <c r="A26" s="52"/>
      <c r="B26" s="53"/>
      <c r="C26" s="60"/>
      <c r="D26" s="30"/>
      <c r="E26" s="31"/>
      <c r="F26" s="31"/>
      <c r="G26" s="31"/>
      <c r="H26" s="31"/>
      <c r="I26" s="55"/>
      <c r="K26" s="23"/>
      <c r="L26" s="22"/>
      <c r="M26" s="22"/>
      <c r="N26" s="22"/>
      <c r="O26" s="22"/>
      <c r="P26" s="22"/>
      <c r="Q26" s="22"/>
      <c r="R26" s="22"/>
      <c r="S26" s="22"/>
      <c r="T26" s="22"/>
    </row>
    <row r="27" spans="1:23" ht="12" customHeight="1" x14ac:dyDescent="0.25">
      <c r="A27" s="150" t="s">
        <v>71</v>
      </c>
      <c r="B27" s="151"/>
      <c r="C27" s="151"/>
      <c r="D27" s="24"/>
      <c r="E27" s="152"/>
      <c r="F27" s="152"/>
      <c r="G27" s="152"/>
      <c r="H27" s="24"/>
      <c r="I27" s="62"/>
      <c r="K27" s="25"/>
      <c r="L27" s="26"/>
      <c r="M27" s="27"/>
      <c r="N27" s="27"/>
      <c r="O27" s="27"/>
      <c r="P27" s="27"/>
      <c r="Q27" s="24"/>
      <c r="R27" s="28"/>
      <c r="S27" s="28"/>
      <c r="T27" s="29"/>
      <c r="U27" s="42"/>
    </row>
    <row r="28" spans="1:23" ht="12.75" customHeight="1" x14ac:dyDescent="0.25">
      <c r="A28" s="64">
        <v>46185</v>
      </c>
      <c r="B28" s="63" t="s">
        <v>90</v>
      </c>
      <c r="C28" s="131" t="s">
        <v>16</v>
      </c>
      <c r="D28" s="49"/>
      <c r="E28" s="141">
        <v>1</v>
      </c>
      <c r="F28" s="144" t="s">
        <v>53</v>
      </c>
      <c r="G28" s="142">
        <v>1</v>
      </c>
      <c r="H28" s="11"/>
      <c r="I28" s="132" t="s">
        <v>9</v>
      </c>
      <c r="K28" s="14"/>
      <c r="L28" s="148" t="s">
        <v>48</v>
      </c>
      <c r="M28" s="148"/>
      <c r="N28" s="148"/>
      <c r="O28" s="148"/>
      <c r="P28" s="148"/>
      <c r="Q28" s="148"/>
      <c r="R28" s="148"/>
      <c r="S28" s="148"/>
      <c r="T28" s="149"/>
      <c r="U28" s="42"/>
    </row>
    <row r="29" spans="1:23" ht="12.75" customHeight="1" x14ac:dyDescent="0.25">
      <c r="A29" s="64">
        <v>46187</v>
      </c>
      <c r="B29" s="63" t="s">
        <v>78</v>
      </c>
      <c r="C29" s="131" t="s">
        <v>64</v>
      </c>
      <c r="D29" s="15"/>
      <c r="E29" s="141">
        <v>1</v>
      </c>
      <c r="F29" s="144" t="s">
        <v>53</v>
      </c>
      <c r="G29" s="142">
        <v>2</v>
      </c>
      <c r="H29" s="11"/>
      <c r="I29" s="132" t="s">
        <v>98</v>
      </c>
      <c r="K29" s="34"/>
      <c r="L29" s="16"/>
      <c r="M29" s="17" t="s">
        <v>33</v>
      </c>
      <c r="N29" s="17" t="s">
        <v>20</v>
      </c>
      <c r="O29" s="17" t="s">
        <v>21</v>
      </c>
      <c r="P29" s="17" t="s">
        <v>23</v>
      </c>
      <c r="Q29" s="17" t="s">
        <v>22</v>
      </c>
      <c r="R29" s="17" t="s">
        <v>24</v>
      </c>
      <c r="S29" s="17" t="s">
        <v>25</v>
      </c>
      <c r="T29" s="18" t="s">
        <v>26</v>
      </c>
      <c r="U29" s="42"/>
    </row>
    <row r="30" spans="1:23" ht="12" customHeight="1" x14ac:dyDescent="0.25">
      <c r="A30" s="64">
        <v>46192</v>
      </c>
      <c r="B30" s="63" t="s">
        <v>78</v>
      </c>
      <c r="C30" s="131" t="s">
        <v>16</v>
      </c>
      <c r="D30" s="49"/>
      <c r="E30" s="141">
        <v>2</v>
      </c>
      <c r="F30" s="145" t="s">
        <v>53</v>
      </c>
      <c r="G30" s="142">
        <v>0</v>
      </c>
      <c r="H30" s="61"/>
      <c r="I30" s="132" t="s">
        <v>64</v>
      </c>
      <c r="K30" s="34"/>
      <c r="L30" s="91" t="str">
        <f>Jogos!AN29</f>
        <v>Estados Unidos</v>
      </c>
      <c r="M30" s="20">
        <f>VLOOKUP($L30,Jogos!$A$29:$I$32,2,FALSE)</f>
        <v>7</v>
      </c>
      <c r="N30" s="20">
        <f>VLOOKUP($L30,Jogos!$A$29:$I$32,3,FALSE)</f>
        <v>3</v>
      </c>
      <c r="O30" s="20">
        <f>VLOOKUP($L30,Jogos!$A$29:$I$32,4,FALSE)</f>
        <v>2</v>
      </c>
      <c r="P30" s="20">
        <f>VLOOKUP($L30,Jogos!$A$29:$I$32,5,FALSE)</f>
        <v>1</v>
      </c>
      <c r="Q30" s="20">
        <f>VLOOKUP($L30,Jogos!$A$29:$I$32,6,FALSE)</f>
        <v>0</v>
      </c>
      <c r="R30" s="20">
        <f>VLOOKUP($L30,Jogos!$A$29:$I$32,7,FALSE)</f>
        <v>5</v>
      </c>
      <c r="S30" s="20">
        <f>VLOOKUP($L30,Jogos!$A$29:$I$32,8,FALSE)</f>
        <v>2</v>
      </c>
      <c r="T30" s="20">
        <f>VLOOKUP($L30,Jogos!$A$29:$I$32,9,FALSE)</f>
        <v>3</v>
      </c>
      <c r="U30" s="42"/>
    </row>
    <row r="31" spans="1:23" ht="12.75" customHeight="1" x14ac:dyDescent="0.25">
      <c r="A31" s="64">
        <v>46193</v>
      </c>
      <c r="B31" s="63" t="s">
        <v>99</v>
      </c>
      <c r="C31" s="131" t="s">
        <v>98</v>
      </c>
      <c r="D31" s="15"/>
      <c r="E31" s="141">
        <v>2</v>
      </c>
      <c r="F31" s="144" t="s">
        <v>53</v>
      </c>
      <c r="G31" s="142">
        <v>1</v>
      </c>
      <c r="H31" s="11"/>
      <c r="I31" s="132" t="s">
        <v>9</v>
      </c>
      <c r="K31" s="34"/>
      <c r="L31" s="91" t="str">
        <f>Jogos!AN30</f>
        <v>Turquia</v>
      </c>
      <c r="M31" s="20">
        <f>VLOOKUP($L31,Jogos!$A$29:$I$32,2,FALSE)</f>
        <v>6</v>
      </c>
      <c r="N31" s="20">
        <f>VLOOKUP($L31,Jogos!$A$29:$I$32,3,FALSE)</f>
        <v>3</v>
      </c>
      <c r="O31" s="20">
        <f>VLOOKUP($L31,Jogos!$A$29:$I$32,4,FALSE)</f>
        <v>2</v>
      </c>
      <c r="P31" s="20">
        <f>VLOOKUP($L31,Jogos!$A$29:$I$32,5,FALSE)</f>
        <v>0</v>
      </c>
      <c r="Q31" s="20">
        <f>VLOOKUP($L31,Jogos!$A$29:$I$32,6,FALSE)</f>
        <v>1</v>
      </c>
      <c r="R31" s="20">
        <f>VLOOKUP($L31,Jogos!$A$29:$I$32,7,FALSE)</f>
        <v>5</v>
      </c>
      <c r="S31" s="20">
        <f>VLOOKUP($L31,Jogos!$A$29:$I$32,8,FALSE)</f>
        <v>4</v>
      </c>
      <c r="T31" s="20">
        <f>VLOOKUP($L31,Jogos!$A$29:$I$32,9,FALSE)</f>
        <v>1</v>
      </c>
      <c r="U31" s="42"/>
    </row>
    <row r="32" spans="1:23" ht="12.75" customHeight="1" x14ac:dyDescent="0.25">
      <c r="A32" s="64">
        <v>46198</v>
      </c>
      <c r="B32" s="63" t="s">
        <v>91</v>
      </c>
      <c r="C32" s="131" t="s">
        <v>98</v>
      </c>
      <c r="D32" s="15"/>
      <c r="E32" s="141">
        <v>1</v>
      </c>
      <c r="F32" s="144" t="s">
        <v>53</v>
      </c>
      <c r="G32" s="142">
        <v>2</v>
      </c>
      <c r="H32" s="11"/>
      <c r="I32" s="132" t="s">
        <v>16</v>
      </c>
      <c r="K32" s="34"/>
      <c r="L32" s="91" t="str">
        <f>Jogos!AN31</f>
        <v>Paraguai</v>
      </c>
      <c r="M32" s="20">
        <f>VLOOKUP($L32,Jogos!$A$29:$I$32,2,FALSE)</f>
        <v>4</v>
      </c>
      <c r="N32" s="20">
        <f>VLOOKUP($L32,Jogos!$A$29:$I$32,3,FALSE)</f>
        <v>3</v>
      </c>
      <c r="O32" s="20">
        <f>VLOOKUP($L32,Jogos!$A$29:$I$32,4,FALSE)</f>
        <v>1</v>
      </c>
      <c r="P32" s="20">
        <f>VLOOKUP($L32,Jogos!$A$29:$I$32,5,FALSE)</f>
        <v>1</v>
      </c>
      <c r="Q32" s="20">
        <f>VLOOKUP($L32,Jogos!$A$29:$I$32,6,FALSE)</f>
        <v>1</v>
      </c>
      <c r="R32" s="20">
        <f>VLOOKUP($L32,Jogos!$A$29:$I$32,7,FALSE)</f>
        <v>4</v>
      </c>
      <c r="S32" s="20">
        <f>VLOOKUP($L32,Jogos!$A$29:$I$32,8,FALSE)</f>
        <v>4</v>
      </c>
      <c r="T32" s="20">
        <f>VLOOKUP($L32,Jogos!$A$29:$I$32,9,FALSE)</f>
        <v>0</v>
      </c>
      <c r="U32" s="42"/>
    </row>
    <row r="33" spans="1:21" ht="12.75" customHeight="1" x14ac:dyDescent="0.25">
      <c r="A33" s="64">
        <v>46198</v>
      </c>
      <c r="B33" s="63" t="s">
        <v>91</v>
      </c>
      <c r="C33" s="131" t="s">
        <v>9</v>
      </c>
      <c r="D33" s="15"/>
      <c r="E33" s="141">
        <v>2</v>
      </c>
      <c r="F33" s="144" t="s">
        <v>53</v>
      </c>
      <c r="G33" s="142">
        <v>1</v>
      </c>
      <c r="H33" s="11"/>
      <c r="I33" s="132" t="s">
        <v>64</v>
      </c>
      <c r="K33" s="21"/>
      <c r="L33" s="91" t="str">
        <f>Jogos!AN32</f>
        <v>Austrália</v>
      </c>
      <c r="M33" s="20">
        <f>VLOOKUP($L33,Jogos!$A$29:$I$32,2,FALSE)</f>
        <v>0</v>
      </c>
      <c r="N33" s="20">
        <f>VLOOKUP($L33,Jogos!$A$29:$I$32,3,FALSE)</f>
        <v>3</v>
      </c>
      <c r="O33" s="20">
        <f>VLOOKUP($L33,Jogos!$A$29:$I$32,4,FALSE)</f>
        <v>0</v>
      </c>
      <c r="P33" s="20">
        <f>VLOOKUP($L33,Jogos!$A$29:$I$32,5,FALSE)</f>
        <v>0</v>
      </c>
      <c r="Q33" s="20">
        <f>VLOOKUP($L33,Jogos!$A$29:$I$32,6,FALSE)</f>
        <v>3</v>
      </c>
      <c r="R33" s="20">
        <f>VLOOKUP($L33,Jogos!$A$29:$I$32,7,FALSE)</f>
        <v>2</v>
      </c>
      <c r="S33" s="20">
        <f>VLOOKUP($L33,Jogos!$A$29:$I$32,8,FALSE)</f>
        <v>6</v>
      </c>
      <c r="T33" s="20">
        <f>VLOOKUP($L33,Jogos!$A$29:$I$32,9,FALSE)</f>
        <v>-4</v>
      </c>
      <c r="U33" s="42"/>
    </row>
    <row r="34" spans="1:21" ht="15" customHeight="1" x14ac:dyDescent="0.25">
      <c r="A34" s="64"/>
      <c r="B34" s="53"/>
      <c r="C34" s="60"/>
      <c r="D34" s="30"/>
      <c r="E34" s="31"/>
      <c r="F34" s="31"/>
      <c r="G34" s="31"/>
      <c r="H34" s="31"/>
      <c r="I34" s="60"/>
      <c r="K34" s="23"/>
      <c r="L34" s="22"/>
      <c r="M34" s="22"/>
      <c r="N34" s="22"/>
      <c r="O34" s="22"/>
      <c r="P34" s="22"/>
      <c r="Q34" s="22"/>
      <c r="R34" s="22"/>
      <c r="S34" s="22"/>
      <c r="T34" s="22"/>
    </row>
    <row r="35" spans="1:21" ht="12" customHeight="1" x14ac:dyDescent="0.25">
      <c r="A35" s="150" t="s">
        <v>72</v>
      </c>
      <c r="B35" s="151"/>
      <c r="C35" s="151"/>
      <c r="D35" s="24"/>
      <c r="E35" s="152"/>
      <c r="F35" s="152"/>
      <c r="G35" s="152"/>
      <c r="H35" s="24"/>
      <c r="I35" s="62"/>
      <c r="K35" s="25"/>
      <c r="L35" s="26"/>
      <c r="M35" s="27"/>
      <c r="N35" s="27"/>
      <c r="O35" s="27"/>
      <c r="P35" s="27"/>
      <c r="Q35" s="24"/>
      <c r="R35" s="28"/>
      <c r="S35" s="28"/>
      <c r="T35" s="29"/>
      <c r="U35" s="42"/>
    </row>
    <row r="36" spans="1:21" ht="12.75" customHeight="1" x14ac:dyDescent="0.25">
      <c r="A36" s="64">
        <v>46187</v>
      </c>
      <c r="B36" s="63" t="s">
        <v>103</v>
      </c>
      <c r="C36" s="131" t="s">
        <v>57</v>
      </c>
      <c r="D36" s="49"/>
      <c r="E36" s="141">
        <v>3</v>
      </c>
      <c r="F36" s="144" t="s">
        <v>53</v>
      </c>
      <c r="G36" s="142">
        <v>0</v>
      </c>
      <c r="H36" s="11"/>
      <c r="I36" s="132" t="s">
        <v>100</v>
      </c>
      <c r="K36" s="14"/>
      <c r="L36" s="148" t="s">
        <v>49</v>
      </c>
      <c r="M36" s="148"/>
      <c r="N36" s="148"/>
      <c r="O36" s="148"/>
      <c r="P36" s="148"/>
      <c r="Q36" s="148"/>
      <c r="R36" s="148"/>
      <c r="S36" s="148"/>
      <c r="T36" s="149"/>
      <c r="U36" s="42"/>
    </row>
    <row r="37" spans="1:21" ht="12.75" customHeight="1" x14ac:dyDescent="0.25">
      <c r="A37" s="64">
        <v>46187</v>
      </c>
      <c r="B37" s="63" t="s">
        <v>104</v>
      </c>
      <c r="C37" s="131" t="s">
        <v>59</v>
      </c>
      <c r="D37" s="15"/>
      <c r="E37" s="141">
        <v>2</v>
      </c>
      <c r="F37" s="144" t="s">
        <v>53</v>
      </c>
      <c r="G37" s="142">
        <v>2</v>
      </c>
      <c r="H37" s="11"/>
      <c r="I37" s="132" t="s">
        <v>58</v>
      </c>
      <c r="K37" s="34"/>
      <c r="L37" s="16"/>
      <c r="M37" s="17" t="s">
        <v>33</v>
      </c>
      <c r="N37" s="17" t="s">
        <v>20</v>
      </c>
      <c r="O37" s="17" t="s">
        <v>21</v>
      </c>
      <c r="P37" s="17" t="s">
        <v>23</v>
      </c>
      <c r="Q37" s="17" t="s">
        <v>22</v>
      </c>
      <c r="R37" s="17" t="s">
        <v>24</v>
      </c>
      <c r="S37" s="17" t="s">
        <v>25</v>
      </c>
      <c r="T37" s="18" t="s">
        <v>26</v>
      </c>
      <c r="U37" s="42"/>
    </row>
    <row r="38" spans="1:21" ht="12" customHeight="1" x14ac:dyDescent="0.25">
      <c r="A38" s="64">
        <v>46193</v>
      </c>
      <c r="B38" s="57" t="s">
        <v>101</v>
      </c>
      <c r="C38" s="131" t="s">
        <v>57</v>
      </c>
      <c r="D38" s="49"/>
      <c r="E38" s="141">
        <v>2</v>
      </c>
      <c r="F38" s="145" t="s">
        <v>53</v>
      </c>
      <c r="G38" s="142">
        <v>1</v>
      </c>
      <c r="H38" s="61"/>
      <c r="I38" s="132" t="s">
        <v>59</v>
      </c>
      <c r="K38" s="34"/>
      <c r="L38" s="91" t="str">
        <f>Jogos!AN37</f>
        <v>Alemanha</v>
      </c>
      <c r="M38" s="20">
        <f>VLOOKUP($L38,Jogos!$A$37:$I$40,2,FALSE)</f>
        <v>7</v>
      </c>
      <c r="N38" s="20">
        <f>VLOOKUP($L38,Jogos!$A$37:$I$40,3,FALSE)</f>
        <v>3</v>
      </c>
      <c r="O38" s="20">
        <f>VLOOKUP($L38,Jogos!$A$37:$I$40,4,FALSE)</f>
        <v>2</v>
      </c>
      <c r="P38" s="20">
        <f>VLOOKUP($L38,Jogos!$A$37:$I$40,5,FALSE)</f>
        <v>1</v>
      </c>
      <c r="Q38" s="20">
        <f>VLOOKUP($L38,Jogos!$A$37:$I$40,6,FALSE)</f>
        <v>0</v>
      </c>
      <c r="R38" s="20">
        <f>VLOOKUP($L38,Jogos!$A$37:$I$40,7,FALSE)</f>
        <v>6</v>
      </c>
      <c r="S38" s="20">
        <f>VLOOKUP($L38,Jogos!$A$37:$I$40,8,FALSE)</f>
        <v>2</v>
      </c>
      <c r="T38" s="20">
        <f>VLOOKUP($L38,Jogos!$A$37:$I$40,9,FALSE)</f>
        <v>4</v>
      </c>
      <c r="U38" s="42"/>
    </row>
    <row r="39" spans="1:21" ht="12.75" customHeight="1" x14ac:dyDescent="0.25">
      <c r="A39" s="64">
        <v>46193</v>
      </c>
      <c r="B39" s="63" t="s">
        <v>102</v>
      </c>
      <c r="C39" s="131" t="s">
        <v>58</v>
      </c>
      <c r="D39" s="15"/>
      <c r="E39" s="141">
        <v>2</v>
      </c>
      <c r="F39" s="144" t="s">
        <v>53</v>
      </c>
      <c r="G39" s="142">
        <v>0</v>
      </c>
      <c r="H39" s="11"/>
      <c r="I39" s="132" t="s">
        <v>100</v>
      </c>
      <c r="K39" s="34"/>
      <c r="L39" s="91" t="str">
        <f>Jogos!AN38</f>
        <v>Equador</v>
      </c>
      <c r="M39" s="20">
        <f>VLOOKUP($L39,Jogos!$A$37:$I$40,2,FALSE)</f>
        <v>5</v>
      </c>
      <c r="N39" s="20">
        <f>VLOOKUP($L39,Jogos!$A$37:$I$40,3,FALSE)</f>
        <v>3</v>
      </c>
      <c r="O39" s="20">
        <f>VLOOKUP($L39,Jogos!$A$37:$I$40,4,FALSE)</f>
        <v>1</v>
      </c>
      <c r="P39" s="20">
        <f>VLOOKUP($L39,Jogos!$A$37:$I$40,5,FALSE)</f>
        <v>2</v>
      </c>
      <c r="Q39" s="20">
        <f>VLOOKUP($L39,Jogos!$A$37:$I$40,6,FALSE)</f>
        <v>0</v>
      </c>
      <c r="R39" s="20">
        <f>VLOOKUP($L39,Jogos!$A$37:$I$40,7,FALSE)</f>
        <v>5</v>
      </c>
      <c r="S39" s="20">
        <f>VLOOKUP($L39,Jogos!$A$37:$I$40,8,FALSE)</f>
        <v>3</v>
      </c>
      <c r="T39" s="20">
        <f>VLOOKUP($L39,Jogos!$A$37:$I$40,9,FALSE)</f>
        <v>2</v>
      </c>
      <c r="U39" s="42"/>
    </row>
    <row r="40" spans="1:21" ht="12.75" customHeight="1" x14ac:dyDescent="0.25">
      <c r="A40" s="64">
        <v>46198</v>
      </c>
      <c r="B40" s="63" t="s">
        <v>101</v>
      </c>
      <c r="C40" s="131" t="s">
        <v>58</v>
      </c>
      <c r="D40" s="15"/>
      <c r="E40" s="141">
        <v>1</v>
      </c>
      <c r="F40" s="144" t="s">
        <v>53</v>
      </c>
      <c r="G40" s="142">
        <v>1</v>
      </c>
      <c r="H40" s="11"/>
      <c r="I40" s="132" t="s">
        <v>57</v>
      </c>
      <c r="K40" s="34"/>
      <c r="L40" s="91" t="str">
        <f>Jogos!AN39</f>
        <v>Costa do Marfim</v>
      </c>
      <c r="M40" s="20">
        <f>VLOOKUP($L40,Jogos!$A$37:$I$40,2,FALSE)</f>
        <v>4</v>
      </c>
      <c r="N40" s="20">
        <f>VLOOKUP($L40,Jogos!$A$37:$I$40,3,FALSE)</f>
        <v>3</v>
      </c>
      <c r="O40" s="20">
        <f>VLOOKUP($L40,Jogos!$A$37:$I$40,4,FALSE)</f>
        <v>1</v>
      </c>
      <c r="P40" s="20">
        <f>VLOOKUP($L40,Jogos!$A$37:$I$40,5,FALSE)</f>
        <v>1</v>
      </c>
      <c r="Q40" s="20">
        <f>VLOOKUP($L40,Jogos!$A$37:$I$40,6,FALSE)</f>
        <v>1</v>
      </c>
      <c r="R40" s="20">
        <f>VLOOKUP($L40,Jogos!$A$37:$I$40,7,FALSE)</f>
        <v>6</v>
      </c>
      <c r="S40" s="20">
        <f>VLOOKUP($L40,Jogos!$A$37:$I$40,8,FALSE)</f>
        <v>4</v>
      </c>
      <c r="T40" s="20">
        <f>VLOOKUP($L40,Jogos!$A$37:$I$40,9,FALSE)</f>
        <v>2</v>
      </c>
      <c r="U40" s="42"/>
    </row>
    <row r="41" spans="1:21" ht="12.75" customHeight="1" x14ac:dyDescent="0.25">
      <c r="A41" s="64">
        <v>46198</v>
      </c>
      <c r="B41" s="63" t="s">
        <v>101</v>
      </c>
      <c r="C41" s="131" t="s">
        <v>100</v>
      </c>
      <c r="D41" s="15"/>
      <c r="E41" s="141">
        <v>0</v>
      </c>
      <c r="F41" s="144" t="s">
        <v>53</v>
      </c>
      <c r="G41" s="142">
        <v>3</v>
      </c>
      <c r="H41" s="11"/>
      <c r="I41" s="132" t="s">
        <v>59</v>
      </c>
      <c r="K41" s="21"/>
      <c r="L41" s="91" t="str">
        <f>Jogos!AN40</f>
        <v>Curaçao</v>
      </c>
      <c r="M41" s="20">
        <f>VLOOKUP($L41,Jogos!$A$37:$I$40,2,FALSE)</f>
        <v>0</v>
      </c>
      <c r="N41" s="20">
        <f>VLOOKUP($L41,Jogos!$A$37:$I$40,3,FALSE)</f>
        <v>3</v>
      </c>
      <c r="O41" s="20">
        <f>VLOOKUP($L41,Jogos!$A$37:$I$40,4,FALSE)</f>
        <v>0</v>
      </c>
      <c r="P41" s="20">
        <f>VLOOKUP($L41,Jogos!$A$37:$I$40,5,FALSE)</f>
        <v>0</v>
      </c>
      <c r="Q41" s="20">
        <f>VLOOKUP($L41,Jogos!$A$37:$I$40,6,FALSE)</f>
        <v>3</v>
      </c>
      <c r="R41" s="20">
        <f>VLOOKUP($L41,Jogos!$A$37:$I$40,7,FALSE)</f>
        <v>0</v>
      </c>
      <c r="S41" s="20">
        <f>VLOOKUP($L41,Jogos!$A$37:$I$40,8,FALSE)</f>
        <v>8</v>
      </c>
      <c r="T41" s="20">
        <f>VLOOKUP($L41,Jogos!$A$37:$I$40,9,FALSE)</f>
        <v>-8</v>
      </c>
      <c r="U41" s="42"/>
    </row>
    <row r="42" spans="1:21" ht="15" customHeight="1" x14ac:dyDescent="0.25">
      <c r="A42" s="52"/>
      <c r="B42" s="53"/>
      <c r="C42" s="60"/>
      <c r="D42" s="30"/>
      <c r="E42" s="31"/>
      <c r="F42" s="31"/>
      <c r="G42" s="31"/>
      <c r="H42" s="31"/>
      <c r="I42" s="60"/>
      <c r="K42" s="23"/>
      <c r="L42" s="22"/>
      <c r="M42" s="22"/>
      <c r="N42" s="22"/>
      <c r="O42" s="22"/>
      <c r="P42" s="22"/>
      <c r="Q42" s="22"/>
      <c r="R42" s="22"/>
      <c r="S42" s="22"/>
      <c r="T42" s="22"/>
    </row>
    <row r="43" spans="1:21" ht="12" customHeight="1" x14ac:dyDescent="0.25">
      <c r="A43" s="150" t="s">
        <v>75</v>
      </c>
      <c r="B43" s="151"/>
      <c r="C43" s="151"/>
      <c r="D43" s="24"/>
      <c r="E43" s="152"/>
      <c r="F43" s="152"/>
      <c r="G43" s="152"/>
      <c r="H43" s="24"/>
      <c r="I43" s="62"/>
      <c r="K43" s="25"/>
      <c r="L43" s="26"/>
      <c r="M43" s="27"/>
      <c r="N43" s="27"/>
      <c r="O43" s="27"/>
      <c r="P43" s="27"/>
      <c r="Q43" s="24"/>
      <c r="R43" s="28"/>
      <c r="S43" s="28"/>
      <c r="T43" s="29"/>
      <c r="U43" s="42"/>
    </row>
    <row r="44" spans="1:21" ht="12.75" customHeight="1" x14ac:dyDescent="0.25">
      <c r="A44" s="64">
        <v>46187</v>
      </c>
      <c r="B44" s="63" t="s">
        <v>101</v>
      </c>
      <c r="C44" s="131" t="s">
        <v>17</v>
      </c>
      <c r="D44" s="49"/>
      <c r="E44" s="141">
        <v>1</v>
      </c>
      <c r="F44" s="144" t="s">
        <v>53</v>
      </c>
      <c r="G44" s="142">
        <v>2</v>
      </c>
      <c r="H44" s="11"/>
      <c r="I44" s="132" t="s">
        <v>7</v>
      </c>
      <c r="K44" s="14"/>
      <c r="L44" s="148" t="s">
        <v>50</v>
      </c>
      <c r="M44" s="148"/>
      <c r="N44" s="148"/>
      <c r="O44" s="148"/>
      <c r="P44" s="148"/>
      <c r="Q44" s="148"/>
      <c r="R44" s="148"/>
      <c r="S44" s="148"/>
      <c r="T44" s="149"/>
      <c r="U44" s="42"/>
    </row>
    <row r="45" spans="1:21" ht="12.75" customHeight="1" x14ac:dyDescent="0.25">
      <c r="A45" s="64">
        <v>46187</v>
      </c>
      <c r="B45" s="63" t="s">
        <v>91</v>
      </c>
      <c r="C45" s="131" t="s">
        <v>3</v>
      </c>
      <c r="D45" s="15"/>
      <c r="E45" s="141">
        <v>2</v>
      </c>
      <c r="F45" s="144" t="s">
        <v>53</v>
      </c>
      <c r="G45" s="142">
        <v>1</v>
      </c>
      <c r="H45" s="11"/>
      <c r="I45" s="132" t="s">
        <v>65</v>
      </c>
      <c r="K45" s="34"/>
      <c r="L45" s="16"/>
      <c r="M45" s="17" t="s">
        <v>33</v>
      </c>
      <c r="N45" s="17" t="s">
        <v>20</v>
      </c>
      <c r="O45" s="17" t="s">
        <v>21</v>
      </c>
      <c r="P45" s="17" t="s">
        <v>23</v>
      </c>
      <c r="Q45" s="17" t="s">
        <v>22</v>
      </c>
      <c r="R45" s="17" t="s">
        <v>24</v>
      </c>
      <c r="S45" s="17" t="s">
        <v>25</v>
      </c>
      <c r="T45" s="18" t="s">
        <v>26</v>
      </c>
      <c r="U45" s="42"/>
    </row>
    <row r="46" spans="1:21" ht="12" customHeight="1" x14ac:dyDescent="0.25">
      <c r="A46" s="64">
        <v>46193</v>
      </c>
      <c r="B46" s="63" t="s">
        <v>103</v>
      </c>
      <c r="C46" s="131" t="s">
        <v>17</v>
      </c>
      <c r="D46" s="49"/>
      <c r="E46" s="141">
        <v>2</v>
      </c>
      <c r="F46" s="145" t="s">
        <v>53</v>
      </c>
      <c r="G46" s="142">
        <v>1</v>
      </c>
      <c r="H46" s="61"/>
      <c r="I46" s="132" t="s">
        <v>3</v>
      </c>
      <c r="K46" s="34"/>
      <c r="L46" s="91" t="str">
        <f>Jogos!AN45</f>
        <v>Japão</v>
      </c>
      <c r="M46" s="20">
        <f>VLOOKUP($L46,Jogos!$A$45:$I$48,2,FALSE)</f>
        <v>7</v>
      </c>
      <c r="N46" s="20">
        <f>VLOOKUP($L46,Jogos!$A$45:$I$48,3,FALSE)</f>
        <v>3</v>
      </c>
      <c r="O46" s="20">
        <f>VLOOKUP($L46,Jogos!$A$45:$I$48,4,FALSE)</f>
        <v>2</v>
      </c>
      <c r="P46" s="20">
        <f>VLOOKUP($L46,Jogos!$A$45:$I$48,5,FALSE)</f>
        <v>1</v>
      </c>
      <c r="Q46" s="20">
        <f>VLOOKUP($L46,Jogos!$A$45:$I$48,6,FALSE)</f>
        <v>0</v>
      </c>
      <c r="R46" s="20">
        <f>VLOOKUP($L46,Jogos!$A$45:$I$48,7,FALSE)</f>
        <v>5</v>
      </c>
      <c r="S46" s="20">
        <f>VLOOKUP($L46,Jogos!$A$45:$I$48,8,FALSE)</f>
        <v>3</v>
      </c>
      <c r="T46" s="20">
        <f>VLOOKUP($L46,Jogos!$A$45:$I$48,9,FALSE)</f>
        <v>2</v>
      </c>
      <c r="U46" s="42"/>
    </row>
    <row r="47" spans="1:21" ht="12.75" customHeight="1" x14ac:dyDescent="0.25">
      <c r="A47" s="64">
        <v>46194</v>
      </c>
      <c r="B47" s="63" t="s">
        <v>99</v>
      </c>
      <c r="C47" s="131" t="s">
        <v>65</v>
      </c>
      <c r="D47" s="15"/>
      <c r="E47" s="141">
        <v>1</v>
      </c>
      <c r="F47" s="144" t="s">
        <v>53</v>
      </c>
      <c r="G47" s="142">
        <v>2</v>
      </c>
      <c r="H47" s="11"/>
      <c r="I47" s="132" t="s">
        <v>7</v>
      </c>
      <c r="K47" s="34"/>
      <c r="L47" s="91" t="str">
        <f>Jogos!AN46</f>
        <v>Holanda</v>
      </c>
      <c r="M47" s="20">
        <f>VLOOKUP($L47,Jogos!$A$45:$I$48,2,FALSE)</f>
        <v>6</v>
      </c>
      <c r="N47" s="20">
        <f>VLOOKUP($L47,Jogos!$A$45:$I$48,3,FALSE)</f>
        <v>3</v>
      </c>
      <c r="O47" s="20">
        <f>VLOOKUP($L47,Jogos!$A$45:$I$48,4,FALSE)</f>
        <v>2</v>
      </c>
      <c r="P47" s="20">
        <f>VLOOKUP($L47,Jogos!$A$45:$I$48,5,FALSE)</f>
        <v>0</v>
      </c>
      <c r="Q47" s="20">
        <f>VLOOKUP($L47,Jogos!$A$45:$I$48,6,FALSE)</f>
        <v>1</v>
      </c>
      <c r="R47" s="20">
        <f>VLOOKUP($L47,Jogos!$A$45:$I$48,7,FALSE)</f>
        <v>5</v>
      </c>
      <c r="S47" s="20">
        <f>VLOOKUP($L47,Jogos!$A$45:$I$48,8,FALSE)</f>
        <v>3</v>
      </c>
      <c r="T47" s="20">
        <f>VLOOKUP($L47,Jogos!$A$45:$I$48,9,FALSE)</f>
        <v>2</v>
      </c>
      <c r="U47" s="42"/>
    </row>
    <row r="48" spans="1:21" ht="12.75" customHeight="1" x14ac:dyDescent="0.25">
      <c r="A48" s="64">
        <v>46198</v>
      </c>
      <c r="B48" s="63" t="s">
        <v>104</v>
      </c>
      <c r="C48" s="131" t="s">
        <v>65</v>
      </c>
      <c r="D48" s="15"/>
      <c r="E48" s="141">
        <v>0</v>
      </c>
      <c r="F48" s="144" t="s">
        <v>53</v>
      </c>
      <c r="G48" s="142">
        <v>2</v>
      </c>
      <c r="H48" s="11"/>
      <c r="I48" s="132" t="s">
        <v>17</v>
      </c>
      <c r="K48" s="34"/>
      <c r="L48" s="91" t="str">
        <f>Jogos!AN47</f>
        <v>Suécia</v>
      </c>
      <c r="M48" s="20">
        <f>VLOOKUP($L48,Jogos!$A$45:$I$48,2,FALSE)</f>
        <v>4</v>
      </c>
      <c r="N48" s="20">
        <f>VLOOKUP($L48,Jogos!$A$45:$I$48,3,FALSE)</f>
        <v>3</v>
      </c>
      <c r="O48" s="20">
        <f>VLOOKUP($L48,Jogos!$A$45:$I$48,4,FALSE)</f>
        <v>1</v>
      </c>
      <c r="P48" s="20">
        <f>VLOOKUP($L48,Jogos!$A$45:$I$48,5,FALSE)</f>
        <v>1</v>
      </c>
      <c r="Q48" s="20">
        <f>VLOOKUP($L48,Jogos!$A$45:$I$48,6,FALSE)</f>
        <v>1</v>
      </c>
      <c r="R48" s="20">
        <f>VLOOKUP($L48,Jogos!$A$45:$I$48,7,FALSE)</f>
        <v>4</v>
      </c>
      <c r="S48" s="20">
        <f>VLOOKUP($L48,Jogos!$A$45:$I$48,8,FALSE)</f>
        <v>4</v>
      </c>
      <c r="T48" s="20">
        <f>VLOOKUP($L48,Jogos!$A$45:$I$48,9,FALSE)</f>
        <v>0</v>
      </c>
      <c r="U48" s="42"/>
    </row>
    <row r="49" spans="1:21" ht="12.75" customHeight="1" x14ac:dyDescent="0.25">
      <c r="A49" s="64">
        <v>46198</v>
      </c>
      <c r="B49" s="63" t="s">
        <v>104</v>
      </c>
      <c r="C49" s="131" t="s">
        <v>7</v>
      </c>
      <c r="D49" s="15"/>
      <c r="E49" s="141">
        <v>1</v>
      </c>
      <c r="F49" s="144" t="s">
        <v>53</v>
      </c>
      <c r="G49" s="142">
        <v>1</v>
      </c>
      <c r="H49" s="11"/>
      <c r="I49" s="132" t="s">
        <v>3</v>
      </c>
      <c r="K49" s="21"/>
      <c r="L49" s="91" t="str">
        <f>Jogos!AN48</f>
        <v>Tunísia</v>
      </c>
      <c r="M49" s="20">
        <f>VLOOKUP($L49,Jogos!$A$45:$I$48,2,FALSE)</f>
        <v>0</v>
      </c>
      <c r="N49" s="20">
        <f>VLOOKUP($L49,Jogos!$A$45:$I$48,3,FALSE)</f>
        <v>3</v>
      </c>
      <c r="O49" s="20">
        <f>VLOOKUP($L49,Jogos!$A$45:$I$48,4,FALSE)</f>
        <v>0</v>
      </c>
      <c r="P49" s="20">
        <f>VLOOKUP($L49,Jogos!$A$45:$I$48,5,FALSE)</f>
        <v>0</v>
      </c>
      <c r="Q49" s="20">
        <f>VLOOKUP($L49,Jogos!$A$45:$I$48,6,FALSE)</f>
        <v>3</v>
      </c>
      <c r="R49" s="20">
        <f>VLOOKUP($L49,Jogos!$A$45:$I$48,7,FALSE)</f>
        <v>2</v>
      </c>
      <c r="S49" s="20">
        <f>VLOOKUP($L49,Jogos!$A$45:$I$48,8,FALSE)</f>
        <v>6</v>
      </c>
      <c r="T49" s="20">
        <f>VLOOKUP($L49,Jogos!$A$45:$I$48,9,FALSE)</f>
        <v>-4</v>
      </c>
      <c r="U49" s="42"/>
    </row>
    <row r="50" spans="1:21" ht="15" customHeight="1" x14ac:dyDescent="0.25">
      <c r="A50" s="52"/>
      <c r="B50" s="53"/>
      <c r="C50" s="60"/>
      <c r="D50" s="30"/>
      <c r="E50" s="31"/>
      <c r="F50" s="31"/>
      <c r="G50" s="31"/>
      <c r="H50" s="31"/>
      <c r="I50" s="60"/>
      <c r="K50" s="23"/>
      <c r="L50" s="22"/>
      <c r="M50" s="22"/>
      <c r="N50" s="22"/>
      <c r="O50" s="22"/>
      <c r="P50" s="22"/>
      <c r="Q50" s="22"/>
      <c r="R50" s="22"/>
      <c r="S50" s="22"/>
      <c r="T50" s="22"/>
    </row>
    <row r="51" spans="1:21" ht="12" customHeight="1" x14ac:dyDescent="0.25">
      <c r="A51" s="150" t="s">
        <v>73</v>
      </c>
      <c r="B51" s="151"/>
      <c r="C51" s="151"/>
      <c r="D51" s="24"/>
      <c r="E51" s="152"/>
      <c r="F51" s="152"/>
      <c r="G51" s="152"/>
      <c r="H51" s="24"/>
      <c r="I51" s="62"/>
      <c r="K51" s="25"/>
      <c r="L51" s="26"/>
      <c r="M51" s="27"/>
      <c r="N51" s="27"/>
      <c r="O51" s="27"/>
      <c r="P51" s="27"/>
      <c r="Q51" s="24"/>
      <c r="R51" s="28"/>
      <c r="S51" s="28"/>
      <c r="T51" s="29"/>
      <c r="U51" s="42"/>
    </row>
    <row r="52" spans="1:21" ht="12.75" customHeight="1" x14ac:dyDescent="0.25">
      <c r="A52" s="64">
        <v>46188</v>
      </c>
      <c r="B52" s="63" t="s">
        <v>78</v>
      </c>
      <c r="C52" s="131" t="s">
        <v>80</v>
      </c>
      <c r="D52" s="49"/>
      <c r="E52" s="141">
        <v>3</v>
      </c>
      <c r="F52" s="144" t="s">
        <v>53</v>
      </c>
      <c r="G52" s="142">
        <v>1</v>
      </c>
      <c r="H52" s="11"/>
      <c r="I52" s="132" t="s">
        <v>81</v>
      </c>
      <c r="K52" s="14"/>
      <c r="L52" s="148" t="s">
        <v>51</v>
      </c>
      <c r="M52" s="148"/>
      <c r="N52" s="148"/>
      <c r="O52" s="148"/>
      <c r="P52" s="148"/>
      <c r="Q52" s="148"/>
      <c r="R52" s="148"/>
      <c r="S52" s="148"/>
      <c r="T52" s="149"/>
      <c r="U52" s="42"/>
    </row>
    <row r="53" spans="1:21" ht="12.75" customHeight="1" x14ac:dyDescent="0.25">
      <c r="A53" s="64">
        <v>46188</v>
      </c>
      <c r="B53" s="63" t="s">
        <v>90</v>
      </c>
      <c r="C53" s="131" t="s">
        <v>105</v>
      </c>
      <c r="D53" s="15"/>
      <c r="E53" s="141">
        <v>2</v>
      </c>
      <c r="F53" s="144" t="s">
        <v>53</v>
      </c>
      <c r="G53" s="142">
        <v>1</v>
      </c>
      <c r="H53" s="11"/>
      <c r="I53" s="132" t="s">
        <v>8</v>
      </c>
      <c r="K53" s="34"/>
      <c r="L53" s="16"/>
      <c r="M53" s="17" t="s">
        <v>33</v>
      </c>
      <c r="N53" s="17" t="s">
        <v>20</v>
      </c>
      <c r="O53" s="17" t="s">
        <v>21</v>
      </c>
      <c r="P53" s="17" t="s">
        <v>23</v>
      </c>
      <c r="Q53" s="17" t="s">
        <v>22</v>
      </c>
      <c r="R53" s="17" t="s">
        <v>24</v>
      </c>
      <c r="S53" s="17" t="s">
        <v>25</v>
      </c>
      <c r="T53" s="18" t="s">
        <v>26</v>
      </c>
      <c r="U53" s="42"/>
    </row>
    <row r="54" spans="1:21" ht="12" customHeight="1" x14ac:dyDescent="0.25">
      <c r="A54" s="64">
        <v>46194</v>
      </c>
      <c r="B54" s="63" t="s">
        <v>78</v>
      </c>
      <c r="C54" s="131" t="s">
        <v>80</v>
      </c>
      <c r="D54" s="49"/>
      <c r="E54" s="141">
        <v>2</v>
      </c>
      <c r="F54" s="145" t="s">
        <v>53</v>
      </c>
      <c r="G54" s="142">
        <v>0</v>
      </c>
      <c r="H54" s="61"/>
      <c r="I54" s="132" t="s">
        <v>60</v>
      </c>
      <c r="K54" s="34"/>
      <c r="L54" s="91" t="str">
        <f>Jogos!AN53</f>
        <v>Bélgica</v>
      </c>
      <c r="M54" s="20">
        <f>VLOOKUP($L54,Jogos!$A$53:$I$56,2,FALSE)</f>
        <v>9</v>
      </c>
      <c r="N54" s="20">
        <f>VLOOKUP($L54,Jogos!$A$53:$I$56,3,FALSE)</f>
        <v>3</v>
      </c>
      <c r="O54" s="20">
        <f>VLOOKUP($L54,Jogos!$A$53:$I$56,4,FALSE)</f>
        <v>3</v>
      </c>
      <c r="P54" s="20">
        <f>VLOOKUP($L54,Jogos!$A$53:$I$56,5,FALSE)</f>
        <v>0</v>
      </c>
      <c r="Q54" s="20">
        <f>VLOOKUP($L54,Jogos!$A$53:$I$56,6,FALSE)</f>
        <v>0</v>
      </c>
      <c r="R54" s="20">
        <f>VLOOKUP($L54,Jogos!$A$53:$I$56,7,FALSE)</f>
        <v>8</v>
      </c>
      <c r="S54" s="20">
        <f>VLOOKUP($L54,Jogos!$A$53:$I$56,8,FALSE)</f>
        <v>1</v>
      </c>
      <c r="T54" s="20">
        <f>VLOOKUP($L54,Jogos!$A$53:$I$56,9,FALSE)</f>
        <v>7</v>
      </c>
      <c r="U54" s="42"/>
    </row>
    <row r="55" spans="1:21" ht="12.75" customHeight="1" x14ac:dyDescent="0.25">
      <c r="A55" s="64">
        <v>46194</v>
      </c>
      <c r="B55" s="63" t="s">
        <v>90</v>
      </c>
      <c r="C55" s="131" t="s">
        <v>8</v>
      </c>
      <c r="D55" s="15"/>
      <c r="E55" s="141">
        <v>0</v>
      </c>
      <c r="F55" s="144" t="s">
        <v>53</v>
      </c>
      <c r="G55" s="142">
        <v>2</v>
      </c>
      <c r="H55" s="11"/>
      <c r="I55" s="132" t="s">
        <v>81</v>
      </c>
      <c r="K55" s="34"/>
      <c r="L55" s="91" t="str">
        <f>Jogos!AN54</f>
        <v>Egito</v>
      </c>
      <c r="M55" s="20">
        <f>VLOOKUP($L55,Jogos!$A$53:$I$56,2,FALSE)</f>
        <v>6</v>
      </c>
      <c r="N55" s="20">
        <f>VLOOKUP($L55,Jogos!$A$53:$I$56,3,FALSE)</f>
        <v>3</v>
      </c>
      <c r="O55" s="20">
        <f>VLOOKUP($L55,Jogos!$A$53:$I$56,4,FALSE)</f>
        <v>2</v>
      </c>
      <c r="P55" s="20">
        <f>VLOOKUP($L55,Jogos!$A$53:$I$56,5,FALSE)</f>
        <v>0</v>
      </c>
      <c r="Q55" s="20">
        <f>VLOOKUP($L55,Jogos!$A$53:$I$56,6,FALSE)</f>
        <v>1</v>
      </c>
      <c r="R55" s="20">
        <f>VLOOKUP($L55,Jogos!$A$53:$I$56,7,FALSE)</f>
        <v>5</v>
      </c>
      <c r="S55" s="20">
        <f>VLOOKUP($L55,Jogos!$A$53:$I$56,8,FALSE)</f>
        <v>4</v>
      </c>
      <c r="T55" s="20">
        <f>VLOOKUP($L55,Jogos!$A$53:$I$56,9,FALSE)</f>
        <v>1</v>
      </c>
      <c r="U55" s="42"/>
    </row>
    <row r="56" spans="1:21" ht="12.75" customHeight="1" x14ac:dyDescent="0.25">
      <c r="A56" s="64">
        <v>46200</v>
      </c>
      <c r="B56" s="63" t="s">
        <v>106</v>
      </c>
      <c r="C56" s="131" t="s">
        <v>81</v>
      </c>
      <c r="D56" s="15"/>
      <c r="E56" s="141">
        <v>2</v>
      </c>
      <c r="F56" s="144" t="s">
        <v>53</v>
      </c>
      <c r="G56" s="142">
        <v>1</v>
      </c>
      <c r="H56" s="11"/>
      <c r="I56" s="132" t="s">
        <v>60</v>
      </c>
      <c r="K56" s="34"/>
      <c r="L56" s="91" t="str">
        <f>Jogos!AN55</f>
        <v>Irã</v>
      </c>
      <c r="M56" s="20">
        <f>VLOOKUP($L56,Jogos!$A$53:$I$56,2,FALSE)</f>
        <v>3</v>
      </c>
      <c r="N56" s="20">
        <f>VLOOKUP($L56,Jogos!$A$53:$I$56,3,FALSE)</f>
        <v>3</v>
      </c>
      <c r="O56" s="20">
        <f>VLOOKUP($L56,Jogos!$A$53:$I$56,4,FALSE)</f>
        <v>1</v>
      </c>
      <c r="P56" s="20">
        <f>VLOOKUP($L56,Jogos!$A$53:$I$56,5,FALSE)</f>
        <v>0</v>
      </c>
      <c r="Q56" s="20">
        <f>VLOOKUP($L56,Jogos!$A$53:$I$56,6,FALSE)</f>
        <v>2</v>
      </c>
      <c r="R56" s="20">
        <f>VLOOKUP($L56,Jogos!$A$53:$I$56,7,FALSE)</f>
        <v>3</v>
      </c>
      <c r="S56" s="20">
        <f>VLOOKUP($L56,Jogos!$A$53:$I$56,8,FALSE)</f>
        <v>5</v>
      </c>
      <c r="T56" s="20">
        <f>VLOOKUP($L56,Jogos!$A$53:$I$56,9,FALSE)</f>
        <v>-2</v>
      </c>
      <c r="U56" s="42"/>
    </row>
    <row r="57" spans="1:21" ht="12.75" customHeight="1" x14ac:dyDescent="0.25">
      <c r="A57" s="64">
        <v>46200</v>
      </c>
      <c r="B57" s="63" t="s">
        <v>106</v>
      </c>
      <c r="C57" s="131" t="s">
        <v>8</v>
      </c>
      <c r="D57" s="15"/>
      <c r="E57" s="141">
        <v>0</v>
      </c>
      <c r="F57" s="144" t="s">
        <v>53</v>
      </c>
      <c r="G57" s="142">
        <v>3</v>
      </c>
      <c r="H57" s="11"/>
      <c r="I57" s="132" t="s">
        <v>80</v>
      </c>
      <c r="K57" s="21"/>
      <c r="L57" s="91" t="str">
        <f>Jogos!AN56</f>
        <v>Nova Zelândia</v>
      </c>
      <c r="M57" s="20">
        <f>VLOOKUP($L57,Jogos!$A$53:$I$56,2,FALSE)</f>
        <v>0</v>
      </c>
      <c r="N57" s="20">
        <f>VLOOKUP($L57,Jogos!$A$53:$I$56,3,FALSE)</f>
        <v>3</v>
      </c>
      <c r="O57" s="20">
        <f>VLOOKUP($L57,Jogos!$A$53:$I$56,4,FALSE)</f>
        <v>0</v>
      </c>
      <c r="P57" s="20">
        <f>VLOOKUP($L57,Jogos!$A$53:$I$56,5,FALSE)</f>
        <v>0</v>
      </c>
      <c r="Q57" s="20">
        <f>VLOOKUP($L57,Jogos!$A$53:$I$56,6,FALSE)</f>
        <v>3</v>
      </c>
      <c r="R57" s="20">
        <f>VLOOKUP($L57,Jogos!$A$53:$I$56,7,FALSE)</f>
        <v>1</v>
      </c>
      <c r="S57" s="20">
        <f>VLOOKUP($L57,Jogos!$A$53:$I$56,8,FALSE)</f>
        <v>7</v>
      </c>
      <c r="T57" s="20">
        <f>VLOOKUP($L57,Jogos!$A$53:$I$56,9,FALSE)</f>
        <v>-6</v>
      </c>
      <c r="U57" s="42"/>
    </row>
    <row r="58" spans="1:21" ht="15" customHeight="1" x14ac:dyDescent="0.25">
      <c r="A58" s="52"/>
      <c r="B58" s="53"/>
      <c r="C58" s="60"/>
      <c r="D58" s="30"/>
      <c r="E58" s="31"/>
      <c r="F58" s="31"/>
      <c r="G58" s="31"/>
      <c r="H58" s="31"/>
      <c r="I58" s="60"/>
      <c r="K58" s="23"/>
      <c r="L58" s="22"/>
      <c r="M58" s="22"/>
      <c r="N58" s="22"/>
      <c r="O58" s="22"/>
      <c r="P58" s="22"/>
      <c r="Q58" s="22"/>
      <c r="R58" s="22"/>
      <c r="S58" s="22"/>
      <c r="T58" s="22"/>
    </row>
    <row r="59" spans="1:21" ht="12" customHeight="1" x14ac:dyDescent="0.25">
      <c r="A59" s="150" t="s">
        <v>74</v>
      </c>
      <c r="B59" s="151"/>
      <c r="C59" s="151"/>
      <c r="D59" s="24"/>
      <c r="E59" s="152"/>
      <c r="F59" s="152"/>
      <c r="G59" s="152"/>
      <c r="H59" s="24"/>
      <c r="I59" s="62"/>
      <c r="K59" s="25"/>
      <c r="L59" s="26"/>
      <c r="M59" s="27"/>
      <c r="N59" s="27"/>
      <c r="O59" s="27"/>
      <c r="P59" s="27"/>
      <c r="Q59" s="24"/>
      <c r="R59" s="28"/>
      <c r="S59" s="28"/>
      <c r="T59" s="29"/>
      <c r="U59" s="42"/>
    </row>
    <row r="60" spans="1:21" ht="12.75" customHeight="1" x14ac:dyDescent="0.25">
      <c r="A60" s="64">
        <v>46188</v>
      </c>
      <c r="B60" s="63" t="s">
        <v>77</v>
      </c>
      <c r="C60" s="131" t="s">
        <v>0</v>
      </c>
      <c r="D60" s="49"/>
      <c r="E60" s="141">
        <v>4</v>
      </c>
      <c r="F60" s="144" t="s">
        <v>53</v>
      </c>
      <c r="G60" s="142">
        <v>0</v>
      </c>
      <c r="H60" s="11"/>
      <c r="I60" s="132" t="s">
        <v>107</v>
      </c>
      <c r="K60" s="14"/>
      <c r="L60" s="148" t="s">
        <v>52</v>
      </c>
      <c r="M60" s="148"/>
      <c r="N60" s="148"/>
      <c r="O60" s="148"/>
      <c r="P60" s="148"/>
      <c r="Q60" s="148"/>
      <c r="R60" s="148"/>
      <c r="S60" s="148"/>
      <c r="T60" s="149"/>
      <c r="U60" s="42"/>
    </row>
    <row r="61" spans="1:21" ht="12.75" customHeight="1" x14ac:dyDescent="0.25">
      <c r="A61" s="64">
        <v>46188</v>
      </c>
      <c r="B61" s="63" t="s">
        <v>94</v>
      </c>
      <c r="C61" s="131" t="s">
        <v>66</v>
      </c>
      <c r="D61" s="15"/>
      <c r="E61" s="11">
        <v>0</v>
      </c>
      <c r="F61" s="12" t="s">
        <v>53</v>
      </c>
      <c r="G61" s="68">
        <v>2</v>
      </c>
      <c r="H61" s="11"/>
      <c r="I61" s="132" t="s">
        <v>11</v>
      </c>
      <c r="K61" s="34"/>
      <c r="L61" s="16"/>
      <c r="M61" s="17" t="s">
        <v>33</v>
      </c>
      <c r="N61" s="17" t="s">
        <v>20</v>
      </c>
      <c r="O61" s="17" t="s">
        <v>21</v>
      </c>
      <c r="P61" s="17" t="s">
        <v>23</v>
      </c>
      <c r="Q61" s="17" t="s">
        <v>22</v>
      </c>
      <c r="R61" s="17" t="s">
        <v>24</v>
      </c>
      <c r="S61" s="17" t="s">
        <v>25</v>
      </c>
      <c r="T61" s="18" t="s">
        <v>26</v>
      </c>
      <c r="U61" s="42"/>
    </row>
    <row r="62" spans="1:21" ht="12" customHeight="1" x14ac:dyDescent="0.25">
      <c r="A62" s="64">
        <v>46194</v>
      </c>
      <c r="B62" s="63" t="s">
        <v>77</v>
      </c>
      <c r="C62" s="131" t="s">
        <v>0</v>
      </c>
      <c r="D62" s="49"/>
      <c r="E62" s="11">
        <v>3</v>
      </c>
      <c r="F62" s="12" t="s">
        <v>53</v>
      </c>
      <c r="G62" s="68">
        <v>1</v>
      </c>
      <c r="H62" s="61"/>
      <c r="I62" s="132" t="s">
        <v>66</v>
      </c>
      <c r="K62" s="34"/>
      <c r="L62" s="91" t="str">
        <f>Jogos!AN61</f>
        <v>Espanha</v>
      </c>
      <c r="M62" s="20">
        <f>VLOOKUP($L62,Jogos!$A$61:$I$64,2,FALSE)</f>
        <v>9</v>
      </c>
      <c r="N62" s="20">
        <f>VLOOKUP($L62,Jogos!$A$61:$I$64,3,FALSE)</f>
        <v>3</v>
      </c>
      <c r="O62" s="20">
        <f>VLOOKUP($L62,Jogos!$A$61:$I$64,4,FALSE)</f>
        <v>3</v>
      </c>
      <c r="P62" s="20">
        <f>VLOOKUP($L62,Jogos!$A$61:$I$64,5,FALSE)</f>
        <v>0</v>
      </c>
      <c r="Q62" s="20">
        <f>VLOOKUP($L62,Jogos!$A$61:$I$64,6,FALSE)</f>
        <v>0</v>
      </c>
      <c r="R62" s="20">
        <f>VLOOKUP($L62,Jogos!$A$61:$I$64,7,FALSE)</f>
        <v>8</v>
      </c>
      <c r="S62" s="20">
        <f>VLOOKUP($L62,Jogos!$A$61:$I$64,8,FALSE)</f>
        <v>1</v>
      </c>
      <c r="T62" s="20">
        <f>VLOOKUP($L62,Jogos!$A$61:$I$64,9,FALSE)</f>
        <v>7</v>
      </c>
      <c r="U62" s="42"/>
    </row>
    <row r="63" spans="1:21" ht="12.75" customHeight="1" x14ac:dyDescent="0.25">
      <c r="A63" s="64">
        <v>46194</v>
      </c>
      <c r="B63" s="63" t="s">
        <v>94</v>
      </c>
      <c r="C63" s="131" t="s">
        <v>11</v>
      </c>
      <c r="D63" s="15"/>
      <c r="E63" s="11">
        <v>2</v>
      </c>
      <c r="F63" s="19" t="s">
        <v>53</v>
      </c>
      <c r="G63" s="68">
        <v>0</v>
      </c>
      <c r="H63" s="11"/>
      <c r="I63" s="132" t="s">
        <v>107</v>
      </c>
      <c r="K63" s="34"/>
      <c r="L63" s="91" t="str">
        <f>Jogos!AN62</f>
        <v>Uruguai</v>
      </c>
      <c r="M63" s="20">
        <f>VLOOKUP($L63,Jogos!$A$61:$I$64,2,FALSE)</f>
        <v>6</v>
      </c>
      <c r="N63" s="20">
        <f>VLOOKUP($L63,Jogos!$A$61:$I$64,3,FALSE)</f>
        <v>3</v>
      </c>
      <c r="O63" s="20">
        <f>VLOOKUP($L63,Jogos!$A$61:$I$64,4,FALSE)</f>
        <v>2</v>
      </c>
      <c r="P63" s="20">
        <f>VLOOKUP($L63,Jogos!$A$61:$I$64,5,FALSE)</f>
        <v>0</v>
      </c>
      <c r="Q63" s="20">
        <f>VLOOKUP($L63,Jogos!$A$61:$I$64,6,FALSE)</f>
        <v>1</v>
      </c>
      <c r="R63" s="20">
        <f>VLOOKUP($L63,Jogos!$A$61:$I$64,7,FALSE)</f>
        <v>4</v>
      </c>
      <c r="S63" s="20">
        <f>VLOOKUP($L63,Jogos!$A$61:$I$64,8,FALSE)</f>
        <v>1</v>
      </c>
      <c r="T63" s="20">
        <f>VLOOKUP($L63,Jogos!$A$61:$I$64,9,FALSE)</f>
        <v>3</v>
      </c>
      <c r="U63" s="42"/>
    </row>
    <row r="64" spans="1:21" ht="12.75" customHeight="1" x14ac:dyDescent="0.25">
      <c r="A64" s="64">
        <v>46199</v>
      </c>
      <c r="B64" s="63" t="s">
        <v>102</v>
      </c>
      <c r="C64" s="131" t="s">
        <v>107</v>
      </c>
      <c r="D64" s="15"/>
      <c r="E64" s="11">
        <v>1</v>
      </c>
      <c r="F64" s="12" t="s">
        <v>53</v>
      </c>
      <c r="G64" s="68">
        <v>1</v>
      </c>
      <c r="H64" s="11"/>
      <c r="I64" s="132" t="s">
        <v>66</v>
      </c>
      <c r="K64" s="34"/>
      <c r="L64" s="91" t="str">
        <f>Jogos!AN63</f>
        <v>Arábia Saudita</v>
      </c>
      <c r="M64" s="20">
        <f>VLOOKUP($L64,Jogos!$A$61:$I$64,2,FALSE)</f>
        <v>1</v>
      </c>
      <c r="N64" s="20">
        <f>VLOOKUP($L64,Jogos!$A$61:$I$64,3,FALSE)</f>
        <v>3</v>
      </c>
      <c r="O64" s="20">
        <f>VLOOKUP($L64,Jogos!$A$61:$I$64,4,FALSE)</f>
        <v>0</v>
      </c>
      <c r="P64" s="20">
        <f>VLOOKUP($L64,Jogos!$A$61:$I$64,5,FALSE)</f>
        <v>1</v>
      </c>
      <c r="Q64" s="20">
        <f>VLOOKUP($L64,Jogos!$A$61:$I$64,6,FALSE)</f>
        <v>2</v>
      </c>
      <c r="R64" s="20">
        <f>VLOOKUP($L64,Jogos!$A$61:$I$64,7,FALSE)</f>
        <v>2</v>
      </c>
      <c r="S64" s="20">
        <f>VLOOKUP($L64,Jogos!$A$61:$I$64,8,FALSE)</f>
        <v>6</v>
      </c>
      <c r="T64" s="20">
        <f>VLOOKUP($L64,Jogos!$A$61:$I$64,9,FALSE)</f>
        <v>-4</v>
      </c>
      <c r="U64" s="42"/>
    </row>
    <row r="65" spans="1:21" ht="12.75" customHeight="1" x14ac:dyDescent="0.25">
      <c r="A65" s="64">
        <v>46199</v>
      </c>
      <c r="B65" s="63" t="s">
        <v>102</v>
      </c>
      <c r="C65" s="131" t="s">
        <v>11</v>
      </c>
      <c r="D65" s="15"/>
      <c r="E65" s="11">
        <v>0</v>
      </c>
      <c r="F65" s="12" t="s">
        <v>53</v>
      </c>
      <c r="G65" s="68">
        <v>1</v>
      </c>
      <c r="H65" s="11"/>
      <c r="I65" s="132" t="s">
        <v>0</v>
      </c>
      <c r="K65" s="21"/>
      <c r="L65" s="91" t="str">
        <f>Jogos!AN64</f>
        <v>Cabo Verde</v>
      </c>
      <c r="M65" s="20">
        <f>VLOOKUP($L65,Jogos!$A$61:$I$64,2,FALSE)</f>
        <v>1</v>
      </c>
      <c r="N65" s="20">
        <f>VLOOKUP($L65,Jogos!$A$61:$I$64,3,FALSE)</f>
        <v>3</v>
      </c>
      <c r="O65" s="20">
        <f>VLOOKUP($L65,Jogos!$A$61:$I$64,4,FALSE)</f>
        <v>0</v>
      </c>
      <c r="P65" s="20">
        <f>VLOOKUP($L65,Jogos!$A$61:$I$64,5,FALSE)</f>
        <v>1</v>
      </c>
      <c r="Q65" s="20">
        <f>VLOOKUP($L65,Jogos!$A$61:$I$64,6,FALSE)</f>
        <v>2</v>
      </c>
      <c r="R65" s="20">
        <f>VLOOKUP($L65,Jogos!$A$61:$I$64,7,FALSE)</f>
        <v>1</v>
      </c>
      <c r="S65" s="20">
        <f>VLOOKUP($L65,Jogos!$A$61:$I$64,8,FALSE)</f>
        <v>7</v>
      </c>
      <c r="T65" s="20">
        <f>VLOOKUP($L65,Jogos!$A$61:$I$64,9,FALSE)</f>
        <v>-6</v>
      </c>
      <c r="U65" s="42"/>
    </row>
    <row r="66" spans="1:21" ht="15" customHeight="1" x14ac:dyDescent="0.25">
      <c r="A66" s="52"/>
      <c r="B66" s="53"/>
      <c r="C66" s="60"/>
      <c r="D66" s="30"/>
      <c r="E66" s="31"/>
      <c r="F66" s="31"/>
      <c r="G66" s="31"/>
      <c r="H66" s="31"/>
      <c r="I66" s="60"/>
      <c r="K66" s="23"/>
      <c r="L66" s="22"/>
      <c r="M66" s="22"/>
      <c r="N66" s="22"/>
      <c r="O66" s="22"/>
      <c r="P66" s="22"/>
      <c r="Q66" s="22"/>
      <c r="R66" s="22"/>
      <c r="S66" s="22"/>
      <c r="T66" s="22"/>
    </row>
    <row r="67" spans="1:21" ht="12" customHeight="1" x14ac:dyDescent="0.25">
      <c r="A67" s="150" t="s">
        <v>108</v>
      </c>
      <c r="B67" s="151"/>
      <c r="C67" s="151"/>
      <c r="D67" s="24"/>
      <c r="E67" s="152"/>
      <c r="F67" s="152"/>
      <c r="G67" s="152"/>
      <c r="H67" s="24"/>
      <c r="I67" s="62"/>
      <c r="K67" s="25"/>
      <c r="L67" s="26"/>
      <c r="M67" s="27"/>
      <c r="N67" s="27"/>
      <c r="O67" s="27"/>
      <c r="P67" s="27"/>
      <c r="Q67" s="24"/>
      <c r="R67" s="28"/>
      <c r="S67" s="28"/>
      <c r="T67" s="29"/>
      <c r="U67" s="42"/>
    </row>
    <row r="68" spans="1:21" ht="12.75" customHeight="1" x14ac:dyDescent="0.25">
      <c r="A68" s="64">
        <v>46189</v>
      </c>
      <c r="B68" s="63" t="s">
        <v>78</v>
      </c>
      <c r="C68" s="131" t="s">
        <v>5</v>
      </c>
      <c r="D68" s="49"/>
      <c r="E68" s="141">
        <v>2</v>
      </c>
      <c r="F68" s="144" t="s">
        <v>53</v>
      </c>
      <c r="G68" s="142">
        <v>1</v>
      </c>
      <c r="H68" s="11"/>
      <c r="I68" s="132" t="s">
        <v>84</v>
      </c>
      <c r="K68" s="14"/>
      <c r="L68" s="148" t="s">
        <v>125</v>
      </c>
      <c r="M68" s="148"/>
      <c r="N68" s="148"/>
      <c r="O68" s="148"/>
      <c r="P68" s="148"/>
      <c r="Q68" s="148"/>
      <c r="R68" s="148"/>
      <c r="S68" s="148"/>
      <c r="T68" s="149"/>
      <c r="U68" s="42"/>
    </row>
    <row r="69" spans="1:21" ht="12.75" customHeight="1" x14ac:dyDescent="0.25">
      <c r="A69" s="64">
        <v>46189</v>
      </c>
      <c r="B69" s="63" t="s">
        <v>94</v>
      </c>
      <c r="C69" s="131" t="s">
        <v>112</v>
      </c>
      <c r="D69" s="15"/>
      <c r="E69" s="141">
        <v>1</v>
      </c>
      <c r="F69" s="144" t="s">
        <v>53</v>
      </c>
      <c r="G69" s="142">
        <v>2</v>
      </c>
      <c r="H69" s="11"/>
      <c r="I69" s="132" t="s">
        <v>113</v>
      </c>
      <c r="K69" s="34"/>
      <c r="L69" s="16"/>
      <c r="M69" s="17" t="s">
        <v>33</v>
      </c>
      <c r="N69" s="17" t="s">
        <v>20</v>
      </c>
      <c r="O69" s="17" t="s">
        <v>21</v>
      </c>
      <c r="P69" s="17" t="s">
        <v>23</v>
      </c>
      <c r="Q69" s="17" t="s">
        <v>22</v>
      </c>
      <c r="R69" s="17" t="s">
        <v>24</v>
      </c>
      <c r="S69" s="17" t="s">
        <v>25</v>
      </c>
      <c r="T69" s="18" t="s">
        <v>26</v>
      </c>
      <c r="U69" s="42"/>
    </row>
    <row r="70" spans="1:21" ht="12" customHeight="1" x14ac:dyDescent="0.25">
      <c r="A70" s="64">
        <v>46195</v>
      </c>
      <c r="B70" s="63" t="s">
        <v>114</v>
      </c>
      <c r="C70" s="131" t="s">
        <v>5</v>
      </c>
      <c r="D70" s="49"/>
      <c r="E70" s="141">
        <v>3</v>
      </c>
      <c r="F70" s="145" t="s">
        <v>53</v>
      </c>
      <c r="G70" s="142">
        <v>0</v>
      </c>
      <c r="H70" s="61"/>
      <c r="I70" s="132" t="s">
        <v>112</v>
      </c>
      <c r="K70" s="34"/>
      <c r="L70" s="91" t="str">
        <f>Jogos!AN69</f>
        <v>França</v>
      </c>
      <c r="M70" s="20">
        <f>VLOOKUP($L70,Jogos!$A$69:$I$72,2,FALSE)</f>
        <v>9</v>
      </c>
      <c r="N70" s="20">
        <f>VLOOKUP($L70,Jogos!$A$69:$I$72,3,FALSE)</f>
        <v>3</v>
      </c>
      <c r="O70" s="20">
        <f>VLOOKUP($L70,Jogos!$A$69:$I$72,4,FALSE)</f>
        <v>3</v>
      </c>
      <c r="P70" s="20">
        <f>VLOOKUP($L70,Jogos!$A$69:$I$72,5,FALSE)</f>
        <v>0</v>
      </c>
      <c r="Q70" s="20">
        <f>VLOOKUP($L70,Jogos!$A$69:$I$72,6,FALSE)</f>
        <v>0</v>
      </c>
      <c r="R70" s="20">
        <f>VLOOKUP($L70,Jogos!$A$69:$I$72,7,FALSE)</f>
        <v>7</v>
      </c>
      <c r="S70" s="20">
        <f>VLOOKUP($L70,Jogos!$A$69:$I$72,8,FALSE)</f>
        <v>2</v>
      </c>
      <c r="T70" s="20">
        <f>VLOOKUP($L70,Jogos!$A$69:$I$72,9,FALSE)</f>
        <v>5</v>
      </c>
      <c r="U70" s="42"/>
    </row>
    <row r="71" spans="1:21" ht="12.75" customHeight="1" x14ac:dyDescent="0.25">
      <c r="A71" s="64">
        <v>46195</v>
      </c>
      <c r="B71" s="63" t="s">
        <v>102</v>
      </c>
      <c r="C71" s="131" t="s">
        <v>113</v>
      </c>
      <c r="D71" s="15"/>
      <c r="E71" s="141">
        <v>2</v>
      </c>
      <c r="F71" s="144" t="s">
        <v>53</v>
      </c>
      <c r="G71" s="142">
        <v>1</v>
      </c>
      <c r="H71" s="11"/>
      <c r="I71" s="132" t="s">
        <v>84</v>
      </c>
      <c r="K71" s="34"/>
      <c r="L71" s="91" t="str">
        <f>Jogos!AN70</f>
        <v>Noruega</v>
      </c>
      <c r="M71" s="20">
        <f>VLOOKUP($L71,Jogos!$A$69:$I$72,2,FALSE)</f>
        <v>6</v>
      </c>
      <c r="N71" s="20">
        <f>VLOOKUP($L71,Jogos!$A$69:$I$72,3,FALSE)</f>
        <v>3</v>
      </c>
      <c r="O71" s="20">
        <f>VLOOKUP($L71,Jogos!$A$69:$I$72,4,FALSE)</f>
        <v>2</v>
      </c>
      <c r="P71" s="20">
        <f>VLOOKUP($L71,Jogos!$A$69:$I$72,5,FALSE)</f>
        <v>0</v>
      </c>
      <c r="Q71" s="20">
        <f>VLOOKUP($L71,Jogos!$A$69:$I$72,6,FALSE)</f>
        <v>1</v>
      </c>
      <c r="R71" s="20">
        <f>VLOOKUP($L71,Jogos!$A$69:$I$72,7,FALSE)</f>
        <v>5</v>
      </c>
      <c r="S71" s="20">
        <f>VLOOKUP($L71,Jogos!$A$69:$I$72,8,FALSE)</f>
        <v>4</v>
      </c>
      <c r="T71" s="20">
        <f>VLOOKUP($L71,Jogos!$A$69:$I$72,9,FALSE)</f>
        <v>1</v>
      </c>
      <c r="U71" s="42"/>
    </row>
    <row r="72" spans="1:21" ht="12.75" customHeight="1" x14ac:dyDescent="0.25">
      <c r="A72" s="64">
        <v>46199</v>
      </c>
      <c r="B72" s="63" t="s">
        <v>78</v>
      </c>
      <c r="C72" s="131" t="s">
        <v>84</v>
      </c>
      <c r="D72" s="15"/>
      <c r="E72" s="141">
        <v>1</v>
      </c>
      <c r="F72" s="144" t="s">
        <v>53</v>
      </c>
      <c r="G72" s="142">
        <v>1</v>
      </c>
      <c r="H72" s="11"/>
      <c r="I72" s="132" t="s">
        <v>112</v>
      </c>
      <c r="K72" s="34"/>
      <c r="L72" s="91" t="str">
        <f>Jogos!AN71</f>
        <v>Senegal</v>
      </c>
      <c r="M72" s="20">
        <f>VLOOKUP($L72,Jogos!$A$69:$I$72,2,FALSE)</f>
        <v>1</v>
      </c>
      <c r="N72" s="20">
        <f>VLOOKUP($L72,Jogos!$A$69:$I$72,3,FALSE)</f>
        <v>3</v>
      </c>
      <c r="O72" s="20">
        <f>VLOOKUP($L72,Jogos!$A$69:$I$72,4,FALSE)</f>
        <v>0</v>
      </c>
      <c r="P72" s="20">
        <f>VLOOKUP($L72,Jogos!$A$69:$I$72,5,FALSE)</f>
        <v>1</v>
      </c>
      <c r="Q72" s="20">
        <f>VLOOKUP($L72,Jogos!$A$69:$I$72,6,FALSE)</f>
        <v>2</v>
      </c>
      <c r="R72" s="20">
        <f>VLOOKUP($L72,Jogos!$A$69:$I$72,7,FALSE)</f>
        <v>3</v>
      </c>
      <c r="S72" s="20">
        <f>VLOOKUP($L72,Jogos!$A$69:$I$72,8,FALSE)</f>
        <v>5</v>
      </c>
      <c r="T72" s="20">
        <f>VLOOKUP($L72,Jogos!$A$69:$I$72,9,FALSE)</f>
        <v>-2</v>
      </c>
      <c r="U72" s="42"/>
    </row>
    <row r="73" spans="1:21" ht="12.75" customHeight="1" x14ac:dyDescent="0.25">
      <c r="A73" s="64">
        <v>46199</v>
      </c>
      <c r="B73" s="63" t="s">
        <v>78</v>
      </c>
      <c r="C73" s="131" t="s">
        <v>113</v>
      </c>
      <c r="D73" s="15"/>
      <c r="E73" s="141">
        <v>1</v>
      </c>
      <c r="F73" s="144" t="s">
        <v>53</v>
      </c>
      <c r="G73" s="142">
        <v>2</v>
      </c>
      <c r="H73" s="11"/>
      <c r="I73" s="132" t="s">
        <v>5</v>
      </c>
      <c r="K73" s="21"/>
      <c r="L73" s="91" t="str">
        <f>Jogos!AN72</f>
        <v>Iraque</v>
      </c>
      <c r="M73" s="20">
        <f>VLOOKUP($L73,Jogos!$A$69:$I$72,2,FALSE)</f>
        <v>1</v>
      </c>
      <c r="N73" s="20">
        <f>VLOOKUP($L73,Jogos!$A$69:$I$72,3,FALSE)</f>
        <v>3</v>
      </c>
      <c r="O73" s="20">
        <f>VLOOKUP($L73,Jogos!$A$69:$I$72,4,FALSE)</f>
        <v>0</v>
      </c>
      <c r="P73" s="20">
        <f>VLOOKUP($L73,Jogos!$A$69:$I$72,5,FALSE)</f>
        <v>1</v>
      </c>
      <c r="Q73" s="20">
        <f>VLOOKUP($L73,Jogos!$A$69:$I$72,6,FALSE)</f>
        <v>2</v>
      </c>
      <c r="R73" s="20">
        <f>VLOOKUP($L73,Jogos!$A$69:$I$72,7,FALSE)</f>
        <v>2</v>
      </c>
      <c r="S73" s="20">
        <f>VLOOKUP($L73,Jogos!$A$69:$I$72,8,FALSE)</f>
        <v>6</v>
      </c>
      <c r="T73" s="20">
        <f>VLOOKUP($L73,Jogos!$A$69:$I$72,9,FALSE)</f>
        <v>-4</v>
      </c>
      <c r="U73" s="42"/>
    </row>
    <row r="74" spans="1:21" ht="15" customHeight="1" x14ac:dyDescent="0.25">
      <c r="A74" s="52"/>
      <c r="B74" s="53"/>
      <c r="C74" s="60"/>
      <c r="D74" s="30"/>
      <c r="E74" s="31"/>
      <c r="F74" s="31"/>
      <c r="G74" s="31"/>
      <c r="H74" s="31"/>
      <c r="I74" s="60"/>
      <c r="K74" s="23"/>
      <c r="L74" s="22"/>
      <c r="M74" s="22"/>
      <c r="N74" s="22"/>
      <c r="O74" s="22"/>
      <c r="P74" s="22"/>
      <c r="Q74" s="22"/>
      <c r="R74" s="22"/>
      <c r="S74" s="22"/>
      <c r="T74" s="22"/>
    </row>
    <row r="75" spans="1:21" ht="12" customHeight="1" x14ac:dyDescent="0.25">
      <c r="A75" s="150" t="s">
        <v>109</v>
      </c>
      <c r="B75" s="151"/>
      <c r="C75" s="151"/>
      <c r="D75" s="24"/>
      <c r="E75" s="152"/>
      <c r="F75" s="152"/>
      <c r="G75" s="152"/>
      <c r="H75" s="24"/>
      <c r="I75" s="62"/>
      <c r="K75" s="25"/>
      <c r="L75" s="26"/>
      <c r="M75" s="27"/>
      <c r="N75" s="27"/>
      <c r="O75" s="27"/>
      <c r="P75" s="27"/>
      <c r="Q75" s="24"/>
      <c r="R75" s="28"/>
      <c r="S75" s="28"/>
      <c r="T75" s="29"/>
      <c r="U75" s="42"/>
    </row>
    <row r="76" spans="1:21" ht="12.75" customHeight="1" x14ac:dyDescent="0.25">
      <c r="A76" s="64">
        <v>46189</v>
      </c>
      <c r="B76" s="63" t="s">
        <v>90</v>
      </c>
      <c r="C76" s="131" t="s">
        <v>6</v>
      </c>
      <c r="D76" s="49"/>
      <c r="E76" s="141">
        <v>2</v>
      </c>
      <c r="F76" s="144" t="s">
        <v>53</v>
      </c>
      <c r="G76" s="142">
        <v>0</v>
      </c>
      <c r="H76" s="11"/>
      <c r="I76" s="132" t="s">
        <v>15</v>
      </c>
      <c r="K76" s="14"/>
      <c r="L76" s="148" t="s">
        <v>126</v>
      </c>
      <c r="M76" s="148"/>
      <c r="N76" s="148"/>
      <c r="O76" s="148"/>
      <c r="P76" s="148"/>
      <c r="Q76" s="148"/>
      <c r="R76" s="148"/>
      <c r="S76" s="148"/>
      <c r="T76" s="149"/>
      <c r="U76" s="42"/>
    </row>
    <row r="77" spans="1:21" ht="12.75" customHeight="1" x14ac:dyDescent="0.25">
      <c r="A77" s="64">
        <v>46190</v>
      </c>
      <c r="B77" s="63" t="s">
        <v>99</v>
      </c>
      <c r="C77" s="131" t="s">
        <v>115</v>
      </c>
      <c r="D77" s="15"/>
      <c r="E77" s="141">
        <v>2</v>
      </c>
      <c r="F77" s="144" t="s">
        <v>53</v>
      </c>
      <c r="G77" s="142">
        <v>0</v>
      </c>
      <c r="H77" s="11"/>
      <c r="I77" s="132" t="s">
        <v>116</v>
      </c>
      <c r="K77" s="34"/>
      <c r="L77" s="16"/>
      <c r="M77" s="17" t="s">
        <v>33</v>
      </c>
      <c r="N77" s="17" t="s">
        <v>20</v>
      </c>
      <c r="O77" s="17" t="s">
        <v>21</v>
      </c>
      <c r="P77" s="17" t="s">
        <v>23</v>
      </c>
      <c r="Q77" s="17" t="s">
        <v>22</v>
      </c>
      <c r="R77" s="17" t="s">
        <v>24</v>
      </c>
      <c r="S77" s="17" t="s">
        <v>25</v>
      </c>
      <c r="T77" s="18" t="s">
        <v>26</v>
      </c>
      <c r="U77" s="42"/>
    </row>
    <row r="78" spans="1:21" ht="12" customHeight="1" x14ac:dyDescent="0.25">
      <c r="A78" s="64">
        <v>46195</v>
      </c>
      <c r="B78" s="63" t="s">
        <v>103</v>
      </c>
      <c r="C78" s="131" t="s">
        <v>6</v>
      </c>
      <c r="D78" s="49"/>
      <c r="E78" s="141">
        <v>1</v>
      </c>
      <c r="F78" s="145" t="s">
        <v>53</v>
      </c>
      <c r="G78" s="142">
        <v>0</v>
      </c>
      <c r="H78" s="61"/>
      <c r="I78" s="132" t="s">
        <v>115</v>
      </c>
      <c r="K78" s="34"/>
      <c r="L78" s="91" t="str">
        <f>Jogos!AN77</f>
        <v>Argentina</v>
      </c>
      <c r="M78" s="20">
        <f>VLOOKUP($L78,Jogos!$A$77:$I$80,2,FALSE)</f>
        <v>9</v>
      </c>
      <c r="N78" s="20">
        <f>VLOOKUP($L78,Jogos!$A$77:$I$80,3,FALSE)</f>
        <v>3</v>
      </c>
      <c r="O78" s="20">
        <f>VLOOKUP($L78,Jogos!$A$77:$I$80,4,FALSE)</f>
        <v>3</v>
      </c>
      <c r="P78" s="20">
        <f>VLOOKUP($L78,Jogos!$A$77:$I$80,5,FALSE)</f>
        <v>0</v>
      </c>
      <c r="Q78" s="20">
        <f>VLOOKUP($L78,Jogos!$A$77:$I$80,6,FALSE)</f>
        <v>0</v>
      </c>
      <c r="R78" s="20">
        <f>VLOOKUP($L78,Jogos!$A$77:$I$80,7,FALSE)</f>
        <v>5</v>
      </c>
      <c r="S78" s="20">
        <f>VLOOKUP($L78,Jogos!$A$77:$I$80,8,FALSE)</f>
        <v>0</v>
      </c>
      <c r="T78" s="20">
        <f>VLOOKUP($L78,Jogos!$A$77:$I$80,9,FALSE)</f>
        <v>5</v>
      </c>
      <c r="U78" s="42"/>
    </row>
    <row r="79" spans="1:21" ht="12.75" customHeight="1" x14ac:dyDescent="0.25">
      <c r="A79" s="64">
        <v>46196</v>
      </c>
      <c r="B79" s="63" t="s">
        <v>106</v>
      </c>
      <c r="C79" s="131" t="s">
        <v>116</v>
      </c>
      <c r="D79" s="15"/>
      <c r="E79" s="141">
        <v>1</v>
      </c>
      <c r="F79" s="144" t="s">
        <v>53</v>
      </c>
      <c r="G79" s="142">
        <v>2</v>
      </c>
      <c r="H79" s="11"/>
      <c r="I79" s="132" t="s">
        <v>15</v>
      </c>
      <c r="K79" s="34"/>
      <c r="L79" s="91" t="str">
        <f>Jogos!AN78</f>
        <v>Áustria</v>
      </c>
      <c r="M79" s="20">
        <f>VLOOKUP($L79,Jogos!$A$77:$I$80,2,FALSE)</f>
        <v>6</v>
      </c>
      <c r="N79" s="20">
        <f>VLOOKUP($L79,Jogos!$A$77:$I$80,3,FALSE)</f>
        <v>3</v>
      </c>
      <c r="O79" s="20">
        <f>VLOOKUP($L79,Jogos!$A$77:$I$80,4,FALSE)</f>
        <v>2</v>
      </c>
      <c r="P79" s="20">
        <f>VLOOKUP($L79,Jogos!$A$77:$I$80,5,FALSE)</f>
        <v>0</v>
      </c>
      <c r="Q79" s="20">
        <f>VLOOKUP($L79,Jogos!$A$77:$I$80,6,FALSE)</f>
        <v>1</v>
      </c>
      <c r="R79" s="20">
        <f>VLOOKUP($L79,Jogos!$A$77:$I$80,7,FALSE)</f>
        <v>4</v>
      </c>
      <c r="S79" s="20">
        <f>VLOOKUP($L79,Jogos!$A$77:$I$80,8,FALSE)</f>
        <v>2</v>
      </c>
      <c r="T79" s="20">
        <f>VLOOKUP($L79,Jogos!$A$77:$I$80,9,FALSE)</f>
        <v>2</v>
      </c>
      <c r="U79" s="42"/>
    </row>
    <row r="80" spans="1:21" ht="12.75" customHeight="1" x14ac:dyDescent="0.25">
      <c r="A80" s="64">
        <v>46200</v>
      </c>
      <c r="B80" s="63" t="s">
        <v>91</v>
      </c>
      <c r="C80" s="131" t="s">
        <v>116</v>
      </c>
      <c r="D80" s="15"/>
      <c r="E80" s="141">
        <v>0</v>
      </c>
      <c r="F80" s="144" t="s">
        <v>53</v>
      </c>
      <c r="G80" s="142">
        <v>2</v>
      </c>
      <c r="H80" s="11"/>
      <c r="I80" s="132" t="s">
        <v>6</v>
      </c>
      <c r="K80" s="34"/>
      <c r="L80" s="91" t="str">
        <f>Jogos!AN79</f>
        <v>Argélia</v>
      </c>
      <c r="M80" s="20">
        <f>VLOOKUP($L80,Jogos!$A$77:$I$80,2,FALSE)</f>
        <v>3</v>
      </c>
      <c r="N80" s="20">
        <f>VLOOKUP($L80,Jogos!$A$77:$I$80,3,FALSE)</f>
        <v>3</v>
      </c>
      <c r="O80" s="20">
        <f>VLOOKUP($L80,Jogos!$A$77:$I$80,4,FALSE)</f>
        <v>1</v>
      </c>
      <c r="P80" s="20">
        <f>VLOOKUP($L80,Jogos!$A$77:$I$80,5,FALSE)</f>
        <v>0</v>
      </c>
      <c r="Q80" s="20">
        <f>VLOOKUP($L80,Jogos!$A$77:$I$80,6,FALSE)</f>
        <v>2</v>
      </c>
      <c r="R80" s="20">
        <f>VLOOKUP($L80,Jogos!$A$77:$I$80,7,FALSE)</f>
        <v>3</v>
      </c>
      <c r="S80" s="20">
        <f>VLOOKUP($L80,Jogos!$A$77:$I$80,8,FALSE)</f>
        <v>5</v>
      </c>
      <c r="T80" s="20">
        <f>VLOOKUP($L80,Jogos!$A$77:$I$80,9,FALSE)</f>
        <v>-2</v>
      </c>
      <c r="U80" s="42"/>
    </row>
    <row r="81" spans="1:21" ht="12.75" customHeight="1" x14ac:dyDescent="0.25">
      <c r="A81" s="64">
        <v>46200</v>
      </c>
      <c r="B81" s="63" t="s">
        <v>91</v>
      </c>
      <c r="C81" s="131" t="s">
        <v>15</v>
      </c>
      <c r="D81" s="15"/>
      <c r="E81" s="141">
        <v>1</v>
      </c>
      <c r="F81" s="144" t="s">
        <v>53</v>
      </c>
      <c r="G81" s="142">
        <v>2</v>
      </c>
      <c r="H81" s="11"/>
      <c r="I81" s="132" t="s">
        <v>115</v>
      </c>
      <c r="K81" s="21"/>
      <c r="L81" s="91" t="str">
        <f>Jogos!AN80</f>
        <v>Jordânia</v>
      </c>
      <c r="M81" s="20">
        <f>VLOOKUP($L81,Jogos!$A$77:$I$80,2,FALSE)</f>
        <v>0</v>
      </c>
      <c r="N81" s="20">
        <f>VLOOKUP($L81,Jogos!$A$77:$I$80,3,FALSE)</f>
        <v>3</v>
      </c>
      <c r="O81" s="20">
        <f>VLOOKUP($L81,Jogos!$A$77:$I$80,4,FALSE)</f>
        <v>0</v>
      </c>
      <c r="P81" s="20">
        <f>VLOOKUP($L81,Jogos!$A$77:$I$80,5,FALSE)</f>
        <v>0</v>
      </c>
      <c r="Q81" s="20">
        <f>VLOOKUP($L81,Jogos!$A$77:$I$80,6,FALSE)</f>
        <v>3</v>
      </c>
      <c r="R81" s="20">
        <f>VLOOKUP($L81,Jogos!$A$77:$I$80,7,FALSE)</f>
        <v>1</v>
      </c>
      <c r="S81" s="20">
        <f>VLOOKUP($L81,Jogos!$A$77:$I$80,8,FALSE)</f>
        <v>6</v>
      </c>
      <c r="T81" s="20">
        <f>VLOOKUP($L81,Jogos!$A$77:$I$80,9,FALSE)</f>
        <v>-5</v>
      </c>
      <c r="U81" s="42"/>
    </row>
    <row r="82" spans="1:21" ht="15" customHeight="1" x14ac:dyDescent="0.25">
      <c r="A82" s="52"/>
      <c r="B82" s="53"/>
      <c r="C82" s="60"/>
      <c r="D82" s="30"/>
      <c r="E82" s="31"/>
      <c r="F82" s="31"/>
      <c r="G82" s="31"/>
      <c r="H82" s="31"/>
      <c r="I82" s="60"/>
      <c r="K82" s="23"/>
      <c r="L82" s="22"/>
      <c r="M82" s="22"/>
      <c r="N82" s="22"/>
      <c r="O82" s="22"/>
      <c r="P82" s="22"/>
      <c r="Q82" s="22"/>
      <c r="R82" s="22"/>
      <c r="S82" s="22"/>
      <c r="T82" s="22"/>
    </row>
    <row r="83" spans="1:21" ht="12" customHeight="1" x14ac:dyDescent="0.25">
      <c r="A83" s="150" t="s">
        <v>110</v>
      </c>
      <c r="B83" s="151"/>
      <c r="C83" s="151"/>
      <c r="D83" s="24"/>
      <c r="E83" s="152"/>
      <c r="F83" s="152"/>
      <c r="G83" s="152"/>
      <c r="H83" s="24"/>
      <c r="I83" s="62"/>
      <c r="K83" s="25"/>
      <c r="L83" s="26"/>
      <c r="M83" s="27"/>
      <c r="N83" s="27"/>
      <c r="O83" s="27"/>
      <c r="P83" s="27"/>
      <c r="Q83" s="24"/>
      <c r="R83" s="28"/>
      <c r="S83" s="28"/>
      <c r="T83" s="29"/>
      <c r="U83" s="42"/>
    </row>
    <row r="84" spans="1:21" ht="12.75" customHeight="1" x14ac:dyDescent="0.25">
      <c r="A84" s="64">
        <v>46190</v>
      </c>
      <c r="B84" s="63" t="s">
        <v>103</v>
      </c>
      <c r="C84" s="131" t="s">
        <v>61</v>
      </c>
      <c r="D84" s="49"/>
      <c r="E84" s="141">
        <v>2</v>
      </c>
      <c r="F84" s="144" t="s">
        <v>53</v>
      </c>
      <c r="G84" s="142">
        <v>0</v>
      </c>
      <c r="H84" s="11"/>
      <c r="I84" s="132" t="s">
        <v>117</v>
      </c>
      <c r="K84" s="14"/>
      <c r="L84" s="148" t="s">
        <v>127</v>
      </c>
      <c r="M84" s="148"/>
      <c r="N84" s="148"/>
      <c r="O84" s="148"/>
      <c r="P84" s="148"/>
      <c r="Q84" s="148"/>
      <c r="R84" s="148"/>
      <c r="S84" s="148"/>
      <c r="T84" s="149"/>
      <c r="U84" s="42"/>
    </row>
    <row r="85" spans="1:21" ht="12.75" customHeight="1" x14ac:dyDescent="0.25">
      <c r="A85" s="64">
        <v>46190</v>
      </c>
      <c r="B85" s="63" t="s">
        <v>91</v>
      </c>
      <c r="C85" s="131" t="s">
        <v>118</v>
      </c>
      <c r="D85" s="15"/>
      <c r="E85" s="141">
        <v>0</v>
      </c>
      <c r="F85" s="144" t="s">
        <v>53</v>
      </c>
      <c r="G85" s="142">
        <v>2</v>
      </c>
      <c r="H85" s="11"/>
      <c r="I85" s="132" t="s">
        <v>79</v>
      </c>
      <c r="K85" s="34"/>
      <c r="L85" s="133"/>
      <c r="M85" s="17" t="s">
        <v>33</v>
      </c>
      <c r="N85" s="17" t="s">
        <v>20</v>
      </c>
      <c r="O85" s="17" t="s">
        <v>21</v>
      </c>
      <c r="P85" s="17" t="s">
        <v>23</v>
      </c>
      <c r="Q85" s="17" t="s">
        <v>22</v>
      </c>
      <c r="R85" s="17" t="s">
        <v>24</v>
      </c>
      <c r="S85" s="17" t="s">
        <v>25</v>
      </c>
      <c r="T85" s="18" t="s">
        <v>26</v>
      </c>
      <c r="U85" s="42"/>
    </row>
    <row r="86" spans="1:21" ht="12" customHeight="1" x14ac:dyDescent="0.25">
      <c r="A86" s="64">
        <v>46196</v>
      </c>
      <c r="B86" s="63" t="s">
        <v>103</v>
      </c>
      <c r="C86" s="131" t="s">
        <v>61</v>
      </c>
      <c r="D86" s="49"/>
      <c r="E86" s="141">
        <v>2</v>
      </c>
      <c r="F86" s="145" t="s">
        <v>53</v>
      </c>
      <c r="G86" s="142">
        <v>0</v>
      </c>
      <c r="H86" s="61"/>
      <c r="I86" s="132" t="s">
        <v>118</v>
      </c>
      <c r="K86" s="34"/>
      <c r="L86" s="91" t="str">
        <f>Jogos!AN85</f>
        <v>Portugal</v>
      </c>
      <c r="M86" s="20">
        <f>VLOOKUP($L86,Jogos!$A$85:$I$88,2,FALSE)</f>
        <v>9</v>
      </c>
      <c r="N86" s="20">
        <f>VLOOKUP($L86,Jogos!$A$85:$I$88,3,FALSE)</f>
        <v>3</v>
      </c>
      <c r="O86" s="20">
        <f>VLOOKUP($L86,Jogos!$A$85:$I$88,4,FALSE)</f>
        <v>3</v>
      </c>
      <c r="P86" s="20">
        <f>VLOOKUP($L86,Jogos!$A$85:$I$88,5,FALSE)</f>
        <v>0</v>
      </c>
      <c r="Q86" s="20">
        <f>VLOOKUP($L86,Jogos!$A$85:$I$88,6,FALSE)</f>
        <v>0</v>
      </c>
      <c r="R86" s="20">
        <f>VLOOKUP($L86,Jogos!$A$85:$I$88,7,FALSE)</f>
        <v>6</v>
      </c>
      <c r="S86" s="20">
        <f>VLOOKUP($L86,Jogos!$A$85:$I$88,8,FALSE)</f>
        <v>1</v>
      </c>
      <c r="T86" s="20">
        <f>VLOOKUP($L86,Jogos!$A$85:$I$88,9,FALSE)</f>
        <v>5</v>
      </c>
      <c r="U86" s="42"/>
    </row>
    <row r="87" spans="1:21" ht="12.75" customHeight="1" x14ac:dyDescent="0.25">
      <c r="A87" s="64">
        <v>46196</v>
      </c>
      <c r="B87" s="63" t="s">
        <v>91</v>
      </c>
      <c r="C87" s="131" t="s">
        <v>79</v>
      </c>
      <c r="D87" s="15"/>
      <c r="E87" s="141">
        <v>2</v>
      </c>
      <c r="F87" s="144" t="s">
        <v>53</v>
      </c>
      <c r="G87" s="142">
        <v>0</v>
      </c>
      <c r="H87" s="11"/>
      <c r="I87" s="132" t="s">
        <v>117</v>
      </c>
      <c r="K87" s="34"/>
      <c r="L87" s="91" t="str">
        <f>Jogos!AN86</f>
        <v>Colômbia</v>
      </c>
      <c r="M87" s="20">
        <f>VLOOKUP($L87,Jogos!$A$85:$I$88,2,FALSE)</f>
        <v>6</v>
      </c>
      <c r="N87" s="20">
        <f>VLOOKUP($L87,Jogos!$A$85:$I$88,3,FALSE)</f>
        <v>3</v>
      </c>
      <c r="O87" s="20">
        <f>VLOOKUP($L87,Jogos!$A$85:$I$88,4,FALSE)</f>
        <v>2</v>
      </c>
      <c r="P87" s="20">
        <f>VLOOKUP($L87,Jogos!$A$85:$I$88,5,FALSE)</f>
        <v>0</v>
      </c>
      <c r="Q87" s="20">
        <f>VLOOKUP($L87,Jogos!$A$85:$I$88,6,FALSE)</f>
        <v>1</v>
      </c>
      <c r="R87" s="20">
        <f>VLOOKUP($L87,Jogos!$A$85:$I$88,7,FALSE)</f>
        <v>5</v>
      </c>
      <c r="S87" s="20">
        <f>VLOOKUP($L87,Jogos!$A$85:$I$88,8,FALSE)</f>
        <v>2</v>
      </c>
      <c r="T87" s="20">
        <f>VLOOKUP($L87,Jogos!$A$85:$I$88,9,FALSE)</f>
        <v>3</v>
      </c>
      <c r="U87" s="42"/>
    </row>
    <row r="88" spans="1:21" ht="12.75" customHeight="1" x14ac:dyDescent="0.25">
      <c r="A88" s="64">
        <v>46200</v>
      </c>
      <c r="B88" s="63" t="s">
        <v>119</v>
      </c>
      <c r="C88" s="131" t="s">
        <v>117</v>
      </c>
      <c r="D88" s="15"/>
      <c r="E88" s="141">
        <v>1</v>
      </c>
      <c r="F88" s="144" t="s">
        <v>53</v>
      </c>
      <c r="G88" s="142">
        <v>2</v>
      </c>
      <c r="H88" s="11"/>
      <c r="I88" s="132" t="s">
        <v>118</v>
      </c>
      <c r="K88" s="34"/>
      <c r="L88" s="91" t="str">
        <f>Jogos!AN87</f>
        <v>Uzbequistão</v>
      </c>
      <c r="M88" s="20">
        <f>VLOOKUP($L88,Jogos!$A$85:$I$88,2,FALSE)</f>
        <v>3</v>
      </c>
      <c r="N88" s="20">
        <f>VLOOKUP($L88,Jogos!$A$85:$I$88,3,FALSE)</f>
        <v>3</v>
      </c>
      <c r="O88" s="20">
        <f>VLOOKUP($L88,Jogos!$A$85:$I$88,4,FALSE)</f>
        <v>1</v>
      </c>
      <c r="P88" s="20">
        <f>VLOOKUP($L88,Jogos!$A$85:$I$88,5,FALSE)</f>
        <v>0</v>
      </c>
      <c r="Q88" s="20">
        <f>VLOOKUP($L88,Jogos!$A$85:$I$88,6,FALSE)</f>
        <v>2</v>
      </c>
      <c r="R88" s="20">
        <f>VLOOKUP($L88,Jogos!$A$85:$I$88,7,FALSE)</f>
        <v>2</v>
      </c>
      <c r="S88" s="20">
        <f>VLOOKUP($L88,Jogos!$A$85:$I$88,8,FALSE)</f>
        <v>5</v>
      </c>
      <c r="T88" s="20">
        <f>VLOOKUP($L88,Jogos!$A$85:$I$88,9,FALSE)</f>
        <v>-3</v>
      </c>
      <c r="U88" s="42"/>
    </row>
    <row r="89" spans="1:21" ht="12.75" customHeight="1" x14ac:dyDescent="0.25">
      <c r="A89" s="64">
        <v>46200</v>
      </c>
      <c r="B89" s="63" t="s">
        <v>119</v>
      </c>
      <c r="C89" s="131" t="s">
        <v>79</v>
      </c>
      <c r="D89" s="15"/>
      <c r="E89" s="141">
        <v>1</v>
      </c>
      <c r="F89" s="144" t="s">
        <v>53</v>
      </c>
      <c r="G89" s="142">
        <v>2</v>
      </c>
      <c r="H89" s="11"/>
      <c r="I89" s="132" t="s">
        <v>61</v>
      </c>
      <c r="K89" s="21"/>
      <c r="L89" s="91" t="str">
        <f>Jogos!AN88</f>
        <v>RD Congo</v>
      </c>
      <c r="M89" s="20">
        <f>VLOOKUP($L89,Jogos!$A$85:$I$88,2,FALSE)</f>
        <v>0</v>
      </c>
      <c r="N89" s="20">
        <f>VLOOKUP($L89,Jogos!$A$85:$I$88,3,FALSE)</f>
        <v>3</v>
      </c>
      <c r="O89" s="20">
        <f>VLOOKUP($L89,Jogos!$A$85:$I$88,4,FALSE)</f>
        <v>0</v>
      </c>
      <c r="P89" s="20">
        <f>VLOOKUP($L89,Jogos!$A$85:$I$88,5,FALSE)</f>
        <v>0</v>
      </c>
      <c r="Q89" s="20">
        <f>VLOOKUP($L89,Jogos!$A$85:$I$88,6,FALSE)</f>
        <v>3</v>
      </c>
      <c r="R89" s="20">
        <f>VLOOKUP($L89,Jogos!$A$85:$I$88,7,FALSE)</f>
        <v>1</v>
      </c>
      <c r="S89" s="20">
        <f>VLOOKUP($L89,Jogos!$A$85:$I$88,8,FALSE)</f>
        <v>6</v>
      </c>
      <c r="T89" s="20">
        <f>VLOOKUP($L89,Jogos!$A$85:$I$88,9,FALSE)</f>
        <v>-5</v>
      </c>
      <c r="U89" s="42"/>
    </row>
    <row r="90" spans="1:21" ht="15" customHeight="1" x14ac:dyDescent="0.25">
      <c r="A90" s="52"/>
      <c r="B90" s="53"/>
      <c r="C90" s="60"/>
      <c r="D90" s="30"/>
      <c r="E90" s="31"/>
      <c r="F90" s="31"/>
      <c r="G90" s="31"/>
      <c r="H90" s="31"/>
      <c r="I90" s="60"/>
      <c r="K90" s="23"/>
      <c r="L90" s="22"/>
      <c r="M90" s="22"/>
      <c r="N90" s="22"/>
      <c r="O90" s="22"/>
      <c r="P90" s="22"/>
      <c r="Q90" s="22"/>
      <c r="R90" s="22"/>
      <c r="S90" s="22"/>
      <c r="T90" s="22"/>
    </row>
    <row r="91" spans="1:21" ht="12" customHeight="1" x14ac:dyDescent="0.25">
      <c r="A91" s="150" t="s">
        <v>111</v>
      </c>
      <c r="B91" s="151"/>
      <c r="C91" s="151"/>
      <c r="D91" s="24"/>
      <c r="E91" s="152"/>
      <c r="F91" s="152"/>
      <c r="G91" s="152"/>
      <c r="H91" s="24"/>
      <c r="I91" s="62"/>
      <c r="K91" s="25"/>
      <c r="L91" s="26"/>
      <c r="M91" s="27"/>
      <c r="N91" s="27"/>
      <c r="O91" s="27"/>
      <c r="P91" s="27"/>
      <c r="Q91" s="24"/>
      <c r="R91" s="28"/>
      <c r="S91" s="28"/>
      <c r="T91" s="29"/>
      <c r="U91" s="42"/>
    </row>
    <row r="92" spans="1:21" ht="12.75" customHeight="1" x14ac:dyDescent="0.25">
      <c r="A92" s="64">
        <v>46190</v>
      </c>
      <c r="B92" s="63" t="s">
        <v>101</v>
      </c>
      <c r="C92" s="131" t="s">
        <v>12</v>
      </c>
      <c r="D92" s="49"/>
      <c r="E92" s="141">
        <v>2</v>
      </c>
      <c r="F92" s="144" t="s">
        <v>53</v>
      </c>
      <c r="G92" s="142">
        <v>1</v>
      </c>
      <c r="H92" s="11"/>
      <c r="I92" s="132" t="s">
        <v>63</v>
      </c>
      <c r="K92" s="14"/>
      <c r="L92" s="148" t="s">
        <v>128</v>
      </c>
      <c r="M92" s="148"/>
      <c r="N92" s="148"/>
      <c r="O92" s="148"/>
      <c r="P92" s="148"/>
      <c r="Q92" s="148"/>
      <c r="R92" s="148"/>
      <c r="S92" s="148"/>
      <c r="T92" s="149"/>
      <c r="U92" s="42"/>
    </row>
    <row r="93" spans="1:21" ht="12.75" customHeight="1" x14ac:dyDescent="0.25">
      <c r="A93" s="64">
        <v>46190</v>
      </c>
      <c r="B93" s="63" t="s">
        <v>104</v>
      </c>
      <c r="C93" s="131" t="s">
        <v>62</v>
      </c>
      <c r="D93" s="15"/>
      <c r="E93" s="141">
        <v>1</v>
      </c>
      <c r="F93" s="144" t="s">
        <v>53</v>
      </c>
      <c r="G93" s="142">
        <v>2</v>
      </c>
      <c r="H93" s="11"/>
      <c r="I93" s="132" t="s">
        <v>83</v>
      </c>
      <c r="K93" s="34"/>
      <c r="L93" s="16"/>
      <c r="M93" s="17" t="s">
        <v>33</v>
      </c>
      <c r="N93" s="17" t="s">
        <v>20</v>
      </c>
      <c r="O93" s="17" t="s">
        <v>21</v>
      </c>
      <c r="P93" s="17" t="s">
        <v>23</v>
      </c>
      <c r="Q93" s="17" t="s">
        <v>22</v>
      </c>
      <c r="R93" s="17" t="s">
        <v>24</v>
      </c>
      <c r="S93" s="17" t="s">
        <v>25</v>
      </c>
      <c r="T93" s="18" t="s">
        <v>26</v>
      </c>
      <c r="U93" s="42"/>
    </row>
    <row r="94" spans="1:21" ht="12" customHeight="1" x14ac:dyDescent="0.25">
      <c r="A94" s="64">
        <v>46196</v>
      </c>
      <c r="B94" s="63" t="s">
        <v>101</v>
      </c>
      <c r="C94" s="131" t="s">
        <v>12</v>
      </c>
      <c r="D94" s="49"/>
      <c r="E94" s="141">
        <v>2</v>
      </c>
      <c r="F94" s="145" t="s">
        <v>53</v>
      </c>
      <c r="G94" s="142">
        <v>1</v>
      </c>
      <c r="H94" s="61"/>
      <c r="I94" s="132" t="s">
        <v>62</v>
      </c>
      <c r="K94" s="34"/>
      <c r="L94" s="91" t="str">
        <f>Jogos!AN93</f>
        <v>Inglaterra</v>
      </c>
      <c r="M94" s="20">
        <f>VLOOKUP($L94,Jogos!$A$93:$I$96,2,FALSE)</f>
        <v>9</v>
      </c>
      <c r="N94" s="20">
        <f>VLOOKUP($L94,Jogos!$A$93:$I$96,3,FALSE)</f>
        <v>3</v>
      </c>
      <c r="O94" s="20">
        <f>VLOOKUP($L94,Jogos!$A$93:$I$96,4,FALSE)</f>
        <v>3</v>
      </c>
      <c r="P94" s="20">
        <f>VLOOKUP($L94,Jogos!$A$93:$I$96,5,FALSE)</f>
        <v>0</v>
      </c>
      <c r="Q94" s="20">
        <f>VLOOKUP($L94,Jogos!$A$93:$I$96,6,FALSE)</f>
        <v>0</v>
      </c>
      <c r="R94" s="20">
        <f>VLOOKUP($L94,Jogos!$A$93:$I$96,7,FALSE)</f>
        <v>6</v>
      </c>
      <c r="S94" s="20">
        <f>VLOOKUP($L94,Jogos!$A$93:$I$96,8,FALSE)</f>
        <v>2</v>
      </c>
      <c r="T94" s="20">
        <f>VLOOKUP($L94,Jogos!$A$93:$I$96,9,FALSE)</f>
        <v>4</v>
      </c>
      <c r="U94" s="42"/>
    </row>
    <row r="95" spans="1:21" ht="12.75" customHeight="1" x14ac:dyDescent="0.25">
      <c r="A95" s="64">
        <v>46196</v>
      </c>
      <c r="B95" s="63" t="s">
        <v>104</v>
      </c>
      <c r="C95" s="131" t="s">
        <v>83</v>
      </c>
      <c r="D95" s="15"/>
      <c r="E95" s="141">
        <v>0</v>
      </c>
      <c r="F95" s="144" t="s">
        <v>53</v>
      </c>
      <c r="G95" s="142">
        <v>2</v>
      </c>
      <c r="H95" s="11"/>
      <c r="I95" s="132" t="s">
        <v>63</v>
      </c>
      <c r="K95" s="34"/>
      <c r="L95" s="91" t="str">
        <f>Jogos!AN94</f>
        <v>Croácia</v>
      </c>
      <c r="M95" s="20">
        <f>VLOOKUP($L95,Jogos!$A$93:$I$96,2,FALSE)</f>
        <v>4</v>
      </c>
      <c r="N95" s="20">
        <f>VLOOKUP($L95,Jogos!$A$93:$I$96,3,FALSE)</f>
        <v>3</v>
      </c>
      <c r="O95" s="20">
        <f>VLOOKUP($L95,Jogos!$A$93:$I$96,4,FALSE)</f>
        <v>1</v>
      </c>
      <c r="P95" s="20">
        <f>VLOOKUP($L95,Jogos!$A$93:$I$96,5,FALSE)</f>
        <v>1</v>
      </c>
      <c r="Q95" s="20">
        <f>VLOOKUP($L95,Jogos!$A$93:$I$96,6,FALSE)</f>
        <v>1</v>
      </c>
      <c r="R95" s="20">
        <f>VLOOKUP($L95,Jogos!$A$93:$I$96,7,FALSE)</f>
        <v>4</v>
      </c>
      <c r="S95" s="20">
        <f>VLOOKUP($L95,Jogos!$A$93:$I$96,8,FALSE)</f>
        <v>3</v>
      </c>
      <c r="T95" s="20">
        <f>VLOOKUP($L95,Jogos!$A$93:$I$96,9,FALSE)</f>
        <v>1</v>
      </c>
      <c r="U95" s="42"/>
    </row>
    <row r="96" spans="1:21" ht="12.75" customHeight="1" x14ac:dyDescent="0.25">
      <c r="A96" s="64">
        <v>46200</v>
      </c>
      <c r="B96" s="63" t="s">
        <v>114</v>
      </c>
      <c r="C96" s="131" t="s">
        <v>63</v>
      </c>
      <c r="D96" s="15"/>
      <c r="E96" s="141">
        <v>1</v>
      </c>
      <c r="F96" s="144" t="s">
        <v>53</v>
      </c>
      <c r="G96" s="142">
        <v>1</v>
      </c>
      <c r="H96" s="11"/>
      <c r="I96" s="132" t="s">
        <v>62</v>
      </c>
      <c r="K96" s="34"/>
      <c r="L96" s="91" t="str">
        <f>Jogos!AN95</f>
        <v>Panamá</v>
      </c>
      <c r="M96" s="20">
        <f>VLOOKUP($L96,Jogos!$A$93:$I$96,2,FALSE)</f>
        <v>3</v>
      </c>
      <c r="N96" s="20">
        <f>VLOOKUP($L96,Jogos!$A$93:$I$96,3,FALSE)</f>
        <v>3</v>
      </c>
      <c r="O96" s="20">
        <f>VLOOKUP($L96,Jogos!$A$93:$I$96,4,FALSE)</f>
        <v>1</v>
      </c>
      <c r="P96" s="20">
        <f>VLOOKUP($L96,Jogos!$A$93:$I$96,5,FALSE)</f>
        <v>0</v>
      </c>
      <c r="Q96" s="20">
        <f>VLOOKUP($L96,Jogos!$A$93:$I$96,6,FALSE)</f>
        <v>2</v>
      </c>
      <c r="R96" s="20">
        <f>VLOOKUP($L96,Jogos!$A$93:$I$96,7,FALSE)</f>
        <v>2</v>
      </c>
      <c r="S96" s="20">
        <f>VLOOKUP($L96,Jogos!$A$93:$I$96,8,FALSE)</f>
        <v>5</v>
      </c>
      <c r="T96" s="20">
        <f>VLOOKUP($L96,Jogos!$A$93:$I$96,9,FALSE)</f>
        <v>-3</v>
      </c>
      <c r="U96" s="42"/>
    </row>
    <row r="97" spans="1:21" ht="13.2" customHeight="1" x14ac:dyDescent="0.25">
      <c r="A97" s="64">
        <v>46200</v>
      </c>
      <c r="B97" s="63" t="s">
        <v>114</v>
      </c>
      <c r="C97" s="131" t="s">
        <v>83</v>
      </c>
      <c r="D97" s="15"/>
      <c r="E97" s="141">
        <v>0</v>
      </c>
      <c r="F97" s="144" t="s">
        <v>53</v>
      </c>
      <c r="G97" s="142">
        <v>2</v>
      </c>
      <c r="H97" s="11"/>
      <c r="I97" s="132" t="s">
        <v>12</v>
      </c>
      <c r="K97" s="21"/>
      <c r="L97" s="95" t="str">
        <f>Jogos!AN96</f>
        <v>Gana</v>
      </c>
      <c r="M97" s="81">
        <f>VLOOKUP($L97,Jogos!$A$93:$I$96,2,FALSE)</f>
        <v>1</v>
      </c>
      <c r="N97" s="81">
        <f>VLOOKUP($L97,Jogos!$A$93:$I$96,3,FALSE)</f>
        <v>3</v>
      </c>
      <c r="O97" s="81">
        <f>VLOOKUP($L97,Jogos!$A$93:$I$96,4,FALSE)</f>
        <v>0</v>
      </c>
      <c r="P97" s="81">
        <f>VLOOKUP($L97,Jogos!$A$93:$I$96,5,FALSE)</f>
        <v>1</v>
      </c>
      <c r="Q97" s="81">
        <f>VLOOKUP($L97,Jogos!$A$93:$I$96,6,FALSE)</f>
        <v>2</v>
      </c>
      <c r="R97" s="81">
        <f>VLOOKUP($L97,Jogos!$A$93:$I$96,7,FALSE)</f>
        <v>3</v>
      </c>
      <c r="S97" s="81">
        <f>VLOOKUP($L97,Jogos!$A$93:$I$96,8,FALSE)</f>
        <v>5</v>
      </c>
      <c r="T97" s="82">
        <f>VLOOKUP($L97,Jogos!$A$93:$I$96,9,FALSE)</f>
        <v>-2</v>
      </c>
      <c r="U97" s="42"/>
    </row>
    <row r="98" spans="1:21" ht="12" customHeight="1" x14ac:dyDescent="0.25">
      <c r="G98" s="103"/>
      <c r="I98" s="32"/>
      <c r="J98" s="80"/>
    </row>
    <row r="99" spans="1:21" ht="12" customHeight="1" x14ac:dyDescent="0.25">
      <c r="C99" s="40"/>
      <c r="D99" s="99"/>
      <c r="E99" s="99"/>
      <c r="F99" s="99"/>
      <c r="G99" s="99"/>
      <c r="H99" s="99"/>
      <c r="I99" s="40"/>
      <c r="J99" s="80"/>
    </row>
    <row r="100" spans="1:21" ht="12" customHeight="1" x14ac:dyDescent="0.25">
      <c r="A100" s="175" t="s">
        <v>130</v>
      </c>
      <c r="B100" s="176"/>
      <c r="C100" s="135"/>
      <c r="D100" s="134" t="s">
        <v>18</v>
      </c>
      <c r="E100" s="155" t="s">
        <v>55</v>
      </c>
      <c r="F100" s="155"/>
      <c r="G100" s="155"/>
      <c r="H100" s="134" t="s">
        <v>18</v>
      </c>
      <c r="I100" s="55"/>
      <c r="J100" s="80"/>
      <c r="K100" s="77"/>
    </row>
    <row r="101" spans="1:21" ht="12" customHeight="1" x14ac:dyDescent="0.25">
      <c r="A101" s="64">
        <v>46201</v>
      </c>
      <c r="B101" s="63" t="s">
        <v>78</v>
      </c>
      <c r="C101" s="129" t="str">
        <f>IF((N7=3),L7,"2º do grupo A")</f>
        <v>Coréia do Sul</v>
      </c>
      <c r="D101" s="125"/>
      <c r="E101" s="146">
        <v>1</v>
      </c>
      <c r="F101" s="145" t="s">
        <v>53</v>
      </c>
      <c r="G101" s="147">
        <v>2</v>
      </c>
      <c r="H101" s="127"/>
      <c r="I101" s="58" t="str">
        <f>IF((N15=3),L15,"2º do grupo B")</f>
        <v>Canadá</v>
      </c>
      <c r="K101" s="156" t="s">
        <v>131</v>
      </c>
      <c r="L101" s="157"/>
      <c r="M101" s="157"/>
      <c r="N101" s="157"/>
      <c r="O101" s="157"/>
      <c r="P101" s="157"/>
      <c r="Q101" s="157"/>
      <c r="R101" s="157"/>
      <c r="S101" s="157"/>
      <c r="T101" s="158"/>
    </row>
    <row r="102" spans="1:21" ht="12" customHeight="1" x14ac:dyDescent="0.25">
      <c r="A102" s="64">
        <v>46202</v>
      </c>
      <c r="B102" s="63" t="s">
        <v>103</v>
      </c>
      <c r="C102" s="130" t="str">
        <f>IF((N22=3),L22,"1º do grupo C")</f>
        <v>Brasil</v>
      </c>
      <c r="D102" s="126"/>
      <c r="E102" s="146">
        <v>2</v>
      </c>
      <c r="F102" s="145" t="s">
        <v>53</v>
      </c>
      <c r="G102" s="147">
        <v>1</v>
      </c>
      <c r="H102" s="128"/>
      <c r="I102" s="67" t="str">
        <f>IF((N47=3),L47,"2º do grupo F")</f>
        <v>Holanda</v>
      </c>
      <c r="K102" s="42"/>
      <c r="M102" s="17" t="s">
        <v>33</v>
      </c>
      <c r="N102" s="17" t="s">
        <v>20</v>
      </c>
      <c r="O102" s="17" t="s">
        <v>21</v>
      </c>
      <c r="P102" s="17" t="s">
        <v>23</v>
      </c>
      <c r="Q102" s="17" t="s">
        <v>22</v>
      </c>
      <c r="R102" s="17" t="s">
        <v>24</v>
      </c>
      <c r="S102" s="17" t="s">
        <v>25</v>
      </c>
      <c r="T102" s="18" t="s">
        <v>26</v>
      </c>
    </row>
    <row r="103" spans="1:21" ht="12" customHeight="1" x14ac:dyDescent="0.25">
      <c r="A103" s="64">
        <v>46202</v>
      </c>
      <c r="B103" s="63" t="s">
        <v>124</v>
      </c>
      <c r="C103" s="129" t="str">
        <f>IF((N38=3),L38,"1º do grupo E")</f>
        <v>Alemanha</v>
      </c>
      <c r="D103" s="126"/>
      <c r="E103" s="146">
        <v>2</v>
      </c>
      <c r="F103" s="145" t="s">
        <v>53</v>
      </c>
      <c r="G103" s="147">
        <v>1</v>
      </c>
      <c r="H103" s="128"/>
      <c r="I103" s="67" t="str">
        <f>IF(COUNTIF(Jogos!C114:C121,"&lt;3")&gt;0,"3º ABCDF",INDEX(Jogos!A114:A121,MATCH(VLOOKUP(Jogos!N114,Combinacoes!A:I,5,FALSE),Jogos!J114:J121,0)))</f>
        <v>Paraguai</v>
      </c>
      <c r="K103" s="86"/>
      <c r="L103" s="87" t="str">
        <f t="array" ref="L103:T114">_xlfn.SORTBY(Jogos!A100:I111,Jogos!B100:B111,-1,Jogos!I100:I111,-1,Jogos!G100:G111,-1,Jogos!H100:H111,1)</f>
        <v>Costa do Marfim</v>
      </c>
      <c r="M103" s="88">
        <v>4</v>
      </c>
      <c r="N103" s="88">
        <v>3</v>
      </c>
      <c r="O103" s="88">
        <v>1</v>
      </c>
      <c r="P103" s="88">
        <v>1</v>
      </c>
      <c r="Q103" s="88">
        <v>1</v>
      </c>
      <c r="R103" s="88">
        <v>6</v>
      </c>
      <c r="S103" s="88">
        <v>4</v>
      </c>
      <c r="T103" s="89">
        <v>2</v>
      </c>
    </row>
    <row r="104" spans="1:21" ht="12" customHeight="1" x14ac:dyDescent="0.25">
      <c r="A104" s="64">
        <v>46202</v>
      </c>
      <c r="B104" s="63" t="s">
        <v>90</v>
      </c>
      <c r="C104" s="129" t="str">
        <f>IF((N46=3),L46,"1º do grupo F")</f>
        <v>Japão</v>
      </c>
      <c r="D104" s="126"/>
      <c r="E104" s="146">
        <v>1</v>
      </c>
      <c r="F104" s="145" t="s">
        <v>53</v>
      </c>
      <c r="G104" s="147">
        <v>0</v>
      </c>
      <c r="H104" s="128"/>
      <c r="I104" s="67" t="str">
        <f>IF((N23=3),L23,"2º do grupo C")</f>
        <v>Marrocos</v>
      </c>
      <c r="K104" s="86"/>
      <c r="L104" s="87" t="str">
        <v>Bósnia</v>
      </c>
      <c r="M104" s="88">
        <v>4</v>
      </c>
      <c r="N104" s="88">
        <v>3</v>
      </c>
      <c r="O104" s="88">
        <v>1</v>
      </c>
      <c r="P104" s="88">
        <v>1</v>
      </c>
      <c r="Q104" s="88">
        <v>1</v>
      </c>
      <c r="R104" s="88">
        <v>3</v>
      </c>
      <c r="S104" s="88">
        <v>2</v>
      </c>
      <c r="T104" s="89">
        <v>1</v>
      </c>
    </row>
    <row r="105" spans="1:21" ht="12" customHeight="1" x14ac:dyDescent="0.25">
      <c r="A105" s="64">
        <v>46203</v>
      </c>
      <c r="B105" s="63" t="s">
        <v>103</v>
      </c>
      <c r="C105" s="129" t="str">
        <f>IF((N39=3),L39,"2º do grupo E")</f>
        <v>Equador</v>
      </c>
      <c r="D105" s="126"/>
      <c r="E105" s="146">
        <v>1</v>
      </c>
      <c r="F105" s="145" t="s">
        <v>53</v>
      </c>
      <c r="G105" s="147">
        <v>2</v>
      </c>
      <c r="H105" s="128"/>
      <c r="I105" s="67" t="str">
        <f>IF((N71=3),L71,"2º do grupo I")</f>
        <v>Noruega</v>
      </c>
      <c r="K105" s="86"/>
      <c r="L105" s="87" t="str">
        <v>Paraguai</v>
      </c>
      <c r="M105" s="88">
        <v>4</v>
      </c>
      <c r="N105" s="88">
        <v>3</v>
      </c>
      <c r="O105" s="88">
        <v>1</v>
      </c>
      <c r="P105" s="88">
        <v>1</v>
      </c>
      <c r="Q105" s="88">
        <v>1</v>
      </c>
      <c r="R105" s="88">
        <v>4</v>
      </c>
      <c r="S105" s="88">
        <v>4</v>
      </c>
      <c r="T105" s="89">
        <v>0</v>
      </c>
    </row>
    <row r="106" spans="1:21" ht="12" customHeight="1" x14ac:dyDescent="0.25">
      <c r="A106" s="64">
        <v>46203</v>
      </c>
      <c r="B106" s="63" t="s">
        <v>114</v>
      </c>
      <c r="C106" s="129" t="str">
        <f>IF((N70=3),L70,"1º do grupo I")</f>
        <v>França</v>
      </c>
      <c r="D106" s="126"/>
      <c r="E106" s="146">
        <v>2</v>
      </c>
      <c r="F106" s="145" t="s">
        <v>53</v>
      </c>
      <c r="G106" s="147">
        <v>0</v>
      </c>
      <c r="H106" s="128"/>
      <c r="I106" s="67" t="str">
        <f>IF(COUNTIF(Jogos!C114:C121,"&lt;3")&gt;0,"3º CDFGH",INDEX(Jogos!A114:A121,MATCH(VLOOKUP(Jogos!N114,Combinacoes!A:I,7,FALSE),Jogos!J114:J121,0)))</f>
        <v>Suécia</v>
      </c>
      <c r="K106" s="86"/>
      <c r="L106" s="87" t="str">
        <v>Suécia</v>
      </c>
      <c r="M106" s="88">
        <v>4</v>
      </c>
      <c r="N106" s="88">
        <v>3</v>
      </c>
      <c r="O106" s="88">
        <v>1</v>
      </c>
      <c r="P106" s="88">
        <v>1</v>
      </c>
      <c r="Q106" s="88">
        <v>1</v>
      </c>
      <c r="R106" s="88">
        <v>4</v>
      </c>
      <c r="S106" s="88">
        <v>4</v>
      </c>
      <c r="T106" s="89">
        <v>0</v>
      </c>
    </row>
    <row r="107" spans="1:21" ht="12" customHeight="1" x14ac:dyDescent="0.25">
      <c r="A107" s="64">
        <v>46233</v>
      </c>
      <c r="B107" s="63" t="s">
        <v>90</v>
      </c>
      <c r="C107" s="129" t="str">
        <f>IF((N6=3),L6,"1º do grupo A")</f>
        <v>México</v>
      </c>
      <c r="D107" s="126"/>
      <c r="E107" s="146">
        <v>1</v>
      </c>
      <c r="F107" s="145" t="s">
        <v>53</v>
      </c>
      <c r="G107" s="147">
        <v>0</v>
      </c>
      <c r="H107" s="128"/>
      <c r="I107" s="67" t="str">
        <f>IF(COUNTIF(Jogos!C114:C121,"&lt;3")&gt;0,"3º CEFHI",INDEX(Jogos!A114:A121,MATCH(VLOOKUP(Jogos!N114,Combinacoes!A:I,2,FALSE),Jogos!J114:J121,0)))</f>
        <v>Escócia</v>
      </c>
      <c r="K107" s="86"/>
      <c r="L107" s="87" t="str">
        <v>República Tcheca</v>
      </c>
      <c r="M107" s="88">
        <v>3</v>
      </c>
      <c r="N107" s="88">
        <v>3</v>
      </c>
      <c r="O107" s="88">
        <v>1</v>
      </c>
      <c r="P107" s="88">
        <v>0</v>
      </c>
      <c r="Q107" s="88">
        <v>2</v>
      </c>
      <c r="R107" s="88">
        <v>4</v>
      </c>
      <c r="S107" s="88">
        <v>4</v>
      </c>
      <c r="T107" s="89">
        <v>0</v>
      </c>
    </row>
    <row r="108" spans="1:21" ht="12" customHeight="1" x14ac:dyDescent="0.2">
      <c r="A108" s="64">
        <v>46204</v>
      </c>
      <c r="B108" s="63" t="s">
        <v>77</v>
      </c>
      <c r="C108" s="129" t="str">
        <f>IF((N94=3),L94,"1º do grupo L")</f>
        <v>Inglaterra</v>
      </c>
      <c r="D108" s="126"/>
      <c r="E108" s="146">
        <v>2</v>
      </c>
      <c r="F108" s="145" t="s">
        <v>53</v>
      </c>
      <c r="G108" s="147">
        <v>0</v>
      </c>
      <c r="H108" s="128"/>
      <c r="I108" s="102" t="str">
        <f>IF(COUNTIF(Jogos!C114:C121,"&lt;3")&gt;0,"3º EHIJK",INDEX(Jogos!A114:A121,MATCH(VLOOKUP(Jogos!N114,Combinacoes!A:I,9,FALSE),Jogos!J114:J121,0)))</f>
        <v>Argélia</v>
      </c>
      <c r="K108" s="86"/>
      <c r="L108" s="87" t="str">
        <v>Escócia</v>
      </c>
      <c r="M108" s="88">
        <v>3</v>
      </c>
      <c r="N108" s="88">
        <v>3</v>
      </c>
      <c r="O108" s="88">
        <v>1</v>
      </c>
      <c r="P108" s="88">
        <v>0</v>
      </c>
      <c r="Q108" s="88">
        <v>2</v>
      </c>
      <c r="R108" s="88">
        <v>3</v>
      </c>
      <c r="S108" s="88">
        <v>4</v>
      </c>
      <c r="T108" s="89">
        <v>-1</v>
      </c>
    </row>
    <row r="109" spans="1:21" ht="12" customHeight="1" x14ac:dyDescent="0.25">
      <c r="A109" s="64">
        <v>46204</v>
      </c>
      <c r="B109" s="63" t="s">
        <v>101</v>
      </c>
      <c r="C109" s="129" t="str">
        <f>IF((N54=3),L54,"1º do grupo G")</f>
        <v>Bélgica</v>
      </c>
      <c r="D109" s="126"/>
      <c r="E109" s="146">
        <v>2</v>
      </c>
      <c r="F109" s="145" t="s">
        <v>53</v>
      </c>
      <c r="G109" s="147">
        <v>0</v>
      </c>
      <c r="H109" s="128"/>
      <c r="I109" s="67" t="str">
        <f>IF(COUNTIF(Jogos!C114:C121,"&lt;3")&gt;0,"3º AEHIJ",INDEX(Jogos!A114:A121,MATCH(VLOOKUP(Jogos!N114,Combinacoes!A:I,6,FALSE),Jogos!J114:J121,0)))</f>
        <v>República Tcheca</v>
      </c>
      <c r="K109" s="86"/>
      <c r="L109" s="87" t="str">
        <v>Irã</v>
      </c>
      <c r="M109" s="88">
        <v>3</v>
      </c>
      <c r="N109" s="88">
        <v>3</v>
      </c>
      <c r="O109" s="88">
        <v>1</v>
      </c>
      <c r="P109" s="88">
        <v>0</v>
      </c>
      <c r="Q109" s="88">
        <v>2</v>
      </c>
      <c r="R109" s="88">
        <v>3</v>
      </c>
      <c r="S109" s="88">
        <v>5</v>
      </c>
      <c r="T109" s="89">
        <v>-2</v>
      </c>
    </row>
    <row r="110" spans="1:21" ht="12" customHeight="1" x14ac:dyDescent="0.25">
      <c r="A110" s="64">
        <v>46204</v>
      </c>
      <c r="B110" s="63" t="s">
        <v>102</v>
      </c>
      <c r="C110" s="129" t="str">
        <f>IF((N30=3),L30,"1º do grupo D")</f>
        <v>Estados Unidos</v>
      </c>
      <c r="D110" s="126"/>
      <c r="E110" s="146">
        <v>2</v>
      </c>
      <c r="F110" s="145" t="s">
        <v>53</v>
      </c>
      <c r="G110" s="147">
        <v>1</v>
      </c>
      <c r="H110" s="128"/>
      <c r="I110" s="67" t="str">
        <f>IF(COUNTIF(Jogos!C114:C121,"&lt;3")&gt;0,"3º BEFIJ",INDEX(Jogos!A114:A121,MATCH(VLOOKUP(Jogos!N114,Combinacoes!A:I,4,FALSE),Jogos!J114:J121,0)))</f>
        <v>Bósnia</v>
      </c>
      <c r="K110" s="86"/>
      <c r="L110" s="87" t="str">
        <v>Argélia</v>
      </c>
      <c r="M110" s="88">
        <v>3</v>
      </c>
      <c r="N110" s="88">
        <v>3</v>
      </c>
      <c r="O110" s="88">
        <v>1</v>
      </c>
      <c r="P110" s="88">
        <v>0</v>
      </c>
      <c r="Q110" s="88">
        <v>2</v>
      </c>
      <c r="R110" s="88">
        <v>3</v>
      </c>
      <c r="S110" s="88">
        <v>5</v>
      </c>
      <c r="T110" s="89">
        <v>-2</v>
      </c>
    </row>
    <row r="111" spans="1:21" ht="12" customHeight="1" x14ac:dyDescent="0.25">
      <c r="A111" s="64">
        <v>46205</v>
      </c>
      <c r="B111" s="63" t="s">
        <v>78</v>
      </c>
      <c r="C111" s="129" t="str">
        <f>IF((N62=3),L62,"1º do grupo H")</f>
        <v>Espanha</v>
      </c>
      <c r="D111" s="126"/>
      <c r="E111" s="146">
        <v>2</v>
      </c>
      <c r="F111" s="145" t="s">
        <v>53</v>
      </c>
      <c r="G111" s="147">
        <v>0</v>
      </c>
      <c r="H111" s="128"/>
      <c r="I111" s="67" t="str">
        <f>IF((N79=3),L79,"2º do grupo J")</f>
        <v>Áustria</v>
      </c>
      <c r="K111" s="90"/>
      <c r="L111" s="91" t="str">
        <v>Uzbequistão</v>
      </c>
      <c r="M111" s="92">
        <v>3</v>
      </c>
      <c r="N111" s="92">
        <v>3</v>
      </c>
      <c r="O111" s="92">
        <v>1</v>
      </c>
      <c r="P111" s="92">
        <v>0</v>
      </c>
      <c r="Q111" s="92">
        <v>2</v>
      </c>
      <c r="R111" s="92">
        <v>2</v>
      </c>
      <c r="S111" s="92">
        <v>5</v>
      </c>
      <c r="T111" s="93">
        <v>-3</v>
      </c>
    </row>
    <row r="112" spans="1:21" ht="12" customHeight="1" x14ac:dyDescent="0.25">
      <c r="A112" s="64">
        <v>46205</v>
      </c>
      <c r="B112" s="63" t="s">
        <v>104</v>
      </c>
      <c r="C112" s="129" t="str">
        <f>IF((N87=3),L87,"2º do grupo K")</f>
        <v>Colômbia</v>
      </c>
      <c r="D112" s="126"/>
      <c r="E112" s="146">
        <v>2</v>
      </c>
      <c r="F112" s="145" t="s">
        <v>53</v>
      </c>
      <c r="G112" s="147">
        <v>1</v>
      </c>
      <c r="H112" s="128"/>
      <c r="I112" s="67" t="str">
        <f>IF((N95=3),L95,"2º do grupo L")</f>
        <v>Croácia</v>
      </c>
      <c r="K112" s="90"/>
      <c r="L112" s="91" t="str">
        <v>Panamá</v>
      </c>
      <c r="M112" s="92">
        <v>3</v>
      </c>
      <c r="N112" s="92">
        <v>3</v>
      </c>
      <c r="O112" s="92">
        <v>1</v>
      </c>
      <c r="P112" s="92">
        <v>0</v>
      </c>
      <c r="Q112" s="92">
        <v>2</v>
      </c>
      <c r="R112" s="92">
        <v>2</v>
      </c>
      <c r="S112" s="92">
        <v>5</v>
      </c>
      <c r="T112" s="93">
        <v>-3</v>
      </c>
    </row>
    <row r="113" spans="1:20" ht="12" customHeight="1" x14ac:dyDescent="0.25">
      <c r="A113" s="64">
        <v>46206</v>
      </c>
      <c r="B113" s="63" t="s">
        <v>106</v>
      </c>
      <c r="C113" s="129" t="str">
        <f>IF((N14=3),L14,"1º do grupo B")</f>
        <v>Suíça</v>
      </c>
      <c r="D113" s="126"/>
      <c r="E113" s="146">
        <v>1</v>
      </c>
      <c r="F113" s="145" t="s">
        <v>53</v>
      </c>
      <c r="G113" s="147">
        <v>0</v>
      </c>
      <c r="H113" s="128"/>
      <c r="I113" s="67" t="str">
        <f>IF(COUNTIF(Jogos!C114:C121,"&lt;3")&gt;0,"3º EFGIJ",INDEX(Jogos!A114:A121,MATCH(VLOOKUP(Jogos!N114,Combinacoes!A:I,3,FALSE),Jogos!J114:J121,0)))</f>
        <v>Irã</v>
      </c>
      <c r="K113" s="90"/>
      <c r="L113" s="91" t="str">
        <v>Senegal</v>
      </c>
      <c r="M113" s="92">
        <v>1</v>
      </c>
      <c r="N113" s="92">
        <v>3</v>
      </c>
      <c r="O113" s="92">
        <v>0</v>
      </c>
      <c r="P113" s="92">
        <v>1</v>
      </c>
      <c r="Q113" s="92">
        <v>2</v>
      </c>
      <c r="R113" s="92">
        <v>3</v>
      </c>
      <c r="S113" s="92">
        <v>5</v>
      </c>
      <c r="T113" s="93">
        <v>-2</v>
      </c>
    </row>
    <row r="114" spans="1:20" ht="12" customHeight="1" x14ac:dyDescent="0.25">
      <c r="A114" s="64">
        <v>46206</v>
      </c>
      <c r="B114" s="63" t="s">
        <v>85</v>
      </c>
      <c r="C114" s="129" t="str">
        <f>IF((N31=3),L31,"2º do grupo D")</f>
        <v>Turquia</v>
      </c>
      <c r="D114" s="126"/>
      <c r="E114" s="146">
        <v>2</v>
      </c>
      <c r="F114" s="145" t="s">
        <v>53</v>
      </c>
      <c r="G114" s="147">
        <v>1</v>
      </c>
      <c r="H114" s="128"/>
      <c r="I114" s="67" t="str">
        <f>IF((N55=3),L55,"2º do grupo G")</f>
        <v>Egito</v>
      </c>
      <c r="K114" s="94"/>
      <c r="L114" s="95" t="str">
        <v>Arábia Saudita</v>
      </c>
      <c r="M114" s="96">
        <v>1</v>
      </c>
      <c r="N114" s="96">
        <v>3</v>
      </c>
      <c r="O114" s="96">
        <v>0</v>
      </c>
      <c r="P114" s="96">
        <v>1</v>
      </c>
      <c r="Q114" s="96">
        <v>2</v>
      </c>
      <c r="R114" s="96">
        <v>2</v>
      </c>
      <c r="S114" s="96">
        <v>6</v>
      </c>
      <c r="T114" s="97">
        <v>-4</v>
      </c>
    </row>
    <row r="115" spans="1:20" ht="12" customHeight="1" x14ac:dyDescent="0.25">
      <c r="A115" s="64">
        <v>46206</v>
      </c>
      <c r="B115" s="63" t="s">
        <v>94</v>
      </c>
      <c r="C115" s="129" t="str">
        <f>IF((N78=3),L78,"1º do grupo J")</f>
        <v>Argentina</v>
      </c>
      <c r="D115" s="126"/>
      <c r="E115" s="146">
        <v>1</v>
      </c>
      <c r="F115" s="145" t="s">
        <v>53</v>
      </c>
      <c r="G115" s="147">
        <v>0</v>
      </c>
      <c r="H115" s="128"/>
      <c r="I115" s="67" t="str">
        <f>IF((N63=3),L63,"2º do grupo H")</f>
        <v>Uruguai</v>
      </c>
      <c r="K115" s="56"/>
      <c r="L115" s="70"/>
      <c r="M115" s="78"/>
      <c r="N115" s="79"/>
      <c r="O115" s="79"/>
      <c r="P115" s="79"/>
      <c r="Q115" s="79"/>
      <c r="R115" s="79"/>
      <c r="S115" s="79"/>
      <c r="T115" s="79"/>
    </row>
    <row r="116" spans="1:20" ht="12" customHeight="1" x14ac:dyDescent="0.25">
      <c r="A116" s="64">
        <v>46206</v>
      </c>
      <c r="B116" s="63" t="s">
        <v>129</v>
      </c>
      <c r="C116" s="129" t="str">
        <f>IF((N86=3),L86,"1º do grupo K")</f>
        <v>Portugal</v>
      </c>
      <c r="D116" s="126"/>
      <c r="E116" s="146">
        <v>2</v>
      </c>
      <c r="F116" s="145" t="s">
        <v>53</v>
      </c>
      <c r="G116" s="147">
        <v>1</v>
      </c>
      <c r="H116" s="128"/>
      <c r="I116" s="67" t="str">
        <f>IF(COUNTIF(Jogos!C114:C121,"&lt;3")&gt;0,"3º DEIJL",INDEX(Jogos!A114:A121,MATCH(VLOOKUP(Jogos!N114,Combinacoes!A:I,8,FALSE),Jogos!J114:J121,0)))</f>
        <v>Costa do Marfim</v>
      </c>
      <c r="K116" s="56"/>
      <c r="L116" s="70"/>
      <c r="M116" s="78"/>
      <c r="N116" s="79"/>
      <c r="O116" s="79"/>
      <c r="P116" s="79"/>
      <c r="Q116" s="79"/>
      <c r="R116" s="79"/>
      <c r="S116" s="79"/>
      <c r="T116" s="79"/>
    </row>
    <row r="117" spans="1:20" ht="12.75" customHeight="1" x14ac:dyDescent="0.25">
      <c r="A117" s="111"/>
      <c r="B117" s="107"/>
      <c r="C117" s="122"/>
      <c r="D117" s="124"/>
      <c r="E117" s="123"/>
      <c r="F117" s="123"/>
      <c r="G117" s="123"/>
      <c r="H117" s="124"/>
      <c r="I117" s="122"/>
      <c r="J117" s="105"/>
      <c r="K117" s="56"/>
    </row>
    <row r="118" spans="1:20" ht="12.75" customHeight="1" x14ac:dyDescent="0.25">
      <c r="A118" s="177" t="s">
        <v>86</v>
      </c>
      <c r="B118" s="178"/>
      <c r="C118" s="136"/>
      <c r="D118" s="72"/>
      <c r="E118" s="72"/>
      <c r="F118" s="72"/>
      <c r="G118" s="72"/>
      <c r="H118" s="72"/>
      <c r="I118" s="71"/>
      <c r="K118" s="56"/>
    </row>
    <row r="119" spans="1:20" ht="12.6" customHeight="1" x14ac:dyDescent="0.25">
      <c r="A119" s="64">
        <v>46207</v>
      </c>
      <c r="B119" s="63" t="s">
        <v>103</v>
      </c>
      <c r="C119" s="67" t="str">
        <f>IF(OR((E101=""),(G101=""),AND((E101=G101),OR((D101=""),(H101="")))),"Vencedor Jogo 1",IF((E101=G101),IF((D101&gt;H101),C101,I101),IF((E101&gt;G101),C101,I101)))</f>
        <v>Canadá</v>
      </c>
      <c r="D119" s="125"/>
      <c r="E119" s="146">
        <v>1</v>
      </c>
      <c r="F119" s="145" t="s">
        <v>53</v>
      </c>
      <c r="G119" s="147">
        <v>2</v>
      </c>
      <c r="H119" s="127"/>
      <c r="I119" s="67" t="str">
        <f>IF(OR((G104=""),(E104=""),AND((G104=E104),OR((H104=""),(D104="")))),"Vencedor Jogo 4",IF((G104=E104),IF((H104&gt;D104),I104,C104),IF((G104&gt;E104),I104,C104)))</f>
        <v>Japão</v>
      </c>
      <c r="K119" s="56" t="s">
        <v>39</v>
      </c>
      <c r="L119" s="37"/>
      <c r="M119" s="154" t="str">
        <f>IF(OR(($E$142=""),($G$142=""),AND(($E$142=$G$142),OR(($D$142=""),($H$142="")))),"",IF(($E$142=$G$142),IF(($D$142&gt;$H$142),$C$142,$I$142),IF(($E$142&gt;$G$142),$C$142,$I$142)))</f>
        <v>Portugal</v>
      </c>
      <c r="N119" s="154"/>
      <c r="O119" s="154"/>
      <c r="P119" s="154"/>
      <c r="Q119" s="154"/>
      <c r="R119" s="154"/>
      <c r="S119" s="154"/>
    </row>
    <row r="120" spans="1:20" ht="12.75" customHeight="1" x14ac:dyDescent="0.25">
      <c r="A120" s="64">
        <v>46207</v>
      </c>
      <c r="B120" s="63" t="s">
        <v>114</v>
      </c>
      <c r="C120" s="76" t="str">
        <f>IF(OR((E103=""),(G103=""),AND((E103=G103),OR((D103=""),(H103="")))),"Vencedor Jogo 3",IF((E103=G103),IF((D103&gt;H103),C103,I103),IF((E103&gt;G103),C103,I103)))</f>
        <v>Alemanha</v>
      </c>
      <c r="D120" s="126"/>
      <c r="E120" s="146">
        <v>1</v>
      </c>
      <c r="F120" s="145" t="s">
        <v>53</v>
      </c>
      <c r="G120" s="147">
        <v>2</v>
      </c>
      <c r="H120" s="128"/>
      <c r="I120" s="67" t="str">
        <f>IF(OR((G106=""),(E106=""),AND((G106=E106),OR((H106=""),(D106="")))),"Vencedor Jogo 6",IF((G106=E106),IF((H106&gt;D106),I106,C106),IF((G106&gt;E106),I106,C106)))</f>
        <v>França</v>
      </c>
      <c r="K120" s="56" t="s">
        <v>41</v>
      </c>
      <c r="L120" s="37"/>
      <c r="M120" s="154"/>
      <c r="N120" s="154"/>
      <c r="O120" s="154"/>
      <c r="P120" s="154"/>
      <c r="Q120" s="154"/>
      <c r="R120" s="154"/>
      <c r="S120" s="154"/>
    </row>
    <row r="121" spans="1:20" ht="12.75" customHeight="1" x14ac:dyDescent="0.25">
      <c r="A121" s="64">
        <v>46208</v>
      </c>
      <c r="B121" s="63" t="s">
        <v>101</v>
      </c>
      <c r="C121" s="67" t="str">
        <f>IF(OR((E102=""),(G102=""),AND((E102=G102),OR((D102=""),(H102="")))),"Vencedor Jogo 2",IF((E102=G102),IF((D102&gt;H102),C102,I102),IF((E102&gt;G102),C102,I102)))</f>
        <v>Brasil</v>
      </c>
      <c r="D121" s="126"/>
      <c r="E121" s="146">
        <v>2</v>
      </c>
      <c r="F121" s="145" t="s">
        <v>53</v>
      </c>
      <c r="G121" s="147">
        <v>1</v>
      </c>
      <c r="H121" s="128"/>
      <c r="I121" s="67" t="str">
        <f>IF(OR((G105=""),(E105=""),AND((G105=E105),OR((H105=""),(D105="")))),"Vencedor Jogo 5",IF((G105=E105),IF((H105&gt;D105),I105,C105),IF((G105&gt;E105),I105,C105)))</f>
        <v>Noruega</v>
      </c>
      <c r="K121" s="56" t="s">
        <v>40</v>
      </c>
      <c r="L121" s="38"/>
      <c r="M121" s="153" t="str">
        <f>IF((M119=""),"  ","A Seleção campeã da Copa do Mundo, de 2026")</f>
        <v>A Seleção campeã da Copa do Mundo, de 2026</v>
      </c>
      <c r="N121" s="153"/>
      <c r="O121" s="153"/>
      <c r="P121" s="153"/>
      <c r="Q121" s="153"/>
      <c r="R121" s="153"/>
      <c r="S121" s="153"/>
    </row>
    <row r="122" spans="1:20" ht="12.75" customHeight="1" x14ac:dyDescent="0.25">
      <c r="A122" s="64">
        <v>46208</v>
      </c>
      <c r="B122" s="63" t="s">
        <v>102</v>
      </c>
      <c r="C122" s="76" t="str">
        <f>IF(OR((E107=""),(G107=""),AND((E107=G107),OR((D107=""),(H107="")))),"Vencedor Jogo 7",IF((E107=G107),IF((D107&gt;H107),C107,I107),IF((E107&gt;G107),C107,I107)))</f>
        <v>México</v>
      </c>
      <c r="D122" s="126"/>
      <c r="E122" s="146">
        <v>0</v>
      </c>
      <c r="F122" s="145" t="s">
        <v>53</v>
      </c>
      <c r="G122" s="147">
        <v>2</v>
      </c>
      <c r="H122" s="128"/>
      <c r="I122" s="67" t="str">
        <f>IF(OR((G108=""),(E108=""),AND((G108=E108),OR((H108=""),(D108="")))),"Vencedor Jogo 8",IF((G108=E108),IF((H108&gt;D108),I108,C108),IF((G108&gt;E108),I108,C108)))</f>
        <v>Inglaterra</v>
      </c>
      <c r="K122" s="56" t="s">
        <v>22</v>
      </c>
      <c r="M122" s="153"/>
      <c r="N122" s="153"/>
      <c r="O122" s="153"/>
      <c r="P122" s="153"/>
      <c r="Q122" s="153"/>
      <c r="R122" s="153"/>
      <c r="S122" s="153"/>
    </row>
    <row r="123" spans="1:20" ht="13.2" customHeight="1" x14ac:dyDescent="0.25">
      <c r="A123" s="64">
        <v>46209</v>
      </c>
      <c r="B123" s="63" t="s">
        <v>78</v>
      </c>
      <c r="C123" s="67" t="str">
        <f>IF(OR((E112=""),(G112=""),AND((E112=G112),OR((D112=""),(H112="")))),"Vencedor Jogo 12",IF((E112=G112),IF((D112&gt;H112),C112,I112),IF((E112&gt;G112),C112,I112)))</f>
        <v>Colômbia</v>
      </c>
      <c r="D123" s="126"/>
      <c r="E123" s="146">
        <v>1</v>
      </c>
      <c r="F123" s="145" t="s">
        <v>53</v>
      </c>
      <c r="G123" s="147">
        <v>2</v>
      </c>
      <c r="H123" s="128"/>
      <c r="I123" s="67" t="str">
        <f>IF(OR((G111=""),(E111=""),AND((G111=E111),OR((H111=""),(D111="")))),"Vencedor Jogo 11",IF((G111=E111),IF((H111&gt;D111),I111,C111),IF((G111&gt;E111),I111,C111)))</f>
        <v>Espanha</v>
      </c>
      <c r="K123" s="56" t="s">
        <v>39</v>
      </c>
      <c r="L123" s="37"/>
      <c r="M123" s="153"/>
      <c r="N123" s="153"/>
      <c r="O123" s="153"/>
      <c r="P123" s="153"/>
      <c r="Q123" s="153"/>
      <c r="R123" s="153"/>
      <c r="S123" s="153"/>
    </row>
    <row r="124" spans="1:20" ht="12.75" customHeight="1" x14ac:dyDescent="0.25">
      <c r="A124" s="64">
        <v>46209</v>
      </c>
      <c r="B124" s="63" t="s">
        <v>102</v>
      </c>
      <c r="C124" s="67" t="str">
        <f>IF(OR((E110=""),(G110=""),AND((E110=G110),OR((D110=""),(H110="")))),"Vencedor Jogo 10",IF((E110=G110),IF((D110&gt;H110),C110,I110),IF((E110&gt;G110),C110,I110)))</f>
        <v>Estados Unidos</v>
      </c>
      <c r="D124" s="126"/>
      <c r="E124" s="146">
        <v>1</v>
      </c>
      <c r="F124" s="145" t="s">
        <v>53</v>
      </c>
      <c r="G124" s="147">
        <v>2</v>
      </c>
      <c r="H124" s="128"/>
      <c r="I124" s="67" t="str">
        <f>IF(OR((G109=""),(E109=""),AND((G109=E109),OR((H109=""),(D109="")))),"Vencedor Jogo 9",IF((G109=E109),IF((H109&gt;D109),I109,C109),IF((G109&gt;E109),I109,C109)))</f>
        <v>Bélgica</v>
      </c>
      <c r="K124" s="56" t="s">
        <v>41</v>
      </c>
      <c r="L124" s="37"/>
      <c r="M124" s="153"/>
      <c r="N124" s="153"/>
      <c r="O124" s="153"/>
      <c r="P124" s="153"/>
      <c r="Q124" s="153"/>
      <c r="R124" s="153"/>
      <c r="S124" s="153"/>
    </row>
    <row r="125" spans="1:20" ht="12.75" customHeight="1" x14ac:dyDescent="0.25">
      <c r="A125" s="64">
        <v>46210</v>
      </c>
      <c r="B125" s="63" t="s">
        <v>77</v>
      </c>
      <c r="C125" s="67" t="str">
        <f>IF(OR((E115=""),(G115=""),AND((E115=G115),OR((D115=""),(H115="")))),"Vencedor Jogo 15",IF((E115=G115),IF((D115&gt;H115),C115,I115),IF((E115&gt;G115),C115,I115)))</f>
        <v>Argentina</v>
      </c>
      <c r="D125" s="126"/>
      <c r="E125" s="146">
        <v>1</v>
      </c>
      <c r="F125" s="145" t="s">
        <v>53</v>
      </c>
      <c r="G125" s="147">
        <v>0</v>
      </c>
      <c r="H125" s="128"/>
      <c r="I125" s="67" t="str">
        <f>IF(OR((G114=""),(E114=""),AND((G114=E114),OR((H114=""),(D114="")))),"Vencedor Jogo 14",IF((G114=E114),IF((H114&gt;D114),I114,C114),IF((G114&gt;E114),I114,C114)))</f>
        <v>Turquia</v>
      </c>
      <c r="K125" s="56" t="s">
        <v>40</v>
      </c>
      <c r="L125" s="38"/>
      <c r="M125" s="153"/>
      <c r="N125" s="153"/>
      <c r="O125" s="153"/>
      <c r="P125" s="153"/>
      <c r="Q125" s="153"/>
      <c r="R125" s="153"/>
      <c r="S125" s="153"/>
    </row>
    <row r="126" spans="1:20" ht="12.75" customHeight="1" x14ac:dyDescent="0.25">
      <c r="A126" s="64">
        <v>46210</v>
      </c>
      <c r="B126" s="63" t="s">
        <v>101</v>
      </c>
      <c r="C126" s="67" t="str">
        <f>IF(OR((E113=""),(G113=""),AND((E113=G113),OR((D113=""),(H113="")))),"Vencedor Jogo 13",IF((E113=G113),IF((D113&gt;H113),C113,I113),IF((E113&gt;G113),C113,I113)))</f>
        <v>Suíça</v>
      </c>
      <c r="D126" s="126"/>
      <c r="E126" s="146">
        <v>0</v>
      </c>
      <c r="F126" s="145" t="s">
        <v>53</v>
      </c>
      <c r="G126" s="147">
        <v>1</v>
      </c>
      <c r="H126" s="128"/>
      <c r="I126" s="67" t="str">
        <f>IF(OR((G116=""),(E116=""),AND((G116=E116),OR((H116=""),(D116="")))),"Vencedor Jogo 16",IF((G116=E116),IF((H116&gt;D116),I116,C116),IF((G116&gt;E116),I116,C116)))</f>
        <v>Portugal</v>
      </c>
      <c r="K126" s="56" t="s">
        <v>22</v>
      </c>
      <c r="M126" s="153"/>
      <c r="N126" s="153"/>
      <c r="O126" s="153"/>
      <c r="P126" s="153"/>
      <c r="Q126" s="153"/>
      <c r="R126" s="153"/>
      <c r="S126" s="153"/>
    </row>
    <row r="127" spans="1:20" ht="12.75" customHeight="1" x14ac:dyDescent="0.25">
      <c r="A127" s="111"/>
      <c r="B127" s="113"/>
      <c r="C127" s="38"/>
      <c r="D127" s="109"/>
      <c r="E127" s="114"/>
      <c r="F127" s="114"/>
      <c r="G127" s="114"/>
      <c r="H127" s="110"/>
      <c r="I127" s="38"/>
      <c r="K127" s="56"/>
      <c r="M127" s="153"/>
      <c r="N127" s="153"/>
      <c r="O127" s="153"/>
      <c r="P127" s="153"/>
      <c r="Q127" s="153"/>
      <c r="R127" s="153"/>
      <c r="S127" s="153"/>
    </row>
    <row r="128" spans="1:20" ht="12.75" customHeight="1" x14ac:dyDescent="0.25">
      <c r="A128" s="179" t="s">
        <v>676</v>
      </c>
      <c r="B128" s="180"/>
      <c r="C128" s="137"/>
      <c r="D128" s="74"/>
      <c r="E128" s="75"/>
      <c r="F128" s="75"/>
      <c r="G128" s="75"/>
      <c r="H128" s="75"/>
      <c r="I128" s="73"/>
      <c r="K128" s="56"/>
      <c r="M128" s="115"/>
      <c r="N128" s="115"/>
      <c r="O128" s="115"/>
      <c r="P128" s="115"/>
      <c r="Q128" s="115"/>
      <c r="R128" s="115"/>
      <c r="S128" s="115"/>
    </row>
    <row r="129" spans="1:19" ht="12.75" customHeight="1" x14ac:dyDescent="0.25">
      <c r="A129" s="64">
        <v>46212</v>
      </c>
      <c r="B129" s="63" t="s">
        <v>101</v>
      </c>
      <c r="C129" s="58" t="str">
        <f>IF(OR((E120=""),(G120=""),AND((E120=G120),OR((D120=""),(H120="")))),"Vencedor OF2",IF((E120=G120),IF((D120&gt;H120),C120,I120),IF((E120&gt;G120),C120,I120)))</f>
        <v>França</v>
      </c>
      <c r="D129" s="125"/>
      <c r="E129" s="35">
        <v>2</v>
      </c>
      <c r="F129" s="19" t="s">
        <v>53</v>
      </c>
      <c r="G129" s="36">
        <v>0</v>
      </c>
      <c r="H129" s="127"/>
      <c r="I129" s="67" t="str">
        <f>IF(OR((G119=""),(E119=""),AND((G119=E119),OR((H119=""),(D119="")))),"Vencedor OF1",IF((G119=E119),IF((H119&gt;D119),I119,C119),IF((G119&gt;E119),I119,C119)))</f>
        <v>Japão</v>
      </c>
      <c r="K129" s="56" t="s">
        <v>67</v>
      </c>
      <c r="M129" s="115"/>
      <c r="N129" s="115"/>
      <c r="O129" s="115"/>
      <c r="P129" s="115"/>
      <c r="Q129" s="115"/>
      <c r="R129" s="115"/>
      <c r="S129" s="115"/>
    </row>
    <row r="130" spans="1:19" ht="12.75" customHeight="1" x14ac:dyDescent="0.25">
      <c r="A130" s="64">
        <v>46213</v>
      </c>
      <c r="B130" s="63" t="s">
        <v>78</v>
      </c>
      <c r="C130" s="67" t="str">
        <f>IF(OR((E123=""),(G123=""),AND((E123=G123),OR((D123=""),(H123="")))),"Vencedor OF5",IF((E123=G123),IF((D123&gt;H123),C123,I123),IF((E123&gt;G123),C123,I123)))</f>
        <v>Espanha</v>
      </c>
      <c r="D130" s="126"/>
      <c r="E130" s="35">
        <v>3</v>
      </c>
      <c r="F130" s="19" t="s">
        <v>53</v>
      </c>
      <c r="G130" s="36">
        <v>0</v>
      </c>
      <c r="H130" s="128"/>
      <c r="I130" s="67" t="str">
        <f>IF(OR((G124=""),(E124=""),AND((G124=E124),OR((H124=""),(D124="")))),"Vencedor OF6",IF((G124=E124),IF((H124&gt;D124),I124,C124),IF((G124&gt;E124),I124,C124)))</f>
        <v>Bélgica</v>
      </c>
      <c r="K130" s="56" t="s">
        <v>68</v>
      </c>
      <c r="M130" s="115"/>
      <c r="N130" s="115"/>
      <c r="O130" s="115"/>
      <c r="P130" s="115"/>
      <c r="Q130" s="115"/>
      <c r="R130" s="115"/>
      <c r="S130" s="115"/>
    </row>
    <row r="131" spans="1:19" ht="12.75" customHeight="1" x14ac:dyDescent="0.25">
      <c r="A131" s="64">
        <v>46214</v>
      </c>
      <c r="B131" s="63" t="s">
        <v>114</v>
      </c>
      <c r="C131" s="76" t="str">
        <f>IF(OR((E121=""),(G121=""),AND((E121=G121),OR((D121=""),(H121="")))),"Vencedor OF3",IF((E121=G121),IF((D121&gt;H121),C121,I121),IF((E121&gt;G121),C121,I121)))</f>
        <v>Brasil</v>
      </c>
      <c r="D131" s="126"/>
      <c r="E131" s="35">
        <v>2</v>
      </c>
      <c r="F131" s="19" t="s">
        <v>53</v>
      </c>
      <c r="G131" s="36">
        <v>1</v>
      </c>
      <c r="H131" s="128"/>
      <c r="I131" s="67" t="str">
        <f>IF(OR((G122=""),(E122=""),AND((G122=E122),OR((H122=""),(D122="")))),"Vencedor QF4",IF((G122=E122),IF((H122&gt;D122),I122,C122),IF((G122&gt;E122),I122,C122)))</f>
        <v>Inglaterra</v>
      </c>
      <c r="K131" s="56" t="s">
        <v>67</v>
      </c>
      <c r="M131" s="115"/>
      <c r="N131" s="115"/>
      <c r="O131" s="115"/>
      <c r="P131" s="115"/>
      <c r="Q131" s="115"/>
      <c r="R131" s="115"/>
      <c r="S131" s="115"/>
    </row>
    <row r="132" spans="1:19" ht="12.75" customHeight="1" x14ac:dyDescent="0.25">
      <c r="A132" s="64">
        <v>46214</v>
      </c>
      <c r="B132" s="63" t="s">
        <v>90</v>
      </c>
      <c r="C132" s="67" t="str">
        <f>IF(OR((E125=""),(G125=""),AND((E125=G125),OR((D125=""),(H125="")))),"Vencedor OF7",IF((E125=G125),IF((D125&gt;H125),C125,I125),IF((E125&gt;G125),C125,I125)))</f>
        <v>Argentina</v>
      </c>
      <c r="D132" s="126">
        <v>1</v>
      </c>
      <c r="E132" s="35">
        <v>1</v>
      </c>
      <c r="F132" s="19" t="s">
        <v>53</v>
      </c>
      <c r="G132" s="36">
        <v>1</v>
      </c>
      <c r="H132" s="128">
        <v>2</v>
      </c>
      <c r="I132" s="67" t="str">
        <f>IF(OR((G126=""),(E126=""),AND((G126=E126),OR((H126=""),(D126="")))),"Vencedor OF8",IF((G126=E126),IF((H126&gt;D126),I126,C126),IF((G126&gt;E126),I126,C126)))</f>
        <v>Portugal</v>
      </c>
      <c r="K132" s="56" t="s">
        <v>68</v>
      </c>
      <c r="M132" s="115"/>
      <c r="N132" s="115"/>
      <c r="O132" s="115"/>
      <c r="P132" s="115"/>
      <c r="Q132" s="115"/>
      <c r="R132" s="115"/>
      <c r="S132" s="115"/>
    </row>
    <row r="133" spans="1:19" ht="12.75" customHeight="1" x14ac:dyDescent="0.25">
      <c r="A133" s="111"/>
      <c r="B133" s="107"/>
      <c r="C133" s="38"/>
      <c r="D133" s="109"/>
      <c r="E133" s="114"/>
      <c r="F133" s="110"/>
      <c r="G133" s="110"/>
      <c r="H133" s="110"/>
      <c r="I133" s="38"/>
      <c r="K133" s="56"/>
      <c r="M133" s="115"/>
      <c r="N133" s="115"/>
      <c r="O133" s="115"/>
      <c r="P133" s="115"/>
      <c r="Q133" s="115"/>
      <c r="R133" s="115"/>
      <c r="S133" s="115"/>
    </row>
    <row r="134" spans="1:19" ht="12.75" customHeight="1" x14ac:dyDescent="0.25">
      <c r="A134" s="181" t="s">
        <v>42</v>
      </c>
      <c r="B134" s="182"/>
      <c r="C134" s="138"/>
      <c r="D134" s="74"/>
      <c r="E134" s="75"/>
      <c r="F134" s="75"/>
      <c r="G134" s="75"/>
      <c r="H134" s="75"/>
      <c r="I134" s="73"/>
      <c r="K134" s="56"/>
      <c r="M134" s="115"/>
      <c r="N134" s="115"/>
      <c r="O134" s="115"/>
      <c r="P134" s="115"/>
      <c r="Q134" s="115"/>
      <c r="R134" s="115"/>
      <c r="S134" s="115"/>
    </row>
    <row r="135" spans="1:19" ht="12.75" customHeight="1" x14ac:dyDescent="0.25">
      <c r="A135" s="64">
        <v>46217</v>
      </c>
      <c r="B135" s="63" t="s">
        <v>78</v>
      </c>
      <c r="C135" s="58" t="str">
        <f>IF(OR((E129=""),(G129=""),AND((E129=G129),OR((D129=""),(H129="")))),"Vencedor QF1",IF((E129=G129),IF((D129&gt;H129),C129,I129),IF((E129&gt;G129),C129,I129)))</f>
        <v>França</v>
      </c>
      <c r="D135" s="125"/>
      <c r="E135" s="35">
        <v>1</v>
      </c>
      <c r="F135" s="19" t="s">
        <v>53</v>
      </c>
      <c r="G135" s="36">
        <v>2</v>
      </c>
      <c r="H135" s="127"/>
      <c r="I135" s="67" t="str">
        <f>IF(OR((G130=""),(E130=""),AND((G130=E130),OR((H130=""),(D130="")))),"Vencedor QF2",IF((G130=E130),IF((H130&gt;D130),I130,C130),IF((G130&gt;E130),I130,C130)))</f>
        <v>Espanha</v>
      </c>
      <c r="K135" s="56" t="s">
        <v>67</v>
      </c>
      <c r="M135" s="115"/>
      <c r="N135" s="115"/>
      <c r="O135" s="115"/>
      <c r="P135" s="115"/>
      <c r="Q135" s="115"/>
      <c r="R135" s="115"/>
      <c r="S135" s="115"/>
    </row>
    <row r="136" spans="1:19" ht="12.75" customHeight="1" x14ac:dyDescent="0.25">
      <c r="A136" s="64">
        <v>46218</v>
      </c>
      <c r="B136" s="63" t="s">
        <v>78</v>
      </c>
      <c r="C136" s="67" t="str">
        <f>IF(OR((E131=""),(G131=""),AND((E131=G131),OR((D131=""),(H131="")))),"Vencedor QF3",IF((E131=G131),IF((D131&gt;H131),C131,I131),IF((E131&gt;G131),C131,I131)))</f>
        <v>Brasil</v>
      </c>
      <c r="D136" s="126"/>
      <c r="E136" s="35">
        <v>0</v>
      </c>
      <c r="F136" s="19" t="s">
        <v>53</v>
      </c>
      <c r="G136" s="36">
        <v>1</v>
      </c>
      <c r="H136" s="128"/>
      <c r="I136" s="67" t="str">
        <f>IF(OR((G132=""),(E132=""),AND((G132=E132),OR((H132=""),(D132="")))),"Vencedor QF4",IF((G132=E132),IF((H132&gt;D132),I132,C132),IF((G132&gt;E132),I132,C132)))</f>
        <v>Portugal</v>
      </c>
      <c r="K136" s="56" t="s">
        <v>68</v>
      </c>
      <c r="M136" s="115"/>
      <c r="N136" s="115"/>
      <c r="O136" s="115"/>
      <c r="P136" s="115"/>
      <c r="Q136" s="115"/>
      <c r="R136" s="115"/>
      <c r="S136" s="115"/>
    </row>
    <row r="137" spans="1:19" ht="12.75" customHeight="1" x14ac:dyDescent="0.25">
      <c r="A137" s="112"/>
      <c r="B137" s="119"/>
      <c r="C137" s="67"/>
      <c r="D137" s="104"/>
      <c r="E137" s="121"/>
      <c r="F137" s="108"/>
      <c r="G137" s="121"/>
      <c r="H137" s="104"/>
      <c r="I137" s="67"/>
      <c r="K137" s="56"/>
      <c r="M137" s="115"/>
      <c r="N137" s="115"/>
      <c r="O137" s="115"/>
      <c r="P137" s="115"/>
      <c r="Q137" s="115"/>
      <c r="R137" s="115"/>
      <c r="S137" s="115"/>
    </row>
    <row r="138" spans="1:19" ht="12.75" customHeight="1" x14ac:dyDescent="0.25">
      <c r="A138" s="183" t="s">
        <v>677</v>
      </c>
      <c r="B138" s="184"/>
      <c r="C138" s="139"/>
      <c r="D138" s="120"/>
      <c r="E138" s="120"/>
      <c r="F138" s="120"/>
      <c r="G138" s="120"/>
      <c r="H138" s="120"/>
      <c r="I138" s="55"/>
      <c r="K138" s="56"/>
      <c r="M138" s="115"/>
      <c r="N138" s="115"/>
      <c r="O138" s="115"/>
      <c r="P138" s="115"/>
      <c r="Q138" s="115"/>
      <c r="R138" s="115"/>
      <c r="S138" s="115"/>
    </row>
    <row r="139" spans="1:19" ht="16.5" customHeight="1" x14ac:dyDescent="0.25">
      <c r="A139" s="64">
        <v>46221</v>
      </c>
      <c r="B139" s="63" t="s">
        <v>114</v>
      </c>
      <c r="C139" s="58" t="str">
        <f>IF(OR((E135=""),(G135=""),AND((E135=G135),OR((D135=""),(H135="")))),"Perdedor SF1 ",IF((E135=G135),IF((D135&lt;H135),C135,I135),IF((E135&lt;G135),C135,I135)))</f>
        <v>França</v>
      </c>
      <c r="D139" s="125"/>
      <c r="E139" s="35">
        <v>2</v>
      </c>
      <c r="F139" s="19" t="s">
        <v>53</v>
      </c>
      <c r="G139" s="36">
        <v>1</v>
      </c>
      <c r="H139" s="127"/>
      <c r="I139" s="58" t="str">
        <f>IF(OR((G136=""),(E136=""),AND((G136=E136),OR((H136=""),(D136="")))),"Perdedor SF2    ",IF((G136=E136),IF((H136&lt;D136),I136,C136),IF((G136&lt;E136),I136,C136)))</f>
        <v>Brasil</v>
      </c>
      <c r="K139" s="56" t="s">
        <v>43</v>
      </c>
      <c r="M139" s="153"/>
      <c r="N139" s="153"/>
      <c r="O139" s="153"/>
      <c r="P139" s="153"/>
      <c r="Q139" s="153"/>
      <c r="R139" s="153"/>
      <c r="S139" s="153"/>
    </row>
    <row r="140" spans="1:19" ht="12" customHeight="1" x14ac:dyDescent="0.25">
      <c r="A140" s="69"/>
      <c r="E140" s="32"/>
      <c r="F140" s="32"/>
      <c r="G140" s="32"/>
      <c r="K140" s="56"/>
    </row>
    <row r="141" spans="1:19" ht="12" customHeight="1" x14ac:dyDescent="0.25">
      <c r="A141" s="185" t="s">
        <v>76</v>
      </c>
      <c r="B141" s="185"/>
      <c r="C141" s="140"/>
      <c r="D141" s="116"/>
      <c r="E141" s="117"/>
      <c r="F141" s="117"/>
      <c r="G141" s="117"/>
      <c r="H141" s="117"/>
      <c r="I141" s="118"/>
      <c r="K141" s="56"/>
    </row>
    <row r="142" spans="1:19" ht="18" customHeight="1" x14ac:dyDescent="0.25">
      <c r="A142" s="64">
        <v>46222</v>
      </c>
      <c r="B142" s="63" t="s">
        <v>78</v>
      </c>
      <c r="C142" s="58" t="str">
        <f>IF(OR((E135=""),(G135=""),AND((E135=G135),OR((D135=""),(H135="")))),"Vencedor SF 1  ",IF((E135=G135),IF((D135&gt;H135),C135,I135),IF((E135&gt;G135),C135,I135)))</f>
        <v>Espanha</v>
      </c>
      <c r="D142" s="125"/>
      <c r="E142" s="35">
        <v>1</v>
      </c>
      <c r="F142" s="19" t="s">
        <v>53</v>
      </c>
      <c r="G142" s="36">
        <v>2</v>
      </c>
      <c r="H142" s="127"/>
      <c r="I142" s="58" t="str">
        <f>IF(OR((G136=""),(E136=""),AND((G136=E136),OR((H136=""),(D136="")))),"Vencedor SF2  ",IF((G136=E136),IF((H136&gt;D136),I136,C136),IF((G136&gt;E136),I136,C136)))</f>
        <v>Portugal</v>
      </c>
      <c r="K142" s="56" t="s">
        <v>44</v>
      </c>
    </row>
    <row r="143" spans="1:19" ht="12" customHeight="1" x14ac:dyDescent="0.25">
      <c r="A143" s="66"/>
      <c r="B143" s="65"/>
      <c r="E143" s="32"/>
      <c r="F143" s="32"/>
      <c r="G143" s="32"/>
    </row>
    <row r="144" spans="1:19" ht="12" customHeight="1" x14ac:dyDescent="0.25">
      <c r="A144" s="165" t="s">
        <v>678</v>
      </c>
      <c r="B144" s="166"/>
      <c r="C144" s="169" t="s">
        <v>679</v>
      </c>
      <c r="D144" s="170"/>
      <c r="E144" s="171"/>
    </row>
    <row r="145" spans="1:5" ht="12" customHeight="1" x14ac:dyDescent="0.25">
      <c r="A145" s="167"/>
      <c r="B145" s="168"/>
      <c r="C145" s="172"/>
      <c r="D145" s="173"/>
      <c r="E145" s="174"/>
    </row>
    <row r="146" spans="1:5" ht="12" customHeight="1" x14ac:dyDescent="0.25">
      <c r="A146" s="51"/>
    </row>
  </sheetData>
  <mergeCells count="52">
    <mergeCell ref="A144:B145"/>
    <mergeCell ref="C144:E145"/>
    <mergeCell ref="A100:B100"/>
    <mergeCell ref="A118:B118"/>
    <mergeCell ref="A128:B128"/>
    <mergeCell ref="A134:B134"/>
    <mergeCell ref="A138:B138"/>
    <mergeCell ref="A141:B141"/>
    <mergeCell ref="L76:T76"/>
    <mergeCell ref="A83:C83"/>
    <mergeCell ref="E83:G83"/>
    <mergeCell ref="L84:T84"/>
    <mergeCell ref="A91:C91"/>
    <mergeCell ref="E91:G91"/>
    <mergeCell ref="E11:G11"/>
    <mergeCell ref="L12:T12"/>
    <mergeCell ref="E67:G67"/>
    <mergeCell ref="L68:T68"/>
    <mergeCell ref="A75:C75"/>
    <mergeCell ref="E75:G75"/>
    <mergeCell ref="E59:G59"/>
    <mergeCell ref="L52:T52"/>
    <mergeCell ref="L36:T36"/>
    <mergeCell ref="C1:T1"/>
    <mergeCell ref="A2:B2"/>
    <mergeCell ref="C2:T2"/>
    <mergeCell ref="A3:C3"/>
    <mergeCell ref="E3:G3"/>
    <mergeCell ref="A27:C27"/>
    <mergeCell ref="E27:G27"/>
    <mergeCell ref="A35:C35"/>
    <mergeCell ref="E35:G35"/>
    <mergeCell ref="L4:T4"/>
    <mergeCell ref="L20:T20"/>
    <mergeCell ref="L28:T28"/>
    <mergeCell ref="A11:C11"/>
    <mergeCell ref="L92:T92"/>
    <mergeCell ref="A67:C67"/>
    <mergeCell ref="A19:C19"/>
    <mergeCell ref="E19:G19"/>
    <mergeCell ref="M139:S139"/>
    <mergeCell ref="M121:S127"/>
    <mergeCell ref="M119:S120"/>
    <mergeCell ref="E100:G100"/>
    <mergeCell ref="A43:C43"/>
    <mergeCell ref="K101:T101"/>
    <mergeCell ref="L60:T60"/>
    <mergeCell ref="A59:C59"/>
    <mergeCell ref="A51:C51"/>
    <mergeCell ref="E51:G51"/>
    <mergeCell ref="E43:G43"/>
    <mergeCell ref="L44:T44"/>
  </mergeCells>
  <phoneticPr fontId="2" type="noConversion"/>
  <conditionalFormatting sqref="D101:D116 H101:H116">
    <cfRule type="expression" dxfId="29" priority="1" stopIfTrue="1">
      <formula>AND($E101&lt;&gt;"",$G101&lt;&gt;"",$E101=$G101)</formula>
    </cfRule>
    <cfRule type="expression" dxfId="28" priority="2" stopIfTrue="1">
      <formula>"E119=G119"</formula>
    </cfRule>
    <cfRule type="expression" dxfId="27" priority="3" stopIfTrue="1">
      <formula>"E119=H119"</formula>
    </cfRule>
    <cfRule type="expression" dxfId="26" priority="4" stopIfTrue="1">
      <formula>"E119=H 119"</formula>
    </cfRule>
    <cfRule type="expression" dxfId="25" priority="5" stopIfTrue="1">
      <formula>"D119=H119"</formula>
    </cfRule>
  </conditionalFormatting>
  <conditionalFormatting sqref="D119:D126 H119:H126 Q129">
    <cfRule type="expression" dxfId="24" priority="50" stopIfTrue="1">
      <formula>"D119=H119"</formula>
    </cfRule>
  </conditionalFormatting>
  <conditionalFormatting sqref="D119:D126 H119:H126">
    <cfRule type="expression" dxfId="23" priority="46" stopIfTrue="1">
      <formula>AND($E119&lt;&gt;"",$G119&lt;&gt;"",$E119=$G119)</formula>
    </cfRule>
    <cfRule type="expression" dxfId="22" priority="47" stopIfTrue="1">
      <formula>"E119=G119"</formula>
    </cfRule>
    <cfRule type="expression" dxfId="21" priority="48" stopIfTrue="1">
      <formula>"E119=H119"</formula>
    </cfRule>
    <cfRule type="expression" dxfId="20" priority="49" stopIfTrue="1">
      <formula>"E119=H 119"</formula>
    </cfRule>
  </conditionalFormatting>
  <conditionalFormatting sqref="D129:D132 H129:H132">
    <cfRule type="expression" dxfId="19" priority="21" stopIfTrue="1">
      <formula>AND($E129&lt;&gt;"",$G129&lt;&gt;"",$E129=$G129)</formula>
    </cfRule>
    <cfRule type="expression" dxfId="18" priority="22" stopIfTrue="1">
      <formula>"E119=G119"</formula>
    </cfRule>
    <cfRule type="expression" dxfId="17" priority="23" stopIfTrue="1">
      <formula>"E119=H119"</formula>
    </cfRule>
    <cfRule type="expression" dxfId="16" priority="24" stopIfTrue="1">
      <formula>"E119=H 119"</formula>
    </cfRule>
    <cfRule type="expression" dxfId="15" priority="25" stopIfTrue="1">
      <formula>"D119=H119"</formula>
    </cfRule>
  </conditionalFormatting>
  <conditionalFormatting sqref="D135:D136 H135:H136">
    <cfRule type="expression" dxfId="14" priority="16" stopIfTrue="1">
      <formula>AND($E135&lt;&gt;"",$G135&lt;&gt;"",$E135=$G135)</formula>
    </cfRule>
    <cfRule type="expression" dxfId="13" priority="17" stopIfTrue="1">
      <formula>"E119=G119"</formula>
    </cfRule>
    <cfRule type="expression" dxfId="12" priority="18" stopIfTrue="1">
      <formula>"E119=H119"</formula>
    </cfRule>
    <cfRule type="expression" dxfId="11" priority="19" stopIfTrue="1">
      <formula>"E119=H 119"</formula>
    </cfRule>
    <cfRule type="expression" dxfId="10" priority="20" stopIfTrue="1">
      <formula>"D119=H119"</formula>
    </cfRule>
  </conditionalFormatting>
  <conditionalFormatting sqref="D139 H139">
    <cfRule type="expression" dxfId="9" priority="11" stopIfTrue="1">
      <formula>AND($E139&lt;&gt;"",$G139&lt;&gt;"",$E139=$G139)</formula>
    </cfRule>
    <cfRule type="expression" dxfId="8" priority="12" stopIfTrue="1">
      <formula>"E119=G119"</formula>
    </cfRule>
    <cfRule type="expression" dxfId="7" priority="13" stopIfTrue="1">
      <formula>"E119=H119"</formula>
    </cfRule>
    <cfRule type="expression" dxfId="6" priority="14" stopIfTrue="1">
      <formula>"E119=H 119"</formula>
    </cfRule>
    <cfRule type="expression" dxfId="5" priority="15" stopIfTrue="1">
      <formula>"D119=H119"</formula>
    </cfRule>
  </conditionalFormatting>
  <conditionalFormatting sqref="D142 H142">
    <cfRule type="expression" dxfId="4" priority="6" stopIfTrue="1">
      <formula>AND($E142&lt;&gt;"",$G142&lt;&gt;"",$E142=$G142)</formula>
    </cfRule>
    <cfRule type="expression" dxfId="3" priority="7" stopIfTrue="1">
      <formula>"E119=G119"</formula>
    </cfRule>
    <cfRule type="expression" dxfId="2" priority="8" stopIfTrue="1">
      <formula>"E119=H119"</formula>
    </cfRule>
    <cfRule type="expression" dxfId="1" priority="9" stopIfTrue="1">
      <formula>"E119=H 119"</formula>
    </cfRule>
    <cfRule type="expression" dxfId="0" priority="10" stopIfTrue="1">
      <formula>"D119=H119"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969988D-02E5-49C1-84EF-F5FDBE7EFEA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Jogos</vt:lpstr>
      <vt:lpstr>Combinations  </vt:lpstr>
      <vt:lpstr>Combinacoes</vt:lpstr>
      <vt:lpstr>Tabela Jogos</vt:lpstr>
    </vt:vector>
  </TitlesOfParts>
  <Company>none</Company>
  <LinksUpToDate>false</LinksUpToDate>
  <SharedDoc>false</SharedDoc>
  <HyperlinkBase>www.edivaldo.zip.to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Copa do mundo de 2002: Japao -Coreia</dc:title>
  <dc:creator>Edivaldo</dc:creator>
  <cp:keywords>Copa do mundo</cp:keywords>
  <dc:description>Poder ser distribuida gratuitamente, sem limite._x000d_
_x000d_
Edivaldo Barboza da Silva 01/01/2002</dc:description>
  <cp:lastModifiedBy>Marcelo Gomes</cp:lastModifiedBy>
  <cp:lastPrinted>2002-06-22T17:18:31Z</cp:lastPrinted>
  <dcterms:created xsi:type="dcterms:W3CDTF">2001-12-05T11:10:54Z</dcterms:created>
  <dcterms:modified xsi:type="dcterms:W3CDTF">2026-06-08T15:38:22Z</dcterms:modified>
  <cp:category>Livre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1f81cae-2cc7-434f-b11d-39789e497bf2_Enabled">
    <vt:lpwstr>true</vt:lpwstr>
  </property>
  <property fmtid="{D5CDD505-2E9C-101B-9397-08002B2CF9AE}" pid="3" name="MSIP_Label_31f81cae-2cc7-434f-b11d-39789e497bf2_SetDate">
    <vt:lpwstr>2026-06-08T01:52:37Z</vt:lpwstr>
  </property>
  <property fmtid="{D5CDD505-2E9C-101B-9397-08002B2CF9AE}" pid="4" name="MSIP_Label_31f81cae-2cc7-434f-b11d-39789e497bf2_Method">
    <vt:lpwstr>Standard</vt:lpwstr>
  </property>
  <property fmtid="{D5CDD505-2E9C-101B-9397-08002B2CF9AE}" pid="5" name="MSIP_Label_31f81cae-2cc7-434f-b11d-39789e497bf2_Name">
    <vt:lpwstr>Confidential</vt:lpwstr>
  </property>
  <property fmtid="{D5CDD505-2E9C-101B-9397-08002B2CF9AE}" pid="6" name="MSIP_Label_31f81cae-2cc7-434f-b11d-39789e497bf2_SiteId">
    <vt:lpwstr>dd5e230f-c165-49c4-957f-e203458fffab</vt:lpwstr>
  </property>
  <property fmtid="{D5CDD505-2E9C-101B-9397-08002B2CF9AE}" pid="7" name="MSIP_Label_31f81cae-2cc7-434f-b11d-39789e497bf2_ActionId">
    <vt:lpwstr>de3dfd4e-924f-4e62-a9da-2ab67e75643c</vt:lpwstr>
  </property>
  <property fmtid="{D5CDD505-2E9C-101B-9397-08002B2CF9AE}" pid="8" name="MSIP_Label_31f81cae-2cc7-434f-b11d-39789e497bf2_ContentBits">
    <vt:lpwstr>0</vt:lpwstr>
  </property>
  <property fmtid="{D5CDD505-2E9C-101B-9397-08002B2CF9AE}" pid="9" name="MSIP_Label_31f81cae-2cc7-434f-b11d-39789e497bf2_Tag">
    <vt:lpwstr>10, 3, 0, 1</vt:lpwstr>
  </property>
</Properties>
</file>