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C:\Users\ado58995\OneDrive - University of Georgia\Research\Natural Gas and Net Zero\Data\"/>
    </mc:Choice>
  </mc:AlternateContent>
  <xr:revisionPtr revIDLastSave="1" documentId="14_{BD580149-2AF2-47BA-9BEB-E4B0CA73EE78}" xr6:coauthVersionLast="36" xr6:coauthVersionMax="36" xr10:uidLastSave="{BAB17CC2-7C1F-4770-933B-741733881EAA}"/>
  <bookViews>
    <workbookView xWindow="0" yWindow="1800" windowWidth="19200" windowHeight="6920" xr2:uid="{00000000-000D-0000-FFFF-FFFF00000000}"/>
  </bookViews>
  <sheets>
    <sheet name="GDP Calcs" sheetId="2" r:id="rId1"/>
    <sheet name="Table" sheetId="1" r:id="rId2"/>
    <sheet name="China" sheetId="3" r:id="rId3"/>
  </sheets>
  <calcPr calcId="191029"/>
</workbook>
</file>

<file path=xl/calcChain.xml><?xml version="1.0" encoding="utf-8"?>
<calcChain xmlns="http://schemas.openxmlformats.org/spreadsheetml/2006/main">
  <c r="H25" i="2" l="1"/>
  <c r="H24" i="2"/>
  <c r="H23" i="2"/>
  <c r="J25" i="2"/>
  <c r="J24" i="2"/>
  <c r="J23" i="2"/>
  <c r="J14" i="2"/>
  <c r="J11" i="2"/>
  <c r="I11" i="2"/>
  <c r="J19" i="2"/>
  <c r="I19" i="2"/>
  <c r="J18" i="2"/>
  <c r="I18" i="2"/>
  <c r="H18" i="2"/>
  <c r="C18" i="3" l="1"/>
  <c r="C14" i="3"/>
  <c r="G8" i="3"/>
  <c r="G7" i="3"/>
  <c r="F7" i="3"/>
  <c r="E7" i="3"/>
  <c r="J13" i="2"/>
  <c r="I13" i="2"/>
  <c r="H13" i="2"/>
  <c r="I14" i="2" l="1"/>
  <c r="H10" i="2"/>
  <c r="H3" i="2"/>
  <c r="H4" i="2"/>
  <c r="H5" i="2"/>
  <c r="H6" i="2"/>
  <c r="H7" i="2"/>
  <c r="H8" i="2"/>
  <c r="H2" i="2"/>
  <c r="I10" i="2"/>
  <c r="J10" i="2"/>
  <c r="I3" i="2"/>
  <c r="J3" i="2"/>
  <c r="I4" i="2"/>
  <c r="J4" i="2"/>
  <c r="I5" i="2"/>
  <c r="J5" i="2"/>
  <c r="I6" i="2"/>
  <c r="J6" i="2"/>
  <c r="I7" i="2"/>
  <c r="J7" i="2"/>
  <c r="I8" i="2"/>
  <c r="J8" i="2"/>
  <c r="I2" i="2"/>
  <c r="J2" i="2"/>
  <c r="E10" i="2"/>
  <c r="F10" i="2"/>
  <c r="D10" i="2"/>
</calcChain>
</file>

<file path=xl/sharedStrings.xml><?xml version="1.0" encoding="utf-8"?>
<sst xmlns="http://schemas.openxmlformats.org/spreadsheetml/2006/main" count="56" uniqueCount="42">
  <si>
    <t>SAGDP9N Real GDP by state 1/</t>
  </si>
  <si>
    <t>Real GDP by state: All industry total (Millions of chained 2012 dollars)</t>
  </si>
  <si>
    <t>Bureau of Economic Analysis</t>
  </si>
  <si>
    <t>State or DC</t>
  </si>
  <si>
    <t>GeoFips</t>
  </si>
  <si>
    <t>GeoName</t>
  </si>
  <si>
    <t>2005</t>
  </si>
  <si>
    <t>2019</t>
  </si>
  <si>
    <t>01000</t>
  </si>
  <si>
    <t>Alabama</t>
  </si>
  <si>
    <t>12000</t>
  </si>
  <si>
    <t>Florida</t>
  </si>
  <si>
    <t>13000</t>
  </si>
  <si>
    <t>Georgia</t>
  </si>
  <si>
    <t>28000</t>
  </si>
  <si>
    <t>Mississippi</t>
  </si>
  <si>
    <t>37000</t>
  </si>
  <si>
    <t>North Carolina</t>
  </si>
  <si>
    <t>45000</t>
  </si>
  <si>
    <t>South Carolina</t>
  </si>
  <si>
    <t>47000</t>
  </si>
  <si>
    <t>Tennessee</t>
  </si>
  <si>
    <t>Legend / Footnotes:</t>
  </si>
  <si>
    <t>1/ Real GDP is in millions of chained 2012 dollars. Industry detail is based on the 2012 North American Industry Classification System (NAICS). Calculations are performed on unrounded data. Chained (2012) dollar series are calculated as the product of the chain-type quantity index and the 2012 current-dollar value of the corresponding series, divided by 100. Because the formula for the chain-type quantity indexes uses weights of more than one period, the corresponding chained-dollar estimates are usually not additive. The difference between the United States and sum-of-states reflects federal military and civilian activity located overseas, as well as the differences in source data used to estimate GDP by industry and the expenditures measure of real GDP.</t>
  </si>
  <si>
    <t xml:space="preserve">  Last updated: September 30, 2022-- revised statistics 2017-2021.</t>
  </si>
  <si>
    <t xml:space="preserve">Alabama </t>
  </si>
  <si>
    <t xml:space="preserve">Florida </t>
  </si>
  <si>
    <t xml:space="preserve">Georgia </t>
  </si>
  <si>
    <t xml:space="preserve">Mississippi </t>
  </si>
  <si>
    <t xml:space="preserve">North Carolina </t>
  </si>
  <si>
    <t xml:space="preserve">South Carolina </t>
  </si>
  <si>
    <t xml:space="preserve">Tennessee </t>
  </si>
  <si>
    <t>Total</t>
  </si>
  <si>
    <t>California</t>
  </si>
  <si>
    <t>China</t>
  </si>
  <si>
    <t>https://www.macrotrends.net/countries/CHN/china/ghg-greenhouse-gas-emissions</t>
  </si>
  <si>
    <t>ktCO2e</t>
  </si>
  <si>
    <t>MTCO2e</t>
  </si>
  <si>
    <t>GDP (billions)</t>
  </si>
  <si>
    <t>United States</t>
  </si>
  <si>
    <t>Southeast</t>
  </si>
  <si>
    <t>Tons 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</si>
</sst>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10" x14ac:knownFonts="1">
    <font>
      <sz val="11"/>
      <color indexed="8"/>
      <name val="Calibri"/>
      <family val="2"/>
      <scheme val="minor"/>
    </font>
    <font>
      <b/>
      <sz val="11"/>
      <color indexed="9"/>
      <name val="Calibri"/>
    </font>
    <font>
      <b/>
      <sz val="14"/>
      <name val="Calibri"/>
    </font>
    <font>
      <sz val="13"/>
      <name val="Calibri"/>
    </font>
    <font>
      <i/>
      <sz val="11"/>
      <name val="Calibri"/>
    </font>
    <font>
      <b/>
      <i/>
      <sz val="15"/>
      <name val="Calibri"/>
    </font>
    <font>
      <sz val="11"/>
      <color indexed="8"/>
      <name val="Calibri"/>
      <family val="2"/>
      <scheme val="minor"/>
    </font>
    <font>
      <sz val="7"/>
      <color rgb="FF202122"/>
      <name val="Arial"/>
      <family val="2"/>
    </font>
    <font>
      <sz val="8"/>
      <color rgb="FF4F4F4F"/>
      <name val="Segoe UI"/>
      <family val="2"/>
    </font>
    <font>
      <sz val="12"/>
      <color indexed="8"/>
      <name val="Garamond"/>
      <family val="1"/>
    </font>
  </fonts>
  <fills count="6">
    <fill>
      <patternFill patternType="none"/>
    </fill>
    <fill>
      <patternFill patternType="gray125"/>
    </fill>
    <fill>
      <patternFill patternType="darkGray">
        <bgColor indexed="12"/>
      </patternFill>
    </fill>
    <fill>
      <patternFill patternType="solid">
        <fgColor rgb="FFF8F9FA"/>
        <bgColor indexed="64"/>
      </patternFill>
    </fill>
    <fill>
      <patternFill patternType="solid">
        <fgColor rgb="FFE0E0E0"/>
        <bgColor indexed="64"/>
      </patternFill>
    </fill>
    <fill>
      <patternFill patternType="solid">
        <fgColor rgb="FFFFFFFF"/>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medium">
        <color rgb="FFA2A9B1"/>
      </left>
      <right style="medium">
        <color rgb="FFA2A9B1"/>
      </right>
      <top style="medium">
        <color rgb="FFA2A9B1"/>
      </top>
      <bottom style="medium">
        <color rgb="FFA2A9B1"/>
      </bottom>
      <diagonal/>
    </border>
  </borders>
  <cellStyleXfs count="3">
    <xf numFmtId="0" fontId="0" fillId="0" borderId="0"/>
    <xf numFmtId="44" fontId="6" fillId="0" borderId="0" applyFont="0" applyFill="0" applyBorder="0" applyAlignment="0" applyProtection="0"/>
    <xf numFmtId="9" fontId="6" fillId="0" borderId="0" applyFont="0" applyFill="0" applyBorder="0" applyAlignment="0" applyProtection="0"/>
  </cellStyleXfs>
  <cellXfs count="19">
    <xf numFmtId="0" fontId="0" fillId="0" borderId="0" xfId="0"/>
    <xf numFmtId="0" fontId="1" fillId="2" borderId="1" xfId="0" applyFont="1" applyFill="1" applyBorder="1" applyAlignment="1">
      <alignment horizontal="center" vertical="center"/>
    </xf>
    <xf numFmtId="0" fontId="0" fillId="0" borderId="0" xfId="0"/>
    <xf numFmtId="4" fontId="0" fillId="0" borderId="0" xfId="0" applyNumberFormat="1"/>
    <xf numFmtId="164" fontId="0" fillId="0" borderId="0" xfId="1" applyNumberFormat="1" applyFont="1"/>
    <xf numFmtId="4" fontId="7" fillId="3" borderId="2" xfId="0" applyNumberFormat="1" applyFont="1" applyFill="1" applyBorder="1" applyAlignment="1">
      <alignment horizontal="right" vertical="center" wrapText="1"/>
    </xf>
    <xf numFmtId="4" fontId="7" fillId="4" borderId="2" xfId="0" applyNumberFormat="1" applyFont="1" applyFill="1" applyBorder="1" applyAlignment="1">
      <alignment horizontal="right" vertical="center" wrapText="1"/>
    </xf>
    <xf numFmtId="0" fontId="7" fillId="3" borderId="2" xfId="0" applyFont="1" applyFill="1" applyBorder="1" applyAlignment="1">
      <alignment horizontal="right" vertical="center" wrapText="1"/>
    </xf>
    <xf numFmtId="0" fontId="4" fillId="0" borderId="0" xfId="0" applyFont="1" applyAlignment="1">
      <alignment wrapText="1"/>
    </xf>
    <xf numFmtId="0" fontId="0" fillId="0" borderId="0" xfId="0"/>
    <xf numFmtId="0" fontId="2" fillId="0" borderId="0" xfId="0" applyFont="1"/>
    <xf numFmtId="0" fontId="3" fillId="0" borderId="0" xfId="0" applyFont="1"/>
    <xf numFmtId="0" fontId="5" fillId="0" borderId="0" xfId="0" applyFont="1" applyAlignment="1">
      <alignment wrapText="1"/>
    </xf>
    <xf numFmtId="4" fontId="8" fillId="0" borderId="0" xfId="0" applyNumberFormat="1" applyFont="1"/>
    <xf numFmtId="4" fontId="8" fillId="5" borderId="0" xfId="0" applyNumberFormat="1" applyFont="1" applyFill="1" applyAlignment="1">
      <alignment horizontal="right" vertical="center"/>
    </xf>
    <xf numFmtId="44" fontId="0" fillId="0" borderId="0" xfId="1" applyFont="1"/>
    <xf numFmtId="9" fontId="0" fillId="0" borderId="0" xfId="2" applyFont="1"/>
    <xf numFmtId="0" fontId="9" fillId="0" borderId="0" xfId="0" applyFont="1"/>
    <xf numFmtId="44" fontId="0" fillId="0" borderId="0" xfId="0" applyNumberFormat="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EC5CC-D46D-406B-AA1C-D126C6E57325}">
  <dimension ref="A1:L25"/>
  <sheetViews>
    <sheetView tabSelected="1" topLeftCell="B10" workbookViewId="0">
      <selection activeCell="H25" sqref="H25"/>
    </sheetView>
  </sheetViews>
  <sheetFormatPr defaultRowHeight="14.5" x14ac:dyDescent="0.35"/>
  <cols>
    <col min="4" max="4" width="9.81640625" bestFit="1" customWidth="1"/>
    <col min="5" max="5" width="13.6328125" bestFit="1" customWidth="1"/>
    <col min="6" max="6" width="11.26953125" bestFit="1" customWidth="1"/>
    <col min="8" max="8" width="20.6328125" bestFit="1" customWidth="1"/>
    <col min="9" max="9" width="28" customWidth="1"/>
    <col min="10" max="10" width="30.26953125" customWidth="1"/>
  </cols>
  <sheetData>
    <row r="1" spans="1:12" x14ac:dyDescent="0.35">
      <c r="D1">
        <v>1990</v>
      </c>
      <c r="E1" t="s">
        <v>6</v>
      </c>
      <c r="F1" t="s">
        <v>7</v>
      </c>
      <c r="H1">
        <v>1990</v>
      </c>
      <c r="I1" t="s">
        <v>6</v>
      </c>
      <c r="J1" t="s">
        <v>7</v>
      </c>
    </row>
    <row r="2" spans="1:12" x14ac:dyDescent="0.35">
      <c r="A2" t="s">
        <v>25</v>
      </c>
      <c r="D2" s="3">
        <v>83766.399999999994</v>
      </c>
      <c r="E2">
        <v>184369.5</v>
      </c>
      <c r="F2">
        <v>203432.7</v>
      </c>
      <c r="G2" t="s">
        <v>25</v>
      </c>
      <c r="H2" s="4">
        <f>D2*1000000*1.43</f>
        <v>119785952000</v>
      </c>
      <c r="I2" s="4">
        <f t="shared" ref="I2:J2" si="0">E2*1000000</f>
        <v>184369500000</v>
      </c>
      <c r="J2" s="4">
        <f t="shared" si="0"/>
        <v>203432700000</v>
      </c>
      <c r="K2" s="4"/>
      <c r="L2" s="4"/>
    </row>
    <row r="3" spans="1:12" x14ac:dyDescent="0.35">
      <c r="A3" t="s">
        <v>26</v>
      </c>
      <c r="D3" s="3">
        <v>304324.40000000002</v>
      </c>
      <c r="E3">
        <v>815755.8</v>
      </c>
      <c r="F3">
        <v>965672.5</v>
      </c>
      <c r="G3" t="s">
        <v>26</v>
      </c>
      <c r="H3" s="4">
        <f t="shared" ref="H3:H10" si="1">D3*1000000*1.43</f>
        <v>435183892000</v>
      </c>
      <c r="I3" s="4">
        <f t="shared" ref="I3:I8" si="2">E3*1000000</f>
        <v>815755800000</v>
      </c>
      <c r="J3" s="4">
        <f t="shared" ref="J3:J8" si="3">F3*1000000</f>
        <v>965672500000</v>
      </c>
    </row>
    <row r="4" spans="1:12" x14ac:dyDescent="0.35">
      <c r="A4" t="s">
        <v>27</v>
      </c>
      <c r="D4" s="3">
        <v>165062.20000000001</v>
      </c>
      <c r="E4">
        <v>447152.9</v>
      </c>
      <c r="F4">
        <v>557364.4</v>
      </c>
      <c r="G4" t="s">
        <v>27</v>
      </c>
      <c r="H4" s="4">
        <f t="shared" si="1"/>
        <v>236038946000</v>
      </c>
      <c r="I4" s="4">
        <f t="shared" si="2"/>
        <v>447152900000</v>
      </c>
      <c r="J4" s="4">
        <f t="shared" si="3"/>
        <v>557364400000</v>
      </c>
    </row>
    <row r="5" spans="1:12" x14ac:dyDescent="0.35">
      <c r="A5" t="s">
        <v>28</v>
      </c>
      <c r="D5" s="3">
        <v>44852.5</v>
      </c>
      <c r="E5">
        <v>96820.7</v>
      </c>
      <c r="F5">
        <v>100982.8</v>
      </c>
      <c r="G5" t="s">
        <v>28</v>
      </c>
      <c r="H5" s="4">
        <f t="shared" si="1"/>
        <v>64139075000</v>
      </c>
      <c r="I5" s="4">
        <f t="shared" si="2"/>
        <v>96820700000</v>
      </c>
      <c r="J5" s="4">
        <f t="shared" si="3"/>
        <v>100982800000</v>
      </c>
    </row>
    <row r="6" spans="1:12" x14ac:dyDescent="0.35">
      <c r="A6" t="s">
        <v>29</v>
      </c>
      <c r="D6" s="3">
        <v>161997.70000000001</v>
      </c>
      <c r="E6">
        <v>409003.9</v>
      </c>
      <c r="F6">
        <v>512834.8</v>
      </c>
      <c r="G6" t="s">
        <v>29</v>
      </c>
      <c r="H6" s="4">
        <f t="shared" si="1"/>
        <v>231656711000</v>
      </c>
      <c r="I6" s="4">
        <f t="shared" si="2"/>
        <v>409003900000</v>
      </c>
      <c r="J6" s="4">
        <f t="shared" si="3"/>
        <v>512834800000</v>
      </c>
    </row>
    <row r="7" spans="1:12" x14ac:dyDescent="0.35">
      <c r="A7" t="s">
        <v>30</v>
      </c>
      <c r="D7" s="3">
        <v>75343.8</v>
      </c>
      <c r="E7">
        <v>169488.5</v>
      </c>
      <c r="F7">
        <v>213237.8</v>
      </c>
      <c r="G7" t="s">
        <v>30</v>
      </c>
      <c r="H7" s="4">
        <f t="shared" si="1"/>
        <v>107741634000</v>
      </c>
      <c r="I7" s="4">
        <f t="shared" si="2"/>
        <v>169488500000</v>
      </c>
      <c r="J7" s="4">
        <f t="shared" si="3"/>
        <v>213237800000</v>
      </c>
    </row>
    <row r="8" spans="1:12" x14ac:dyDescent="0.35">
      <c r="A8" t="s">
        <v>31</v>
      </c>
      <c r="D8" s="3">
        <v>110320.8</v>
      </c>
      <c r="E8">
        <v>268391.7</v>
      </c>
      <c r="F8">
        <v>331176.59999999998</v>
      </c>
      <c r="G8" t="s">
        <v>31</v>
      </c>
      <c r="H8" s="4">
        <f t="shared" si="1"/>
        <v>157758744000</v>
      </c>
      <c r="I8" s="4">
        <f t="shared" si="2"/>
        <v>268391700000</v>
      </c>
      <c r="J8" s="4">
        <f t="shared" si="3"/>
        <v>331176600000</v>
      </c>
    </row>
    <row r="9" spans="1:12" x14ac:dyDescent="0.35">
      <c r="H9" s="4"/>
      <c r="I9" s="4"/>
      <c r="J9" s="4"/>
    </row>
    <row r="10" spans="1:12" x14ac:dyDescent="0.35">
      <c r="A10" t="s">
        <v>40</v>
      </c>
      <c r="D10" s="3">
        <f>SUM(D2:D8)</f>
        <v>945667.8</v>
      </c>
      <c r="E10" s="3">
        <f t="shared" ref="E10:F10" si="4">SUM(E2:E8)</f>
        <v>2390983.0000000005</v>
      </c>
      <c r="F10" s="3">
        <f t="shared" si="4"/>
        <v>2884701.6</v>
      </c>
      <c r="G10" t="s">
        <v>32</v>
      </c>
      <c r="H10" s="4">
        <f t="shared" si="1"/>
        <v>1352304954000</v>
      </c>
      <c r="I10" s="4">
        <f t="shared" ref="I10" si="5">E10*1000000</f>
        <v>2390983000000.0005</v>
      </c>
      <c r="J10" s="4">
        <f t="shared" ref="J10" si="6">F10*1000000</f>
        <v>2884701600000</v>
      </c>
    </row>
    <row r="11" spans="1:12" x14ac:dyDescent="0.35">
      <c r="I11" s="16">
        <f>I10/H10</f>
        <v>1.768079746308465</v>
      </c>
      <c r="J11" s="16">
        <f>J10/H10</f>
        <v>2.1331738758090801</v>
      </c>
    </row>
    <row r="13" spans="1:12" x14ac:dyDescent="0.35">
      <c r="A13" t="s">
        <v>33</v>
      </c>
      <c r="D13" s="3">
        <v>906102.9</v>
      </c>
      <c r="E13" s="3">
        <v>1926842.1</v>
      </c>
      <c r="F13" s="3">
        <v>2729225.8</v>
      </c>
      <c r="H13" s="4">
        <f>D13*1.43*1000000</f>
        <v>1295727147000</v>
      </c>
      <c r="I13" s="4">
        <f>E13*1000000</f>
        <v>1926842100000</v>
      </c>
      <c r="J13" s="4">
        <f>F13*1000000</f>
        <v>2729225800000</v>
      </c>
    </row>
    <row r="14" spans="1:12" x14ac:dyDescent="0.35">
      <c r="I14" s="16">
        <f>I13/H13</f>
        <v>1.4870739603327923</v>
      </c>
      <c r="J14" s="16">
        <f>J13/H13</f>
        <v>2.1063275600260307</v>
      </c>
    </row>
    <row r="15" spans="1:12" x14ac:dyDescent="0.35">
      <c r="I15" s="16"/>
      <c r="J15" s="16"/>
    </row>
    <row r="18" spans="1:10" x14ac:dyDescent="0.35">
      <c r="A18" t="s">
        <v>39</v>
      </c>
      <c r="D18" s="14">
        <v>6638210.2000000002</v>
      </c>
      <c r="E18" s="13">
        <v>14901269</v>
      </c>
      <c r="F18" s="14">
        <v>19036052</v>
      </c>
      <c r="H18" s="4">
        <f>D18*1.43*1000000</f>
        <v>9492640586000</v>
      </c>
      <c r="I18" s="15">
        <f>E18*1000000</f>
        <v>14901269000000</v>
      </c>
      <c r="J18" s="15">
        <f>F18*1000000</f>
        <v>19036052000000</v>
      </c>
    </row>
    <row r="19" spans="1:10" x14ac:dyDescent="0.35">
      <c r="I19" s="16">
        <f>I18/H18</f>
        <v>1.5697706939391332</v>
      </c>
      <c r="J19" s="16">
        <f>J18/H18</f>
        <v>2.0053484409885778</v>
      </c>
    </row>
    <row r="22" spans="1:10" x14ac:dyDescent="0.35">
      <c r="A22" t="s">
        <v>41</v>
      </c>
    </row>
    <row r="23" spans="1:10" x14ac:dyDescent="0.35">
      <c r="A23" t="s">
        <v>40</v>
      </c>
      <c r="D23">
        <v>909</v>
      </c>
      <c r="F23">
        <v>981</v>
      </c>
      <c r="H23" s="18">
        <f>H10/(D23*1000000)</f>
        <v>1487.6842178217821</v>
      </c>
      <c r="J23" s="18">
        <f>J10/(F23*1000000)</f>
        <v>2940.57247706422</v>
      </c>
    </row>
    <row r="24" spans="1:10" x14ac:dyDescent="0.35">
      <c r="A24" t="s">
        <v>33</v>
      </c>
      <c r="D24">
        <v>431</v>
      </c>
      <c r="F24">
        <v>418</v>
      </c>
      <c r="H24" s="18">
        <f>H13/(D24*1000000)</f>
        <v>3006.3274872389793</v>
      </c>
      <c r="J24" s="18">
        <f>J13/(F24*1000000)</f>
        <v>6529.2483253588516</v>
      </c>
    </row>
    <row r="25" spans="1:10" ht="15.5" x14ac:dyDescent="0.35">
      <c r="A25" t="s">
        <v>39</v>
      </c>
      <c r="D25" s="17">
        <v>6453</v>
      </c>
      <c r="F25">
        <v>6571</v>
      </c>
      <c r="H25" s="18">
        <f>H18/(D25*1000000)</f>
        <v>1471.043016581435</v>
      </c>
      <c r="J25" s="18">
        <f>J18/(F25*1000000)</f>
        <v>2896.9794551818595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workbookViewId="0">
      <selection activeCell="E7" sqref="E7"/>
    </sheetView>
  </sheetViews>
  <sheetFormatPr defaultRowHeight="14.5" x14ac:dyDescent="0.35"/>
  <cols>
    <col min="1" max="1" width="8" bestFit="1" customWidth="1" collapsed="1"/>
    <col min="2" max="2" width="13.54296875" bestFit="1" customWidth="1" collapsed="1"/>
    <col min="3" max="4" width="9" bestFit="1" customWidth="1" collapsed="1"/>
  </cols>
  <sheetData>
    <row r="1" spans="1:5" ht="18.5" x14ac:dyDescent="0.45">
      <c r="A1" s="10" t="s">
        <v>0</v>
      </c>
      <c r="B1" s="9"/>
      <c r="C1" s="9"/>
      <c r="D1" s="9"/>
    </row>
    <row r="2" spans="1:5" ht="17" x14ac:dyDescent="0.4">
      <c r="A2" s="11" t="s">
        <v>1</v>
      </c>
      <c r="B2" s="9"/>
      <c r="C2" s="9"/>
      <c r="D2" s="9"/>
    </row>
    <row r="3" spans="1:5" x14ac:dyDescent="0.35">
      <c r="A3" s="9" t="s">
        <v>2</v>
      </c>
      <c r="B3" s="9"/>
      <c r="C3" s="9"/>
      <c r="D3" s="9"/>
    </row>
    <row r="4" spans="1:5" x14ac:dyDescent="0.35">
      <c r="A4" s="9" t="s">
        <v>3</v>
      </c>
      <c r="B4" s="9"/>
      <c r="C4" s="9"/>
      <c r="D4" s="9"/>
    </row>
    <row r="6" spans="1:5" x14ac:dyDescent="0.35">
      <c r="A6" s="1" t="s">
        <v>4</v>
      </c>
      <c r="B6" s="1" t="s">
        <v>5</v>
      </c>
      <c r="C6" s="1" t="s">
        <v>6</v>
      </c>
      <c r="D6" s="1" t="s">
        <v>7</v>
      </c>
    </row>
    <row r="7" spans="1:5" x14ac:dyDescent="0.35">
      <c r="A7" t="s">
        <v>8</v>
      </c>
      <c r="B7" t="s">
        <v>9</v>
      </c>
      <c r="C7">
        <v>184369.5</v>
      </c>
      <c r="D7">
        <v>203432.7</v>
      </c>
    </row>
    <row r="8" spans="1:5" x14ac:dyDescent="0.35">
      <c r="A8" t="s">
        <v>10</v>
      </c>
      <c r="B8" t="s">
        <v>11</v>
      </c>
      <c r="C8">
        <v>815755.8</v>
      </c>
      <c r="D8">
        <v>965672.5</v>
      </c>
    </row>
    <row r="9" spans="1:5" x14ac:dyDescent="0.35">
      <c r="A9" t="s">
        <v>12</v>
      </c>
      <c r="B9" t="s">
        <v>13</v>
      </c>
      <c r="C9">
        <v>447152.9</v>
      </c>
      <c r="D9">
        <v>557364.4</v>
      </c>
    </row>
    <row r="10" spans="1:5" x14ac:dyDescent="0.35">
      <c r="A10" t="s">
        <v>14</v>
      </c>
      <c r="B10" t="s">
        <v>15</v>
      </c>
      <c r="C10">
        <v>96820.7</v>
      </c>
      <c r="D10">
        <v>100982.8</v>
      </c>
    </row>
    <row r="11" spans="1:5" x14ac:dyDescent="0.35">
      <c r="A11" t="s">
        <v>16</v>
      </c>
      <c r="B11" t="s">
        <v>17</v>
      </c>
      <c r="C11">
        <v>409003.9</v>
      </c>
      <c r="D11">
        <v>512834.8</v>
      </c>
    </row>
    <row r="12" spans="1:5" x14ac:dyDescent="0.35">
      <c r="A12" t="s">
        <v>18</v>
      </c>
      <c r="B12" t="s">
        <v>19</v>
      </c>
      <c r="C12">
        <v>169488.5</v>
      </c>
      <c r="D12">
        <v>213237.8</v>
      </c>
    </row>
    <row r="13" spans="1:5" x14ac:dyDescent="0.35">
      <c r="A13" t="s">
        <v>20</v>
      </c>
      <c r="B13" t="s">
        <v>21</v>
      </c>
      <c r="C13">
        <v>268391.7</v>
      </c>
      <c r="D13">
        <v>331176.59999999998</v>
      </c>
    </row>
    <row r="14" spans="1:5" ht="15.5" x14ac:dyDescent="0.45">
      <c r="A14" s="12" t="s">
        <v>22</v>
      </c>
      <c r="B14" s="9"/>
      <c r="C14" s="9"/>
      <c r="D14" s="9"/>
      <c r="E14" s="9"/>
    </row>
    <row r="15" spans="1:5" x14ac:dyDescent="0.35">
      <c r="A15" s="8" t="s">
        <v>23</v>
      </c>
      <c r="B15" s="9"/>
      <c r="C15" s="9"/>
      <c r="D15" s="9"/>
      <c r="E15" s="9"/>
    </row>
    <row r="16" spans="1:5" x14ac:dyDescent="0.35">
      <c r="A16" s="8" t="s">
        <v>24</v>
      </c>
      <c r="B16" s="9"/>
      <c r="C16" s="9"/>
      <c r="D16" s="9"/>
      <c r="E16" s="9"/>
    </row>
  </sheetData>
  <mergeCells count="7">
    <mergeCell ref="A15:E15"/>
    <mergeCell ref="A16:E16"/>
    <mergeCell ref="A1:D1"/>
    <mergeCell ref="A2:D2"/>
    <mergeCell ref="A3:D3"/>
    <mergeCell ref="A4:D4"/>
    <mergeCell ref="A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9469E-9BF2-4679-AAA4-F7C8236A757B}">
  <dimension ref="A1:G18"/>
  <sheetViews>
    <sheetView workbookViewId="0">
      <selection activeCell="E7" sqref="E7"/>
    </sheetView>
  </sheetViews>
  <sheetFormatPr defaultRowHeight="14.5" x14ac:dyDescent="0.35"/>
  <sheetData>
    <row r="1" spans="1:7" x14ac:dyDescent="0.35">
      <c r="A1" t="s">
        <v>34</v>
      </c>
    </row>
    <row r="3" spans="1:7" x14ac:dyDescent="0.35">
      <c r="A3" t="s">
        <v>35</v>
      </c>
    </row>
    <row r="5" spans="1:7" x14ac:dyDescent="0.35">
      <c r="A5" t="s">
        <v>36</v>
      </c>
      <c r="E5" t="s">
        <v>37</v>
      </c>
    </row>
    <row r="6" spans="1:7" x14ac:dyDescent="0.35">
      <c r="A6">
        <v>1990</v>
      </c>
      <c r="B6">
        <v>2005</v>
      </c>
      <c r="C6">
        <v>2019</v>
      </c>
      <c r="E6" s="2">
        <v>1990</v>
      </c>
      <c r="F6" s="2">
        <v>2005</v>
      </c>
      <c r="G6" s="2">
        <v>2019</v>
      </c>
    </row>
    <row r="7" spans="1:7" x14ac:dyDescent="0.35">
      <c r="A7">
        <v>3240290</v>
      </c>
      <c r="B7">
        <v>7266529</v>
      </c>
      <c r="C7">
        <v>12705089</v>
      </c>
      <c r="E7">
        <f>A7/1000</f>
        <v>3240.29</v>
      </c>
      <c r="F7" s="2">
        <f t="shared" ref="F7" si="0">B7/1000</f>
        <v>7266.5290000000005</v>
      </c>
      <c r="G7" s="2">
        <f>C7/1000</f>
        <v>12705.089</v>
      </c>
    </row>
    <row r="8" spans="1:7" x14ac:dyDescent="0.35">
      <c r="G8">
        <f>G7/E7</f>
        <v>3.9209728141616953</v>
      </c>
    </row>
    <row r="11" spans="1:7" x14ac:dyDescent="0.35">
      <c r="A11" t="s">
        <v>38</v>
      </c>
    </row>
    <row r="12" spans="1:7" x14ac:dyDescent="0.35">
      <c r="A12">
        <v>1990</v>
      </c>
      <c r="B12">
        <v>2005</v>
      </c>
      <c r="C12">
        <v>2019</v>
      </c>
    </row>
    <row r="13" spans="1:7" x14ac:dyDescent="0.35">
      <c r="A13">
        <v>360</v>
      </c>
      <c r="B13">
        <v>2285</v>
      </c>
      <c r="C13">
        <v>14279</v>
      </c>
    </row>
    <row r="14" spans="1:7" x14ac:dyDescent="0.35">
      <c r="C14">
        <f>C13/A13</f>
        <v>39.663888888888891</v>
      </c>
    </row>
    <row r="16" spans="1:7" ht="15" thickBot="1" x14ac:dyDescent="0.4">
      <c r="A16">
        <v>1990</v>
      </c>
      <c r="B16">
        <v>2005</v>
      </c>
      <c r="C16">
        <v>2019</v>
      </c>
    </row>
    <row r="17" spans="1:3" ht="15" thickBot="1" x14ac:dyDescent="0.4">
      <c r="A17" s="7">
        <v>394.57</v>
      </c>
      <c r="B17" s="5">
        <v>2286.69</v>
      </c>
      <c r="C17" s="6">
        <v>14300.43</v>
      </c>
    </row>
    <row r="18" spans="1:3" x14ac:dyDescent="0.35">
      <c r="C18">
        <f>C17/A17</f>
        <v>36.243074739589936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75D7E921F72104DB5AFCC0F708FECA1" ma:contentTypeVersion="16" ma:contentTypeDescription="Create a new document." ma:contentTypeScope="" ma:versionID="25eeb4c153d48c87d3ef007a19ec20ae">
  <xsd:schema xmlns:xsd="http://www.w3.org/2001/XMLSchema" xmlns:xs="http://www.w3.org/2001/XMLSchema" xmlns:p="http://schemas.microsoft.com/office/2006/metadata/properties" xmlns:ns1="http://schemas.microsoft.com/sharepoint/v3" xmlns:ns3="0073aa73-e1e2-4ac8-ba99-e5b99296a687" xmlns:ns4="c34cbb24-c159-40f0-9a0f-abb0df37a4ff" targetNamespace="http://schemas.microsoft.com/office/2006/metadata/properties" ma:root="true" ma:fieldsID="6fa095ede534645fc1ebd821fdfced19" ns1:_="" ns3:_="" ns4:_="">
    <xsd:import namespace="http://schemas.microsoft.com/sharepoint/v3"/>
    <xsd:import namespace="0073aa73-e1e2-4ac8-ba99-e5b99296a687"/>
    <xsd:import namespace="c34cbb24-c159-40f0-9a0f-abb0df37a4ff"/>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1:_ip_UnifiedCompliancePolicyProperties" minOccurs="0"/>
                <xsd:element ref="ns1:_ip_UnifiedCompliancePolicyUIAction" minOccurs="0"/>
                <xsd:element ref="ns3:MediaServiceDateTaken" minOccurs="0"/>
                <xsd:element ref="ns3:MediaLengthInSeconds" minOccurs="0"/>
                <xsd:element ref="ns3:MediaServiceAutoTags" minOccurs="0"/>
                <xsd:element ref="ns3:MediaServiceGenerationTime" minOccurs="0"/>
                <xsd:element ref="ns3:MediaServiceEventHashCode" minOccurs="0"/>
                <xsd:element ref="ns3:MediaServiceOCR"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73aa73-e1e2-4ac8-ba99-e5b99296a6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34cbb24-c159-40f0-9a0f-abb0df37a4ff" elementFormDefault="qualified">
    <xsd:import namespace="http://schemas.microsoft.com/office/2006/documentManagement/types"/>
    <xsd:import namespace="http://schemas.microsoft.com/office/infopath/2007/PartnerControls"/>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element name="SharingHintHash" ma:index="2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2B2BDE-5AD9-4063-9845-113DE7D25C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073aa73-e1e2-4ac8-ba99-e5b99296a687"/>
    <ds:schemaRef ds:uri="c34cbb24-c159-40f0-9a0f-abb0df37a4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F9BD23-507C-4CA6-BED4-DA834B74C1AE}">
  <ds:schemaRefs>
    <ds:schemaRef ds:uri="http://purl.org/dc/elements/1.1/"/>
    <ds:schemaRef ds:uri="0073aa73-e1e2-4ac8-ba99-e5b99296a687"/>
    <ds:schemaRef ds:uri="http://schemas.microsoft.com/office/2006/documentManagement/types"/>
    <ds:schemaRef ds:uri="http://purl.org/dc/dcmitype/"/>
    <ds:schemaRef ds:uri="http://schemas.openxmlformats.org/package/2006/metadata/core-properties"/>
    <ds:schemaRef ds:uri="http://purl.org/dc/terms/"/>
    <ds:schemaRef ds:uri="http://schemas.microsoft.com/sharepoint/v3"/>
    <ds:schemaRef ds:uri="c34cbb24-c159-40f0-9a0f-abb0df37a4ff"/>
    <ds:schemaRef ds:uri="http://schemas.microsoft.com/office/infopath/2007/PartnerControl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C897A208-7462-4801-8A47-73F4DE81E6A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GDP Calcs</vt:lpstr>
      <vt:lpstr>Table</vt:lpstr>
      <vt:lpstr>China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Adam Duane Orford</cp:lastModifiedBy>
  <dcterms:created xsi:type="dcterms:W3CDTF">2022-11-08T17:47:47Z</dcterms:created>
  <dcterms:modified xsi:type="dcterms:W3CDTF">2022-12-11T16:55:48Z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2.5.6</vt:lpwstr>
  </property>
  <property fmtid="{D5CDD505-2E9C-101B-9397-08002B2CF9AE}" pid="4" name="ContentTypeId">
    <vt:lpwstr>0x010100475D7E921F72104DB5AFCC0F708FECA1</vt:lpwstr>
  </property>
</Properties>
</file>