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utlookuga-my.sharepoint.com/personal/ado58995_uga_edu/Documents/Research/Natural Gas and Net Zero/"/>
    </mc:Choice>
  </mc:AlternateContent>
  <xr:revisionPtr revIDLastSave="67" documentId="13_ncr:20001_{73684522-C515-4278-BB97-12166E8934C1}" xr6:coauthVersionLast="47" xr6:coauthVersionMax="47" xr10:uidLastSave="{ABC0E6EF-8729-4B0C-8D4D-93F426218CF2}"/>
  <bookViews>
    <workbookView xWindow="-110" yWindow="-110" windowWidth="19420" windowHeight="11020" xr2:uid="{00000000-000D-0000-FFFF-FFFF00000000}"/>
  </bookViews>
  <sheets>
    <sheet name="gas + renewables to meet deman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8" i="1" l="1"/>
  <c r="Q98" i="1" s="1"/>
  <c r="Q97" i="1"/>
  <c r="R99" i="1"/>
  <c r="S99" i="1" s="1"/>
  <c r="T99" i="1" s="1"/>
  <c r="U99" i="1" s="1"/>
  <c r="V99" i="1" s="1"/>
  <c r="W99" i="1" s="1"/>
  <c r="X99" i="1" s="1"/>
  <c r="Y99" i="1" s="1"/>
  <c r="Z99" i="1" s="1"/>
  <c r="AA99" i="1" s="1"/>
  <c r="AB99" i="1" s="1"/>
  <c r="AC99" i="1" s="1"/>
  <c r="AD99" i="1" s="1"/>
  <c r="AE99" i="1" s="1"/>
  <c r="AF99" i="1" s="1"/>
  <c r="AG99" i="1" s="1"/>
  <c r="AH99" i="1" s="1"/>
  <c r="AI99" i="1" s="1"/>
  <c r="AJ99" i="1" s="1"/>
  <c r="AK99" i="1" s="1"/>
  <c r="AL99" i="1" s="1"/>
  <c r="AM99" i="1" s="1"/>
  <c r="AN99" i="1" s="1"/>
  <c r="AO99" i="1" s="1"/>
  <c r="AP99" i="1" s="1"/>
  <c r="AQ99" i="1" s="1"/>
  <c r="AR99" i="1" s="1"/>
  <c r="AI100" i="1"/>
  <c r="AJ100" i="1"/>
  <c r="AK100" i="1"/>
  <c r="AL100" i="1"/>
  <c r="AM100" i="1"/>
  <c r="AN100" i="1"/>
  <c r="AO100" i="1"/>
  <c r="AP100" i="1"/>
  <c r="AQ100" i="1"/>
  <c r="AR100" i="1"/>
  <c r="Q102" i="1"/>
  <c r="R102" i="1"/>
  <c r="R97" i="1" s="1"/>
  <c r="S102" i="1"/>
  <c r="S97" i="1" s="1"/>
  <c r="T102" i="1"/>
  <c r="T97" i="1" s="1"/>
  <c r="U102" i="1"/>
  <c r="U97" i="1" s="1"/>
  <c r="V102" i="1"/>
  <c r="V97" i="1" s="1"/>
  <c r="W102" i="1"/>
  <c r="W97" i="1" s="1"/>
  <c r="X102" i="1"/>
  <c r="X97" i="1" s="1"/>
  <c r="Y102" i="1"/>
  <c r="Z102" i="1"/>
  <c r="Z97" i="1" s="1"/>
  <c r="AA102" i="1"/>
  <c r="AA97" i="1" s="1"/>
  <c r="AB102" i="1"/>
  <c r="AB97" i="1" s="1"/>
  <c r="AC102" i="1"/>
  <c r="AC97" i="1" s="1"/>
  <c r="AD102" i="1"/>
  <c r="AD97" i="1" s="1"/>
  <c r="AE102" i="1"/>
  <c r="AE97" i="1" s="1"/>
  <c r="AF102" i="1"/>
  <c r="AF97" i="1" s="1"/>
  <c r="AG102" i="1"/>
  <c r="AG97" i="1" s="1"/>
  <c r="AH102" i="1"/>
  <c r="AH97" i="1" s="1"/>
  <c r="AI102" i="1"/>
  <c r="AI97" i="1" s="1"/>
  <c r="AJ102" i="1"/>
  <c r="AJ97" i="1" s="1"/>
  <c r="AK102" i="1"/>
  <c r="AK97" i="1" s="1"/>
  <c r="AL102" i="1"/>
  <c r="AL97" i="1" s="1"/>
  <c r="AM102" i="1"/>
  <c r="AM97" i="1" s="1"/>
  <c r="AN102" i="1"/>
  <c r="AN97" i="1" s="1"/>
  <c r="AO102" i="1"/>
  <c r="AO97" i="1" s="1"/>
  <c r="AP102" i="1"/>
  <c r="AP97" i="1" s="1"/>
  <c r="AQ102" i="1"/>
  <c r="AQ97" i="1" s="1"/>
  <c r="AR102" i="1"/>
  <c r="AR97" i="1" s="1"/>
  <c r="P102" i="1"/>
  <c r="P97" i="1" s="1"/>
  <c r="O101" i="1"/>
  <c r="O100" i="1"/>
  <c r="AH103" i="1"/>
  <c r="AH100" i="1" s="1"/>
  <c r="AG103" i="1"/>
  <c r="AG100" i="1" s="1"/>
  <c r="AF103" i="1"/>
  <c r="AF100" i="1" s="1"/>
  <c r="AE103" i="1"/>
  <c r="AE100" i="1" s="1"/>
  <c r="AD103" i="1"/>
  <c r="AD100" i="1" s="1"/>
  <c r="AC103" i="1"/>
  <c r="AC100" i="1" s="1"/>
  <c r="AB103" i="1"/>
  <c r="AB100" i="1" s="1"/>
  <c r="AA103" i="1"/>
  <c r="AA100" i="1" s="1"/>
  <c r="Z103" i="1"/>
  <c r="Y103" i="1"/>
  <c r="X103" i="1"/>
  <c r="X100" i="1" s="1"/>
  <c r="W103" i="1"/>
  <c r="V103" i="1"/>
  <c r="U103" i="1"/>
  <c r="T103" i="1"/>
  <c r="S103" i="1"/>
  <c r="R103" i="1"/>
  <c r="Q103" i="1"/>
  <c r="Q100" i="1" s="1"/>
  <c r="P103" i="1"/>
  <c r="P100" i="1" s="1"/>
  <c r="Y97" i="1"/>
  <c r="N101" i="1"/>
  <c r="M101" i="1"/>
  <c r="L101" i="1"/>
  <c r="K101" i="1"/>
  <c r="J101" i="1"/>
  <c r="I101" i="1"/>
  <c r="H101" i="1"/>
  <c r="G101" i="1"/>
  <c r="F101" i="1"/>
  <c r="E101" i="1"/>
  <c r="D101" i="1"/>
  <c r="N100" i="1"/>
  <c r="M100" i="1"/>
  <c r="L100" i="1"/>
  <c r="K100" i="1"/>
  <c r="J100" i="1"/>
  <c r="I100" i="1"/>
  <c r="H100" i="1"/>
  <c r="G100" i="1"/>
  <c r="F100" i="1"/>
  <c r="E100" i="1"/>
  <c r="D100" i="1"/>
  <c r="O99" i="1"/>
  <c r="N99" i="1"/>
  <c r="M99" i="1"/>
  <c r="L99" i="1"/>
  <c r="K99" i="1"/>
  <c r="J99" i="1"/>
  <c r="I99" i="1"/>
  <c r="H99" i="1"/>
  <c r="G99" i="1"/>
  <c r="F99" i="1"/>
  <c r="E99" i="1"/>
  <c r="D99" i="1"/>
  <c r="O98" i="1"/>
  <c r="N98" i="1"/>
  <c r="M98" i="1"/>
  <c r="L98" i="1"/>
  <c r="K98" i="1"/>
  <c r="J98" i="1"/>
  <c r="I98" i="1"/>
  <c r="H98" i="1"/>
  <c r="G98" i="1"/>
  <c r="F98" i="1"/>
  <c r="E98" i="1"/>
  <c r="D98" i="1"/>
  <c r="O97" i="1"/>
  <c r="N97" i="1"/>
  <c r="M97" i="1"/>
  <c r="L97" i="1"/>
  <c r="K97" i="1"/>
  <c r="J97" i="1"/>
  <c r="I97" i="1"/>
  <c r="H97" i="1"/>
  <c r="G97" i="1"/>
  <c r="F97" i="1"/>
  <c r="E97" i="1"/>
  <c r="D97" i="1"/>
  <c r="P101" i="1" l="1"/>
  <c r="T100" i="1"/>
  <c r="R100" i="1"/>
  <c r="Z100" i="1"/>
  <c r="S100" i="1"/>
  <c r="O104" i="1"/>
  <c r="V100" i="1"/>
  <c r="Y100" i="1"/>
  <c r="U100" i="1"/>
  <c r="W100" i="1"/>
  <c r="Q101" i="1" l="1"/>
  <c r="R98" i="1" s="1"/>
  <c r="P104" i="1"/>
  <c r="P105" i="1" s="1"/>
  <c r="R101" i="1" l="1"/>
  <c r="S98" i="1" s="1"/>
  <c r="Q104" i="1"/>
  <c r="Q105" i="1" s="1"/>
  <c r="S101" i="1" l="1"/>
  <c r="T98" i="1" s="1"/>
  <c r="R104" i="1"/>
  <c r="R105" i="1" s="1"/>
  <c r="T101" i="1" l="1"/>
  <c r="U98" i="1" s="1"/>
  <c r="S104" i="1"/>
  <c r="S105" i="1" s="1"/>
  <c r="U101" i="1" l="1"/>
  <c r="V98" i="1" s="1"/>
  <c r="T104" i="1"/>
  <c r="T105" i="1" s="1"/>
  <c r="V101" i="1" l="1"/>
  <c r="W98" i="1" s="1"/>
  <c r="U104" i="1"/>
  <c r="U105" i="1" s="1"/>
  <c r="W101" i="1" l="1"/>
  <c r="X98" i="1" s="1"/>
  <c r="V104" i="1"/>
  <c r="V105" i="1" s="1"/>
  <c r="X101" i="1" l="1"/>
  <c r="Y98" i="1" s="1"/>
  <c r="W104" i="1"/>
  <c r="W105" i="1" s="1"/>
  <c r="Y101" i="1" l="1"/>
  <c r="Z98" i="1" s="1"/>
  <c r="X104" i="1"/>
  <c r="X105" i="1" s="1"/>
  <c r="Z101" i="1" l="1"/>
  <c r="AA98" i="1" s="1"/>
  <c r="Y104" i="1"/>
  <c r="AA101" i="1" l="1"/>
  <c r="AB98" i="1" s="1"/>
  <c r="Z104" i="1"/>
  <c r="Z105" i="1" s="1"/>
  <c r="Y105" i="1"/>
  <c r="AB101" i="1" l="1"/>
  <c r="AC98" i="1" s="1"/>
  <c r="AA104" i="1"/>
  <c r="AA105" i="1" s="1"/>
  <c r="AC101" i="1" l="1"/>
  <c r="AD98" i="1" s="1"/>
  <c r="AB104" i="1"/>
  <c r="AB105" i="1" s="1"/>
  <c r="AD101" i="1" l="1"/>
  <c r="AE98" i="1" s="1"/>
  <c r="AC104" i="1"/>
  <c r="AC105" i="1" s="1"/>
  <c r="AE101" i="1" l="1"/>
  <c r="AF98" i="1" s="1"/>
  <c r="AD104" i="1"/>
  <c r="AD105" i="1" s="1"/>
  <c r="AE104" i="1" l="1"/>
  <c r="AE105" i="1" s="1"/>
  <c r="AF101" i="1"/>
  <c r="AG98" i="1" s="1"/>
  <c r="AG101" i="1" l="1"/>
  <c r="AH98" i="1" s="1"/>
  <c r="AF104" i="1"/>
  <c r="AF105" i="1" s="1"/>
  <c r="AH101" i="1" l="1"/>
  <c r="AI98" i="1" s="1"/>
  <c r="AG104" i="1"/>
  <c r="AG105" i="1" s="1"/>
  <c r="AI101" i="1" l="1"/>
  <c r="AJ98" i="1" s="1"/>
  <c r="AH104" i="1"/>
  <c r="AH105" i="1" s="1"/>
  <c r="AI104" i="1" l="1"/>
  <c r="AI105" i="1" s="1"/>
  <c r="AJ101" i="1"/>
  <c r="AK98" i="1" s="1"/>
  <c r="AK101" i="1" l="1"/>
  <c r="AL98" i="1" s="1"/>
  <c r="AJ104" i="1"/>
  <c r="AJ105" i="1" s="1"/>
  <c r="AK104" i="1" l="1"/>
  <c r="AK105" i="1" s="1"/>
  <c r="AL101" i="1"/>
  <c r="AM98" i="1" s="1"/>
  <c r="AM101" i="1" l="1"/>
  <c r="AN98" i="1" s="1"/>
  <c r="AL104" i="1"/>
  <c r="AL105" i="1" s="1"/>
  <c r="AM104" i="1" l="1"/>
  <c r="AM105" i="1" s="1"/>
  <c r="AN101" i="1"/>
  <c r="AO98" i="1" s="1"/>
  <c r="AO101" i="1" l="1"/>
  <c r="AP98" i="1" s="1"/>
  <c r="AN104" i="1"/>
  <c r="AN105" i="1" s="1"/>
  <c r="AO104" i="1" l="1"/>
  <c r="AO105" i="1" s="1"/>
  <c r="AP101" i="1"/>
  <c r="AQ98" i="1" s="1"/>
  <c r="AQ101" i="1" l="1"/>
  <c r="AR98" i="1" s="1"/>
  <c r="AP104" i="1"/>
  <c r="AP105" i="1" s="1"/>
  <c r="AR101" i="1" l="1"/>
  <c r="AQ104" i="1"/>
  <c r="AQ105" i="1" s="1"/>
  <c r="AR104" i="1" l="1"/>
  <c r="AR105" i="1" s="1"/>
</calcChain>
</file>

<file path=xl/sharedStrings.xml><?xml version="1.0" encoding="utf-8"?>
<sst xmlns="http://schemas.openxmlformats.org/spreadsheetml/2006/main" count="514" uniqueCount="195">
  <si>
    <t>Net generation for electric power</t>
  </si>
  <si>
    <t>https://www.eia.gov/electricity/data/browser/#/topic/0?agg=2,0,1&amp;fuel=vvg&amp;geo=0000001mb&amp;sec=008&amp;linechart=ELEC.GEN.ALL-FL-98.A~ELEC.GEN.NUC-GA-98.A~ELEC.GEN.NUC-NC-98.A~ELEC.GEN.NUC-SC-98.A~ELEC.GEN.NUC-AL-98.A&amp;columnchart=ELEC.GEN.ALL-FL-98.A&amp;map=ELEC.GEN.ALL-FL-98.A&amp;freq=A&amp;start=2010&amp;end=2021&amp;chartindexed=2&amp;ctype=linechart&amp;ltype=pin&amp;rtype=s&amp;maptype=0&amp;rse=0&amp;pin=</t>
  </si>
  <si>
    <t>Wed Dec 14 2022 18:25:54 GMT-0500 (Eastern Standard Time)</t>
  </si>
  <si>
    <t>Source: U.S. Energy Information Administration</t>
  </si>
  <si>
    <t>description</t>
  </si>
  <si>
    <t>units</t>
  </si>
  <si>
    <t>source key</t>
  </si>
  <si>
    <t>thousand megawatthours</t>
  </si>
  <si>
    <t>United States</t>
  </si>
  <si>
    <t>ELEC.GEN..A</t>
  </si>
  <si>
    <t>South Atlantic</t>
  </si>
  <si>
    <t>Florida</t>
  </si>
  <si>
    <t>Florida : all fuels (utility-scale)</t>
  </si>
  <si>
    <t>ELEC.GEN.ALL-FL-98.A</t>
  </si>
  <si>
    <t>Florida : coal</t>
  </si>
  <si>
    <t>ELEC.GEN.COW-FL-98.A</t>
  </si>
  <si>
    <t>Florida : petroleum liquids</t>
  </si>
  <si>
    <t>ELEC.GEN.PEL-FL-98.A</t>
  </si>
  <si>
    <t>Florida : petroleum coke</t>
  </si>
  <si>
    <t>ELEC.GEN.PC-FL-98.A</t>
  </si>
  <si>
    <t>Florida : natural gas</t>
  </si>
  <si>
    <t>ELEC.GEN.NG-FL-98.A</t>
  </si>
  <si>
    <t>Florida : other gases</t>
  </si>
  <si>
    <t>ELEC.GEN.OOG-FL-98.A</t>
  </si>
  <si>
    <t>--</t>
  </si>
  <si>
    <t>Florida : nuclear</t>
  </si>
  <si>
    <t>ELEC.GEN.NUC-FL-98.A</t>
  </si>
  <si>
    <t>Florida : conventional hydroelectric</t>
  </si>
  <si>
    <t>ELEC.GEN.HYC-FL-98.A</t>
  </si>
  <si>
    <t>Florida : other renewables</t>
  </si>
  <si>
    <t>ELEC.GEN.AOR-FL-98.A</t>
  </si>
  <si>
    <t>Florida : hydro-electric pumped storage</t>
  </si>
  <si>
    <t>ELEC.GEN.HPS-FL-98.A</t>
  </si>
  <si>
    <t>Florida : other</t>
  </si>
  <si>
    <t>ELEC.GEN.OTH-FL-98.A</t>
  </si>
  <si>
    <t>Georgia</t>
  </si>
  <si>
    <t>Georgia : all fuels (utility-scale)</t>
  </si>
  <si>
    <t>ELEC.GEN.ALL-GA-98.A</t>
  </si>
  <si>
    <t>Georgia : coal</t>
  </si>
  <si>
    <t>ELEC.GEN.COW-GA-98.A</t>
  </si>
  <si>
    <t>Georgia : petroleum liquids</t>
  </si>
  <si>
    <t>ELEC.GEN.PEL-GA-98.A</t>
  </si>
  <si>
    <t>Georgia : petroleum coke</t>
  </si>
  <si>
    <t>ELEC.GEN.PC-GA-98.A</t>
  </si>
  <si>
    <t>Georgia : natural gas</t>
  </si>
  <si>
    <t>ELEC.GEN.NG-GA-98.A</t>
  </si>
  <si>
    <t>Georgia : other gases</t>
  </si>
  <si>
    <t>ELEC.GEN.OOG-GA-98.A</t>
  </si>
  <si>
    <t>Georgia : nuclear</t>
  </si>
  <si>
    <t>ELEC.GEN.NUC-GA-98.A</t>
  </si>
  <si>
    <t>Georgia : conventional hydroelectric</t>
  </si>
  <si>
    <t>ELEC.GEN.HYC-GA-98.A</t>
  </si>
  <si>
    <t>Georgia : other renewables</t>
  </si>
  <si>
    <t>ELEC.GEN.AOR-GA-98.A</t>
  </si>
  <si>
    <t>Georgia : hydro-electric pumped storage</t>
  </si>
  <si>
    <t>ELEC.GEN.HPS-GA-98.A</t>
  </si>
  <si>
    <t>Georgia : other</t>
  </si>
  <si>
    <t>ELEC.GEN.OTH-GA-98.A</t>
  </si>
  <si>
    <t>North Carolina</t>
  </si>
  <si>
    <t>North Carolina : all fuels (utility-scale)</t>
  </si>
  <si>
    <t>ELEC.GEN.ALL-NC-98.A</t>
  </si>
  <si>
    <t>North Carolina : coal</t>
  </si>
  <si>
    <t>ELEC.GEN.COW-NC-98.A</t>
  </si>
  <si>
    <t>North Carolina : petroleum liquids</t>
  </si>
  <si>
    <t>ELEC.GEN.PEL-NC-98.A</t>
  </si>
  <si>
    <t>North Carolina : petroleum coke</t>
  </si>
  <si>
    <t>ELEC.GEN.PC-NC-98.A</t>
  </si>
  <si>
    <t>North Carolina : natural gas</t>
  </si>
  <si>
    <t>ELEC.GEN.NG-NC-98.A</t>
  </si>
  <si>
    <t>North Carolina : other gases</t>
  </si>
  <si>
    <t>ELEC.GEN.OOG-NC-98.A</t>
  </si>
  <si>
    <t>North Carolina : nuclear</t>
  </si>
  <si>
    <t>ELEC.GEN.NUC-NC-98.A</t>
  </si>
  <si>
    <t>North Carolina : conventional hydroelectric</t>
  </si>
  <si>
    <t>ELEC.GEN.HYC-NC-98.A</t>
  </si>
  <si>
    <t>North Carolina : other renewables</t>
  </si>
  <si>
    <t>ELEC.GEN.AOR-NC-98.A</t>
  </si>
  <si>
    <t>North Carolina : hydro-electric pumped storage</t>
  </si>
  <si>
    <t>ELEC.GEN.HPS-NC-98.A</t>
  </si>
  <si>
    <t>North Carolina : other</t>
  </si>
  <si>
    <t>ELEC.GEN.OTH-NC-98.A</t>
  </si>
  <si>
    <t>South Carolina</t>
  </si>
  <si>
    <t>South Carolina : all fuels (utility-scale)</t>
  </si>
  <si>
    <t>ELEC.GEN.ALL-SC-98.A</t>
  </si>
  <si>
    <t>South Carolina : coal</t>
  </si>
  <si>
    <t>ELEC.GEN.COW-SC-98.A</t>
  </si>
  <si>
    <t>South Carolina : petroleum liquids</t>
  </si>
  <si>
    <t>ELEC.GEN.PEL-SC-98.A</t>
  </si>
  <si>
    <t>South Carolina : petroleum coke</t>
  </si>
  <si>
    <t>ELEC.GEN.PC-SC-98.A</t>
  </si>
  <si>
    <t>South Carolina : natural gas</t>
  </si>
  <si>
    <t>ELEC.GEN.NG-SC-98.A</t>
  </si>
  <si>
    <t>South Carolina : other gases</t>
  </si>
  <si>
    <t>ELEC.GEN.OOG-SC-98.A</t>
  </si>
  <si>
    <t>South Carolina : nuclear</t>
  </si>
  <si>
    <t>ELEC.GEN.NUC-SC-98.A</t>
  </si>
  <si>
    <t>South Carolina : conventional hydroelectric</t>
  </si>
  <si>
    <t>ELEC.GEN.HYC-SC-98.A</t>
  </si>
  <si>
    <t>South Carolina : other renewables</t>
  </si>
  <si>
    <t>ELEC.GEN.AOR-SC-98.A</t>
  </si>
  <si>
    <t>South Carolina : hydro-electric pumped storage</t>
  </si>
  <si>
    <t>ELEC.GEN.HPS-SC-98.A</t>
  </si>
  <si>
    <t>South Carolina : other</t>
  </si>
  <si>
    <t>ELEC.GEN.OTH-SC-98.A</t>
  </si>
  <si>
    <t>East South Central</t>
  </si>
  <si>
    <t>Alabama</t>
  </si>
  <si>
    <t>Alabama : all fuels (utility-scale)</t>
  </si>
  <si>
    <t>ELEC.GEN.ALL-AL-98.A</t>
  </si>
  <si>
    <t>Alabama : coal</t>
  </si>
  <si>
    <t>ELEC.GEN.COW-AL-98.A</t>
  </si>
  <si>
    <t>Alabama : petroleum liquids</t>
  </si>
  <si>
    <t>ELEC.GEN.PEL-AL-98.A</t>
  </si>
  <si>
    <t>Alabama : petroleum coke</t>
  </si>
  <si>
    <t>ELEC.GEN.PC-AL-98.A</t>
  </si>
  <si>
    <t>Alabama : natural gas</t>
  </si>
  <si>
    <t>ELEC.GEN.NG-AL-98.A</t>
  </si>
  <si>
    <t>Alabama : other gases</t>
  </si>
  <si>
    <t>ELEC.GEN.OOG-AL-98.A</t>
  </si>
  <si>
    <t>Alabama : nuclear</t>
  </si>
  <si>
    <t>ELEC.GEN.NUC-AL-98.A</t>
  </si>
  <si>
    <t>Alabama : conventional hydroelectric</t>
  </si>
  <si>
    <t>ELEC.GEN.HYC-AL-98.A</t>
  </si>
  <si>
    <t>Alabama : other renewables</t>
  </si>
  <si>
    <t>ELEC.GEN.AOR-AL-98.A</t>
  </si>
  <si>
    <t>Alabama : hydro-electric pumped storage</t>
  </si>
  <si>
    <t>ELEC.GEN.HPS-AL-98.A</t>
  </si>
  <si>
    <t>Alabama : other</t>
  </si>
  <si>
    <t>ELEC.GEN.OTH-AL-98.A</t>
  </si>
  <si>
    <t>Mississippi</t>
  </si>
  <si>
    <t>Mississippi : all fuels (utility-scale)</t>
  </si>
  <si>
    <t>ELEC.GEN.ALL-MS-98.A</t>
  </si>
  <si>
    <t>Mississippi : coal</t>
  </si>
  <si>
    <t>ELEC.GEN.COW-MS-98.A</t>
  </si>
  <si>
    <t>Mississippi : petroleum liquids</t>
  </si>
  <si>
    <t>ELEC.GEN.PEL-MS-98.A</t>
  </si>
  <si>
    <t>Mississippi : petroleum coke</t>
  </si>
  <si>
    <t>ELEC.GEN.PC-MS-98.A</t>
  </si>
  <si>
    <t>Mississippi : natural gas</t>
  </si>
  <si>
    <t>ELEC.GEN.NG-MS-98.A</t>
  </si>
  <si>
    <t>Mississippi : other gases</t>
  </si>
  <si>
    <t>ELEC.GEN.OOG-MS-98.A</t>
  </si>
  <si>
    <t>Mississippi : nuclear</t>
  </si>
  <si>
    <t>ELEC.GEN.NUC-MS-98.A</t>
  </si>
  <si>
    <t>Mississippi : conventional hydroelectric</t>
  </si>
  <si>
    <t>ELEC.GEN.HYC-MS-98.A</t>
  </si>
  <si>
    <t>Mississippi : other renewables</t>
  </si>
  <si>
    <t>ELEC.GEN.AOR-MS-98.A</t>
  </si>
  <si>
    <t>Mississippi : hydro-electric pumped storage</t>
  </si>
  <si>
    <t>ELEC.GEN.HPS-MS-98.A</t>
  </si>
  <si>
    <t>Mississippi : other</t>
  </si>
  <si>
    <t>ELEC.GEN.OTH-MS-98.A</t>
  </si>
  <si>
    <t>Tennessee</t>
  </si>
  <si>
    <t>Tennessee : all fuels (utility-scale)</t>
  </si>
  <si>
    <t>ELEC.GEN.ALL-TN-98.A</t>
  </si>
  <si>
    <t>Tennessee : coal</t>
  </si>
  <si>
    <t>ELEC.GEN.COW-TN-98.A</t>
  </si>
  <si>
    <t>Tennessee : petroleum liquids</t>
  </si>
  <si>
    <t>ELEC.GEN.PEL-TN-98.A</t>
  </si>
  <si>
    <t>Tennessee : petroleum coke</t>
  </si>
  <si>
    <t>ELEC.GEN.PC-TN-98.A</t>
  </si>
  <si>
    <t>Tennessee : natural gas</t>
  </si>
  <si>
    <t>ELEC.GEN.NG-TN-98.A</t>
  </si>
  <si>
    <t>Tennessee : other gases</t>
  </si>
  <si>
    <t>ELEC.GEN.OOG-TN-98.A</t>
  </si>
  <si>
    <t>Tennessee : nuclear</t>
  </si>
  <si>
    <t>ELEC.GEN.NUC-TN-98.A</t>
  </si>
  <si>
    <t>Tennessee : conventional hydroelectric</t>
  </si>
  <si>
    <t>ELEC.GEN.HYC-TN-98.A</t>
  </si>
  <si>
    <t>Tennessee : other renewables</t>
  </si>
  <si>
    <t>ELEC.GEN.AOR-TN-98.A</t>
  </si>
  <si>
    <t>Tennessee : hydro-electric pumped storage</t>
  </si>
  <si>
    <t>ELEC.GEN.HPS-TN-98.A</t>
  </si>
  <si>
    <t>Tennessee : other</t>
  </si>
  <si>
    <t>ELEC.GEN.OTH-TN-98.A</t>
  </si>
  <si>
    <t>coal</t>
  </si>
  <si>
    <t>natgas</t>
  </si>
  <si>
    <t>hydro</t>
  </si>
  <si>
    <t>GWh</t>
  </si>
  <si>
    <t>nuclear</t>
  </si>
  <si>
    <t>renewables</t>
  </si>
  <si>
    <t>Coal reduction coefficient:</t>
  </si>
  <si>
    <t>per year</t>
  </si>
  <si>
    <t>Hydro reduction coefficient:</t>
  </si>
  <si>
    <t>Natural Gas %</t>
  </si>
  <si>
    <t>Load growth coefficient</t>
  </si>
  <si>
    <t>Total</t>
  </si>
  <si>
    <t>After coal out</t>
  </si>
  <si>
    <t>Before coal out</t>
  </si>
  <si>
    <t>&lt;-</t>
  </si>
  <si>
    <t>data from EIA</t>
  </si>
  <si>
    <t>below:</t>
  </si>
  <si>
    <t>model 2022-2050</t>
  </si>
  <si>
    <t>Model:</t>
  </si>
  <si>
    <t>Nuke bump</t>
  </si>
  <si>
    <t>change the coefficients to change the data and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</si>
</sst>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6" fillId="0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Southeast Electricity</a:t>
            </a:r>
            <a:r>
              <a:rPr lang="en-US" baseline="0"/>
              <a:t> Generation by Fuel (MWh)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'gas + renewables to meet demand'!$C$97</c:f>
              <c:strCache>
                <c:ptCount val="1"/>
                <c:pt idx="0">
                  <c:v>coal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'gas + renewables to meet demand'!$D$96:$AR$96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'gas + renewables to meet demand'!$D$97:$AR$97</c:f>
              <c:numCache>
                <c:formatCode>General</c:formatCode>
                <c:ptCount val="41"/>
                <c:pt idx="0">
                  <c:v>359575</c:v>
                </c:pt>
                <c:pt idx="1">
                  <c:v>310187</c:v>
                </c:pt>
                <c:pt idx="2">
                  <c:v>249990</c:v>
                </c:pt>
                <c:pt idx="3">
                  <c:v>243736</c:v>
                </c:pt>
                <c:pt idx="4">
                  <c:v>266983</c:v>
                </c:pt>
                <c:pt idx="5">
                  <c:v>219101</c:v>
                </c:pt>
                <c:pt idx="6">
                  <c:v>204835</c:v>
                </c:pt>
                <c:pt idx="7">
                  <c:v>185131</c:v>
                </c:pt>
                <c:pt idx="8">
                  <c:v>170483</c:v>
                </c:pt>
                <c:pt idx="9">
                  <c:v>140874</c:v>
                </c:pt>
                <c:pt idx="10">
                  <c:v>103544</c:v>
                </c:pt>
                <c:pt idx="11">
                  <c:v>122899</c:v>
                </c:pt>
                <c:pt idx="12">
                  <c:v>114296.06999999999</c:v>
                </c:pt>
                <c:pt idx="13">
                  <c:v>105693.14</c:v>
                </c:pt>
                <c:pt idx="14">
                  <c:v>97090.21</c:v>
                </c:pt>
                <c:pt idx="15">
                  <c:v>88487.28</c:v>
                </c:pt>
                <c:pt idx="16">
                  <c:v>79884.349999999991</c:v>
                </c:pt>
                <c:pt idx="17">
                  <c:v>71281.42</c:v>
                </c:pt>
                <c:pt idx="18">
                  <c:v>62678.49</c:v>
                </c:pt>
                <c:pt idx="19">
                  <c:v>54075.55999999999</c:v>
                </c:pt>
                <c:pt idx="20">
                  <c:v>45472.629999999983</c:v>
                </c:pt>
                <c:pt idx="21">
                  <c:v>36869.69999999999</c:v>
                </c:pt>
                <c:pt idx="22">
                  <c:v>28266.769999999997</c:v>
                </c:pt>
                <c:pt idx="23">
                  <c:v>19663.839999999989</c:v>
                </c:pt>
                <c:pt idx="24">
                  <c:v>11060.909999999982</c:v>
                </c:pt>
                <c:pt idx="25">
                  <c:v>2457.9799999999886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5-4BF5-8CB2-E77F7E82C8CD}"/>
            </c:ext>
          </c:extLst>
        </c:ser>
        <c:ser>
          <c:idx val="1"/>
          <c:order val="1"/>
          <c:tx>
            <c:strRef>
              <c:f>'gas + renewables to meet demand'!$C$98</c:f>
              <c:strCache>
                <c:ptCount val="1"/>
                <c:pt idx="0">
                  <c:v>natgas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'gas + renewables to meet demand'!$D$96:$AR$96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'gas + renewables to meet demand'!$D$98:$AR$98</c:f>
              <c:numCache>
                <c:formatCode>General</c:formatCode>
                <c:ptCount val="41"/>
                <c:pt idx="0">
                  <c:v>239550</c:v>
                </c:pt>
                <c:pt idx="1">
                  <c:v>264601</c:v>
                </c:pt>
                <c:pt idx="2">
                  <c:v>323130</c:v>
                </c:pt>
                <c:pt idx="3">
                  <c:v>297652</c:v>
                </c:pt>
                <c:pt idx="4">
                  <c:v>304839</c:v>
                </c:pt>
                <c:pt idx="5">
                  <c:v>365613</c:v>
                </c:pt>
                <c:pt idx="6">
                  <c:v>382059</c:v>
                </c:pt>
                <c:pt idx="7">
                  <c:v>374269</c:v>
                </c:pt>
                <c:pt idx="8">
                  <c:v>405484</c:v>
                </c:pt>
                <c:pt idx="9">
                  <c:v>422538</c:v>
                </c:pt>
                <c:pt idx="10">
                  <c:v>432441</c:v>
                </c:pt>
                <c:pt idx="11">
                  <c:v>420347</c:v>
                </c:pt>
                <c:pt idx="12">
                  <c:v>447955.55199999997</c:v>
                </c:pt>
                <c:pt idx="13">
                  <c:v>476185.89023999998</c:v>
                </c:pt>
                <c:pt idx="14">
                  <c:v>454649.26830719999</c:v>
                </c:pt>
                <c:pt idx="15">
                  <c:v>484179.69939641596</c:v>
                </c:pt>
                <c:pt idx="16">
                  <c:v>514389.57309830841</c:v>
                </c:pt>
                <c:pt idx="17">
                  <c:v>545299.27269125765</c:v>
                </c:pt>
                <c:pt idx="18">
                  <c:v>576929.79295199539</c:v>
                </c:pt>
                <c:pt idx="19">
                  <c:v>609302.7585005553</c:v>
                </c:pt>
                <c:pt idx="20">
                  <c:v>642440.44269557204</c:v>
                </c:pt>
                <c:pt idx="21">
                  <c:v>676365.78709643928</c:v>
                </c:pt>
                <c:pt idx="22">
                  <c:v>711102.42150933249</c:v>
                </c:pt>
                <c:pt idx="23">
                  <c:v>746674.68463461252</c:v>
                </c:pt>
                <c:pt idx="24">
                  <c:v>783107.64533365099</c:v>
                </c:pt>
                <c:pt idx="25">
                  <c:v>820427.12453366059</c:v>
                </c:pt>
                <c:pt idx="26">
                  <c:v>853743.75778967037</c:v>
                </c:pt>
                <c:pt idx="27">
                  <c:v>886034.51452336053</c:v>
                </c:pt>
                <c:pt idx="28">
                  <c:v>919293.99395906134</c:v>
                </c:pt>
                <c:pt idx="29">
                  <c:v>953551.25777783315</c:v>
                </c:pt>
                <c:pt idx="30">
                  <c:v>988836.2395111681</c:v>
                </c:pt>
                <c:pt idx="31">
                  <c:v>1025179.7706965031</c:v>
                </c:pt>
                <c:pt idx="32">
                  <c:v>1062613.6078173982</c:v>
                </c:pt>
                <c:pt idx="33">
                  <c:v>1101170.46005192</c:v>
                </c:pt>
                <c:pt idx="34">
                  <c:v>1140884.0178534777</c:v>
                </c:pt>
                <c:pt idx="35">
                  <c:v>1181788.982389082</c:v>
                </c:pt>
                <c:pt idx="36">
                  <c:v>1223921.0958607544</c:v>
                </c:pt>
                <c:pt idx="37">
                  <c:v>1267317.172736577</c:v>
                </c:pt>
                <c:pt idx="38">
                  <c:v>1312015.1319186743</c:v>
                </c:pt>
                <c:pt idx="39">
                  <c:v>1358054.0298762345</c:v>
                </c:pt>
                <c:pt idx="40">
                  <c:v>1405474.0947725214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C5-4BF5-8CB2-E77F7E82C8CD}"/>
            </c:ext>
          </c:extLst>
        </c:ser>
        <c:ser>
          <c:idx val="2"/>
          <c:order val="2"/>
          <c:tx>
            <c:strRef>
              <c:f>'gas + renewables to meet demand'!$C$99</c:f>
              <c:strCache>
                <c:ptCount val="1"/>
                <c:pt idx="0">
                  <c:v>nuclear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'gas + renewables to meet demand'!$D$96:$AR$96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'gas + renewables to meet demand'!$D$99:$AR$99</c:f>
              <c:numCache>
                <c:formatCode>General</c:formatCode>
                <c:ptCount val="41"/>
                <c:pt idx="0">
                  <c:v>225499</c:v>
                </c:pt>
                <c:pt idx="1">
                  <c:v>224363</c:v>
                </c:pt>
                <c:pt idx="2">
                  <c:v>215582</c:v>
                </c:pt>
                <c:pt idx="3">
                  <c:v>234098</c:v>
                </c:pt>
                <c:pt idx="4">
                  <c:v>232990</c:v>
                </c:pt>
                <c:pt idx="5">
                  <c:v>235839</c:v>
                </c:pt>
                <c:pt idx="6">
                  <c:v>237790</c:v>
                </c:pt>
                <c:pt idx="7">
                  <c:v>241409</c:v>
                </c:pt>
                <c:pt idx="8">
                  <c:v>241026</c:v>
                </c:pt>
                <c:pt idx="9">
                  <c:v>251128</c:v>
                </c:pt>
                <c:pt idx="10">
                  <c:v>246035</c:v>
                </c:pt>
                <c:pt idx="11">
                  <c:v>252037</c:v>
                </c:pt>
                <c:pt idx="12">
                  <c:v>252037</c:v>
                </c:pt>
                <c:pt idx="13">
                  <c:v>252037</c:v>
                </c:pt>
                <c:pt idx="14">
                  <c:v>302444.39999999997</c:v>
                </c:pt>
                <c:pt idx="15">
                  <c:v>302444.39999999997</c:v>
                </c:pt>
                <c:pt idx="16">
                  <c:v>302444.39999999997</c:v>
                </c:pt>
                <c:pt idx="17">
                  <c:v>302444.39999999997</c:v>
                </c:pt>
                <c:pt idx="18">
                  <c:v>302444.39999999997</c:v>
                </c:pt>
                <c:pt idx="19">
                  <c:v>302444.39999999997</c:v>
                </c:pt>
                <c:pt idx="20">
                  <c:v>302444.39999999997</c:v>
                </c:pt>
                <c:pt idx="21">
                  <c:v>302444.39999999997</c:v>
                </c:pt>
                <c:pt idx="22">
                  <c:v>302444.39999999997</c:v>
                </c:pt>
                <c:pt idx="23">
                  <c:v>302444.39999999997</c:v>
                </c:pt>
                <c:pt idx="24">
                  <c:v>302444.39999999997</c:v>
                </c:pt>
                <c:pt idx="25">
                  <c:v>302444.39999999997</c:v>
                </c:pt>
                <c:pt idx="26">
                  <c:v>302444.39999999997</c:v>
                </c:pt>
                <c:pt idx="27">
                  <c:v>302444.39999999997</c:v>
                </c:pt>
                <c:pt idx="28">
                  <c:v>302444.39999999997</c:v>
                </c:pt>
                <c:pt idx="29">
                  <c:v>302444.39999999997</c:v>
                </c:pt>
                <c:pt idx="30">
                  <c:v>302444.39999999997</c:v>
                </c:pt>
                <c:pt idx="31">
                  <c:v>302444.39999999997</c:v>
                </c:pt>
                <c:pt idx="32">
                  <c:v>302444.39999999997</c:v>
                </c:pt>
                <c:pt idx="33">
                  <c:v>302444.39999999997</c:v>
                </c:pt>
                <c:pt idx="34">
                  <c:v>302444.39999999997</c:v>
                </c:pt>
                <c:pt idx="35">
                  <c:v>302444.39999999997</c:v>
                </c:pt>
                <c:pt idx="36">
                  <c:v>302444.39999999997</c:v>
                </c:pt>
                <c:pt idx="37">
                  <c:v>302444.39999999997</c:v>
                </c:pt>
                <c:pt idx="38">
                  <c:v>302444.39999999997</c:v>
                </c:pt>
                <c:pt idx="39">
                  <c:v>302444.39999999997</c:v>
                </c:pt>
                <c:pt idx="40">
                  <c:v>302444.39999999997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C5-4BF5-8CB2-E77F7E82C8CD}"/>
            </c:ext>
          </c:extLst>
        </c:ser>
        <c:ser>
          <c:idx val="4"/>
          <c:order val="3"/>
          <c:tx>
            <c:strRef>
              <c:f>'gas + renewables to meet demand'!$C$101</c:f>
              <c:strCache>
                <c:ptCount val="1"/>
                <c:pt idx="0">
                  <c:v>renewables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'gas + renewables to meet demand'!$D$96:$AR$96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'gas + renewables to meet demand'!$D$101:$AR$101</c:f>
              <c:numCache>
                <c:formatCode>General</c:formatCode>
                <c:ptCount val="41"/>
                <c:pt idx="0">
                  <c:v>4175</c:v>
                </c:pt>
                <c:pt idx="1">
                  <c:v>4463</c:v>
                </c:pt>
                <c:pt idx="2">
                  <c:v>4877</c:v>
                </c:pt>
                <c:pt idx="3">
                  <c:v>5395</c:v>
                </c:pt>
                <c:pt idx="4">
                  <c:v>7010</c:v>
                </c:pt>
                <c:pt idx="5">
                  <c:v>7585</c:v>
                </c:pt>
                <c:pt idx="6">
                  <c:v>10245</c:v>
                </c:pt>
                <c:pt idx="7">
                  <c:v>15381</c:v>
                </c:pt>
                <c:pt idx="8">
                  <c:v>18636</c:v>
                </c:pt>
                <c:pt idx="9">
                  <c:v>21795</c:v>
                </c:pt>
                <c:pt idx="10">
                  <c:v>27870</c:v>
                </c:pt>
                <c:pt idx="11">
                  <c:v>33683</c:v>
                </c:pt>
                <c:pt idx="12">
                  <c:v>40585.137999999999</c:v>
                </c:pt>
                <c:pt idx="13">
                  <c:v>47642.722559999995</c:v>
                </c:pt>
                <c:pt idx="14">
                  <c:v>54860.417076799989</c:v>
                </c:pt>
                <c:pt idx="15">
                  <c:v>62243.024849103989</c:v>
                </c:pt>
                <c:pt idx="16">
                  <c:v>69795.493274577108</c:v>
                </c:pt>
                <c:pt idx="17">
                  <c:v>77522.918172814418</c:v>
                </c:pt>
                <c:pt idx="18">
                  <c:v>85430.548237998839</c:v>
                </c:pt>
                <c:pt idx="19">
                  <c:v>93523.789625138801</c:v>
                </c:pt>
                <c:pt idx="20">
                  <c:v>101808.21067389296</c:v>
                </c:pt>
                <c:pt idx="21">
                  <c:v>110289.54677410974</c:v>
                </c:pt>
                <c:pt idx="22">
                  <c:v>118973.70537733303</c:v>
                </c:pt>
                <c:pt idx="23">
                  <c:v>127866.77115865302</c:v>
                </c:pt>
                <c:pt idx="24">
                  <c:v>136975.01133341261</c:v>
                </c:pt>
                <c:pt idx="25">
                  <c:v>146304.88113341501</c:v>
                </c:pt>
                <c:pt idx="26">
                  <c:v>154634.03944741745</c:v>
                </c:pt>
                <c:pt idx="27">
                  <c:v>162706.72863083999</c:v>
                </c:pt>
                <c:pt idx="28">
                  <c:v>171021.59848976519</c:v>
                </c:pt>
                <c:pt idx="29">
                  <c:v>179585.91444445815</c:v>
                </c:pt>
                <c:pt idx="30">
                  <c:v>188407.15987779188</c:v>
                </c:pt>
                <c:pt idx="31">
                  <c:v>197493.04267412564</c:v>
                </c:pt>
                <c:pt idx="32">
                  <c:v>206851.5019543494</c:v>
                </c:pt>
                <c:pt idx="33">
                  <c:v>216490.71501297987</c:v>
                </c:pt>
                <c:pt idx="34">
                  <c:v>226419.10446336927</c:v>
                </c:pt>
                <c:pt idx="35">
                  <c:v>236645.34559727035</c:v>
                </c:pt>
                <c:pt idx="36">
                  <c:v>247178.37396518845</c:v>
                </c:pt>
                <c:pt idx="37">
                  <c:v>258027.39318414411</c:v>
                </c:pt>
                <c:pt idx="38">
                  <c:v>269201.88297966844</c:v>
                </c:pt>
                <c:pt idx="39">
                  <c:v>280711.60746905848</c:v>
                </c:pt>
                <c:pt idx="40">
                  <c:v>292566.62369313021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C5-4BF5-8CB2-E77F7E82C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771103"/>
        <c:axId val="1629764863"/>
      </c:lineChart>
      <c:catAx>
        <c:axId val="162977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64863"/>
        <c:crosses val="autoZero"/>
        <c:auto val="1"/>
        <c:lblAlgn val="ctr"/>
        <c:lblOffset val="100"/>
        <c:noMultiLvlLbl val="0"/>
      </c:catAx>
      <c:valAx>
        <c:axId val="16297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516946</xdr:colOff>
      <xdr:row>91</xdr:row>
      <xdr:rowOff>79375</xdr:rowOff>
    </xdr:from>
    <xdr:to>
      <xdr:col>12</xdr:col>
      <xdr:colOff>212146</xdr:colOff>
      <xdr:row>106</xdr:row>
      <xdr:rowOff>60325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DD16C9-5782-9A7E-8E14-C613C3FF6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06"/>
  <sheetViews>
    <sheetView tabSelected="1" topLeftCell="A72" zoomScale="55" workbookViewId="0">
      <selection activeCell="Q89" sqref="Q89"/>
    </sheetView>
  </sheetViews>
  <sheetFormatPr defaultRowHeight="14.5" x14ac:dyDescent="0.35"/>
  <cols>
    <col min="1" max="1" width="42.26953125" customWidth="1"/>
    <col min="22" max="22" width="11.1796875" customWidth="1"/>
  </cols>
  <sheetData>
    <row r="1" spans="1:18" x14ac:dyDescent="0.35">
      <c r="A1" t="s">
        <v>0</v>
      </c>
    </row>
    <row r="2" spans="1:18" x14ac:dyDescent="0.35">
      <c r="A2" t="s">
        <v>1</v>
      </c>
    </row>
    <row r="3" spans="1:18" x14ac:dyDescent="0.35">
      <c r="A3" t="s">
        <v>2</v>
      </c>
    </row>
    <row r="4" spans="1:18" x14ac:dyDescent="0.35">
      <c r="A4" t="s">
        <v>3</v>
      </c>
    </row>
    <row r="5" spans="1:18" x14ac:dyDescent="0.35">
      <c r="A5" s="1" t="s">
        <v>4</v>
      </c>
      <c r="B5" s="2" t="s">
        <v>5</v>
      </c>
      <c r="C5" s="2" t="s">
        <v>6</v>
      </c>
      <c r="D5" s="2">
        <v>2010</v>
      </c>
      <c r="E5" s="2">
        <v>2011</v>
      </c>
      <c r="F5" s="2">
        <v>2012</v>
      </c>
      <c r="G5" s="2">
        <v>2013</v>
      </c>
      <c r="H5" s="2">
        <v>2014</v>
      </c>
      <c r="I5" s="2">
        <v>2015</v>
      </c>
      <c r="J5" s="2">
        <v>2016</v>
      </c>
      <c r="K5" s="2">
        <v>2017</v>
      </c>
      <c r="L5" s="2">
        <v>2018</v>
      </c>
      <c r="M5" s="2">
        <v>2019</v>
      </c>
      <c r="N5" s="2">
        <v>2020</v>
      </c>
      <c r="O5" s="3">
        <v>2021</v>
      </c>
    </row>
    <row r="6" spans="1:18" x14ac:dyDescent="0.35">
      <c r="A6" s="4" t="s">
        <v>0</v>
      </c>
      <c r="B6" s="5" t="s">
        <v>7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  <c r="Q6" t="s">
        <v>188</v>
      </c>
      <c r="R6" t="s">
        <v>189</v>
      </c>
    </row>
    <row r="7" spans="1:18" x14ac:dyDescent="0.35">
      <c r="A7" s="4" t="s">
        <v>8</v>
      </c>
      <c r="B7" s="5"/>
      <c r="C7" s="5" t="s">
        <v>9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</row>
    <row r="8" spans="1:18" x14ac:dyDescent="0.35">
      <c r="A8" s="4" t="s">
        <v>10</v>
      </c>
      <c r="B8" s="5"/>
      <c r="C8" s="5" t="s">
        <v>9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  <c r="Q8" t="s">
        <v>190</v>
      </c>
      <c r="R8" t="s">
        <v>191</v>
      </c>
    </row>
    <row r="9" spans="1:18" x14ac:dyDescent="0.35">
      <c r="A9" s="4" t="s">
        <v>11</v>
      </c>
      <c r="B9" s="5"/>
      <c r="C9" s="5" t="s">
        <v>9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6"/>
    </row>
    <row r="10" spans="1:18" x14ac:dyDescent="0.35">
      <c r="A10" s="4" t="s">
        <v>12</v>
      </c>
      <c r="B10" s="5" t="s">
        <v>7</v>
      </c>
      <c r="C10" s="5" t="s">
        <v>13</v>
      </c>
      <c r="D10" s="5">
        <v>223563</v>
      </c>
      <c r="E10" s="5">
        <v>216138</v>
      </c>
      <c r="F10" s="5">
        <v>215617</v>
      </c>
      <c r="G10" s="5">
        <v>216828</v>
      </c>
      <c r="H10" s="5">
        <v>224814</v>
      </c>
      <c r="I10" s="5">
        <v>231977</v>
      </c>
      <c r="J10" s="5">
        <v>232819</v>
      </c>
      <c r="K10" s="5">
        <v>233154</v>
      </c>
      <c r="L10" s="5">
        <v>239092</v>
      </c>
      <c r="M10" s="5">
        <v>240427</v>
      </c>
      <c r="N10" s="5">
        <v>245952</v>
      </c>
      <c r="O10" s="6">
        <v>241283</v>
      </c>
    </row>
    <row r="11" spans="1:18" x14ac:dyDescent="0.35">
      <c r="A11" s="4" t="s">
        <v>14</v>
      </c>
      <c r="B11" s="5" t="s">
        <v>7</v>
      </c>
      <c r="C11" s="5" t="s">
        <v>15</v>
      </c>
      <c r="D11" s="5">
        <v>59539</v>
      </c>
      <c r="E11" s="5">
        <v>51673</v>
      </c>
      <c r="F11" s="5">
        <v>44054</v>
      </c>
      <c r="G11" s="5">
        <v>46144</v>
      </c>
      <c r="H11" s="5">
        <v>51792</v>
      </c>
      <c r="I11" s="5">
        <v>42717</v>
      </c>
      <c r="J11" s="5">
        <v>39255</v>
      </c>
      <c r="K11" s="5">
        <v>37374</v>
      </c>
      <c r="L11" s="5">
        <v>30175</v>
      </c>
      <c r="M11" s="5">
        <v>21197</v>
      </c>
      <c r="N11" s="5">
        <v>16562</v>
      </c>
      <c r="O11" s="6">
        <v>18338</v>
      </c>
    </row>
    <row r="12" spans="1:18" x14ac:dyDescent="0.35">
      <c r="A12" s="4" t="s">
        <v>16</v>
      </c>
      <c r="B12" s="5" t="s">
        <v>7</v>
      </c>
      <c r="C12" s="5" t="s">
        <v>17</v>
      </c>
      <c r="D12" s="5">
        <v>5876</v>
      </c>
      <c r="E12" s="5">
        <v>1339</v>
      </c>
      <c r="F12" s="5">
        <v>679</v>
      </c>
      <c r="G12" s="5">
        <v>478</v>
      </c>
      <c r="H12" s="5">
        <v>505</v>
      </c>
      <c r="I12" s="5">
        <v>568</v>
      </c>
      <c r="J12" s="5">
        <v>746</v>
      </c>
      <c r="K12" s="5">
        <v>495</v>
      </c>
      <c r="L12" s="5">
        <v>549</v>
      </c>
      <c r="M12" s="5">
        <v>307</v>
      </c>
      <c r="N12" s="5">
        <v>213</v>
      </c>
      <c r="O12" s="6">
        <v>333</v>
      </c>
    </row>
    <row r="13" spans="1:18" x14ac:dyDescent="0.35">
      <c r="A13" s="4" t="s">
        <v>18</v>
      </c>
      <c r="B13" s="5" t="s">
        <v>7</v>
      </c>
      <c r="C13" s="5" t="s">
        <v>19</v>
      </c>
      <c r="D13" s="5">
        <v>3200</v>
      </c>
      <c r="E13" s="5">
        <v>1898</v>
      </c>
      <c r="F13" s="5">
        <v>646</v>
      </c>
      <c r="G13" s="5">
        <v>2063</v>
      </c>
      <c r="H13" s="5">
        <v>1351</v>
      </c>
      <c r="I13" s="5">
        <v>1568</v>
      </c>
      <c r="J13" s="5">
        <v>2048</v>
      </c>
      <c r="K13" s="5">
        <v>951</v>
      </c>
      <c r="L13" s="5">
        <v>1506</v>
      </c>
      <c r="M13" s="5">
        <v>1201</v>
      </c>
      <c r="N13" s="5">
        <v>1471</v>
      </c>
      <c r="O13" s="6">
        <v>809</v>
      </c>
    </row>
    <row r="14" spans="1:18" x14ac:dyDescent="0.35">
      <c r="A14" s="4" t="s">
        <v>20</v>
      </c>
      <c r="B14" s="5" t="s">
        <v>7</v>
      </c>
      <c r="C14" s="5" t="s">
        <v>21</v>
      </c>
      <c r="D14" s="5">
        <v>127085</v>
      </c>
      <c r="E14" s="5">
        <v>134986</v>
      </c>
      <c r="F14" s="5">
        <v>148296</v>
      </c>
      <c r="G14" s="5">
        <v>137487</v>
      </c>
      <c r="H14" s="5">
        <v>138735</v>
      </c>
      <c r="I14" s="5">
        <v>154400</v>
      </c>
      <c r="J14" s="5">
        <v>157012</v>
      </c>
      <c r="K14" s="5">
        <v>159635</v>
      </c>
      <c r="L14" s="5">
        <v>170292</v>
      </c>
      <c r="M14" s="5">
        <v>180319</v>
      </c>
      <c r="N14" s="5">
        <v>187720</v>
      </c>
      <c r="O14" s="6">
        <v>180775</v>
      </c>
    </row>
    <row r="15" spans="1:18" x14ac:dyDescent="0.35">
      <c r="A15" s="4" t="s">
        <v>22</v>
      </c>
      <c r="B15" s="5" t="s">
        <v>7</v>
      </c>
      <c r="C15" s="5" t="s">
        <v>23</v>
      </c>
      <c r="D15" s="5">
        <v>0</v>
      </c>
      <c r="E15" s="5" t="s">
        <v>24</v>
      </c>
      <c r="F15" s="5" t="s">
        <v>24</v>
      </c>
      <c r="G15" s="5" t="s">
        <v>24</v>
      </c>
      <c r="H15" s="5" t="s">
        <v>24</v>
      </c>
      <c r="I15" s="5" t="s">
        <v>24</v>
      </c>
      <c r="J15" s="5" t="s">
        <v>24</v>
      </c>
      <c r="K15" s="5" t="s">
        <v>24</v>
      </c>
      <c r="L15" s="5" t="s">
        <v>24</v>
      </c>
      <c r="M15" s="5" t="s">
        <v>24</v>
      </c>
      <c r="N15" s="5" t="s">
        <v>24</v>
      </c>
      <c r="O15" s="6" t="s">
        <v>24</v>
      </c>
    </row>
    <row r="16" spans="1:18" x14ac:dyDescent="0.35">
      <c r="A16" s="4" t="s">
        <v>25</v>
      </c>
      <c r="B16" s="5" t="s">
        <v>7</v>
      </c>
      <c r="C16" s="5" t="s">
        <v>26</v>
      </c>
      <c r="D16" s="5">
        <v>23936</v>
      </c>
      <c r="E16" s="5">
        <v>22015</v>
      </c>
      <c r="F16" s="5">
        <v>17870</v>
      </c>
      <c r="G16" s="5">
        <v>26526</v>
      </c>
      <c r="H16" s="5">
        <v>27868</v>
      </c>
      <c r="I16" s="5">
        <v>28122</v>
      </c>
      <c r="J16" s="5">
        <v>29320</v>
      </c>
      <c r="K16" s="5">
        <v>29146</v>
      </c>
      <c r="L16" s="5">
        <v>29312</v>
      </c>
      <c r="M16" s="5">
        <v>29108</v>
      </c>
      <c r="N16" s="5">
        <v>29419</v>
      </c>
      <c r="O16" s="6">
        <v>28058</v>
      </c>
    </row>
    <row r="17" spans="1:15" x14ac:dyDescent="0.35">
      <c r="A17" s="4" t="s">
        <v>27</v>
      </c>
      <c r="B17" s="5" t="s">
        <v>7</v>
      </c>
      <c r="C17" s="5" t="s">
        <v>28</v>
      </c>
      <c r="D17" s="5">
        <v>177</v>
      </c>
      <c r="E17" s="5">
        <v>182</v>
      </c>
      <c r="F17" s="5">
        <v>151</v>
      </c>
      <c r="G17" s="5">
        <v>254</v>
      </c>
      <c r="H17" s="5">
        <v>211</v>
      </c>
      <c r="I17" s="5">
        <v>244</v>
      </c>
      <c r="J17" s="5">
        <v>175</v>
      </c>
      <c r="K17" s="5">
        <v>218</v>
      </c>
      <c r="L17" s="5">
        <v>233</v>
      </c>
      <c r="M17" s="5">
        <v>210</v>
      </c>
      <c r="N17" s="5">
        <v>232</v>
      </c>
      <c r="O17" s="6">
        <v>252</v>
      </c>
    </row>
    <row r="18" spans="1:15" x14ac:dyDescent="0.35">
      <c r="A18" s="4" t="s">
        <v>29</v>
      </c>
      <c r="B18" s="5" t="s">
        <v>7</v>
      </c>
      <c r="C18" s="5" t="s">
        <v>30</v>
      </c>
      <c r="D18" s="5">
        <v>2496</v>
      </c>
      <c r="E18" s="5">
        <v>2558</v>
      </c>
      <c r="F18" s="5">
        <v>2486</v>
      </c>
      <c r="G18" s="5">
        <v>2484</v>
      </c>
      <c r="H18" s="5">
        <v>3071</v>
      </c>
      <c r="I18" s="5">
        <v>2987</v>
      </c>
      <c r="J18" s="5">
        <v>2791</v>
      </c>
      <c r="K18" s="5">
        <v>3869</v>
      </c>
      <c r="L18" s="5">
        <v>5504</v>
      </c>
      <c r="M18" s="5">
        <v>6430</v>
      </c>
      <c r="N18" s="5">
        <v>8727</v>
      </c>
      <c r="O18" s="6">
        <v>11278</v>
      </c>
    </row>
    <row r="19" spans="1:15" x14ac:dyDescent="0.35">
      <c r="A19" s="4" t="s">
        <v>31</v>
      </c>
      <c r="B19" s="5" t="s">
        <v>7</v>
      </c>
      <c r="C19" s="5" t="s">
        <v>32</v>
      </c>
      <c r="D19" s="5" t="s">
        <v>24</v>
      </c>
      <c r="E19" s="5" t="s">
        <v>24</v>
      </c>
      <c r="F19" s="5" t="s">
        <v>24</v>
      </c>
      <c r="G19" s="5" t="s">
        <v>24</v>
      </c>
      <c r="H19" s="5" t="s">
        <v>24</v>
      </c>
      <c r="I19" s="5" t="s">
        <v>24</v>
      </c>
      <c r="J19" s="5" t="s">
        <v>24</v>
      </c>
      <c r="K19" s="5" t="s">
        <v>24</v>
      </c>
      <c r="L19" s="5" t="s">
        <v>24</v>
      </c>
      <c r="M19" s="5" t="s">
        <v>24</v>
      </c>
      <c r="N19" s="5" t="s">
        <v>24</v>
      </c>
      <c r="O19" s="6" t="s">
        <v>24</v>
      </c>
    </row>
    <row r="20" spans="1:15" x14ac:dyDescent="0.35">
      <c r="A20" s="4" t="s">
        <v>33</v>
      </c>
      <c r="B20" s="5" t="s">
        <v>7</v>
      </c>
      <c r="C20" s="5" t="s">
        <v>34</v>
      </c>
      <c r="D20" s="5">
        <v>1252</v>
      </c>
      <c r="E20" s="5">
        <v>1486</v>
      </c>
      <c r="F20" s="5">
        <v>1436</v>
      </c>
      <c r="G20" s="5">
        <v>1393</v>
      </c>
      <c r="H20" s="5">
        <v>1281</v>
      </c>
      <c r="I20" s="5">
        <v>1372</v>
      </c>
      <c r="J20" s="5">
        <v>1473</v>
      </c>
      <c r="K20" s="5">
        <v>1466</v>
      </c>
      <c r="L20" s="5">
        <v>1522</v>
      </c>
      <c r="M20" s="5">
        <v>1654</v>
      </c>
      <c r="N20" s="5">
        <v>1607</v>
      </c>
      <c r="O20" s="6">
        <v>1440</v>
      </c>
    </row>
    <row r="21" spans="1:15" x14ac:dyDescent="0.35">
      <c r="A21" s="4" t="s">
        <v>35</v>
      </c>
      <c r="B21" s="5"/>
      <c r="C21" s="5" t="s">
        <v>9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6"/>
    </row>
    <row r="22" spans="1:15" x14ac:dyDescent="0.35">
      <c r="A22" s="4" t="s">
        <v>36</v>
      </c>
      <c r="B22" s="5" t="s">
        <v>7</v>
      </c>
      <c r="C22" s="5" t="s">
        <v>37</v>
      </c>
      <c r="D22" s="5">
        <v>132719</v>
      </c>
      <c r="E22" s="5">
        <v>119988</v>
      </c>
      <c r="F22" s="5">
        <v>117507</v>
      </c>
      <c r="G22" s="5">
        <v>116203</v>
      </c>
      <c r="H22" s="5">
        <v>121143</v>
      </c>
      <c r="I22" s="5">
        <v>123688</v>
      </c>
      <c r="J22" s="5">
        <v>128619</v>
      </c>
      <c r="K22" s="5">
        <v>122387</v>
      </c>
      <c r="L22" s="5">
        <v>123995</v>
      </c>
      <c r="M22" s="5">
        <v>123501</v>
      </c>
      <c r="N22" s="5">
        <v>114873</v>
      </c>
      <c r="O22" s="6">
        <v>119062</v>
      </c>
    </row>
    <row r="23" spans="1:15" x14ac:dyDescent="0.35">
      <c r="A23" s="4" t="s">
        <v>38</v>
      </c>
      <c r="B23" s="5" t="s">
        <v>7</v>
      </c>
      <c r="C23" s="5" t="s">
        <v>39</v>
      </c>
      <c r="D23" s="5">
        <v>72550</v>
      </c>
      <c r="E23" s="5">
        <v>59452</v>
      </c>
      <c r="F23" s="5">
        <v>40197</v>
      </c>
      <c r="G23" s="5">
        <v>39768</v>
      </c>
      <c r="H23" s="5">
        <v>44844</v>
      </c>
      <c r="I23" s="5">
        <v>36915</v>
      </c>
      <c r="J23" s="5">
        <v>37674</v>
      </c>
      <c r="K23" s="5">
        <v>32311</v>
      </c>
      <c r="L23" s="5">
        <v>31983</v>
      </c>
      <c r="M23" s="5">
        <v>25065</v>
      </c>
      <c r="N23" s="5">
        <v>13745</v>
      </c>
      <c r="O23" s="6">
        <v>18895</v>
      </c>
    </row>
    <row r="24" spans="1:15" x14ac:dyDescent="0.35">
      <c r="A24" s="4" t="s">
        <v>40</v>
      </c>
      <c r="B24" s="5" t="s">
        <v>7</v>
      </c>
      <c r="C24" s="5" t="s">
        <v>41</v>
      </c>
      <c r="D24" s="5">
        <v>91</v>
      </c>
      <c r="E24" s="5">
        <v>75</v>
      </c>
      <c r="F24" s="5">
        <v>29</v>
      </c>
      <c r="G24" s="5">
        <v>21</v>
      </c>
      <c r="H24" s="5">
        <v>138</v>
      </c>
      <c r="I24" s="5">
        <v>102</v>
      </c>
      <c r="J24" s="5">
        <v>83</v>
      </c>
      <c r="K24" s="5">
        <v>78</v>
      </c>
      <c r="L24" s="5">
        <v>197</v>
      </c>
      <c r="M24" s="5">
        <v>66</v>
      </c>
      <c r="N24" s="5">
        <v>7</v>
      </c>
      <c r="O24" s="6">
        <v>35</v>
      </c>
    </row>
    <row r="25" spans="1:15" x14ac:dyDescent="0.35">
      <c r="A25" s="4" t="s">
        <v>42</v>
      </c>
      <c r="B25" s="5" t="s">
        <v>7</v>
      </c>
      <c r="C25" s="5" t="s">
        <v>43</v>
      </c>
      <c r="D25" s="5" t="s">
        <v>24</v>
      </c>
      <c r="E25" s="5" t="s">
        <v>24</v>
      </c>
      <c r="F25" s="5" t="s">
        <v>24</v>
      </c>
      <c r="G25" s="5" t="s">
        <v>24</v>
      </c>
      <c r="H25" s="5" t="s">
        <v>24</v>
      </c>
      <c r="I25" s="5" t="s">
        <v>24</v>
      </c>
      <c r="J25" s="5" t="s">
        <v>24</v>
      </c>
      <c r="K25" s="5" t="s">
        <v>24</v>
      </c>
      <c r="L25" s="5" t="s">
        <v>24</v>
      </c>
      <c r="M25" s="5" t="s">
        <v>24</v>
      </c>
      <c r="N25" s="5" t="s">
        <v>24</v>
      </c>
      <c r="O25" s="6" t="s">
        <v>24</v>
      </c>
    </row>
    <row r="26" spans="1:15" x14ac:dyDescent="0.35">
      <c r="A26" s="4" t="s">
        <v>44</v>
      </c>
      <c r="B26" s="5" t="s">
        <v>7</v>
      </c>
      <c r="C26" s="5" t="s">
        <v>45</v>
      </c>
      <c r="D26" s="5">
        <v>23394</v>
      </c>
      <c r="E26" s="5">
        <v>26037</v>
      </c>
      <c r="F26" s="5">
        <v>41740</v>
      </c>
      <c r="G26" s="5">
        <v>39736</v>
      </c>
      <c r="H26" s="5">
        <v>40584</v>
      </c>
      <c r="I26" s="5">
        <v>49880</v>
      </c>
      <c r="J26" s="5">
        <v>52420</v>
      </c>
      <c r="K26" s="5">
        <v>52131</v>
      </c>
      <c r="L26" s="5">
        <v>51379</v>
      </c>
      <c r="M26" s="5">
        <v>58076</v>
      </c>
      <c r="N26" s="5">
        <v>58480</v>
      </c>
      <c r="O26" s="6">
        <v>55901</v>
      </c>
    </row>
    <row r="27" spans="1:15" x14ac:dyDescent="0.35">
      <c r="A27" s="4" t="s">
        <v>46</v>
      </c>
      <c r="B27" s="5" t="s">
        <v>7</v>
      </c>
      <c r="C27" s="5" t="s">
        <v>47</v>
      </c>
      <c r="D27" s="5" t="s">
        <v>24</v>
      </c>
      <c r="E27" s="5" t="s">
        <v>24</v>
      </c>
      <c r="F27" s="5" t="s">
        <v>24</v>
      </c>
      <c r="G27" s="5" t="s">
        <v>24</v>
      </c>
      <c r="H27" s="5" t="s">
        <v>24</v>
      </c>
      <c r="I27" s="5" t="s">
        <v>24</v>
      </c>
      <c r="J27" s="5" t="s">
        <v>24</v>
      </c>
      <c r="K27" s="5" t="s">
        <v>24</v>
      </c>
      <c r="L27" s="5" t="s">
        <v>24</v>
      </c>
      <c r="M27" s="5" t="s">
        <v>24</v>
      </c>
      <c r="N27" s="5" t="s">
        <v>24</v>
      </c>
      <c r="O27" s="6" t="s">
        <v>24</v>
      </c>
    </row>
    <row r="28" spans="1:15" x14ac:dyDescent="0.35">
      <c r="A28" s="4" t="s">
        <v>48</v>
      </c>
      <c r="B28" s="5" t="s">
        <v>7</v>
      </c>
      <c r="C28" s="5" t="s">
        <v>49</v>
      </c>
      <c r="D28" s="5">
        <v>33512</v>
      </c>
      <c r="E28" s="5">
        <v>32306</v>
      </c>
      <c r="F28" s="5">
        <v>33942</v>
      </c>
      <c r="G28" s="5">
        <v>32903</v>
      </c>
      <c r="H28" s="5">
        <v>32570</v>
      </c>
      <c r="I28" s="5">
        <v>33838</v>
      </c>
      <c r="J28" s="5">
        <v>34481</v>
      </c>
      <c r="K28" s="5">
        <v>33709</v>
      </c>
      <c r="L28" s="5">
        <v>34363</v>
      </c>
      <c r="M28" s="5">
        <v>33591</v>
      </c>
      <c r="N28" s="5">
        <v>32826</v>
      </c>
      <c r="O28" s="6">
        <v>33952</v>
      </c>
    </row>
    <row r="29" spans="1:15" x14ac:dyDescent="0.35">
      <c r="A29" s="4" t="s">
        <v>50</v>
      </c>
      <c r="B29" s="5" t="s">
        <v>7</v>
      </c>
      <c r="C29" s="5" t="s">
        <v>51</v>
      </c>
      <c r="D29" s="5">
        <v>3299</v>
      </c>
      <c r="E29" s="5">
        <v>2686</v>
      </c>
      <c r="F29" s="5">
        <v>2218</v>
      </c>
      <c r="G29" s="5">
        <v>3690</v>
      </c>
      <c r="H29" s="5">
        <v>3046</v>
      </c>
      <c r="I29" s="5">
        <v>2962</v>
      </c>
      <c r="J29" s="5">
        <v>3357</v>
      </c>
      <c r="K29" s="5">
        <v>2391</v>
      </c>
      <c r="L29" s="5">
        <v>3686</v>
      </c>
      <c r="M29" s="5">
        <v>3938</v>
      </c>
      <c r="N29" s="5">
        <v>4642</v>
      </c>
      <c r="O29" s="6">
        <v>3641</v>
      </c>
    </row>
    <row r="30" spans="1:15" x14ac:dyDescent="0.35">
      <c r="A30" s="4" t="s">
        <v>52</v>
      </c>
      <c r="B30" s="5" t="s">
        <v>7</v>
      </c>
      <c r="C30" s="5" t="s">
        <v>53</v>
      </c>
      <c r="D30" s="5">
        <v>151</v>
      </c>
      <c r="E30" s="5">
        <v>165</v>
      </c>
      <c r="F30" s="5">
        <v>219</v>
      </c>
      <c r="G30" s="5">
        <v>512</v>
      </c>
      <c r="H30" s="5">
        <v>741</v>
      </c>
      <c r="I30" s="5">
        <v>805</v>
      </c>
      <c r="J30" s="5">
        <v>1597</v>
      </c>
      <c r="K30" s="5">
        <v>3014</v>
      </c>
      <c r="L30" s="5">
        <v>2876</v>
      </c>
      <c r="M30" s="5">
        <v>3364</v>
      </c>
      <c r="N30" s="5">
        <v>5551</v>
      </c>
      <c r="O30" s="6">
        <v>6772</v>
      </c>
    </row>
    <row r="31" spans="1:15" x14ac:dyDescent="0.35">
      <c r="A31" s="4" t="s">
        <v>54</v>
      </c>
      <c r="B31" s="5" t="s">
        <v>7</v>
      </c>
      <c r="C31" s="5" t="s">
        <v>55</v>
      </c>
      <c r="D31" s="5">
        <v>-278</v>
      </c>
      <c r="E31" s="5">
        <v>-734</v>
      </c>
      <c r="F31" s="5">
        <v>-838</v>
      </c>
      <c r="G31" s="5">
        <v>-427</v>
      </c>
      <c r="H31" s="5">
        <v>-781</v>
      </c>
      <c r="I31" s="5">
        <v>-815</v>
      </c>
      <c r="J31" s="5">
        <v>-993</v>
      </c>
      <c r="K31" s="5">
        <v>-1248</v>
      </c>
      <c r="L31" s="5">
        <v>-489</v>
      </c>
      <c r="M31" s="5">
        <v>-599</v>
      </c>
      <c r="N31" s="5">
        <v>-376</v>
      </c>
      <c r="O31" s="6">
        <v>-134</v>
      </c>
    </row>
    <row r="32" spans="1:15" x14ac:dyDescent="0.35">
      <c r="A32" s="4" t="s">
        <v>56</v>
      </c>
      <c r="B32" s="5" t="s">
        <v>7</v>
      </c>
      <c r="C32" s="5" t="s">
        <v>57</v>
      </c>
      <c r="D32" s="5">
        <v>0</v>
      </c>
      <c r="E32" s="5" t="s">
        <v>24</v>
      </c>
      <c r="F32" s="5" t="s">
        <v>24</v>
      </c>
      <c r="G32" s="5" t="s">
        <v>24</v>
      </c>
      <c r="H32" s="5" t="s">
        <v>24</v>
      </c>
      <c r="I32" s="5" t="s">
        <v>24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6">
        <v>0</v>
      </c>
    </row>
    <row r="33" spans="1:15" x14ac:dyDescent="0.35">
      <c r="A33" s="4" t="s">
        <v>58</v>
      </c>
      <c r="B33" s="5"/>
      <c r="C33" s="5" t="s">
        <v>9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6"/>
    </row>
    <row r="34" spans="1:15" x14ac:dyDescent="0.35">
      <c r="A34" s="4" t="s">
        <v>59</v>
      </c>
      <c r="B34" s="5" t="s">
        <v>7</v>
      </c>
      <c r="C34" s="5" t="s">
        <v>60</v>
      </c>
      <c r="D34" s="5">
        <v>126454</v>
      </c>
      <c r="E34" s="5">
        <v>116202</v>
      </c>
      <c r="F34" s="5">
        <v>114257</v>
      </c>
      <c r="G34" s="5">
        <v>122839</v>
      </c>
      <c r="H34" s="5">
        <v>126080</v>
      </c>
      <c r="I34" s="5">
        <v>126163</v>
      </c>
      <c r="J34" s="5">
        <v>128634</v>
      </c>
      <c r="K34" s="5">
        <v>126225</v>
      </c>
      <c r="L34" s="5">
        <v>132128</v>
      </c>
      <c r="M34" s="5">
        <v>129135</v>
      </c>
      <c r="N34" s="5">
        <v>122296</v>
      </c>
      <c r="O34" s="6">
        <v>127812</v>
      </c>
    </row>
    <row r="35" spans="1:15" x14ac:dyDescent="0.35">
      <c r="A35" s="4" t="s">
        <v>61</v>
      </c>
      <c r="B35" s="5" t="s">
        <v>7</v>
      </c>
      <c r="C35" s="5" t="s">
        <v>62</v>
      </c>
      <c r="D35" s="5">
        <v>71516</v>
      </c>
      <c r="E35" s="5">
        <v>59406</v>
      </c>
      <c r="F35" s="5">
        <v>50633</v>
      </c>
      <c r="G35" s="5">
        <v>46751</v>
      </c>
      <c r="H35" s="5">
        <v>48910</v>
      </c>
      <c r="I35" s="5">
        <v>39686</v>
      </c>
      <c r="J35" s="5">
        <v>37185</v>
      </c>
      <c r="K35" s="5">
        <v>34249</v>
      </c>
      <c r="L35" s="5">
        <v>31510</v>
      </c>
      <c r="M35" s="5">
        <v>30499</v>
      </c>
      <c r="N35" s="5">
        <v>20631</v>
      </c>
      <c r="O35" s="6">
        <v>20236</v>
      </c>
    </row>
    <row r="36" spans="1:15" x14ac:dyDescent="0.35">
      <c r="A36" s="4" t="s">
        <v>63</v>
      </c>
      <c r="B36" s="5" t="s">
        <v>7</v>
      </c>
      <c r="C36" s="5" t="s">
        <v>64</v>
      </c>
      <c r="D36" s="5">
        <v>251</v>
      </c>
      <c r="E36" s="5">
        <v>191</v>
      </c>
      <c r="F36" s="5">
        <v>166</v>
      </c>
      <c r="G36" s="5">
        <v>207</v>
      </c>
      <c r="H36" s="5">
        <v>444</v>
      </c>
      <c r="I36" s="5">
        <v>421</v>
      </c>
      <c r="J36" s="5">
        <v>243</v>
      </c>
      <c r="K36" s="5">
        <v>239</v>
      </c>
      <c r="L36" s="5">
        <v>611</v>
      </c>
      <c r="M36" s="5">
        <v>182</v>
      </c>
      <c r="N36" s="5">
        <v>106</v>
      </c>
      <c r="O36" s="6">
        <v>176</v>
      </c>
    </row>
    <row r="37" spans="1:15" x14ac:dyDescent="0.35">
      <c r="A37" s="4" t="s">
        <v>65</v>
      </c>
      <c r="B37" s="5" t="s">
        <v>7</v>
      </c>
      <c r="C37" s="5" t="s">
        <v>66</v>
      </c>
      <c r="D37" s="5" t="s">
        <v>24</v>
      </c>
      <c r="E37" s="5" t="s">
        <v>24</v>
      </c>
      <c r="F37" s="5" t="s">
        <v>24</v>
      </c>
      <c r="G37" s="5" t="s">
        <v>24</v>
      </c>
      <c r="H37" s="5" t="s">
        <v>24</v>
      </c>
      <c r="I37" s="5">
        <v>0</v>
      </c>
      <c r="J37" s="5">
        <v>0</v>
      </c>
      <c r="K37" s="5" t="s">
        <v>24</v>
      </c>
      <c r="L37" s="5" t="s">
        <v>24</v>
      </c>
      <c r="M37" s="5" t="s">
        <v>24</v>
      </c>
      <c r="N37" s="5" t="s">
        <v>24</v>
      </c>
      <c r="O37" s="6" t="s">
        <v>24</v>
      </c>
    </row>
    <row r="38" spans="1:15" x14ac:dyDescent="0.35">
      <c r="A38" s="4" t="s">
        <v>67</v>
      </c>
      <c r="B38" s="5" t="s">
        <v>7</v>
      </c>
      <c r="C38" s="5" t="s">
        <v>68</v>
      </c>
      <c r="D38" s="5">
        <v>8399</v>
      </c>
      <c r="E38" s="5">
        <v>11095</v>
      </c>
      <c r="F38" s="5">
        <v>19224</v>
      </c>
      <c r="G38" s="5">
        <v>27886</v>
      </c>
      <c r="H38" s="5">
        <v>28643</v>
      </c>
      <c r="I38" s="5">
        <v>36361</v>
      </c>
      <c r="J38" s="5">
        <v>39134</v>
      </c>
      <c r="K38" s="5">
        <v>38398</v>
      </c>
      <c r="L38" s="5">
        <v>43219</v>
      </c>
      <c r="M38" s="5">
        <v>40864</v>
      </c>
      <c r="N38" s="5">
        <v>41126</v>
      </c>
      <c r="O38" s="6">
        <v>47127</v>
      </c>
    </row>
    <row r="39" spans="1:15" x14ac:dyDescent="0.35">
      <c r="A39" s="4" t="s">
        <v>69</v>
      </c>
      <c r="B39" s="5" t="s">
        <v>7</v>
      </c>
      <c r="C39" s="5" t="s">
        <v>70</v>
      </c>
      <c r="D39" s="5">
        <v>0</v>
      </c>
      <c r="E39" s="5" t="s">
        <v>24</v>
      </c>
      <c r="F39" s="5" t="s">
        <v>24</v>
      </c>
      <c r="G39" s="5" t="s">
        <v>24</v>
      </c>
      <c r="H39" s="5" t="s">
        <v>24</v>
      </c>
      <c r="I39" s="5" t="s">
        <v>24</v>
      </c>
      <c r="J39" s="5" t="s">
        <v>24</v>
      </c>
      <c r="K39" s="5" t="s">
        <v>24</v>
      </c>
      <c r="L39" s="5" t="s">
        <v>24</v>
      </c>
      <c r="M39" s="5" t="s">
        <v>24</v>
      </c>
      <c r="N39" s="5" t="s">
        <v>24</v>
      </c>
      <c r="O39" s="6" t="s">
        <v>24</v>
      </c>
    </row>
    <row r="40" spans="1:15" x14ac:dyDescent="0.35">
      <c r="A40" s="4" t="s">
        <v>71</v>
      </c>
      <c r="B40" s="5" t="s">
        <v>7</v>
      </c>
      <c r="C40" s="5" t="s">
        <v>72</v>
      </c>
      <c r="D40" s="5">
        <v>40740</v>
      </c>
      <c r="E40" s="5">
        <v>40527</v>
      </c>
      <c r="F40" s="5">
        <v>39386</v>
      </c>
      <c r="G40" s="5">
        <v>40242</v>
      </c>
      <c r="H40" s="5">
        <v>40967</v>
      </c>
      <c r="I40" s="5">
        <v>42097</v>
      </c>
      <c r="J40" s="5">
        <v>42786</v>
      </c>
      <c r="K40" s="5">
        <v>42374</v>
      </c>
      <c r="L40" s="5">
        <v>42077</v>
      </c>
      <c r="M40" s="5">
        <v>41916</v>
      </c>
      <c r="N40" s="5">
        <v>42329</v>
      </c>
      <c r="O40" s="6">
        <v>43118</v>
      </c>
    </row>
    <row r="41" spans="1:15" x14ac:dyDescent="0.35">
      <c r="A41" s="4" t="s">
        <v>73</v>
      </c>
      <c r="B41" s="5" t="s">
        <v>7</v>
      </c>
      <c r="C41" s="5" t="s">
        <v>74</v>
      </c>
      <c r="D41" s="5">
        <v>4743</v>
      </c>
      <c r="E41" s="5">
        <v>3882</v>
      </c>
      <c r="F41" s="5">
        <v>3342</v>
      </c>
      <c r="G41" s="5">
        <v>6005</v>
      </c>
      <c r="H41" s="5">
        <v>4742</v>
      </c>
      <c r="I41" s="5">
        <v>4731</v>
      </c>
      <c r="J41" s="5">
        <v>4403</v>
      </c>
      <c r="K41" s="5">
        <v>3808</v>
      </c>
      <c r="L41" s="5">
        <v>6592</v>
      </c>
      <c r="M41" s="5">
        <v>6172</v>
      </c>
      <c r="N41" s="5">
        <v>7942</v>
      </c>
      <c r="O41" s="6">
        <v>5799</v>
      </c>
    </row>
    <row r="42" spans="1:15" x14ac:dyDescent="0.35">
      <c r="A42" s="4" t="s">
        <v>75</v>
      </c>
      <c r="B42" s="5" t="s">
        <v>7</v>
      </c>
      <c r="C42" s="5" t="s">
        <v>76</v>
      </c>
      <c r="D42" s="5">
        <v>777</v>
      </c>
      <c r="E42" s="5">
        <v>995</v>
      </c>
      <c r="F42" s="5">
        <v>1366</v>
      </c>
      <c r="G42" s="5">
        <v>1519</v>
      </c>
      <c r="H42" s="5">
        <v>1983</v>
      </c>
      <c r="I42" s="5">
        <v>2482</v>
      </c>
      <c r="J42" s="5">
        <v>4519</v>
      </c>
      <c r="K42" s="5">
        <v>6874</v>
      </c>
      <c r="L42" s="5">
        <v>7816</v>
      </c>
      <c r="M42" s="5">
        <v>9177</v>
      </c>
      <c r="N42" s="5">
        <v>9875</v>
      </c>
      <c r="O42" s="6">
        <v>11305</v>
      </c>
    </row>
    <row r="43" spans="1:15" x14ac:dyDescent="0.35">
      <c r="A43" s="4" t="s">
        <v>77</v>
      </c>
      <c r="B43" s="5" t="s">
        <v>7</v>
      </c>
      <c r="C43" s="5" t="s">
        <v>78</v>
      </c>
      <c r="D43" s="5">
        <v>0</v>
      </c>
      <c r="E43" s="5">
        <v>0</v>
      </c>
      <c r="F43" s="5">
        <v>0</v>
      </c>
      <c r="G43" s="5">
        <v>0</v>
      </c>
      <c r="H43" s="5">
        <v>78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6">
        <v>0</v>
      </c>
    </row>
    <row r="44" spans="1:15" x14ac:dyDescent="0.35">
      <c r="A44" s="4" t="s">
        <v>79</v>
      </c>
      <c r="B44" s="5" t="s">
        <v>7</v>
      </c>
      <c r="C44" s="5" t="s">
        <v>80</v>
      </c>
      <c r="D44" s="5">
        <v>28</v>
      </c>
      <c r="E44" s="5">
        <v>106</v>
      </c>
      <c r="F44" s="5">
        <v>141</v>
      </c>
      <c r="G44" s="5">
        <v>229</v>
      </c>
      <c r="H44" s="5">
        <v>313</v>
      </c>
      <c r="I44" s="5">
        <v>386</v>
      </c>
      <c r="J44" s="5">
        <v>363</v>
      </c>
      <c r="K44" s="5">
        <v>284</v>
      </c>
      <c r="L44" s="5">
        <v>302</v>
      </c>
      <c r="M44" s="5">
        <v>325</v>
      </c>
      <c r="N44" s="5">
        <v>287</v>
      </c>
      <c r="O44" s="6">
        <v>51</v>
      </c>
    </row>
    <row r="45" spans="1:15" x14ac:dyDescent="0.35">
      <c r="A45" s="4" t="s">
        <v>81</v>
      </c>
      <c r="B45" s="5"/>
      <c r="C45" s="5" t="s">
        <v>9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6"/>
    </row>
    <row r="46" spans="1:15" x14ac:dyDescent="0.35">
      <c r="A46" s="4" t="s">
        <v>82</v>
      </c>
      <c r="B46" s="5" t="s">
        <v>7</v>
      </c>
      <c r="C46" s="5" t="s">
        <v>83</v>
      </c>
      <c r="D46" s="5">
        <v>102414</v>
      </c>
      <c r="E46" s="5">
        <v>100920</v>
      </c>
      <c r="F46" s="5">
        <v>94791</v>
      </c>
      <c r="G46" s="5">
        <v>93257</v>
      </c>
      <c r="H46" s="5">
        <v>95257</v>
      </c>
      <c r="I46" s="5">
        <v>94842</v>
      </c>
      <c r="J46" s="5">
        <v>95213</v>
      </c>
      <c r="K46" s="5">
        <v>91308</v>
      </c>
      <c r="L46" s="5">
        <v>97660</v>
      </c>
      <c r="M46" s="5">
        <v>98528</v>
      </c>
      <c r="N46" s="5">
        <v>96917</v>
      </c>
      <c r="O46" s="6">
        <v>96802</v>
      </c>
    </row>
    <row r="47" spans="1:15" x14ac:dyDescent="0.35">
      <c r="A47" s="4" t="s">
        <v>84</v>
      </c>
      <c r="B47" s="5" t="s">
        <v>7</v>
      </c>
      <c r="C47" s="5" t="s">
        <v>85</v>
      </c>
      <c r="D47" s="5">
        <v>37466</v>
      </c>
      <c r="E47" s="5">
        <v>33906</v>
      </c>
      <c r="F47" s="5">
        <v>28235</v>
      </c>
      <c r="G47" s="5">
        <v>24248</v>
      </c>
      <c r="H47" s="5">
        <v>28748</v>
      </c>
      <c r="I47" s="5">
        <v>22488</v>
      </c>
      <c r="J47" s="5">
        <v>20900</v>
      </c>
      <c r="K47" s="5">
        <v>18127</v>
      </c>
      <c r="L47" s="5">
        <v>19481</v>
      </c>
      <c r="M47" s="5">
        <v>14852</v>
      </c>
      <c r="N47" s="5">
        <v>12443</v>
      </c>
      <c r="O47" s="6">
        <v>15163</v>
      </c>
    </row>
    <row r="48" spans="1:15" x14ac:dyDescent="0.35">
      <c r="A48" s="4" t="s">
        <v>86</v>
      </c>
      <c r="B48" s="5" t="s">
        <v>7</v>
      </c>
      <c r="C48" s="5" t="s">
        <v>87</v>
      </c>
      <c r="D48" s="5">
        <v>150</v>
      </c>
      <c r="E48" s="5">
        <v>101</v>
      </c>
      <c r="F48" s="5">
        <v>100</v>
      </c>
      <c r="G48" s="5">
        <v>94</v>
      </c>
      <c r="H48" s="5">
        <v>236</v>
      </c>
      <c r="I48" s="5">
        <v>178</v>
      </c>
      <c r="J48" s="5">
        <v>97</v>
      </c>
      <c r="K48" s="5">
        <v>90</v>
      </c>
      <c r="L48" s="5">
        <v>332</v>
      </c>
      <c r="M48" s="5">
        <v>72</v>
      </c>
      <c r="N48" s="5">
        <v>58</v>
      </c>
      <c r="O48" s="6">
        <v>77</v>
      </c>
    </row>
    <row r="49" spans="1:15" x14ac:dyDescent="0.35">
      <c r="A49" s="4" t="s">
        <v>88</v>
      </c>
      <c r="B49" s="5" t="s">
        <v>7</v>
      </c>
      <c r="C49" s="5" t="s">
        <v>89</v>
      </c>
      <c r="D49" s="5">
        <v>28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6">
        <v>0</v>
      </c>
    </row>
    <row r="50" spans="1:15" x14ac:dyDescent="0.35">
      <c r="A50" s="4" t="s">
        <v>90</v>
      </c>
      <c r="B50" s="5" t="s">
        <v>7</v>
      </c>
      <c r="C50" s="5" t="s">
        <v>91</v>
      </c>
      <c r="D50" s="5">
        <v>10916</v>
      </c>
      <c r="E50" s="5">
        <v>12915</v>
      </c>
      <c r="F50" s="5">
        <v>14241</v>
      </c>
      <c r="G50" s="5">
        <v>11771</v>
      </c>
      <c r="H50" s="5">
        <v>11373</v>
      </c>
      <c r="I50" s="5">
        <v>16510</v>
      </c>
      <c r="J50" s="5">
        <v>16304</v>
      </c>
      <c r="K50" s="5">
        <v>17033</v>
      </c>
      <c r="L50" s="5">
        <v>21525</v>
      </c>
      <c r="M50" s="5">
        <v>23795</v>
      </c>
      <c r="N50" s="5">
        <v>24040</v>
      </c>
      <c r="O50" s="6">
        <v>23081</v>
      </c>
    </row>
    <row r="51" spans="1:15" x14ac:dyDescent="0.35">
      <c r="A51" s="4" t="s">
        <v>92</v>
      </c>
      <c r="B51" s="5" t="s">
        <v>7</v>
      </c>
      <c r="C51" s="5" t="s">
        <v>93</v>
      </c>
      <c r="D51" s="5" t="s">
        <v>24</v>
      </c>
      <c r="E51" s="5" t="s">
        <v>24</v>
      </c>
      <c r="F51" s="5" t="s">
        <v>24</v>
      </c>
      <c r="G51" s="5" t="s">
        <v>24</v>
      </c>
      <c r="H51" s="5" t="s">
        <v>24</v>
      </c>
      <c r="I51" s="5" t="s">
        <v>24</v>
      </c>
      <c r="J51" s="5" t="s">
        <v>24</v>
      </c>
      <c r="K51" s="5" t="s">
        <v>24</v>
      </c>
      <c r="L51" s="5" t="s">
        <v>24</v>
      </c>
      <c r="M51" s="5" t="s">
        <v>24</v>
      </c>
      <c r="N51" s="5" t="s">
        <v>24</v>
      </c>
      <c r="O51" s="6" t="s">
        <v>24</v>
      </c>
    </row>
    <row r="52" spans="1:15" x14ac:dyDescent="0.35">
      <c r="A52" s="4" t="s">
        <v>94</v>
      </c>
      <c r="B52" s="5" t="s">
        <v>7</v>
      </c>
      <c r="C52" s="5" t="s">
        <v>95</v>
      </c>
      <c r="D52" s="5">
        <v>51988</v>
      </c>
      <c r="E52" s="5">
        <v>52903</v>
      </c>
      <c r="F52" s="5">
        <v>51145</v>
      </c>
      <c r="G52" s="5">
        <v>54252</v>
      </c>
      <c r="H52" s="5">
        <v>52419</v>
      </c>
      <c r="I52" s="5">
        <v>53156</v>
      </c>
      <c r="J52" s="5">
        <v>55826</v>
      </c>
      <c r="K52" s="5">
        <v>54345</v>
      </c>
      <c r="L52" s="5">
        <v>52716</v>
      </c>
      <c r="M52" s="5">
        <v>56103</v>
      </c>
      <c r="N52" s="5">
        <v>54751</v>
      </c>
      <c r="O52" s="6">
        <v>53771</v>
      </c>
    </row>
    <row r="53" spans="1:15" x14ac:dyDescent="0.35">
      <c r="A53" s="4" t="s">
        <v>96</v>
      </c>
      <c r="B53" s="5" t="s">
        <v>7</v>
      </c>
      <c r="C53" s="5" t="s">
        <v>97</v>
      </c>
      <c r="D53" s="5">
        <v>2375</v>
      </c>
      <c r="E53" s="5">
        <v>1554</v>
      </c>
      <c r="F53" s="5">
        <v>1420</v>
      </c>
      <c r="G53" s="5">
        <v>3156</v>
      </c>
      <c r="H53" s="5">
        <v>2566</v>
      </c>
      <c r="I53" s="5">
        <v>2562</v>
      </c>
      <c r="J53" s="5">
        <v>2224</v>
      </c>
      <c r="K53" s="5">
        <v>1834</v>
      </c>
      <c r="L53" s="5">
        <v>3011</v>
      </c>
      <c r="M53" s="5">
        <v>2974</v>
      </c>
      <c r="N53" s="5">
        <v>3859</v>
      </c>
      <c r="O53" s="6">
        <v>2542</v>
      </c>
    </row>
    <row r="54" spans="1:15" x14ac:dyDescent="0.35">
      <c r="A54" s="4" t="s">
        <v>98</v>
      </c>
      <c r="B54" s="5" t="s">
        <v>7</v>
      </c>
      <c r="C54" s="5" t="s">
        <v>99</v>
      </c>
      <c r="D54" s="5">
        <v>425</v>
      </c>
      <c r="E54" s="5">
        <v>432</v>
      </c>
      <c r="F54" s="5">
        <v>498</v>
      </c>
      <c r="G54" s="5">
        <v>524</v>
      </c>
      <c r="H54" s="5">
        <v>796</v>
      </c>
      <c r="I54" s="5">
        <v>847</v>
      </c>
      <c r="J54" s="5">
        <v>834</v>
      </c>
      <c r="K54" s="5">
        <v>899</v>
      </c>
      <c r="L54" s="5">
        <v>1290</v>
      </c>
      <c r="M54" s="5">
        <v>1633</v>
      </c>
      <c r="N54" s="5">
        <v>2435</v>
      </c>
      <c r="O54" s="6">
        <v>2926</v>
      </c>
    </row>
    <row r="55" spans="1:15" x14ac:dyDescent="0.35">
      <c r="A55" s="4" t="s">
        <v>100</v>
      </c>
      <c r="B55" s="5" t="s">
        <v>7</v>
      </c>
      <c r="C55" s="5" t="s">
        <v>101</v>
      </c>
      <c r="D55" s="5">
        <v>-935</v>
      </c>
      <c r="E55" s="5">
        <v>-890</v>
      </c>
      <c r="F55" s="5">
        <v>-896</v>
      </c>
      <c r="G55" s="5">
        <v>-795</v>
      </c>
      <c r="H55" s="5">
        <v>-884</v>
      </c>
      <c r="I55" s="5">
        <v>-904</v>
      </c>
      <c r="J55" s="5">
        <v>-977</v>
      </c>
      <c r="K55" s="5">
        <v>-1025</v>
      </c>
      <c r="L55" s="5">
        <v>-705</v>
      </c>
      <c r="M55" s="5">
        <v>-909</v>
      </c>
      <c r="N55" s="5">
        <v>-679</v>
      </c>
      <c r="O55" s="6">
        <v>-768</v>
      </c>
    </row>
    <row r="56" spans="1:15" x14ac:dyDescent="0.35">
      <c r="A56" s="4" t="s">
        <v>102</v>
      </c>
      <c r="B56" s="5" t="s">
        <v>7</v>
      </c>
      <c r="C56" s="5" t="s">
        <v>103</v>
      </c>
      <c r="D56" s="5" t="s">
        <v>24</v>
      </c>
      <c r="E56" s="5">
        <v>0</v>
      </c>
      <c r="F56" s="5">
        <v>48</v>
      </c>
      <c r="G56" s="5">
        <v>5</v>
      </c>
      <c r="H56" s="5">
        <v>5</v>
      </c>
      <c r="I56" s="5">
        <v>4</v>
      </c>
      <c r="J56" s="5">
        <v>5</v>
      </c>
      <c r="K56" s="5">
        <v>6</v>
      </c>
      <c r="L56" s="5">
        <v>7</v>
      </c>
      <c r="M56" s="5">
        <v>8</v>
      </c>
      <c r="N56" s="5">
        <v>9</v>
      </c>
      <c r="O56" s="6">
        <v>9</v>
      </c>
    </row>
    <row r="57" spans="1:15" x14ac:dyDescent="0.35">
      <c r="A57" s="4" t="s">
        <v>104</v>
      </c>
      <c r="B57" s="5"/>
      <c r="C57" s="5" t="s">
        <v>9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</row>
    <row r="58" spans="1:15" x14ac:dyDescent="0.35">
      <c r="A58" s="4" t="s">
        <v>105</v>
      </c>
      <c r="B58" s="5"/>
      <c r="C58" s="5" t="s">
        <v>9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6"/>
    </row>
    <row r="59" spans="1:15" x14ac:dyDescent="0.35">
      <c r="A59" s="4" t="s">
        <v>106</v>
      </c>
      <c r="B59" s="5" t="s">
        <v>7</v>
      </c>
      <c r="C59" s="5" t="s">
        <v>107</v>
      </c>
      <c r="D59" s="5">
        <v>147933</v>
      </c>
      <c r="E59" s="5">
        <v>152033</v>
      </c>
      <c r="F59" s="5">
        <v>148631</v>
      </c>
      <c r="G59" s="5">
        <v>146425</v>
      </c>
      <c r="H59" s="5">
        <v>145503</v>
      </c>
      <c r="I59" s="5">
        <v>148261</v>
      </c>
      <c r="J59" s="5">
        <v>138130</v>
      </c>
      <c r="K59" s="5">
        <v>135527</v>
      </c>
      <c r="L59" s="5">
        <v>140436</v>
      </c>
      <c r="M59" s="5">
        <v>137777</v>
      </c>
      <c r="N59" s="5">
        <v>132759</v>
      </c>
      <c r="O59" s="6">
        <v>137777</v>
      </c>
    </row>
    <row r="60" spans="1:15" x14ac:dyDescent="0.35">
      <c r="A60" s="4" t="s">
        <v>108</v>
      </c>
      <c r="B60" s="5" t="s">
        <v>7</v>
      </c>
      <c r="C60" s="5" t="s">
        <v>109</v>
      </c>
      <c r="D60" s="5">
        <v>62615</v>
      </c>
      <c r="E60" s="5">
        <v>56597</v>
      </c>
      <c r="F60" s="5">
        <v>45410</v>
      </c>
      <c r="G60" s="5">
        <v>46860</v>
      </c>
      <c r="H60" s="5">
        <v>47170</v>
      </c>
      <c r="I60" s="5">
        <v>41311</v>
      </c>
      <c r="J60" s="5">
        <v>34186</v>
      </c>
      <c r="K60" s="5">
        <v>31411</v>
      </c>
      <c r="L60" s="5">
        <v>31734</v>
      </c>
      <c r="M60" s="5">
        <v>26638</v>
      </c>
      <c r="N60" s="5">
        <v>21730</v>
      </c>
      <c r="O60" s="6">
        <v>26901</v>
      </c>
    </row>
    <row r="61" spans="1:15" x14ac:dyDescent="0.35">
      <c r="A61" s="4" t="s">
        <v>110</v>
      </c>
      <c r="B61" s="5" t="s">
        <v>7</v>
      </c>
      <c r="C61" s="5" t="s">
        <v>111</v>
      </c>
      <c r="D61" s="5">
        <v>114</v>
      </c>
      <c r="E61" s="5">
        <v>101</v>
      </c>
      <c r="F61" s="5">
        <v>75</v>
      </c>
      <c r="G61" s="5">
        <v>59</v>
      </c>
      <c r="H61" s="5">
        <v>82</v>
      </c>
      <c r="I61" s="5">
        <v>63</v>
      </c>
      <c r="J61" s="5">
        <v>31</v>
      </c>
      <c r="K61" s="5">
        <v>28</v>
      </c>
      <c r="L61" s="5">
        <v>59</v>
      </c>
      <c r="M61" s="5">
        <v>14</v>
      </c>
      <c r="N61" s="5">
        <v>5</v>
      </c>
      <c r="O61" s="6">
        <v>16</v>
      </c>
    </row>
    <row r="62" spans="1:15" x14ac:dyDescent="0.35">
      <c r="A62" s="4" t="s">
        <v>112</v>
      </c>
      <c r="B62" s="5" t="s">
        <v>7</v>
      </c>
      <c r="C62" s="5" t="s">
        <v>113</v>
      </c>
      <c r="D62" s="5" t="s">
        <v>24</v>
      </c>
      <c r="E62" s="5">
        <v>0</v>
      </c>
      <c r="F62" s="5" t="s">
        <v>24</v>
      </c>
      <c r="G62" s="5" t="s">
        <v>24</v>
      </c>
      <c r="H62" s="5" t="s">
        <v>24</v>
      </c>
      <c r="I62" s="5" t="s">
        <v>24</v>
      </c>
      <c r="J62" s="5" t="s">
        <v>24</v>
      </c>
      <c r="K62" s="5" t="s">
        <v>24</v>
      </c>
      <c r="L62" s="5" t="s">
        <v>24</v>
      </c>
      <c r="M62" s="5" t="s">
        <v>24</v>
      </c>
      <c r="N62" s="5" t="s">
        <v>24</v>
      </c>
      <c r="O62" s="6" t="s">
        <v>24</v>
      </c>
    </row>
    <row r="63" spans="1:15" x14ac:dyDescent="0.35">
      <c r="A63" s="4" t="s">
        <v>114</v>
      </c>
      <c r="B63" s="5" t="s">
        <v>7</v>
      </c>
      <c r="C63" s="5" t="s">
        <v>115</v>
      </c>
      <c r="D63" s="5">
        <v>38298</v>
      </c>
      <c r="E63" s="5">
        <v>46863</v>
      </c>
      <c r="F63" s="5">
        <v>54679</v>
      </c>
      <c r="G63" s="5">
        <v>45593</v>
      </c>
      <c r="H63" s="5">
        <v>47295</v>
      </c>
      <c r="I63" s="5">
        <v>54817</v>
      </c>
      <c r="J63" s="5">
        <v>56730</v>
      </c>
      <c r="K63" s="5">
        <v>51785</v>
      </c>
      <c r="L63" s="5">
        <v>57500</v>
      </c>
      <c r="M63" s="5">
        <v>55638</v>
      </c>
      <c r="N63" s="5">
        <v>53718</v>
      </c>
      <c r="O63" s="6">
        <v>52765</v>
      </c>
    </row>
    <row r="64" spans="1:15" x14ac:dyDescent="0.35">
      <c r="A64" s="4" t="s">
        <v>116</v>
      </c>
      <c r="B64" s="5" t="s">
        <v>7</v>
      </c>
      <c r="C64" s="5" t="s">
        <v>117</v>
      </c>
      <c r="D64" s="5" t="s">
        <v>24</v>
      </c>
      <c r="E64" s="5" t="s">
        <v>24</v>
      </c>
      <c r="F64" s="5" t="s">
        <v>24</v>
      </c>
      <c r="G64" s="5" t="s">
        <v>24</v>
      </c>
      <c r="H64" s="5" t="s">
        <v>24</v>
      </c>
      <c r="I64" s="5" t="s">
        <v>24</v>
      </c>
      <c r="J64" s="5" t="s">
        <v>24</v>
      </c>
      <c r="K64" s="5" t="s">
        <v>24</v>
      </c>
      <c r="L64" s="5" t="s">
        <v>24</v>
      </c>
      <c r="M64" s="5" t="s">
        <v>24</v>
      </c>
      <c r="N64" s="5" t="s">
        <v>24</v>
      </c>
      <c r="O64" s="6" t="s">
        <v>24</v>
      </c>
    </row>
    <row r="65" spans="1:15" x14ac:dyDescent="0.35">
      <c r="A65" s="4" t="s">
        <v>118</v>
      </c>
      <c r="B65" s="5" t="s">
        <v>7</v>
      </c>
      <c r="C65" s="5" t="s">
        <v>119</v>
      </c>
      <c r="D65" s="5">
        <v>37941</v>
      </c>
      <c r="E65" s="5">
        <v>39356</v>
      </c>
      <c r="F65" s="5">
        <v>40841</v>
      </c>
      <c r="G65" s="5">
        <v>40816</v>
      </c>
      <c r="H65" s="5">
        <v>41244</v>
      </c>
      <c r="I65" s="5">
        <v>41951</v>
      </c>
      <c r="J65" s="5">
        <v>39902</v>
      </c>
      <c r="K65" s="5">
        <v>42652</v>
      </c>
      <c r="L65" s="5">
        <v>39463</v>
      </c>
      <c r="M65" s="5">
        <v>43657</v>
      </c>
      <c r="N65" s="5">
        <v>43551</v>
      </c>
      <c r="O65" s="6">
        <v>46036</v>
      </c>
    </row>
    <row r="66" spans="1:15" x14ac:dyDescent="0.35">
      <c r="A66" s="4" t="s">
        <v>120</v>
      </c>
      <c r="B66" s="5" t="s">
        <v>7</v>
      </c>
      <c r="C66" s="5" t="s">
        <v>121</v>
      </c>
      <c r="D66" s="5">
        <v>8704</v>
      </c>
      <c r="E66" s="5">
        <v>8884</v>
      </c>
      <c r="F66" s="5">
        <v>7435</v>
      </c>
      <c r="G66" s="5">
        <v>12899</v>
      </c>
      <c r="H66" s="5">
        <v>9467</v>
      </c>
      <c r="I66" s="5">
        <v>9862</v>
      </c>
      <c r="J66" s="5">
        <v>6985</v>
      </c>
      <c r="K66" s="5">
        <v>9237</v>
      </c>
      <c r="L66" s="5">
        <v>11143</v>
      </c>
      <c r="M66" s="5">
        <v>11405</v>
      </c>
      <c r="N66" s="5">
        <v>13349</v>
      </c>
      <c r="O66" s="6">
        <v>11521</v>
      </c>
    </row>
    <row r="67" spans="1:15" x14ac:dyDescent="0.35">
      <c r="A67" s="4" t="s">
        <v>122</v>
      </c>
      <c r="B67" s="5" t="s">
        <v>7</v>
      </c>
      <c r="C67" s="5" t="s">
        <v>123</v>
      </c>
      <c r="D67" s="5">
        <v>261</v>
      </c>
      <c r="E67" s="5">
        <v>232</v>
      </c>
      <c r="F67" s="5">
        <v>191</v>
      </c>
      <c r="G67" s="5">
        <v>199</v>
      </c>
      <c r="H67" s="5">
        <v>245</v>
      </c>
      <c r="I67" s="5">
        <v>256</v>
      </c>
      <c r="J67" s="5">
        <v>296</v>
      </c>
      <c r="K67" s="5">
        <v>413</v>
      </c>
      <c r="L67" s="5">
        <v>537</v>
      </c>
      <c r="M67" s="5">
        <v>425</v>
      </c>
      <c r="N67" s="5">
        <v>406</v>
      </c>
      <c r="O67" s="6">
        <v>538</v>
      </c>
    </row>
    <row r="68" spans="1:15" x14ac:dyDescent="0.35">
      <c r="A68" s="4" t="s">
        <v>124</v>
      </c>
      <c r="B68" s="5" t="s">
        <v>7</v>
      </c>
      <c r="C68" s="5" t="s">
        <v>125</v>
      </c>
      <c r="D68" s="5" t="s">
        <v>24</v>
      </c>
      <c r="E68" s="5" t="s">
        <v>24</v>
      </c>
      <c r="F68" s="5" t="s">
        <v>24</v>
      </c>
      <c r="G68" s="5" t="s">
        <v>24</v>
      </c>
      <c r="H68" s="5" t="s">
        <v>24</v>
      </c>
      <c r="I68" s="5" t="s">
        <v>24</v>
      </c>
      <c r="J68" s="5" t="s">
        <v>24</v>
      </c>
      <c r="K68" s="5" t="s">
        <v>24</v>
      </c>
      <c r="L68" s="5" t="s">
        <v>24</v>
      </c>
      <c r="M68" s="5" t="s">
        <v>24</v>
      </c>
      <c r="N68" s="5" t="s">
        <v>24</v>
      </c>
      <c r="O68" s="6" t="s">
        <v>24</v>
      </c>
    </row>
    <row r="69" spans="1:15" x14ac:dyDescent="0.35">
      <c r="A69" s="4" t="s">
        <v>126</v>
      </c>
      <c r="B69" s="5" t="s">
        <v>7</v>
      </c>
      <c r="C69" s="5" t="s">
        <v>127</v>
      </c>
      <c r="D69" s="5" t="s">
        <v>24</v>
      </c>
      <c r="E69" s="5">
        <v>0</v>
      </c>
      <c r="F69" s="5" t="s">
        <v>24</v>
      </c>
      <c r="G69" s="5" t="s">
        <v>24</v>
      </c>
      <c r="H69" s="5" t="s">
        <v>24</v>
      </c>
      <c r="I69" s="5" t="s">
        <v>24</v>
      </c>
      <c r="J69" s="5" t="s">
        <v>24</v>
      </c>
      <c r="K69" s="5">
        <v>0</v>
      </c>
      <c r="L69" s="5">
        <v>0</v>
      </c>
      <c r="M69" s="5">
        <v>0</v>
      </c>
      <c r="N69" s="5">
        <v>0</v>
      </c>
      <c r="O69" s="6">
        <v>0</v>
      </c>
    </row>
    <row r="70" spans="1:15" x14ac:dyDescent="0.35">
      <c r="A70" s="4" t="s">
        <v>128</v>
      </c>
      <c r="B70" s="5"/>
      <c r="C70" s="5" t="s">
        <v>9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6"/>
    </row>
    <row r="71" spans="1:15" x14ac:dyDescent="0.35">
      <c r="A71" s="4" t="s">
        <v>129</v>
      </c>
      <c r="B71" s="5" t="s">
        <v>7</v>
      </c>
      <c r="C71" s="5" t="s">
        <v>130</v>
      </c>
      <c r="D71" s="5">
        <v>52620</v>
      </c>
      <c r="E71" s="5">
        <v>49715</v>
      </c>
      <c r="F71" s="5">
        <v>51583</v>
      </c>
      <c r="G71" s="5">
        <v>49993</v>
      </c>
      <c r="H71" s="5">
        <v>53275</v>
      </c>
      <c r="I71" s="5">
        <v>62838</v>
      </c>
      <c r="J71" s="5">
        <v>60944</v>
      </c>
      <c r="K71" s="5">
        <v>57801</v>
      </c>
      <c r="L71" s="5">
        <v>61559</v>
      </c>
      <c r="M71" s="5">
        <v>64068</v>
      </c>
      <c r="N71" s="5">
        <v>64608</v>
      </c>
      <c r="O71" s="6">
        <v>65825</v>
      </c>
    </row>
    <row r="72" spans="1:15" x14ac:dyDescent="0.35">
      <c r="A72" s="4" t="s">
        <v>131</v>
      </c>
      <c r="B72" s="5" t="s">
        <v>7</v>
      </c>
      <c r="C72" s="5" t="s">
        <v>132</v>
      </c>
      <c r="D72" s="5">
        <v>13629</v>
      </c>
      <c r="E72" s="5">
        <v>9723</v>
      </c>
      <c r="F72" s="5">
        <v>7212</v>
      </c>
      <c r="G72" s="5">
        <v>8701</v>
      </c>
      <c r="H72" s="5">
        <v>10743</v>
      </c>
      <c r="I72" s="5">
        <v>6400</v>
      </c>
      <c r="J72" s="5">
        <v>5342</v>
      </c>
      <c r="K72" s="5">
        <v>4628</v>
      </c>
      <c r="L72" s="5">
        <v>5280</v>
      </c>
      <c r="M72" s="5">
        <v>4414</v>
      </c>
      <c r="N72" s="5">
        <v>4594</v>
      </c>
      <c r="O72" s="6">
        <v>5531</v>
      </c>
    </row>
    <row r="73" spans="1:15" x14ac:dyDescent="0.35">
      <c r="A73" s="4" t="s">
        <v>133</v>
      </c>
      <c r="B73" s="5" t="s">
        <v>7</v>
      </c>
      <c r="C73" s="5" t="s">
        <v>134</v>
      </c>
      <c r="D73" s="5">
        <v>77</v>
      </c>
      <c r="E73" s="5">
        <v>33</v>
      </c>
      <c r="F73" s="5">
        <v>13</v>
      </c>
      <c r="G73" s="5">
        <v>11</v>
      </c>
      <c r="H73" s="5">
        <v>13</v>
      </c>
      <c r="I73" s="5">
        <v>12</v>
      </c>
      <c r="J73" s="5">
        <v>15</v>
      </c>
      <c r="K73" s="5">
        <v>9</v>
      </c>
      <c r="L73" s="5">
        <v>23</v>
      </c>
      <c r="M73" s="5">
        <v>12</v>
      </c>
      <c r="N73" s="5">
        <v>5</v>
      </c>
      <c r="O73" s="6">
        <v>6</v>
      </c>
    </row>
    <row r="74" spans="1:15" x14ac:dyDescent="0.35">
      <c r="A74" s="4" t="s">
        <v>135</v>
      </c>
      <c r="B74" s="5" t="s">
        <v>7</v>
      </c>
      <c r="C74" s="5" t="s">
        <v>136</v>
      </c>
      <c r="D74" s="5" t="s">
        <v>24</v>
      </c>
      <c r="E74" s="5" t="s">
        <v>24</v>
      </c>
      <c r="F74" s="5" t="s">
        <v>24</v>
      </c>
      <c r="G74" s="5" t="s">
        <v>24</v>
      </c>
      <c r="H74" s="5" t="s">
        <v>24</v>
      </c>
      <c r="I74" s="5" t="s">
        <v>24</v>
      </c>
      <c r="J74" s="5" t="s">
        <v>24</v>
      </c>
      <c r="K74" s="5" t="s">
        <v>24</v>
      </c>
      <c r="L74" s="5" t="s">
        <v>24</v>
      </c>
      <c r="M74" s="5" t="s">
        <v>24</v>
      </c>
      <c r="N74" s="5" t="s">
        <v>24</v>
      </c>
      <c r="O74" s="6" t="s">
        <v>24</v>
      </c>
    </row>
    <row r="75" spans="1:15" x14ac:dyDescent="0.35">
      <c r="A75" s="4" t="s">
        <v>137</v>
      </c>
      <c r="B75" s="5" t="s">
        <v>7</v>
      </c>
      <c r="C75" s="5" t="s">
        <v>138</v>
      </c>
      <c r="D75" s="5">
        <v>29269</v>
      </c>
      <c r="E75" s="5">
        <v>29622</v>
      </c>
      <c r="F75" s="5">
        <v>37058</v>
      </c>
      <c r="G75" s="5">
        <v>30404</v>
      </c>
      <c r="H75" s="5">
        <v>32254</v>
      </c>
      <c r="I75" s="5">
        <v>44698</v>
      </c>
      <c r="J75" s="5">
        <v>49680</v>
      </c>
      <c r="K75" s="5">
        <v>45701</v>
      </c>
      <c r="L75" s="5">
        <v>48998</v>
      </c>
      <c r="M75" s="5">
        <v>48274</v>
      </c>
      <c r="N75" s="5">
        <v>53097</v>
      </c>
      <c r="O75" s="6">
        <v>48081</v>
      </c>
    </row>
    <row r="76" spans="1:15" x14ac:dyDescent="0.35">
      <c r="A76" s="4" t="s">
        <v>139</v>
      </c>
      <c r="B76" s="5" t="s">
        <v>7</v>
      </c>
      <c r="C76" s="5" t="s">
        <v>140</v>
      </c>
      <c r="D76" s="5" t="s">
        <v>24</v>
      </c>
      <c r="E76" s="5" t="s">
        <v>24</v>
      </c>
      <c r="F76" s="5" t="s">
        <v>24</v>
      </c>
      <c r="G76" s="5" t="s">
        <v>24</v>
      </c>
      <c r="H76" s="5" t="s">
        <v>24</v>
      </c>
      <c r="I76" s="5" t="s">
        <v>24</v>
      </c>
      <c r="J76" s="5" t="s">
        <v>24</v>
      </c>
      <c r="K76" s="5" t="s">
        <v>24</v>
      </c>
      <c r="L76" s="5" t="s">
        <v>24</v>
      </c>
      <c r="M76" s="5" t="s">
        <v>24</v>
      </c>
      <c r="N76" s="5" t="s">
        <v>24</v>
      </c>
      <c r="O76" s="6" t="s">
        <v>24</v>
      </c>
    </row>
    <row r="77" spans="1:15" x14ac:dyDescent="0.35">
      <c r="A77" s="4" t="s">
        <v>141</v>
      </c>
      <c r="B77" s="5" t="s">
        <v>7</v>
      </c>
      <c r="C77" s="5" t="s">
        <v>142</v>
      </c>
      <c r="D77" s="5">
        <v>9643</v>
      </c>
      <c r="E77" s="5">
        <v>10337</v>
      </c>
      <c r="F77" s="5">
        <v>7296</v>
      </c>
      <c r="G77" s="5">
        <v>10865</v>
      </c>
      <c r="H77" s="5">
        <v>10252</v>
      </c>
      <c r="I77" s="5">
        <v>11715</v>
      </c>
      <c r="J77" s="5">
        <v>5897</v>
      </c>
      <c r="K77" s="5">
        <v>7365</v>
      </c>
      <c r="L77" s="5">
        <v>6919</v>
      </c>
      <c r="M77" s="5">
        <v>11033</v>
      </c>
      <c r="N77" s="5">
        <v>6471</v>
      </c>
      <c r="O77" s="6">
        <v>11772</v>
      </c>
    </row>
    <row r="78" spans="1:15" x14ac:dyDescent="0.35">
      <c r="A78" s="4" t="s">
        <v>143</v>
      </c>
      <c r="B78" s="5" t="s">
        <v>7</v>
      </c>
      <c r="C78" s="5" t="s">
        <v>144</v>
      </c>
      <c r="D78" s="5" t="s">
        <v>24</v>
      </c>
      <c r="E78" s="5" t="s">
        <v>24</v>
      </c>
      <c r="F78" s="5" t="s">
        <v>24</v>
      </c>
      <c r="G78" s="5" t="s">
        <v>24</v>
      </c>
      <c r="H78" s="5" t="s">
        <v>24</v>
      </c>
      <c r="I78" s="5" t="s">
        <v>24</v>
      </c>
      <c r="J78" s="5" t="s">
        <v>24</v>
      </c>
      <c r="K78" s="5" t="s">
        <v>24</v>
      </c>
      <c r="L78" s="5" t="s">
        <v>24</v>
      </c>
      <c r="M78" s="5" t="s">
        <v>24</v>
      </c>
      <c r="N78" s="5" t="s">
        <v>24</v>
      </c>
      <c r="O78" s="6" t="s">
        <v>24</v>
      </c>
    </row>
    <row r="79" spans="1:15" x14ac:dyDescent="0.35">
      <c r="A79" s="4" t="s">
        <v>145</v>
      </c>
      <c r="B79" s="5" t="s">
        <v>7</v>
      </c>
      <c r="C79" s="5" t="s">
        <v>146</v>
      </c>
      <c r="D79" s="5">
        <v>2</v>
      </c>
      <c r="E79" s="5">
        <v>0</v>
      </c>
      <c r="F79" s="5">
        <v>3</v>
      </c>
      <c r="G79" s="5">
        <v>13</v>
      </c>
      <c r="H79" s="5">
        <v>14</v>
      </c>
      <c r="I79" s="5">
        <v>13</v>
      </c>
      <c r="J79" s="5">
        <v>10</v>
      </c>
      <c r="K79" s="5">
        <v>98</v>
      </c>
      <c r="L79" s="5">
        <v>338</v>
      </c>
      <c r="M79" s="5">
        <v>335</v>
      </c>
      <c r="N79" s="5">
        <v>441</v>
      </c>
      <c r="O79" s="6">
        <v>436</v>
      </c>
    </row>
    <row r="80" spans="1:15" x14ac:dyDescent="0.35">
      <c r="A80" s="4" t="s">
        <v>147</v>
      </c>
      <c r="B80" s="5" t="s">
        <v>7</v>
      </c>
      <c r="C80" s="5" t="s">
        <v>148</v>
      </c>
      <c r="D80" s="5" t="s">
        <v>24</v>
      </c>
      <c r="E80" s="5" t="s">
        <v>24</v>
      </c>
      <c r="F80" s="5" t="s">
        <v>24</v>
      </c>
      <c r="G80" s="5" t="s">
        <v>24</v>
      </c>
      <c r="H80" s="5" t="s">
        <v>24</v>
      </c>
      <c r="I80" s="5" t="s">
        <v>24</v>
      </c>
      <c r="J80" s="5" t="s">
        <v>24</v>
      </c>
      <c r="K80" s="5" t="s">
        <v>24</v>
      </c>
      <c r="L80" s="5" t="s">
        <v>24</v>
      </c>
      <c r="M80" s="5" t="s">
        <v>24</v>
      </c>
      <c r="N80" s="5" t="s">
        <v>24</v>
      </c>
      <c r="O80" s="6" t="s">
        <v>24</v>
      </c>
    </row>
    <row r="81" spans="1:44" x14ac:dyDescent="0.35">
      <c r="A81" s="4" t="s">
        <v>149</v>
      </c>
      <c r="B81" s="5" t="s">
        <v>7</v>
      </c>
      <c r="C81" s="5" t="s">
        <v>150</v>
      </c>
      <c r="D81" s="5">
        <v>1</v>
      </c>
      <c r="E81" s="5" t="s">
        <v>24</v>
      </c>
      <c r="F81" s="5" t="s">
        <v>24</v>
      </c>
      <c r="G81" s="5" t="s">
        <v>24</v>
      </c>
      <c r="H81" s="5" t="s">
        <v>24</v>
      </c>
      <c r="I81" s="5" t="s">
        <v>24</v>
      </c>
      <c r="J81" s="5" t="s">
        <v>24</v>
      </c>
      <c r="K81" s="5" t="s">
        <v>24</v>
      </c>
      <c r="L81" s="5" t="s">
        <v>24</v>
      </c>
      <c r="M81" s="5" t="s">
        <v>24</v>
      </c>
      <c r="N81" s="5" t="s">
        <v>24</v>
      </c>
      <c r="O81" s="6" t="s">
        <v>24</v>
      </c>
    </row>
    <row r="82" spans="1:44" x14ac:dyDescent="0.35">
      <c r="A82" s="4" t="s">
        <v>151</v>
      </c>
      <c r="B82" s="5"/>
      <c r="C82" s="5" t="s">
        <v>9</v>
      </c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6"/>
    </row>
    <row r="83" spans="1:44" x14ac:dyDescent="0.35">
      <c r="A83" s="4" t="s">
        <v>152</v>
      </c>
      <c r="B83" s="5" t="s">
        <v>7</v>
      </c>
      <c r="C83" s="5" t="s">
        <v>153</v>
      </c>
      <c r="D83" s="5">
        <v>79879</v>
      </c>
      <c r="E83" s="5">
        <v>78621</v>
      </c>
      <c r="F83" s="5">
        <v>75011</v>
      </c>
      <c r="G83" s="5">
        <v>76133</v>
      </c>
      <c r="H83" s="5">
        <v>77154</v>
      </c>
      <c r="I83" s="5">
        <v>72871</v>
      </c>
      <c r="J83" s="5">
        <v>77036</v>
      </c>
      <c r="K83" s="5">
        <v>76776</v>
      </c>
      <c r="L83" s="5">
        <v>79143</v>
      </c>
      <c r="M83" s="5">
        <v>79584</v>
      </c>
      <c r="N83" s="5">
        <v>78060</v>
      </c>
      <c r="O83" s="6">
        <v>76606</v>
      </c>
    </row>
    <row r="84" spans="1:44" x14ac:dyDescent="0.35">
      <c r="A84" s="4" t="s">
        <v>154</v>
      </c>
      <c r="B84" s="5" t="s">
        <v>7</v>
      </c>
      <c r="C84" s="5" t="s">
        <v>155</v>
      </c>
      <c r="D84" s="5">
        <v>42260</v>
      </c>
      <c r="E84" s="5">
        <v>39430</v>
      </c>
      <c r="F84" s="5">
        <v>34249</v>
      </c>
      <c r="G84" s="5">
        <v>31264</v>
      </c>
      <c r="H84" s="5">
        <v>34776</v>
      </c>
      <c r="I84" s="5">
        <v>29584</v>
      </c>
      <c r="J84" s="5">
        <v>30293</v>
      </c>
      <c r="K84" s="5">
        <v>27031</v>
      </c>
      <c r="L84" s="5">
        <v>20320</v>
      </c>
      <c r="M84" s="5">
        <v>18209</v>
      </c>
      <c r="N84" s="5">
        <v>13839</v>
      </c>
      <c r="O84" s="6">
        <v>17835</v>
      </c>
    </row>
    <row r="85" spans="1:44" x14ac:dyDescent="0.35">
      <c r="A85" s="4" t="s">
        <v>156</v>
      </c>
      <c r="B85" s="5" t="s">
        <v>7</v>
      </c>
      <c r="C85" s="5" t="s">
        <v>157</v>
      </c>
      <c r="D85" s="5">
        <v>212</v>
      </c>
      <c r="E85" s="5">
        <v>193</v>
      </c>
      <c r="F85" s="5">
        <v>144</v>
      </c>
      <c r="G85" s="5">
        <v>129</v>
      </c>
      <c r="H85" s="5">
        <v>183</v>
      </c>
      <c r="I85" s="5">
        <v>133</v>
      </c>
      <c r="J85" s="5">
        <v>119</v>
      </c>
      <c r="K85" s="5">
        <v>122</v>
      </c>
      <c r="L85" s="5">
        <v>127</v>
      </c>
      <c r="M85" s="5">
        <v>137</v>
      </c>
      <c r="N85" s="5">
        <v>106</v>
      </c>
      <c r="O85" s="6">
        <v>101</v>
      </c>
    </row>
    <row r="86" spans="1:44" x14ac:dyDescent="0.35">
      <c r="A86" s="4" t="s">
        <v>158</v>
      </c>
      <c r="B86" s="5" t="s">
        <v>7</v>
      </c>
      <c r="C86" s="5" t="s">
        <v>159</v>
      </c>
      <c r="D86" s="5" t="s">
        <v>24</v>
      </c>
      <c r="E86" s="5" t="s">
        <v>24</v>
      </c>
      <c r="F86" s="5" t="s">
        <v>24</v>
      </c>
      <c r="G86" s="5" t="s">
        <v>24</v>
      </c>
      <c r="H86" s="5" t="s">
        <v>24</v>
      </c>
      <c r="I86" s="5" t="s">
        <v>24</v>
      </c>
      <c r="J86" s="5" t="s">
        <v>24</v>
      </c>
      <c r="K86" s="5" t="s">
        <v>24</v>
      </c>
      <c r="L86" s="5" t="s">
        <v>24</v>
      </c>
      <c r="M86" s="5" t="s">
        <v>24</v>
      </c>
      <c r="N86" s="5" t="s">
        <v>24</v>
      </c>
      <c r="O86" s="6" t="s">
        <v>24</v>
      </c>
    </row>
    <row r="87" spans="1:44" x14ac:dyDescent="0.35">
      <c r="A87" s="4" t="s">
        <v>160</v>
      </c>
      <c r="B87" s="5" t="s">
        <v>7</v>
      </c>
      <c r="C87" s="5" t="s">
        <v>161</v>
      </c>
      <c r="D87" s="5">
        <v>2189</v>
      </c>
      <c r="E87" s="5">
        <v>3083</v>
      </c>
      <c r="F87" s="5">
        <v>7892</v>
      </c>
      <c r="G87" s="5">
        <v>4775</v>
      </c>
      <c r="H87" s="5">
        <v>5955</v>
      </c>
      <c r="I87" s="5">
        <v>8947</v>
      </c>
      <c r="J87" s="5">
        <v>10779</v>
      </c>
      <c r="K87" s="5">
        <v>9586</v>
      </c>
      <c r="L87" s="5">
        <v>12571</v>
      </c>
      <c r="M87" s="5">
        <v>15572</v>
      </c>
      <c r="N87" s="5">
        <v>14260</v>
      </c>
      <c r="O87" s="6">
        <v>12617</v>
      </c>
    </row>
    <row r="88" spans="1:44" x14ac:dyDescent="0.35">
      <c r="A88" s="4" t="s">
        <v>162</v>
      </c>
      <c r="B88" s="5" t="s">
        <v>7</v>
      </c>
      <c r="C88" s="5" t="s">
        <v>163</v>
      </c>
      <c r="D88" s="5" t="s">
        <v>24</v>
      </c>
      <c r="E88" s="5" t="s">
        <v>24</v>
      </c>
      <c r="F88" s="5" t="s">
        <v>24</v>
      </c>
      <c r="G88" s="5" t="s">
        <v>24</v>
      </c>
      <c r="H88" s="5" t="s">
        <v>24</v>
      </c>
      <c r="I88" s="5" t="s">
        <v>24</v>
      </c>
      <c r="J88" s="5" t="s">
        <v>24</v>
      </c>
      <c r="K88" s="5" t="s">
        <v>24</v>
      </c>
      <c r="L88" s="5" t="s">
        <v>24</v>
      </c>
      <c r="M88" s="5" t="s">
        <v>24</v>
      </c>
      <c r="N88" s="5" t="s">
        <v>24</v>
      </c>
      <c r="O88" s="6" t="s">
        <v>24</v>
      </c>
      <c r="P88" s="10" t="s">
        <v>192</v>
      </c>
      <c r="Q88" s="10" t="s">
        <v>194</v>
      </c>
    </row>
    <row r="89" spans="1:44" x14ac:dyDescent="0.35">
      <c r="A89" s="4" t="s">
        <v>164</v>
      </c>
      <c r="B89" s="5" t="s">
        <v>7</v>
      </c>
      <c r="C89" s="5" t="s">
        <v>165</v>
      </c>
      <c r="D89" s="5">
        <v>27739</v>
      </c>
      <c r="E89" s="5">
        <v>26919</v>
      </c>
      <c r="F89" s="5">
        <v>25102</v>
      </c>
      <c r="G89" s="5">
        <v>28494</v>
      </c>
      <c r="H89" s="5">
        <v>27670</v>
      </c>
      <c r="I89" s="5">
        <v>24960</v>
      </c>
      <c r="J89" s="5">
        <v>29578</v>
      </c>
      <c r="K89" s="5">
        <v>31818</v>
      </c>
      <c r="L89" s="5">
        <v>36176</v>
      </c>
      <c r="M89" s="5">
        <v>35720</v>
      </c>
      <c r="N89" s="5">
        <v>36688</v>
      </c>
      <c r="O89" s="6">
        <v>35330</v>
      </c>
    </row>
    <row r="90" spans="1:44" x14ac:dyDescent="0.35">
      <c r="A90" s="4" t="s">
        <v>166</v>
      </c>
      <c r="B90" s="5" t="s">
        <v>7</v>
      </c>
      <c r="C90" s="5" t="s">
        <v>167</v>
      </c>
      <c r="D90" s="5">
        <v>8138</v>
      </c>
      <c r="E90" s="5">
        <v>9576</v>
      </c>
      <c r="F90" s="5">
        <v>7673</v>
      </c>
      <c r="G90" s="5">
        <v>11369</v>
      </c>
      <c r="H90" s="5">
        <v>8901</v>
      </c>
      <c r="I90" s="5">
        <v>9581</v>
      </c>
      <c r="J90" s="5">
        <v>6774</v>
      </c>
      <c r="K90" s="5">
        <v>8691</v>
      </c>
      <c r="L90" s="5">
        <v>10293</v>
      </c>
      <c r="M90" s="5">
        <v>10130</v>
      </c>
      <c r="N90" s="5">
        <v>13452</v>
      </c>
      <c r="O90" s="6">
        <v>10871</v>
      </c>
    </row>
    <row r="91" spans="1:44" x14ac:dyDescent="0.35">
      <c r="A91" s="4" t="s">
        <v>168</v>
      </c>
      <c r="B91" s="5" t="s">
        <v>7</v>
      </c>
      <c r="C91" s="5" t="s">
        <v>169</v>
      </c>
      <c r="D91" s="5">
        <v>63</v>
      </c>
      <c r="E91" s="5">
        <v>81</v>
      </c>
      <c r="F91" s="5">
        <v>114</v>
      </c>
      <c r="G91" s="5">
        <v>144</v>
      </c>
      <c r="H91" s="5">
        <v>160</v>
      </c>
      <c r="I91" s="5">
        <v>195</v>
      </c>
      <c r="J91" s="5">
        <v>198</v>
      </c>
      <c r="K91" s="5">
        <v>214</v>
      </c>
      <c r="L91" s="5">
        <v>275</v>
      </c>
      <c r="M91" s="5">
        <v>431</v>
      </c>
      <c r="N91" s="5">
        <v>435</v>
      </c>
      <c r="O91" s="6">
        <v>428</v>
      </c>
    </row>
    <row r="92" spans="1:44" x14ac:dyDescent="0.35">
      <c r="A92" s="4" t="s">
        <v>170</v>
      </c>
      <c r="B92" s="5" t="s">
        <v>7</v>
      </c>
      <c r="C92" s="5" t="s">
        <v>171</v>
      </c>
      <c r="D92" s="5">
        <v>-721</v>
      </c>
      <c r="E92" s="5">
        <v>-660</v>
      </c>
      <c r="F92" s="5">
        <v>-163</v>
      </c>
      <c r="G92" s="5">
        <v>-42</v>
      </c>
      <c r="H92" s="5">
        <v>-491</v>
      </c>
      <c r="I92" s="5">
        <v>-531</v>
      </c>
      <c r="J92" s="5">
        <v>-704</v>
      </c>
      <c r="K92" s="5">
        <v>-686</v>
      </c>
      <c r="L92" s="5">
        <v>-620</v>
      </c>
      <c r="M92" s="5">
        <v>-615</v>
      </c>
      <c r="N92" s="5">
        <v>-721</v>
      </c>
      <c r="O92" s="6">
        <v>-577</v>
      </c>
      <c r="P92" t="s">
        <v>184</v>
      </c>
      <c r="S92">
        <v>0.03</v>
      </c>
      <c r="T92" t="s">
        <v>181</v>
      </c>
      <c r="V92" t="s">
        <v>183</v>
      </c>
      <c r="Y92" t="s">
        <v>193</v>
      </c>
    </row>
    <row r="93" spans="1:44" x14ac:dyDescent="0.35">
      <c r="A93" s="4" t="s">
        <v>172</v>
      </c>
      <c r="B93" s="5" t="s">
        <v>7</v>
      </c>
      <c r="C93" s="5" t="s">
        <v>173</v>
      </c>
      <c r="D93" s="5" t="s">
        <v>24</v>
      </c>
      <c r="E93" s="5" t="s">
        <v>24</v>
      </c>
      <c r="F93" s="5" t="s">
        <v>24</v>
      </c>
      <c r="G93" s="5" t="s">
        <v>24</v>
      </c>
      <c r="H93" s="5" t="s">
        <v>24</v>
      </c>
      <c r="I93" s="5" t="s">
        <v>24</v>
      </c>
      <c r="J93" s="5" t="s">
        <v>24</v>
      </c>
      <c r="K93" s="5" t="s">
        <v>24</v>
      </c>
      <c r="L93" s="5" t="s">
        <v>24</v>
      </c>
      <c r="M93" s="5" t="s">
        <v>24</v>
      </c>
      <c r="N93" s="5" t="s">
        <v>24</v>
      </c>
      <c r="O93" s="6" t="s">
        <v>24</v>
      </c>
      <c r="P93" t="s">
        <v>180</v>
      </c>
      <c r="S93">
        <v>7.0000000000000007E-2</v>
      </c>
      <c r="T93" t="s">
        <v>181</v>
      </c>
      <c r="V93" t="s">
        <v>187</v>
      </c>
      <c r="W93">
        <v>0.8</v>
      </c>
      <c r="Y93">
        <v>0.2</v>
      </c>
    </row>
    <row r="94" spans="1:44" x14ac:dyDescent="0.35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6"/>
      <c r="P94" t="s">
        <v>182</v>
      </c>
      <c r="S94">
        <v>0</v>
      </c>
      <c r="T94" t="s">
        <v>181</v>
      </c>
      <c r="V94" t="s">
        <v>186</v>
      </c>
      <c r="W94">
        <v>0.2</v>
      </c>
    </row>
    <row r="95" spans="1:44" x14ac:dyDescent="0.35">
      <c r="A95" s="4"/>
      <c r="B95" s="5"/>
      <c r="C95" s="5" t="s">
        <v>177</v>
      </c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6"/>
    </row>
    <row r="96" spans="1:44" x14ac:dyDescent="0.35">
      <c r="A96" s="4"/>
      <c r="B96" s="5"/>
      <c r="C96" s="5"/>
      <c r="D96" s="5">
        <v>2010</v>
      </c>
      <c r="E96" s="5">
        <v>2011</v>
      </c>
      <c r="F96" s="5">
        <v>2012</v>
      </c>
      <c r="G96" s="5">
        <v>2013</v>
      </c>
      <c r="H96" s="5">
        <v>2014</v>
      </c>
      <c r="I96" s="5">
        <v>2015</v>
      </c>
      <c r="J96" s="5">
        <v>2016</v>
      </c>
      <c r="K96" s="5">
        <v>2017</v>
      </c>
      <c r="L96" s="5">
        <v>2018</v>
      </c>
      <c r="M96" s="5">
        <v>2019</v>
      </c>
      <c r="N96" s="5">
        <v>2020</v>
      </c>
      <c r="O96" s="6">
        <v>2021</v>
      </c>
      <c r="P96">
        <v>2022</v>
      </c>
      <c r="Q96">
        <v>2023</v>
      </c>
      <c r="R96">
        <v>2024</v>
      </c>
      <c r="S96">
        <v>2025</v>
      </c>
      <c r="T96">
        <v>2026</v>
      </c>
      <c r="U96">
        <v>2027</v>
      </c>
      <c r="V96">
        <v>2028</v>
      </c>
      <c r="W96">
        <v>2029</v>
      </c>
      <c r="X96">
        <v>2030</v>
      </c>
      <c r="Y96">
        <v>2031</v>
      </c>
      <c r="Z96">
        <v>2032</v>
      </c>
      <c r="AA96">
        <v>2033</v>
      </c>
      <c r="AB96">
        <v>2034</v>
      </c>
      <c r="AC96">
        <v>2035</v>
      </c>
      <c r="AD96">
        <v>2036</v>
      </c>
      <c r="AE96">
        <v>2037</v>
      </c>
      <c r="AF96">
        <v>2038</v>
      </c>
      <c r="AG96">
        <v>2039</v>
      </c>
      <c r="AH96">
        <v>2040</v>
      </c>
      <c r="AI96">
        <v>2041</v>
      </c>
      <c r="AJ96">
        <v>2042</v>
      </c>
      <c r="AK96">
        <v>2043</v>
      </c>
      <c r="AL96">
        <v>2044</v>
      </c>
      <c r="AM96">
        <v>2045</v>
      </c>
      <c r="AN96">
        <v>2046</v>
      </c>
      <c r="AO96">
        <v>2047</v>
      </c>
      <c r="AP96">
        <v>2048</v>
      </c>
      <c r="AQ96">
        <v>2049</v>
      </c>
      <c r="AR96">
        <v>2050</v>
      </c>
    </row>
    <row r="97" spans="1:44" x14ac:dyDescent="0.35">
      <c r="A97" s="4"/>
      <c r="B97" s="5"/>
      <c r="C97" s="5" t="s">
        <v>174</v>
      </c>
      <c r="D97" s="5">
        <f>SUM(D84,D72,D60,D47,D35,D23,D11)</f>
        <v>359575</v>
      </c>
      <c r="E97" s="5">
        <f t="shared" ref="E97:M97" si="0">SUM(E84,E72,E60,E47,E35,E23,E11)</f>
        <v>310187</v>
      </c>
      <c r="F97" s="5">
        <f t="shared" si="0"/>
        <v>249990</v>
      </c>
      <c r="G97" s="5">
        <f t="shared" si="0"/>
        <v>243736</v>
      </c>
      <c r="H97" s="5">
        <f t="shared" si="0"/>
        <v>266983</v>
      </c>
      <c r="I97" s="5">
        <f t="shared" si="0"/>
        <v>219101</v>
      </c>
      <c r="J97" s="5">
        <f t="shared" si="0"/>
        <v>204835</v>
      </c>
      <c r="K97" s="5">
        <f t="shared" si="0"/>
        <v>185131</v>
      </c>
      <c r="L97" s="5">
        <f t="shared" si="0"/>
        <v>170483</v>
      </c>
      <c r="M97" s="5">
        <f t="shared" si="0"/>
        <v>140874</v>
      </c>
      <c r="N97" s="5">
        <f>SUM(N84,N72,N60,N47,N35,N23,N11)</f>
        <v>103544</v>
      </c>
      <c r="O97" s="6">
        <f>SUM(O84,O72,O60,O47,O35,O23,O11)</f>
        <v>122899</v>
      </c>
      <c r="P97">
        <f>MAX($O$97*(1-P102),0)</f>
        <v>114296.06999999999</v>
      </c>
      <c r="Q97">
        <f>MAX($O$97*(1-Q102),0)</f>
        <v>105693.14</v>
      </c>
      <c r="R97">
        <f t="shared" ref="R97:Z97" si="1">MAX($O$97*(1-R102),0)</f>
        <v>97090.21</v>
      </c>
      <c r="S97">
        <f t="shared" si="1"/>
        <v>88487.28</v>
      </c>
      <c r="T97">
        <f t="shared" si="1"/>
        <v>79884.349999999991</v>
      </c>
      <c r="U97">
        <f t="shared" si="1"/>
        <v>71281.42</v>
      </c>
      <c r="V97">
        <f t="shared" si="1"/>
        <v>62678.49</v>
      </c>
      <c r="W97">
        <f t="shared" si="1"/>
        <v>54075.55999999999</v>
      </c>
      <c r="X97">
        <f t="shared" si="1"/>
        <v>45472.629999999983</v>
      </c>
      <c r="Y97">
        <f t="shared" si="1"/>
        <v>36869.69999999999</v>
      </c>
      <c r="Z97">
        <f t="shared" si="1"/>
        <v>28266.769999999997</v>
      </c>
      <c r="AA97">
        <f t="shared" ref="AA97:AR97" si="2">MAX($O$97*(1-AA102),0)</f>
        <v>19663.839999999989</v>
      </c>
      <c r="AB97">
        <f t="shared" si="2"/>
        <v>11060.909999999982</v>
      </c>
      <c r="AC97">
        <f t="shared" si="2"/>
        <v>2457.9799999999886</v>
      </c>
      <c r="AD97">
        <f t="shared" si="2"/>
        <v>0</v>
      </c>
      <c r="AE97">
        <f t="shared" si="2"/>
        <v>0</v>
      </c>
      <c r="AF97">
        <f t="shared" si="2"/>
        <v>0</v>
      </c>
      <c r="AG97">
        <f t="shared" si="2"/>
        <v>0</v>
      </c>
      <c r="AH97">
        <f t="shared" si="2"/>
        <v>0</v>
      </c>
      <c r="AI97">
        <f t="shared" si="2"/>
        <v>0</v>
      </c>
      <c r="AJ97">
        <f t="shared" si="2"/>
        <v>0</v>
      </c>
      <c r="AK97">
        <f t="shared" si="2"/>
        <v>0</v>
      </c>
      <c r="AL97">
        <f t="shared" si="2"/>
        <v>0</v>
      </c>
      <c r="AM97">
        <f t="shared" si="2"/>
        <v>0</v>
      </c>
      <c r="AN97">
        <f t="shared" si="2"/>
        <v>0</v>
      </c>
      <c r="AO97">
        <f t="shared" si="2"/>
        <v>0</v>
      </c>
      <c r="AP97">
        <f t="shared" si="2"/>
        <v>0</v>
      </c>
      <c r="AQ97">
        <f t="shared" si="2"/>
        <v>0</v>
      </c>
      <c r="AR97">
        <f t="shared" si="2"/>
        <v>0</v>
      </c>
    </row>
    <row r="98" spans="1:44" x14ac:dyDescent="0.35">
      <c r="A98" s="4" t="s">
        <v>156</v>
      </c>
      <c r="B98" s="5"/>
      <c r="C98" s="5" t="s">
        <v>175</v>
      </c>
      <c r="D98" s="5">
        <f t="shared" ref="D98:O98" si="3">SUM(D87,D75,D63,D50,D38,D26,D14)</f>
        <v>239550</v>
      </c>
      <c r="E98" s="5">
        <f t="shared" si="3"/>
        <v>264601</v>
      </c>
      <c r="F98" s="5">
        <f t="shared" si="3"/>
        <v>323130</v>
      </c>
      <c r="G98" s="5">
        <f t="shared" si="3"/>
        <v>297652</v>
      </c>
      <c r="H98" s="5">
        <f t="shared" si="3"/>
        <v>304839</v>
      </c>
      <c r="I98" s="5">
        <f t="shared" si="3"/>
        <v>365613</v>
      </c>
      <c r="J98" s="5">
        <f t="shared" si="3"/>
        <v>382059</v>
      </c>
      <c r="K98" s="5">
        <f t="shared" si="3"/>
        <v>374269</v>
      </c>
      <c r="L98" s="5">
        <f t="shared" si="3"/>
        <v>405484</v>
      </c>
      <c r="M98" s="5">
        <f t="shared" si="3"/>
        <v>422538</v>
      </c>
      <c r="N98" s="5">
        <f t="shared" si="3"/>
        <v>432441</v>
      </c>
      <c r="O98" s="6">
        <f t="shared" si="3"/>
        <v>420347</v>
      </c>
      <c r="P98">
        <f>IF(P97&gt;0,(MAX((O98+((O97-P97)*$W$93)+(O99-P99)+((SUM(O97:O101)*$S$92)*$W$93)+(O100-P100)*$W$93),0)),(MAX((O98+((O97-P97)*$W$94)+(O99-P99)+((SUM(O97:O101)*$S$92)*$W$93)+(O100-P100)*$W$93),0)))</f>
        <v>447955.55199999997</v>
      </c>
      <c r="Q98">
        <f t="shared" ref="Q98:AR98" si="4">MAX((P98+((P97-Q97)*$W$93)+(P99-Q99)+((SUM(P97:P101)*$S$92)*$W$93)+(P100-Q100)*$W$93),0)</f>
        <v>476185.89023999998</v>
      </c>
      <c r="R98">
        <f t="shared" si="4"/>
        <v>454649.26830719999</v>
      </c>
      <c r="S98">
        <f t="shared" si="4"/>
        <v>484179.69939641596</v>
      </c>
      <c r="T98">
        <f t="shared" si="4"/>
        <v>514389.57309830841</v>
      </c>
      <c r="U98">
        <f t="shared" si="4"/>
        <v>545299.27269125765</v>
      </c>
      <c r="V98">
        <f t="shared" si="4"/>
        <v>576929.79295199539</v>
      </c>
      <c r="W98">
        <f t="shared" si="4"/>
        <v>609302.7585005553</v>
      </c>
      <c r="X98">
        <f t="shared" si="4"/>
        <v>642440.44269557204</v>
      </c>
      <c r="Y98">
        <f t="shared" si="4"/>
        <v>676365.78709643928</v>
      </c>
      <c r="Z98">
        <f t="shared" si="4"/>
        <v>711102.42150933249</v>
      </c>
      <c r="AA98">
        <f t="shared" si="4"/>
        <v>746674.68463461252</v>
      </c>
      <c r="AB98">
        <f t="shared" si="4"/>
        <v>783107.64533365099</v>
      </c>
      <c r="AC98">
        <f t="shared" si="4"/>
        <v>820427.12453366059</v>
      </c>
      <c r="AD98">
        <f t="shared" si="4"/>
        <v>853743.75778967037</v>
      </c>
      <c r="AE98">
        <f t="shared" si="4"/>
        <v>886034.51452336053</v>
      </c>
      <c r="AF98">
        <f t="shared" si="4"/>
        <v>919293.99395906134</v>
      </c>
      <c r="AG98">
        <f t="shared" si="4"/>
        <v>953551.25777783315</v>
      </c>
      <c r="AH98">
        <f t="shared" si="4"/>
        <v>988836.2395111681</v>
      </c>
      <c r="AI98">
        <f t="shared" si="4"/>
        <v>1025179.7706965031</v>
      </c>
      <c r="AJ98">
        <f t="shared" si="4"/>
        <v>1062613.6078173982</v>
      </c>
      <c r="AK98">
        <f t="shared" si="4"/>
        <v>1101170.46005192</v>
      </c>
      <c r="AL98">
        <f t="shared" si="4"/>
        <v>1140884.0178534777</v>
      </c>
      <c r="AM98">
        <f t="shared" si="4"/>
        <v>1181788.982389082</v>
      </c>
      <c r="AN98">
        <f t="shared" si="4"/>
        <v>1223921.0958607544</v>
      </c>
      <c r="AO98">
        <f t="shared" si="4"/>
        <v>1267317.172736577</v>
      </c>
      <c r="AP98">
        <f t="shared" si="4"/>
        <v>1312015.1319186743</v>
      </c>
      <c r="AQ98">
        <f t="shared" si="4"/>
        <v>1358054.0298762345</v>
      </c>
      <c r="AR98">
        <f t="shared" si="4"/>
        <v>1405474.0947725214</v>
      </c>
    </row>
    <row r="99" spans="1:44" x14ac:dyDescent="0.35">
      <c r="A99" s="4" t="s">
        <v>158</v>
      </c>
      <c r="B99" s="5"/>
      <c r="C99" s="5" t="s">
        <v>178</v>
      </c>
      <c r="D99" s="5">
        <f t="shared" ref="D99:O99" si="5">SUM(D89,D77,D65,D52,D40,D28,D16)</f>
        <v>225499</v>
      </c>
      <c r="E99" s="5">
        <f t="shared" si="5"/>
        <v>224363</v>
      </c>
      <c r="F99" s="5">
        <f t="shared" si="5"/>
        <v>215582</v>
      </c>
      <c r="G99" s="5">
        <f t="shared" si="5"/>
        <v>234098</v>
      </c>
      <c r="H99" s="5">
        <f t="shared" si="5"/>
        <v>232990</v>
      </c>
      <c r="I99" s="5">
        <f t="shared" si="5"/>
        <v>235839</v>
      </c>
      <c r="J99" s="5">
        <f t="shared" si="5"/>
        <v>237790</v>
      </c>
      <c r="K99" s="5">
        <f t="shared" si="5"/>
        <v>241409</v>
      </c>
      <c r="L99" s="5">
        <f t="shared" si="5"/>
        <v>241026</v>
      </c>
      <c r="M99" s="5">
        <f t="shared" si="5"/>
        <v>251128</v>
      </c>
      <c r="N99" s="5">
        <f t="shared" si="5"/>
        <v>246035</v>
      </c>
      <c r="O99" s="6">
        <f t="shared" si="5"/>
        <v>252037</v>
      </c>
      <c r="P99">
        <v>252037</v>
      </c>
      <c r="Q99">
        <v>252037</v>
      </c>
      <c r="R99">
        <f>252037*(1+$Y$93)</f>
        <v>302444.39999999997</v>
      </c>
      <c r="S99">
        <f>R99</f>
        <v>302444.39999999997</v>
      </c>
      <c r="T99">
        <f t="shared" ref="T99:AR99" si="6">S99</f>
        <v>302444.39999999997</v>
      </c>
      <c r="U99">
        <f t="shared" si="6"/>
        <v>302444.39999999997</v>
      </c>
      <c r="V99">
        <f t="shared" si="6"/>
        <v>302444.39999999997</v>
      </c>
      <c r="W99">
        <f t="shared" si="6"/>
        <v>302444.39999999997</v>
      </c>
      <c r="X99">
        <f t="shared" si="6"/>
        <v>302444.39999999997</v>
      </c>
      <c r="Y99">
        <f t="shared" si="6"/>
        <v>302444.39999999997</v>
      </c>
      <c r="Z99">
        <f t="shared" si="6"/>
        <v>302444.39999999997</v>
      </c>
      <c r="AA99">
        <f t="shared" si="6"/>
        <v>302444.39999999997</v>
      </c>
      <c r="AB99">
        <f t="shared" si="6"/>
        <v>302444.39999999997</v>
      </c>
      <c r="AC99">
        <f t="shared" si="6"/>
        <v>302444.39999999997</v>
      </c>
      <c r="AD99">
        <f t="shared" si="6"/>
        <v>302444.39999999997</v>
      </c>
      <c r="AE99">
        <f t="shared" si="6"/>
        <v>302444.39999999997</v>
      </c>
      <c r="AF99">
        <f t="shared" si="6"/>
        <v>302444.39999999997</v>
      </c>
      <c r="AG99">
        <f t="shared" si="6"/>
        <v>302444.39999999997</v>
      </c>
      <c r="AH99">
        <f t="shared" si="6"/>
        <v>302444.39999999997</v>
      </c>
      <c r="AI99">
        <f t="shared" si="6"/>
        <v>302444.39999999997</v>
      </c>
      <c r="AJ99">
        <f t="shared" si="6"/>
        <v>302444.39999999997</v>
      </c>
      <c r="AK99">
        <f t="shared" si="6"/>
        <v>302444.39999999997</v>
      </c>
      <c r="AL99">
        <f t="shared" si="6"/>
        <v>302444.39999999997</v>
      </c>
      <c r="AM99">
        <f t="shared" si="6"/>
        <v>302444.39999999997</v>
      </c>
      <c r="AN99">
        <f t="shared" si="6"/>
        <v>302444.39999999997</v>
      </c>
      <c r="AO99">
        <f t="shared" si="6"/>
        <v>302444.39999999997</v>
      </c>
      <c r="AP99">
        <f t="shared" si="6"/>
        <v>302444.39999999997</v>
      </c>
      <c r="AQ99">
        <f t="shared" si="6"/>
        <v>302444.39999999997</v>
      </c>
      <c r="AR99">
        <f t="shared" si="6"/>
        <v>302444.39999999997</v>
      </c>
    </row>
    <row r="100" spans="1:44" x14ac:dyDescent="0.35">
      <c r="A100" s="4" t="s">
        <v>160</v>
      </c>
      <c r="B100" s="5"/>
      <c r="C100" s="5" t="s">
        <v>176</v>
      </c>
      <c r="D100" s="5">
        <f t="shared" ref="D100:N100" si="7">SUM(D90,D78,D66,D53,D41,D29,D17)</f>
        <v>27436</v>
      </c>
      <c r="E100" s="5">
        <f t="shared" si="7"/>
        <v>26764</v>
      </c>
      <c r="F100" s="5">
        <f t="shared" si="7"/>
        <v>22239</v>
      </c>
      <c r="G100" s="5">
        <f t="shared" si="7"/>
        <v>37373</v>
      </c>
      <c r="H100" s="5">
        <f t="shared" si="7"/>
        <v>28933</v>
      </c>
      <c r="I100" s="5">
        <f t="shared" si="7"/>
        <v>29942</v>
      </c>
      <c r="J100" s="5">
        <f t="shared" si="7"/>
        <v>23918</v>
      </c>
      <c r="K100" s="5">
        <f t="shared" si="7"/>
        <v>26179</v>
      </c>
      <c r="L100" s="5">
        <f t="shared" si="7"/>
        <v>34958</v>
      </c>
      <c r="M100" s="5">
        <f t="shared" si="7"/>
        <v>34829</v>
      </c>
      <c r="N100" s="5">
        <f t="shared" si="7"/>
        <v>43476</v>
      </c>
      <c r="O100" s="6">
        <f>SUM(O90,O78,O66,O53,O41,O29,O17)</f>
        <v>34626</v>
      </c>
      <c r="P100">
        <f>$O$100*(1-P103)</f>
        <v>34626</v>
      </c>
      <c r="Q100">
        <f>$O$100*(1-Q103)</f>
        <v>34626</v>
      </c>
      <c r="R100">
        <f t="shared" ref="R100:Z100" si="8">$O$100*(1-R103)</f>
        <v>34626</v>
      </c>
      <c r="S100">
        <f t="shared" si="8"/>
        <v>34626</v>
      </c>
      <c r="T100">
        <f t="shared" si="8"/>
        <v>34626</v>
      </c>
      <c r="U100">
        <f t="shared" si="8"/>
        <v>34626</v>
      </c>
      <c r="V100">
        <f t="shared" si="8"/>
        <v>34626</v>
      </c>
      <c r="W100">
        <f t="shared" si="8"/>
        <v>34626</v>
      </c>
      <c r="X100">
        <f t="shared" si="8"/>
        <v>34626</v>
      </c>
      <c r="Y100">
        <f t="shared" si="8"/>
        <v>34626</v>
      </c>
      <c r="Z100">
        <f t="shared" si="8"/>
        <v>34626</v>
      </c>
      <c r="AA100">
        <f t="shared" ref="AA100:AR100" si="9">$O$100*(1-AA103)</f>
        <v>34626</v>
      </c>
      <c r="AB100">
        <f t="shared" si="9"/>
        <v>34626</v>
      </c>
      <c r="AC100">
        <f t="shared" si="9"/>
        <v>34626</v>
      </c>
      <c r="AD100">
        <f t="shared" si="9"/>
        <v>34626</v>
      </c>
      <c r="AE100">
        <f t="shared" si="9"/>
        <v>34626</v>
      </c>
      <c r="AF100">
        <f t="shared" si="9"/>
        <v>34626</v>
      </c>
      <c r="AG100">
        <f t="shared" si="9"/>
        <v>34626</v>
      </c>
      <c r="AH100">
        <f t="shared" si="9"/>
        <v>34626</v>
      </c>
      <c r="AI100">
        <f t="shared" si="9"/>
        <v>34626</v>
      </c>
      <c r="AJ100">
        <f t="shared" si="9"/>
        <v>34626</v>
      </c>
      <c r="AK100">
        <f t="shared" si="9"/>
        <v>34626</v>
      </c>
      <c r="AL100">
        <f t="shared" si="9"/>
        <v>34626</v>
      </c>
      <c r="AM100">
        <f t="shared" si="9"/>
        <v>34626</v>
      </c>
      <c r="AN100">
        <f t="shared" si="9"/>
        <v>34626</v>
      </c>
      <c r="AO100">
        <f t="shared" si="9"/>
        <v>34626</v>
      </c>
      <c r="AP100">
        <f t="shared" si="9"/>
        <v>34626</v>
      </c>
      <c r="AQ100">
        <f t="shared" si="9"/>
        <v>34626</v>
      </c>
      <c r="AR100">
        <f t="shared" si="9"/>
        <v>34626</v>
      </c>
    </row>
    <row r="101" spans="1:44" x14ac:dyDescent="0.35">
      <c r="A101" s="4" t="s">
        <v>162</v>
      </c>
      <c r="B101" s="5"/>
      <c r="C101" s="5" t="s">
        <v>179</v>
      </c>
      <c r="D101" s="5">
        <f t="shared" ref="D101:N101" si="10">SUM(D91,D79,D67,D54,D42,D30,D18)</f>
        <v>4175</v>
      </c>
      <c r="E101" s="5">
        <f t="shared" si="10"/>
        <v>4463</v>
      </c>
      <c r="F101" s="5">
        <f t="shared" si="10"/>
        <v>4877</v>
      </c>
      <c r="G101" s="5">
        <f t="shared" si="10"/>
        <v>5395</v>
      </c>
      <c r="H101" s="5">
        <f t="shared" si="10"/>
        <v>7010</v>
      </c>
      <c r="I101" s="5">
        <f t="shared" si="10"/>
        <v>7585</v>
      </c>
      <c r="J101" s="5">
        <f t="shared" si="10"/>
        <v>10245</v>
      </c>
      <c r="K101" s="5">
        <f t="shared" si="10"/>
        <v>15381</v>
      </c>
      <c r="L101" s="5">
        <f t="shared" si="10"/>
        <v>18636</v>
      </c>
      <c r="M101" s="5">
        <f t="shared" si="10"/>
        <v>21795</v>
      </c>
      <c r="N101" s="5">
        <f t="shared" si="10"/>
        <v>27870</v>
      </c>
      <c r="O101" s="6">
        <f>SUM(O91,O79,O67,O54,O42,O30,O18)</f>
        <v>33683</v>
      </c>
      <c r="P101">
        <f t="shared" ref="P101:AR101" si="11">O101+(O97-P97)*(1-$W$93)+((SUM(O97:O101)*$S$92)*(1-$W$93))+(O100-P100)*(1-$W$93)</f>
        <v>40585.137999999999</v>
      </c>
      <c r="Q101">
        <f t="shared" si="11"/>
        <v>47642.722559999995</v>
      </c>
      <c r="R101">
        <f t="shared" si="11"/>
        <v>54860.417076799989</v>
      </c>
      <c r="S101">
        <f t="shared" si="11"/>
        <v>62243.024849103989</v>
      </c>
      <c r="T101">
        <f t="shared" si="11"/>
        <v>69795.493274577108</v>
      </c>
      <c r="U101">
        <f t="shared" si="11"/>
        <v>77522.918172814418</v>
      </c>
      <c r="V101">
        <f t="shared" si="11"/>
        <v>85430.548237998839</v>
      </c>
      <c r="W101">
        <f t="shared" si="11"/>
        <v>93523.789625138801</v>
      </c>
      <c r="X101">
        <f t="shared" si="11"/>
        <v>101808.21067389296</v>
      </c>
      <c r="Y101">
        <f t="shared" si="11"/>
        <v>110289.54677410974</v>
      </c>
      <c r="Z101">
        <f t="shared" si="11"/>
        <v>118973.70537733303</v>
      </c>
      <c r="AA101">
        <f t="shared" si="11"/>
        <v>127866.77115865302</v>
      </c>
      <c r="AB101">
        <f t="shared" si="11"/>
        <v>136975.01133341261</v>
      </c>
      <c r="AC101">
        <f t="shared" si="11"/>
        <v>146304.88113341501</v>
      </c>
      <c r="AD101">
        <f t="shared" si="11"/>
        <v>154634.03944741745</v>
      </c>
      <c r="AE101">
        <f t="shared" si="11"/>
        <v>162706.72863083999</v>
      </c>
      <c r="AF101">
        <f t="shared" si="11"/>
        <v>171021.59848976519</v>
      </c>
      <c r="AG101">
        <f t="shared" si="11"/>
        <v>179585.91444445815</v>
      </c>
      <c r="AH101">
        <f t="shared" si="11"/>
        <v>188407.15987779188</v>
      </c>
      <c r="AI101">
        <f t="shared" si="11"/>
        <v>197493.04267412564</v>
      </c>
      <c r="AJ101">
        <f t="shared" si="11"/>
        <v>206851.5019543494</v>
      </c>
      <c r="AK101">
        <f t="shared" si="11"/>
        <v>216490.71501297987</v>
      </c>
      <c r="AL101">
        <f t="shared" si="11"/>
        <v>226419.10446336927</v>
      </c>
      <c r="AM101">
        <f t="shared" si="11"/>
        <v>236645.34559727035</v>
      </c>
      <c r="AN101">
        <f t="shared" si="11"/>
        <v>247178.37396518845</v>
      </c>
      <c r="AO101">
        <f t="shared" si="11"/>
        <v>258027.39318414411</v>
      </c>
      <c r="AP101">
        <f t="shared" si="11"/>
        <v>269201.88297966844</v>
      </c>
      <c r="AQ101">
        <f t="shared" si="11"/>
        <v>280711.60746905848</v>
      </c>
      <c r="AR101">
        <f t="shared" si="11"/>
        <v>292566.62369313021</v>
      </c>
    </row>
    <row r="102" spans="1:44" x14ac:dyDescent="0.35">
      <c r="A102" s="4" t="s">
        <v>164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6"/>
      <c r="P102">
        <f t="shared" ref="P102:AR102" si="12">MIN($S$93*(P96-2021),1)</f>
        <v>7.0000000000000007E-2</v>
      </c>
      <c r="Q102">
        <f t="shared" si="12"/>
        <v>0.14000000000000001</v>
      </c>
      <c r="R102">
        <f t="shared" si="12"/>
        <v>0.21000000000000002</v>
      </c>
      <c r="S102">
        <f t="shared" si="12"/>
        <v>0.28000000000000003</v>
      </c>
      <c r="T102">
        <f t="shared" si="12"/>
        <v>0.35000000000000003</v>
      </c>
      <c r="U102">
        <f t="shared" si="12"/>
        <v>0.42000000000000004</v>
      </c>
      <c r="V102">
        <f t="shared" si="12"/>
        <v>0.49000000000000005</v>
      </c>
      <c r="W102">
        <f t="shared" si="12"/>
        <v>0.56000000000000005</v>
      </c>
      <c r="X102">
        <f t="shared" si="12"/>
        <v>0.63000000000000012</v>
      </c>
      <c r="Y102">
        <f t="shared" si="12"/>
        <v>0.70000000000000007</v>
      </c>
      <c r="Z102">
        <f t="shared" si="12"/>
        <v>0.77</v>
      </c>
      <c r="AA102">
        <f t="shared" si="12"/>
        <v>0.84000000000000008</v>
      </c>
      <c r="AB102">
        <f t="shared" si="12"/>
        <v>0.91000000000000014</v>
      </c>
      <c r="AC102">
        <f t="shared" si="12"/>
        <v>0.98000000000000009</v>
      </c>
      <c r="AD102">
        <f t="shared" si="12"/>
        <v>1</v>
      </c>
      <c r="AE102">
        <f t="shared" si="12"/>
        <v>1</v>
      </c>
      <c r="AF102">
        <f t="shared" si="12"/>
        <v>1</v>
      </c>
      <c r="AG102">
        <f t="shared" si="12"/>
        <v>1</v>
      </c>
      <c r="AH102">
        <f t="shared" si="12"/>
        <v>1</v>
      </c>
      <c r="AI102">
        <f t="shared" si="12"/>
        <v>1</v>
      </c>
      <c r="AJ102">
        <f t="shared" si="12"/>
        <v>1</v>
      </c>
      <c r="AK102">
        <f t="shared" si="12"/>
        <v>1</v>
      </c>
      <c r="AL102">
        <f t="shared" si="12"/>
        <v>1</v>
      </c>
      <c r="AM102">
        <f t="shared" si="12"/>
        <v>1</v>
      </c>
      <c r="AN102">
        <f t="shared" si="12"/>
        <v>1</v>
      </c>
      <c r="AO102">
        <f t="shared" si="12"/>
        <v>1</v>
      </c>
      <c r="AP102">
        <f t="shared" si="12"/>
        <v>1</v>
      </c>
      <c r="AQ102">
        <f t="shared" si="12"/>
        <v>1</v>
      </c>
      <c r="AR102">
        <f t="shared" si="12"/>
        <v>1</v>
      </c>
    </row>
    <row r="103" spans="1:44" x14ac:dyDescent="0.35">
      <c r="A103" s="4" t="s">
        <v>166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6"/>
      <c r="P103">
        <f t="shared" ref="P103:AH103" si="13">$S$94*(P96-2021)</f>
        <v>0</v>
      </c>
      <c r="Q103">
        <f t="shared" si="13"/>
        <v>0</v>
      </c>
      <c r="R103">
        <f t="shared" si="13"/>
        <v>0</v>
      </c>
      <c r="S103">
        <f t="shared" si="13"/>
        <v>0</v>
      </c>
      <c r="T103">
        <f t="shared" si="13"/>
        <v>0</v>
      </c>
      <c r="U103">
        <f t="shared" si="13"/>
        <v>0</v>
      </c>
      <c r="V103">
        <f t="shared" si="13"/>
        <v>0</v>
      </c>
      <c r="W103">
        <f t="shared" si="13"/>
        <v>0</v>
      </c>
      <c r="X103">
        <f t="shared" si="13"/>
        <v>0</v>
      </c>
      <c r="Y103">
        <f t="shared" si="13"/>
        <v>0</v>
      </c>
      <c r="Z103">
        <f t="shared" si="13"/>
        <v>0</v>
      </c>
      <c r="AA103">
        <f t="shared" si="13"/>
        <v>0</v>
      </c>
      <c r="AB103">
        <f t="shared" si="13"/>
        <v>0</v>
      </c>
      <c r="AC103">
        <f t="shared" si="13"/>
        <v>0</v>
      </c>
      <c r="AD103">
        <f t="shared" si="13"/>
        <v>0</v>
      </c>
      <c r="AE103">
        <f t="shared" si="13"/>
        <v>0</v>
      </c>
      <c r="AF103">
        <f t="shared" si="13"/>
        <v>0</v>
      </c>
      <c r="AG103">
        <f t="shared" si="13"/>
        <v>0</v>
      </c>
      <c r="AH103">
        <f t="shared" si="13"/>
        <v>0</v>
      </c>
    </row>
    <row r="104" spans="1:44" x14ac:dyDescent="0.35">
      <c r="A104" s="4" t="s">
        <v>168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 t="s">
        <v>185</v>
      </c>
      <c r="O104" s="6">
        <f t="shared" ref="O104:AR104" si="14">SUM(O97:O101)</f>
        <v>863592</v>
      </c>
      <c r="P104">
        <f t="shared" si="14"/>
        <v>889499.76</v>
      </c>
      <c r="Q104">
        <f t="shared" si="14"/>
        <v>916184.75280000002</v>
      </c>
      <c r="R104">
        <f t="shared" si="14"/>
        <v>943670.29538400006</v>
      </c>
      <c r="S104">
        <f t="shared" si="14"/>
        <v>971980.40424552001</v>
      </c>
      <c r="T104">
        <f t="shared" si="14"/>
        <v>1001139.8163728855</v>
      </c>
      <c r="U104">
        <f t="shared" si="14"/>
        <v>1031174.010864072</v>
      </c>
      <c r="V104">
        <f t="shared" si="14"/>
        <v>1062109.2311899941</v>
      </c>
      <c r="W104">
        <f t="shared" si="14"/>
        <v>1093972.508125694</v>
      </c>
      <c r="X104">
        <f t="shared" si="14"/>
        <v>1126791.6833694649</v>
      </c>
      <c r="Y104">
        <f t="shared" si="14"/>
        <v>1160595.4338705491</v>
      </c>
      <c r="Z104">
        <f t="shared" si="14"/>
        <v>1195413.2968866655</v>
      </c>
      <c r="AA104">
        <f t="shared" si="14"/>
        <v>1231275.6957932655</v>
      </c>
      <c r="AB104">
        <f t="shared" si="14"/>
        <v>1268213.9666670635</v>
      </c>
      <c r="AC104">
        <f t="shared" si="14"/>
        <v>1306260.3856670756</v>
      </c>
      <c r="AD104">
        <f t="shared" si="14"/>
        <v>1345448.1972370879</v>
      </c>
      <c r="AE104">
        <f t="shared" si="14"/>
        <v>1385811.6431542006</v>
      </c>
      <c r="AF104">
        <f t="shared" si="14"/>
        <v>1427385.9924488263</v>
      </c>
      <c r="AG104">
        <f t="shared" si="14"/>
        <v>1470207.5722222913</v>
      </c>
      <c r="AH104">
        <f t="shared" si="14"/>
        <v>1514313.79938896</v>
      </c>
      <c r="AI104">
        <f t="shared" si="14"/>
        <v>1559743.2133706287</v>
      </c>
      <c r="AJ104">
        <f t="shared" si="14"/>
        <v>1606535.5097717475</v>
      </c>
      <c r="AK104">
        <f t="shared" si="14"/>
        <v>1654731.5750648999</v>
      </c>
      <c r="AL104">
        <f t="shared" si="14"/>
        <v>1704373.522316847</v>
      </c>
      <c r="AM104">
        <f t="shared" si="14"/>
        <v>1755504.7279863523</v>
      </c>
      <c r="AN104">
        <f t="shared" si="14"/>
        <v>1808169.8698259427</v>
      </c>
      <c r="AO104">
        <f t="shared" si="14"/>
        <v>1862414.9659207209</v>
      </c>
      <c r="AP104">
        <f t="shared" si="14"/>
        <v>1918287.4148983427</v>
      </c>
      <c r="AQ104">
        <f t="shared" si="14"/>
        <v>1975836.037345293</v>
      </c>
      <c r="AR104">
        <f t="shared" si="14"/>
        <v>2035111.1184656515</v>
      </c>
    </row>
    <row r="105" spans="1:44" x14ac:dyDescent="0.35">
      <c r="A105" s="4" t="s">
        <v>170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6"/>
      <c r="P105">
        <f>P104/O104</f>
        <v>1.03</v>
      </c>
      <c r="Q105">
        <f>Q104/P104</f>
        <v>1.03</v>
      </c>
      <c r="R105">
        <f t="shared" ref="R105:Z105" si="15">R104/Q104</f>
        <v>1.03</v>
      </c>
      <c r="S105">
        <f t="shared" si="15"/>
        <v>1.03</v>
      </c>
      <c r="T105">
        <f t="shared" si="15"/>
        <v>1.0299999999999998</v>
      </c>
      <c r="U105">
        <f t="shared" si="15"/>
        <v>1.03</v>
      </c>
      <c r="V105">
        <f t="shared" si="15"/>
        <v>1.03</v>
      </c>
      <c r="W105">
        <f t="shared" si="15"/>
        <v>1.03</v>
      </c>
      <c r="X105">
        <f t="shared" si="15"/>
        <v>1.03</v>
      </c>
      <c r="Y105">
        <f t="shared" si="15"/>
        <v>1.0300000000000002</v>
      </c>
      <c r="Z105">
        <f t="shared" si="15"/>
        <v>1.03</v>
      </c>
      <c r="AA105">
        <f t="shared" ref="AA105" si="16">AA104/Z104</f>
        <v>1.03</v>
      </c>
      <c r="AB105">
        <f t="shared" ref="AB105" si="17">AB104/AA104</f>
        <v>1.03</v>
      </c>
      <c r="AC105">
        <f t="shared" ref="AC105" si="18">AC104/AB104</f>
        <v>1.0300000000000002</v>
      </c>
      <c r="AD105">
        <f t="shared" ref="AD105" si="19">AD104/AC104</f>
        <v>1.03</v>
      </c>
      <c r="AE105">
        <f t="shared" ref="AE105" si="20">AE104/AD104</f>
        <v>1.03</v>
      </c>
      <c r="AF105">
        <f t="shared" ref="AF105" si="21">AF104/AE104</f>
        <v>1.0299999999999998</v>
      </c>
      <c r="AG105">
        <f t="shared" ref="AG105" si="22">AG104/AF104</f>
        <v>1.03</v>
      </c>
      <c r="AH105">
        <f t="shared" ref="AH105" si="23">AH104/AG104</f>
        <v>1.03</v>
      </c>
      <c r="AI105">
        <f t="shared" ref="AI105" si="24">AI104/AH104</f>
        <v>1.0299999999999998</v>
      </c>
      <c r="AJ105">
        <f t="shared" ref="AJ105" si="25">AJ104/AI104</f>
        <v>1.03</v>
      </c>
      <c r="AK105">
        <f t="shared" ref="AK105" si="26">AK104/AJ104</f>
        <v>1.03</v>
      </c>
      <c r="AL105">
        <f t="shared" ref="AL105" si="27">AL104/AK104</f>
        <v>1.03</v>
      </c>
      <c r="AM105">
        <f t="shared" ref="AM105" si="28">AM104/AL104</f>
        <v>1.03</v>
      </c>
      <c r="AN105">
        <f t="shared" ref="AN105" si="29">AN104/AM104</f>
        <v>1.0299999999999998</v>
      </c>
      <c r="AO105">
        <f t="shared" ref="AO105" si="30">AO104/AN104</f>
        <v>1.03</v>
      </c>
      <c r="AP105">
        <f t="shared" ref="AP105" si="31">AP104/AO104</f>
        <v>1.03</v>
      </c>
      <c r="AQ105">
        <f t="shared" ref="AQ105" si="32">AQ104/AP104</f>
        <v>1.03</v>
      </c>
      <c r="AR105">
        <f t="shared" ref="AR105" si="33">AR104/AQ104</f>
        <v>1.0299999999999998</v>
      </c>
    </row>
    <row r="106" spans="1:44" x14ac:dyDescent="0.35">
      <c r="A106" s="7" t="s">
        <v>172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9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gas + renewables to meet demand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O</dc:creator>
  <cp:lastModifiedBy>A O</cp:lastModifiedBy>
  <dcterms:created xsi:type="dcterms:W3CDTF">2022-12-14T23:47:25Z</dcterms:created>
  <dcterms:modified xsi:type="dcterms:W3CDTF">2023-01-12T11:34:10Z</dcterms:modified>
</cp:coreProperties>
</file>