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wgaly\Downloads\"/>
    </mc:Choice>
  </mc:AlternateContent>
  <xr:revisionPtr revIDLastSave="0" documentId="13_ncr:1_{51D6DAC4-3197-471D-BC80-8A6C32B2909F}" xr6:coauthVersionLast="45" xr6:coauthVersionMax="45" xr10:uidLastSave="{00000000-0000-0000-0000-000000000000}"/>
  <bookViews>
    <workbookView xWindow="-120" yWindow="-120" windowWidth="51840" windowHeight="21240" activeTab="2" xr2:uid="{00000000-000D-0000-FFFF-FFFF00000000}"/>
  </bookViews>
  <sheets>
    <sheet name="Data Types" sheetId="4" r:id="rId1"/>
    <sheet name="Custom Types" sheetId="2" r:id="rId2"/>
    <sheet name="All Tags" sheetId="3" r:id="rId3"/>
  </sheets>
  <externalReferences>
    <externalReference r:id="rId4"/>
  </externalReferenc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3" l="1"/>
  <c r="N9" i="3"/>
  <c r="Q9" i="3" s="1"/>
  <c r="K9" i="3"/>
  <c r="J9" i="3"/>
  <c r="I9" i="3"/>
  <c r="H9" i="3"/>
  <c r="C9" i="3"/>
  <c r="L9" i="3" l="1"/>
  <c r="M9" i="3"/>
  <c r="P9" i="3"/>
  <c r="R9" i="3" s="1"/>
  <c r="I2" i="3" l="1"/>
  <c r="J2" i="3"/>
  <c r="K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10" i="3"/>
  <c r="J10" i="3"/>
  <c r="K10" i="3"/>
  <c r="I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K21" i="3"/>
  <c r="I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K49" i="3"/>
  <c r="I50" i="3"/>
  <c r="J50" i="3"/>
  <c r="K50" i="3"/>
  <c r="I51" i="3"/>
  <c r="J51" i="3"/>
  <c r="K51" i="3"/>
  <c r="H52" i="3"/>
  <c r="I52" i="3"/>
  <c r="J52" i="3"/>
  <c r="K52" i="3"/>
  <c r="H53" i="3"/>
  <c r="I53" i="3"/>
  <c r="J53" i="3"/>
  <c r="K53" i="3"/>
  <c r="I54" i="3"/>
  <c r="J54" i="3"/>
  <c r="K54" i="3"/>
  <c r="I55" i="3"/>
  <c r="K55" i="3"/>
  <c r="I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K62" i="3"/>
  <c r="I63" i="3"/>
  <c r="K63" i="3"/>
  <c r="I64" i="3"/>
  <c r="J64" i="3"/>
  <c r="K64" i="3"/>
  <c r="I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C2" i="3"/>
  <c r="C3" i="3"/>
  <c r="C4" i="3"/>
  <c r="C5" i="3"/>
  <c r="C6" i="3"/>
  <c r="C7" i="3"/>
  <c r="C8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L53" i="3" l="1"/>
  <c r="M51" i="3"/>
  <c r="M61" i="3"/>
  <c r="M56" i="3"/>
  <c r="M54" i="3"/>
  <c r="M52" i="3"/>
  <c r="M50" i="3"/>
  <c r="M34" i="3"/>
  <c r="M27" i="3"/>
  <c r="M25" i="3"/>
  <c r="M23" i="3"/>
  <c r="M18" i="3"/>
  <c r="L52" i="3"/>
  <c r="M11" i="3"/>
  <c r="M2" i="3"/>
  <c r="M42" i="3"/>
  <c r="M36" i="3"/>
  <c r="M74" i="3"/>
  <c r="M65" i="3"/>
  <c r="M31" i="3"/>
  <c r="M69" i="3"/>
  <c r="M68" i="3"/>
  <c r="M63" i="3"/>
  <c r="M53" i="3"/>
  <c r="M70" i="3"/>
  <c r="M49" i="3"/>
  <c r="M8" i="3"/>
  <c r="M6" i="3"/>
  <c r="M5" i="3"/>
  <c r="M3" i="3"/>
  <c r="M35" i="3"/>
  <c r="M12" i="3"/>
  <c r="M59" i="3"/>
  <c r="M60" i="3"/>
  <c r="M66" i="3"/>
  <c r="M58" i="3"/>
  <c r="M46" i="3"/>
  <c r="M40" i="3"/>
  <c r="M14" i="3"/>
  <c r="M20" i="3"/>
  <c r="M16" i="3"/>
  <c r="M75" i="3"/>
  <c r="M72" i="3"/>
  <c r="M57" i="3"/>
  <c r="M55" i="3"/>
  <c r="M48" i="3"/>
  <c r="M26" i="3"/>
  <c r="M19" i="3"/>
  <c r="M17" i="3"/>
  <c r="M45" i="3"/>
  <c r="M41" i="3"/>
  <c r="M39" i="3"/>
  <c r="M30" i="3"/>
  <c r="M28" i="3"/>
  <c r="M24" i="3"/>
  <c r="M22" i="3"/>
  <c r="M21" i="3"/>
  <c r="M15" i="3"/>
  <c r="M64" i="3"/>
  <c r="M62" i="3"/>
  <c r="M47" i="3"/>
  <c r="M44" i="3"/>
  <c r="M37" i="3"/>
  <c r="M33" i="3"/>
  <c r="M67" i="3"/>
  <c r="M29" i="3"/>
  <c r="M10" i="3"/>
  <c r="M7" i="3"/>
  <c r="M4" i="3"/>
  <c r="M73" i="3"/>
  <c r="M71" i="3"/>
  <c r="M43" i="3"/>
  <c r="M38" i="3"/>
  <c r="M32" i="3"/>
  <c r="M13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Q74" i="3" l="1"/>
  <c r="Q65" i="3"/>
  <c r="Q64" i="3"/>
  <c r="Q69" i="3"/>
  <c r="P72" i="3"/>
  <c r="Q72" i="3"/>
  <c r="Q70" i="3"/>
  <c r="Q73" i="3"/>
  <c r="Q67" i="3"/>
  <c r="Q63" i="3"/>
  <c r="Q62" i="3"/>
  <c r="Q71" i="3"/>
  <c r="Q68" i="3"/>
  <c r="Q75" i="3"/>
  <c r="Q66" i="3"/>
  <c r="Q61" i="3"/>
  <c r="O2" i="3"/>
  <c r="O3" i="3"/>
  <c r="O4" i="3"/>
  <c r="O5" i="3"/>
  <c r="O6" i="3"/>
  <c r="O7" i="3"/>
  <c r="O8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E3" i="4"/>
  <c r="F3" i="4"/>
  <c r="F8" i="4"/>
  <c r="F4" i="4"/>
  <c r="F5" i="4"/>
  <c r="F6" i="4"/>
  <c r="F7" i="4"/>
  <c r="F9" i="4"/>
  <c r="F10" i="4"/>
  <c r="F11" i="4"/>
  <c r="F12" i="4"/>
  <c r="F13" i="4"/>
  <c r="F14" i="4"/>
  <c r="E4" i="4"/>
  <c r="E5" i="4"/>
  <c r="E6" i="4"/>
  <c r="E7" i="4"/>
  <c r="E8" i="4"/>
  <c r="E9" i="4"/>
  <c r="E10" i="4"/>
  <c r="E11" i="4"/>
  <c r="E12" i="4"/>
  <c r="E13" i="4"/>
  <c r="E14" i="4"/>
  <c r="N2" i="3"/>
  <c r="N3" i="3"/>
  <c r="N4" i="3"/>
  <c r="N5" i="3"/>
  <c r="N6" i="3"/>
  <c r="N7" i="3"/>
  <c r="N8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H15" i="3" l="1"/>
  <c r="L15" i="3" s="1"/>
  <c r="J55" i="3"/>
  <c r="H32" i="3"/>
  <c r="L32" i="3" s="1"/>
  <c r="H64" i="3"/>
  <c r="L64" i="3" s="1"/>
  <c r="P64" i="3" s="1"/>
  <c r="J56" i="3"/>
  <c r="H25" i="3"/>
  <c r="L25" i="3" s="1"/>
  <c r="H14" i="3"/>
  <c r="L14" i="3" s="1"/>
  <c r="H26" i="3"/>
  <c r="L26" i="3" s="1"/>
  <c r="J62" i="3"/>
  <c r="H31" i="3"/>
  <c r="L31" i="3" s="1"/>
  <c r="H39" i="3"/>
  <c r="L39" i="3" s="1"/>
  <c r="H43" i="3"/>
  <c r="L43" i="3" s="1"/>
  <c r="H51" i="3"/>
  <c r="L51" i="3" s="1"/>
  <c r="H72" i="3"/>
  <c r="L72" i="3" s="1"/>
  <c r="H7" i="3"/>
  <c r="L7" i="3" s="1"/>
  <c r="H24" i="3"/>
  <c r="L24" i="3" s="1"/>
  <c r="P24" i="3" s="1"/>
  <c r="H40" i="3"/>
  <c r="L40" i="3" s="1"/>
  <c r="H44" i="3"/>
  <c r="L44" i="3" s="1"/>
  <c r="H48" i="3"/>
  <c r="L48" i="3" s="1"/>
  <c r="H49" i="3"/>
  <c r="H61" i="3"/>
  <c r="L61" i="3" s="1"/>
  <c r="P61" i="3" s="1"/>
  <c r="H57" i="3"/>
  <c r="L57" i="3" s="1"/>
  <c r="H65" i="3"/>
  <c r="H4" i="3"/>
  <c r="L4" i="3" s="1"/>
  <c r="H13" i="3"/>
  <c r="L13" i="3" s="1"/>
  <c r="H17" i="3"/>
  <c r="L17" i="3" s="1"/>
  <c r="H21" i="3"/>
  <c r="H33" i="3"/>
  <c r="L33" i="3" s="1"/>
  <c r="H45" i="3"/>
  <c r="L45" i="3" s="1"/>
  <c r="H5" i="3"/>
  <c r="L5" i="3" s="1"/>
  <c r="H22" i="3"/>
  <c r="H63" i="3"/>
  <c r="H11" i="3"/>
  <c r="H12" i="3"/>
  <c r="L12" i="3" s="1"/>
  <c r="H2" i="3"/>
  <c r="L2" i="3" s="1"/>
  <c r="H19" i="3"/>
  <c r="L19" i="3" s="1"/>
  <c r="H23" i="3"/>
  <c r="L23" i="3" s="1"/>
  <c r="H20" i="3"/>
  <c r="L20" i="3" s="1"/>
  <c r="H60" i="3"/>
  <c r="L60" i="3" s="1"/>
  <c r="H8" i="3"/>
  <c r="L8" i="3" s="1"/>
  <c r="H37" i="3"/>
  <c r="L37" i="3" s="1"/>
  <c r="H41" i="3"/>
  <c r="L41" i="3" s="1"/>
  <c r="H10" i="3"/>
  <c r="L10" i="3" s="1"/>
  <c r="H34" i="3"/>
  <c r="L34" i="3" s="1"/>
  <c r="H54" i="3"/>
  <c r="L54" i="3" s="1"/>
  <c r="H75" i="3"/>
  <c r="L75" i="3" s="1"/>
  <c r="P75" i="3" s="1"/>
  <c r="R75" i="3" s="1"/>
  <c r="H70" i="3"/>
  <c r="L70" i="3" s="1"/>
  <c r="P70" i="3" s="1"/>
  <c r="H47" i="3"/>
  <c r="L47" i="3" s="1"/>
  <c r="P47" i="3" s="1"/>
  <c r="H68" i="3"/>
  <c r="L68" i="3" s="1"/>
  <c r="P68" i="3" s="1"/>
  <c r="H69" i="3"/>
  <c r="L69" i="3" s="1"/>
  <c r="P69" i="3" s="1"/>
  <c r="H74" i="3"/>
  <c r="L74" i="3" s="1"/>
  <c r="P74" i="3" s="1"/>
  <c r="H46" i="3"/>
  <c r="L46" i="3" s="1"/>
  <c r="H71" i="3"/>
  <c r="L71" i="3" s="1"/>
  <c r="P71" i="3" s="1"/>
  <c r="H27" i="3"/>
  <c r="L27" i="3" s="1"/>
  <c r="H59" i="3"/>
  <c r="L59" i="3" s="1"/>
  <c r="J63" i="3"/>
  <c r="H28" i="3"/>
  <c r="L28" i="3" s="1"/>
  <c r="J21" i="3"/>
  <c r="L21" i="3" s="1"/>
  <c r="P21" i="3" s="1"/>
  <c r="J49" i="3"/>
  <c r="L49" i="3" s="1"/>
  <c r="J65" i="3"/>
  <c r="L65" i="3" s="1"/>
  <c r="P65" i="3" s="1"/>
  <c r="R65" i="3" s="1"/>
  <c r="H38" i="3"/>
  <c r="L38" i="3" s="1"/>
  <c r="H58" i="3"/>
  <c r="L58" i="3" s="1"/>
  <c r="J22" i="3"/>
  <c r="L22" i="3" s="1"/>
  <c r="H6" i="3"/>
  <c r="L6" i="3" s="1"/>
  <c r="P6" i="3" s="1"/>
  <c r="H35" i="3"/>
  <c r="L35" i="3" s="1"/>
  <c r="H55" i="3"/>
  <c r="H67" i="3"/>
  <c r="L67" i="3" s="1"/>
  <c r="P67" i="3" s="1"/>
  <c r="J11" i="3"/>
  <c r="L11" i="3" s="1"/>
  <c r="H56" i="3"/>
  <c r="H3" i="3"/>
  <c r="L3" i="3" s="1"/>
  <c r="H16" i="3"/>
  <c r="L16" i="3" s="1"/>
  <c r="H36" i="3"/>
  <c r="L36" i="3" s="1"/>
  <c r="P36" i="3" s="1"/>
  <c r="H29" i="3"/>
  <c r="L29" i="3" s="1"/>
  <c r="H73" i="3"/>
  <c r="L73" i="3" s="1"/>
  <c r="P73" i="3" s="1"/>
  <c r="H18" i="3"/>
  <c r="L18" i="3" s="1"/>
  <c r="P18" i="3" s="1"/>
  <c r="H30" i="3"/>
  <c r="L30" i="3" s="1"/>
  <c r="H42" i="3"/>
  <c r="L42" i="3" s="1"/>
  <c r="P42" i="3" s="1"/>
  <c r="H50" i="3"/>
  <c r="L50" i="3" s="1"/>
  <c r="P50" i="3" s="1"/>
  <c r="H62" i="3"/>
  <c r="H66" i="3"/>
  <c r="L66" i="3" s="1"/>
  <c r="P66" i="3" s="1"/>
  <c r="R66" i="3" s="1"/>
  <c r="R69" i="3"/>
  <c r="R74" i="3"/>
  <c r="R72" i="3"/>
  <c r="R61" i="3"/>
  <c r="R73" i="3"/>
  <c r="R71" i="3"/>
  <c r="R67" i="3"/>
  <c r="R70" i="3"/>
  <c r="R68" i="3"/>
  <c r="R64" i="3"/>
  <c r="P58" i="3"/>
  <c r="Q58" i="3"/>
  <c r="P39" i="3"/>
  <c r="Q39" i="3"/>
  <c r="P34" i="3"/>
  <c r="Q34" i="3"/>
  <c r="P31" i="3"/>
  <c r="Q31" i="3"/>
  <c r="P20" i="3"/>
  <c r="Q20" i="3"/>
  <c r="P37" i="3"/>
  <c r="Q37" i="3"/>
  <c r="Q6" i="3"/>
  <c r="P38" i="3"/>
  <c r="Q38" i="3"/>
  <c r="P30" i="3"/>
  <c r="Q30" i="3"/>
  <c r="P19" i="3"/>
  <c r="Q19" i="3"/>
  <c r="P13" i="3"/>
  <c r="Q13" i="3"/>
  <c r="P3" i="3"/>
  <c r="Q3" i="3"/>
  <c r="P54" i="3"/>
  <c r="Q54" i="3"/>
  <c r="P43" i="3"/>
  <c r="Q43" i="3"/>
  <c r="P60" i="3"/>
  <c r="Q60" i="3"/>
  <c r="P53" i="3"/>
  <c r="Q53" i="3"/>
  <c r="P51" i="3"/>
  <c r="Q51" i="3"/>
  <c r="Q42" i="3"/>
  <c r="Q36" i="3"/>
  <c r="Q28" i="3"/>
  <c r="P28" i="3"/>
  <c r="Q24" i="3"/>
  <c r="P17" i="3"/>
  <c r="Q17" i="3"/>
  <c r="P12" i="3"/>
  <c r="Q12" i="3"/>
  <c r="P2" i="3"/>
  <c r="Q2" i="3"/>
  <c r="P52" i="3"/>
  <c r="Q52" i="3"/>
  <c r="Q50" i="3"/>
  <c r="P41" i="3"/>
  <c r="Q41" i="3"/>
  <c r="P27" i="3"/>
  <c r="Q27" i="3"/>
  <c r="P23" i="3"/>
  <c r="Q23" i="3"/>
  <c r="P16" i="3"/>
  <c r="Q16" i="3"/>
  <c r="P11" i="3"/>
  <c r="Q11" i="3"/>
  <c r="P8" i="3"/>
  <c r="Q8" i="3"/>
  <c r="P5" i="3"/>
  <c r="Q5" i="3"/>
  <c r="Q47" i="3"/>
  <c r="P59" i="3"/>
  <c r="Q59" i="3"/>
  <c r="P46" i="3"/>
  <c r="Q46" i="3"/>
  <c r="P40" i="3"/>
  <c r="Q40" i="3"/>
  <c r="P35" i="3"/>
  <c r="Q35" i="3"/>
  <c r="P26" i="3"/>
  <c r="Q26" i="3"/>
  <c r="P22" i="3"/>
  <c r="Q22" i="3"/>
  <c r="P10" i="3"/>
  <c r="Q10" i="3"/>
  <c r="P4" i="3"/>
  <c r="Q4" i="3"/>
  <c r="Q18" i="3"/>
  <c r="P49" i="3"/>
  <c r="Q49" i="3"/>
  <c r="Q56" i="3"/>
  <c r="P48" i="3"/>
  <c r="Q48" i="3"/>
  <c r="P45" i="3"/>
  <c r="Q45" i="3"/>
  <c r="P33" i="3"/>
  <c r="Q33" i="3"/>
  <c r="P25" i="3"/>
  <c r="Q25" i="3"/>
  <c r="P15" i="3"/>
  <c r="Q15" i="3"/>
  <c r="P7" i="3"/>
  <c r="Q7" i="3"/>
  <c r="P29" i="3"/>
  <c r="Q29" i="3"/>
  <c r="P57" i="3"/>
  <c r="Q57" i="3"/>
  <c r="Q55" i="3"/>
  <c r="P44" i="3"/>
  <c r="Q44" i="3"/>
  <c r="Q32" i="3"/>
  <c r="P32" i="3"/>
  <c r="Q21" i="3"/>
  <c r="Q14" i="3"/>
  <c r="P14" i="3"/>
  <c r="L62" i="3" l="1"/>
  <c r="P62" i="3" s="1"/>
  <c r="R62" i="3" s="1"/>
  <c r="L63" i="3"/>
  <c r="P63" i="3" s="1"/>
  <c r="R63" i="3" s="1"/>
  <c r="L56" i="3"/>
  <c r="P56" i="3" s="1"/>
  <c r="L55" i="3"/>
  <c r="P55" i="3" s="1"/>
  <c r="R8" i="3"/>
  <c r="R43" i="3"/>
  <c r="R10" i="3"/>
  <c r="R31" i="3"/>
  <c r="R26" i="3"/>
  <c r="R49" i="3"/>
  <c r="R14" i="3"/>
  <c r="R50" i="3"/>
  <c r="R42" i="3"/>
  <c r="R44" i="3"/>
  <c r="R7" i="3"/>
  <c r="R60" i="3"/>
  <c r="R19" i="3"/>
  <c r="R46" i="3"/>
  <c r="R5" i="3"/>
  <c r="R52" i="3"/>
  <c r="R58" i="3"/>
  <c r="R15" i="3"/>
  <c r="R27" i="3"/>
  <c r="R24" i="3"/>
  <c r="R38" i="3"/>
  <c r="R59" i="3"/>
  <c r="R39" i="3"/>
  <c r="R33" i="3"/>
  <c r="R20" i="3"/>
  <c r="R41" i="3"/>
  <c r="R23" i="3"/>
  <c r="R37" i="3"/>
  <c r="R11" i="3"/>
  <c r="R40" i="3"/>
  <c r="R6" i="3"/>
  <c r="R45" i="3"/>
  <c r="R47" i="3"/>
  <c r="R4" i="3"/>
  <c r="R22" i="3"/>
  <c r="R12" i="3"/>
  <c r="R34" i="3"/>
  <c r="R48" i="3"/>
  <c r="R28" i="3"/>
  <c r="R55" i="3"/>
  <c r="R29" i="3"/>
  <c r="R56" i="3"/>
  <c r="R30" i="3"/>
  <c r="R57" i="3"/>
  <c r="R35" i="3"/>
  <c r="R54" i="3"/>
  <c r="R2" i="3"/>
  <c r="R21" i="3"/>
  <c r="R3" i="3"/>
  <c r="R17" i="3"/>
  <c r="R13" i="3"/>
  <c r="R25" i="3"/>
  <c r="R53" i="3"/>
  <c r="R36" i="3"/>
  <c r="R51" i="3"/>
  <c r="R32" i="3"/>
  <c r="R16" i="3" l="1"/>
  <c r="R18" i="3"/>
</calcChain>
</file>

<file path=xl/sharedStrings.xml><?xml version="1.0" encoding="utf-8"?>
<sst xmlns="http://schemas.openxmlformats.org/spreadsheetml/2006/main" count="278" uniqueCount="159">
  <si>
    <t>ImageWidth</t>
  </si>
  <si>
    <t>SHORT</t>
  </si>
  <si>
    <t>LONG</t>
  </si>
  <si>
    <t>ImageLength</t>
  </si>
  <si>
    <t>BitsPerSample</t>
  </si>
  <si>
    <t>Compression</t>
  </si>
  <si>
    <t>PhotometricInterpretation</t>
  </si>
  <si>
    <t>Orientation</t>
  </si>
  <si>
    <t>SamplesPerPixel</t>
  </si>
  <si>
    <t>PlanarConfiguration</t>
  </si>
  <si>
    <t>YCbCrSubSampling</t>
  </si>
  <si>
    <t>YCbCrPositioning</t>
  </si>
  <si>
    <t>XResolution</t>
  </si>
  <si>
    <t>RATIONAL</t>
  </si>
  <si>
    <t>YResolution</t>
  </si>
  <si>
    <t>ResolutionUnit</t>
  </si>
  <si>
    <t>StripOffsets</t>
  </si>
  <si>
    <t>RowsPerStrip</t>
  </si>
  <si>
    <t>StripByteCounts</t>
  </si>
  <si>
    <t>JPEGInterchangeFormat</t>
  </si>
  <si>
    <t>JPEGInterchangeFormatLength</t>
  </si>
  <si>
    <t>TransferFunction</t>
  </si>
  <si>
    <t>WhitePoint</t>
  </si>
  <si>
    <t>PrimaryChromaticities</t>
  </si>
  <si>
    <t>YCbCrCoefficients</t>
  </si>
  <si>
    <t>ReferenceBlackWhite</t>
  </si>
  <si>
    <t>DateTime</t>
  </si>
  <si>
    <t>ASCII</t>
  </si>
  <si>
    <t>ImageDescription</t>
  </si>
  <si>
    <t>Any</t>
  </si>
  <si>
    <t>Make</t>
  </si>
  <si>
    <t>Model</t>
  </si>
  <si>
    <t>Software</t>
  </si>
  <si>
    <t>Artist</t>
  </si>
  <si>
    <t>Copyright</t>
  </si>
  <si>
    <t>UNDEFINED</t>
  </si>
  <si>
    <t>SRATIONAL</t>
  </si>
  <si>
    <t>BYTE</t>
  </si>
  <si>
    <t>NewSubfileType</t>
  </si>
  <si>
    <t>SubfileType</t>
  </si>
  <si>
    <t>Threshholding</t>
  </si>
  <si>
    <t>CellWidth</t>
  </si>
  <si>
    <t>CellLength</t>
  </si>
  <si>
    <t>FillOrder</t>
  </si>
  <si>
    <t>DocumentName</t>
  </si>
  <si>
    <t>MinSampleValue</t>
  </si>
  <si>
    <t>MaxSampleValue</t>
  </si>
  <si>
    <t>PageName</t>
  </si>
  <si>
    <t>XPosition</t>
  </si>
  <si>
    <t>YPosition</t>
  </si>
  <si>
    <t>FreeOffsets</t>
  </si>
  <si>
    <t>FreeByteCounts</t>
  </si>
  <si>
    <t>GrayResponseUnit</t>
  </si>
  <si>
    <t>GrayResponseCurve</t>
  </si>
  <si>
    <t>T4Options</t>
  </si>
  <si>
    <t>T6Options</t>
  </si>
  <si>
    <t>PageNumber</t>
  </si>
  <si>
    <t>HostComputer</t>
  </si>
  <si>
    <t>Predictor</t>
  </si>
  <si>
    <t>ColorMap</t>
  </si>
  <si>
    <t>3*(2^BitsPerSample)</t>
  </si>
  <si>
    <t>HalftoneHints</t>
  </si>
  <si>
    <t>TileWidth</t>
  </si>
  <si>
    <t>TileLength</t>
  </si>
  <si>
    <t>TileOffsets</t>
  </si>
  <si>
    <t>TilesPerImage</t>
  </si>
  <si>
    <t>TileByteCounts</t>
  </si>
  <si>
    <t>InkSet</t>
  </si>
  <si>
    <t>InkNames</t>
  </si>
  <si>
    <t>NumberOfInks</t>
  </si>
  <si>
    <t>DotRange</t>
  </si>
  <si>
    <t>TargetPrinter</t>
  </si>
  <si>
    <t>ExtraSamples</t>
  </si>
  <si>
    <t>SampleFormat</t>
  </si>
  <si>
    <t>SMinSampleValue</t>
  </si>
  <si>
    <t>SMaxSampleValue</t>
  </si>
  <si>
    <t>TransferRange</t>
  </si>
  <si>
    <t>JPEGProc</t>
  </si>
  <si>
    <t>JPEGRestartInterval</t>
  </si>
  <si>
    <t>JPEGLosslessPredictors</t>
  </si>
  <si>
    <t>JPEGPointTransforms</t>
  </si>
  <si>
    <t>JPEGQTables</t>
  </si>
  <si>
    <t>JPEGDCTables</t>
  </si>
  <si>
    <t>JPEGACTables</t>
  </si>
  <si>
    <t>3*256</t>
  </si>
  <si>
    <t>2^BitsPerSample</t>
  </si>
  <si>
    <t>Tag Name</t>
  </si>
  <si>
    <t>Tag ID</t>
  </si>
  <si>
    <t>Tag ID (Hex)</t>
  </si>
  <si>
    <t>Type</t>
  </si>
  <si>
    <t>Count</t>
  </si>
  <si>
    <t>Alt. Type</t>
  </si>
  <si>
    <t>Property</t>
  </si>
  <si>
    <t>Value</t>
  </si>
  <si>
    <t>Custom?</t>
  </si>
  <si>
    <t>ExifByte</t>
  </si>
  <si>
    <t>ExifByteArray</t>
  </si>
  <si>
    <t>ExifAscii</t>
  </si>
  <si>
    <t>ExifUShort</t>
  </si>
  <si>
    <t>ExifUShortArray</t>
  </si>
  <si>
    <t>ExifUInt</t>
  </si>
  <si>
    <t>ExifUIntArray</t>
  </si>
  <si>
    <t>ExifURational</t>
  </si>
  <si>
    <t>ExifURationalArray</t>
  </si>
  <si>
    <t>SBYTE</t>
  </si>
  <si>
    <t>ExifSByte</t>
  </si>
  <si>
    <t>ExifSByteArray</t>
  </si>
  <si>
    <t>ExifUndefined</t>
  </si>
  <si>
    <t>SSHORT</t>
  </si>
  <si>
    <t>ExifSShort</t>
  </si>
  <si>
    <t>ExifSShortArray</t>
  </si>
  <si>
    <t>SLONG</t>
  </si>
  <si>
    <t>ExifSInt</t>
  </si>
  <si>
    <t>ExifSIntArray</t>
  </si>
  <si>
    <t>ExifSRational</t>
  </si>
  <si>
    <t>ExifSRationalArray</t>
  </si>
  <si>
    <t>FLOAT</t>
  </si>
  <si>
    <t>ExifFloat</t>
  </si>
  <si>
    <t>ExifFloatArray</t>
  </si>
  <si>
    <t>DOUBLE</t>
  </si>
  <si>
    <t>ExifDouble</t>
  </si>
  <si>
    <t>ExifDoubleArray</t>
  </si>
  <si>
    <t>Exif Type</t>
  </si>
  <si>
    <t>NET Type</t>
  </si>
  <si>
    <t>NET Type (array)</t>
  </si>
  <si>
    <t>byte</t>
  </si>
  <si>
    <t>string</t>
  </si>
  <si>
    <t>double</t>
  </si>
  <si>
    <t>float</t>
  </si>
  <si>
    <t>sbyte</t>
  </si>
  <si>
    <t>short</t>
  </si>
  <si>
    <t>uint</t>
  </si>
  <si>
    <t>MathEx.UFraction32</t>
  </si>
  <si>
    <t>Property Link</t>
  </si>
  <si>
    <t>Value Link</t>
  </si>
  <si>
    <t>(xref:ExifLibrary.MathEx.UFraction32)</t>
  </si>
  <si>
    <t>ushort</t>
  </si>
  <si>
    <t>int</t>
  </si>
  <si>
    <t>Array Property Link</t>
  </si>
  <si>
    <t>(xref:ExifLibrary.MathEx.Fraction32)</t>
  </si>
  <si>
    <t>MathEx.Fraction32</t>
  </si>
  <si>
    <t>Alt. Property</t>
  </si>
  <si>
    <t>Alt .Value</t>
  </si>
  <si>
    <t>Tag Link</t>
  </si>
  <si>
    <t>[ExifDateTime](xref:ExifLibrary.ExifDateTime)</t>
  </si>
  <si>
    <t>[ExifEnumProperty\&lt;Compression&gt;](xref:ExifLibrary.ExifEnumProperty`1)</t>
  </si>
  <si>
    <t>[ExifEnumProperty\&lt;ResolutionUnit&gt;](xref:ExifLibrary.ExifEnumProperty`1)</t>
  </si>
  <si>
    <t>[ExifEnumProperty\&lt;Orientation&gt;](xref:ExifLibrary.ExifEnumProperty`1)</t>
  </si>
  <si>
    <t>[ExifEnumProperty\&lt;PhotometricInterpretation&gt;](xref:ExifLibrary.ExifEnumProperty`1)</t>
  </si>
  <si>
    <t>[ExifEnumProperty\&lt;PlanarConfiguration&gt;](xref:ExifLibrary.ExifEnumProperty`1)</t>
  </si>
  <si>
    <t>[ExifEnumProperty\&lt;YCbCrPositioning&gt;](xref:ExifLibrary.ExifEnumProperty`1)</t>
  </si>
  <si>
    <t>enum [(Compression)](xref:ExifLibrary.Compression)</t>
  </si>
  <si>
    <t>enum [(ResolutionUnit)](xref:ExifLibrary.ResolutionUnit)</t>
  </si>
  <si>
    <t>enum [(Orientation)](xref:ExifLibrary.Orientation)</t>
  </si>
  <si>
    <t>enum [(PhotometricInterpretation)](xref:ExifLibrary.PhotometricInterpretation)</t>
  </si>
  <si>
    <t>enum [(PlanarConfiguration)](xref:ExifLibrary.PlanarConfiguration)</t>
  </si>
  <si>
    <t>enum [(YCbCrPositioning)](xref:ExifLibrary.YCbCrPositioning)</t>
  </si>
  <si>
    <t>2 or 2\*NumberOfInks</t>
  </si>
  <si>
    <t>Text (copy this into documentation)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</si>
</sst>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rgb="FFA31515"/>
      <name val="Consolas"/>
      <family val="3"/>
      <charset val="162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i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ypes"/>
      <sheetName val="Custom Types"/>
      <sheetName val="All Tags"/>
    </sheetNames>
    <sheetDataSet>
      <sheetData sheetId="0">
        <row r="2">
          <cell r="A2" t="str">
            <v>Any</v>
          </cell>
          <cell r="B2" t="str">
            <v>Any</v>
          </cell>
          <cell r="C2" t="str">
            <v>Any</v>
          </cell>
          <cell r="D2" t="str">
            <v>Any</v>
          </cell>
        </row>
        <row r="3">
          <cell r="A3" t="str">
            <v>ASCII</v>
          </cell>
          <cell r="B3" t="str">
            <v>ExifAscii</v>
          </cell>
          <cell r="C3" t="str">
            <v>ExifAscii</v>
          </cell>
          <cell r="D3" t="str">
            <v>string</v>
          </cell>
          <cell r="E3" t="str">
            <v>(xref:ExifLibrary.ExifAscii)</v>
          </cell>
          <cell r="F3" t="str">
            <v>(xref:ExifLibrary.ExifAscii)</v>
          </cell>
        </row>
        <row r="4">
          <cell r="A4" t="str">
            <v>BYTE</v>
          </cell>
          <cell r="B4" t="str">
            <v>ExifByte</v>
          </cell>
          <cell r="C4" t="str">
            <v>ExifByteArray</v>
          </cell>
          <cell r="D4" t="str">
            <v>byte</v>
          </cell>
          <cell r="E4" t="str">
            <v>(xref:ExifLibrary.ExifByte)</v>
          </cell>
          <cell r="F4" t="str">
            <v>(xref:ExifLibrary.ExifByteArray)</v>
          </cell>
        </row>
        <row r="5">
          <cell r="A5" t="str">
            <v>DOUBLE</v>
          </cell>
          <cell r="B5" t="str">
            <v>ExifDouble</v>
          </cell>
          <cell r="C5" t="str">
            <v>ExifDoubleArray</v>
          </cell>
          <cell r="D5" t="str">
            <v>double</v>
          </cell>
          <cell r="E5" t="str">
            <v>(xref:ExifLibrary.ExifDouble)</v>
          </cell>
          <cell r="F5" t="str">
            <v>(xref:ExifLibrary.ExifDoubleArray)</v>
          </cell>
        </row>
        <row r="6">
          <cell r="A6" t="str">
            <v>FLOAT</v>
          </cell>
          <cell r="B6" t="str">
            <v>ExifFloat</v>
          </cell>
          <cell r="C6" t="str">
            <v>ExifFloatArray</v>
          </cell>
          <cell r="D6" t="str">
            <v>float</v>
          </cell>
          <cell r="E6" t="str">
            <v>(xref:ExifLibrary.ExifFloat)</v>
          </cell>
          <cell r="F6" t="str">
            <v>(xref:ExifLibrary.ExifFloatArray)</v>
          </cell>
        </row>
        <row r="7">
          <cell r="A7" t="str">
            <v>LONG</v>
          </cell>
          <cell r="B7" t="str">
            <v>ExifUInt</v>
          </cell>
          <cell r="C7" t="str">
            <v>ExifUIntArray</v>
          </cell>
          <cell r="D7" t="str">
            <v>uint</v>
          </cell>
          <cell r="E7" t="str">
            <v>(xref:ExifLibrary.ExifUInt)</v>
          </cell>
          <cell r="F7" t="str">
            <v>(xref:ExifLibrary.ExifUIntArray)</v>
          </cell>
        </row>
        <row r="8">
          <cell r="A8" t="str">
            <v>RATIONAL</v>
          </cell>
          <cell r="B8" t="str">
            <v>ExifURational</v>
          </cell>
          <cell r="C8" t="str">
            <v>ExifURationalArray</v>
          </cell>
          <cell r="D8" t="str">
            <v>MathEx.UFraction32</v>
          </cell>
          <cell r="E8" t="str">
            <v>(xref:ExifLibrary.ExifURational)</v>
          </cell>
          <cell r="F8" t="str">
            <v>(xref:ExifLibrary.ExifURationalArray)</v>
          </cell>
          <cell r="G8" t="str">
            <v>(xref:ExifLibrary.MathEx.UFraction32)</v>
          </cell>
        </row>
        <row r="9">
          <cell r="A9" t="str">
            <v>SBYTE</v>
          </cell>
          <cell r="B9" t="str">
            <v>ExifSByte</v>
          </cell>
          <cell r="C9" t="str">
            <v>ExifSByteArray</v>
          </cell>
          <cell r="D9" t="str">
            <v>sbyte</v>
          </cell>
          <cell r="E9" t="str">
            <v>(xref:ExifLibrary.ExifSByte)</v>
          </cell>
          <cell r="F9" t="str">
            <v>(xref:ExifLibrary.ExifSByteArray)</v>
          </cell>
        </row>
        <row r="10">
          <cell r="A10" t="str">
            <v>SHORT</v>
          </cell>
          <cell r="B10" t="str">
            <v>ExifUShort</v>
          </cell>
          <cell r="C10" t="str">
            <v>ExifUShortArray</v>
          </cell>
          <cell r="D10" t="str">
            <v>ushort</v>
          </cell>
          <cell r="E10" t="str">
            <v>(xref:ExifLibrary.ExifUShort)</v>
          </cell>
          <cell r="F10" t="str">
            <v>(xref:ExifLibrary.ExifUShortArray)</v>
          </cell>
        </row>
        <row r="11">
          <cell r="A11" t="str">
            <v>SLONG</v>
          </cell>
          <cell r="B11" t="str">
            <v>ExifSInt</v>
          </cell>
          <cell r="C11" t="str">
            <v>ExifSIntArray</v>
          </cell>
          <cell r="D11" t="str">
            <v>int</v>
          </cell>
          <cell r="E11" t="str">
            <v>(xref:ExifLibrary.ExifSInt)</v>
          </cell>
          <cell r="F11" t="str">
            <v>(xref:ExifLibrary.ExifSIntArray)</v>
          </cell>
        </row>
        <row r="12">
          <cell r="A12" t="str">
            <v>SRATIONAL</v>
          </cell>
          <cell r="B12" t="str">
            <v>ExifSRational</v>
          </cell>
          <cell r="C12" t="str">
            <v>ExifSRationalArray</v>
          </cell>
          <cell r="D12" t="str">
            <v>MathEx.Fraction32</v>
          </cell>
          <cell r="E12" t="str">
            <v>(xref:ExifLibrary.ExifSRational)</v>
          </cell>
          <cell r="F12" t="str">
            <v>(xref:ExifLibrary.ExifSRationalArray)</v>
          </cell>
          <cell r="G12" t="str">
            <v>(xref:ExifLibrary.MathEx.Fraction32)</v>
          </cell>
        </row>
        <row r="13">
          <cell r="A13" t="str">
            <v>SSHORT</v>
          </cell>
          <cell r="B13" t="str">
            <v>ExifSShort</v>
          </cell>
          <cell r="C13" t="str">
            <v>ExifSShortArray</v>
          </cell>
          <cell r="D13" t="str">
            <v>short</v>
          </cell>
          <cell r="E13" t="str">
            <v>(xref:ExifLibrary.ExifSShort)</v>
          </cell>
          <cell r="F13" t="str">
            <v>(xref:ExifLibrary.ExifSShortArray)</v>
          </cell>
        </row>
        <row r="14">
          <cell r="A14" t="str">
            <v>UNDEFINED</v>
          </cell>
          <cell r="B14" t="str">
            <v>ExifUndefined</v>
          </cell>
          <cell r="C14" t="str">
            <v>ExifUndefined</v>
          </cell>
          <cell r="D14" t="str">
            <v>byte</v>
          </cell>
          <cell r="E14" t="str">
            <v>(xref:ExifLibrary.ExifUndefined)</v>
          </cell>
          <cell r="F14" t="str">
            <v>(xref:ExifLibrary.ExifUndefined)</v>
          </cell>
        </row>
      </sheetData>
      <sheetData sheetId="1">
        <row r="2">
          <cell r="A2" t="str">
            <v>ColorSpace</v>
          </cell>
          <cell r="B2" t="str">
            <v>[ExifEnumProperty\&lt;ColorSpace&gt;](xref:ExifLibrary.ExifEnumProperty`1)</v>
          </cell>
          <cell r="C2" t="str">
            <v>enum [(ColorSpace)](xref:ExifLibrary.ColorSpace)</v>
          </cell>
        </row>
        <row r="3">
          <cell r="A3" t="str">
            <v>Compression</v>
          </cell>
          <cell r="B3" t="str">
            <v>[ExifEnumProperty\&lt;Compression&gt;](xref:ExifLibrary.ExifEnumProperty`1)</v>
          </cell>
          <cell r="C3" t="str">
            <v>enum [(Compression)](xref:ExifLibrary.Compression)</v>
          </cell>
        </row>
        <row r="4">
          <cell r="A4" t="str">
            <v>Contrast</v>
          </cell>
          <cell r="B4" t="str">
            <v>[ExifEnumProperty\&lt;Contrast&gt;](xref:ExifLibrary.ExifEnumProperty`1)</v>
          </cell>
          <cell r="C4" t="str">
            <v>enum [(Contrast)](xref:ExifLibrary.Contrast)</v>
          </cell>
        </row>
        <row r="5">
          <cell r="A5" t="str">
            <v>CustomRendered</v>
          </cell>
          <cell r="B5" t="str">
            <v>[ExifEnumProperty\&lt;CustomRendered&gt;](xref:ExifLibrary.ExifEnumProperty`1)</v>
          </cell>
          <cell r="C5" t="str">
            <v>enum [(CustomRendered)](xref:ExifLibrary.CustomRendered)</v>
          </cell>
        </row>
        <row r="6">
          <cell r="A6" t="str">
            <v>DateTime</v>
          </cell>
          <cell r="B6" t="str">
            <v>[ExifDateTime](xref:ExifLibrary.ExifDateTime)</v>
          </cell>
          <cell r="C6" t="str">
            <v>DateTime</v>
          </cell>
        </row>
        <row r="7">
          <cell r="A7" t="str">
            <v>DateTimeDigitized</v>
          </cell>
          <cell r="B7" t="str">
            <v>[ExifDateTime](xref:ExifLibrary.ExifDateTime)</v>
          </cell>
          <cell r="C7" t="str">
            <v>DateTime</v>
          </cell>
        </row>
        <row r="8">
          <cell r="A8" t="str">
            <v>DateTimeOriginal</v>
          </cell>
          <cell r="B8" t="str">
            <v>[ExifDateTime](xref:ExifLibrary.ExifDateTime)</v>
          </cell>
          <cell r="C8" t="str">
            <v>DateTime</v>
          </cell>
        </row>
        <row r="9">
          <cell r="A9" t="str">
            <v>ExifVersion</v>
          </cell>
          <cell r="B9" t="str">
            <v>[ExifVersion](xref:ExifLibrary.ExifVersion)</v>
          </cell>
          <cell r="C9" t="str">
            <v>string</v>
          </cell>
        </row>
        <row r="10">
          <cell r="A10" t="str">
            <v>ExposureMode</v>
          </cell>
          <cell r="B10" t="str">
            <v>[ExifEnumProperty\&lt;ExposureMode&gt;](xref:ExifLibrary.ExifEnumProperty`1)</v>
          </cell>
          <cell r="C10" t="str">
            <v>enum [(ExposureMode)](xref:ExifLibrary.ExposureMode)</v>
          </cell>
        </row>
        <row r="11">
          <cell r="A11" t="str">
            <v>ExposureProgram</v>
          </cell>
          <cell r="B11" t="str">
            <v>[ExifEnumProperty\&lt;ExposureProgram&gt;](xref:ExifLibrary.ExifEnumProperty`1)</v>
          </cell>
          <cell r="C11" t="str">
            <v>enum [(ExposureProgram)](xref:ExifLibrary.ExposureProgram)</v>
          </cell>
        </row>
        <row r="12">
          <cell r="A12" t="str">
            <v>FileSource</v>
          </cell>
          <cell r="B12" t="str">
            <v>[ExifEnumProperty\&lt;FileSource&gt;](xref:ExifLibrary.ExifEnumProperty`1)</v>
          </cell>
          <cell r="C12" t="str">
            <v>enum [(FileSource)](xref:ExifLibrary.FileSource)</v>
          </cell>
        </row>
        <row r="13">
          <cell r="A13" t="str">
            <v>Flash</v>
          </cell>
          <cell r="B13" t="str">
            <v>[ExifEnumProperty\&lt;Flash&gt;](xref:ExifLibrary.ExifEnumProperty`1)</v>
          </cell>
          <cell r="C13" t="str">
            <v>enum [(Flash)](xref:ExifLibrary.Flash)</v>
          </cell>
        </row>
        <row r="14">
          <cell r="A14" t="str">
            <v>FlashpixVersion</v>
          </cell>
          <cell r="B14" t="str">
            <v>[ExifVersion](xref:ExifLibrary.ExifVersion)</v>
          </cell>
          <cell r="C14" t="str">
            <v>string</v>
          </cell>
        </row>
        <row r="15">
          <cell r="A15" t="str">
            <v>FocalPlaneResolutionUnit</v>
          </cell>
          <cell r="B15" t="str">
            <v>[ExifEnumProperty\&lt;ResolutionUnit&gt;](xref:ExifLibrary.ExifEnumProperty`1)</v>
          </cell>
          <cell r="C15" t="str">
            <v>enum [(ResolutionUnit)](xref:ExifLibrary.ResolutionUnit)</v>
          </cell>
        </row>
        <row r="16">
          <cell r="A16" t="str">
            <v>GainControl</v>
          </cell>
          <cell r="B16" t="str">
            <v>[ExifEnumProperty\&lt;GainControl&gt;](xref:ExifLibrary.ExifEnumProperty`1)</v>
          </cell>
          <cell r="C16" t="str">
            <v>enum [(GainControl)](xref:ExifLibrary.GainControl)</v>
          </cell>
        </row>
        <row r="17">
          <cell r="A17" t="str">
            <v>GPSAltitudeRef</v>
          </cell>
          <cell r="B17" t="str">
            <v>[ExifEnumProperty\&lt;GPSAltitudeRef&gt;](xref:ExifLibrary.ExifEnumProperty`1)</v>
          </cell>
          <cell r="C17" t="str">
            <v>enum [(GPSAltitudeRef)](xref:ExifLibrary.GPSAltitudeRef)</v>
          </cell>
        </row>
        <row r="18">
          <cell r="A18" t="str">
            <v>GPSDateStamp</v>
          </cell>
          <cell r="B18" t="str">
            <v>[ExifDate](xref:ExifLibrary.ExifDate)</v>
          </cell>
          <cell r="C18" t="str">
            <v>[MathEx.UFraction32[3](Hour, Minute, Second)](xref:ExifLibrary.MathEx.UFraction32)</v>
          </cell>
        </row>
        <row r="19">
          <cell r="A19" t="str">
            <v>GPSDestBearingRef</v>
          </cell>
          <cell r="B19" t="str">
            <v>[ExifEnumProperty\&lt;GPSDirectionRef&gt;](xref:ExifLibrary.ExifEnumProperty`1)</v>
          </cell>
          <cell r="C19" t="str">
            <v>enum [(GPSDirectionRef)](xref:ExifLibrary.GPSDirectionRef)</v>
          </cell>
        </row>
        <row r="20">
          <cell r="A20" t="str">
            <v>GPSDestDistanceRef</v>
          </cell>
          <cell r="B20" t="str">
            <v>[ExifEnumProperty\&lt;GPSDistanceRef&gt;](xref:ExifLibrary.ExifEnumProperty`1)</v>
          </cell>
          <cell r="C20" t="str">
            <v>enum [(GPSDistanceRef)](xref:ExifLibrary.GPSDistanceRef)</v>
          </cell>
        </row>
        <row r="21">
          <cell r="A21" t="str">
            <v>GPSDestLatitude</v>
          </cell>
          <cell r="B21" t="str">
            <v>[GPSLatitudeLongitude](xref:ExifLibrary.GPSLatitudeLongitude)</v>
          </cell>
          <cell r="C21" t="str">
            <v>[MathEx.UFraction32[3](Degrees, Minutes, Seconds)](xref:ExifLibrary.MathEx.UFraction32)</v>
          </cell>
        </row>
        <row r="22">
          <cell r="A22" t="str">
            <v>GPSDestLatitudeRef</v>
          </cell>
          <cell r="B22" t="str">
            <v>[ExifEnumProperty\&lt;GPSLatitudeRef&gt;](xref:ExifLibrary.ExifEnumProperty`1)</v>
          </cell>
          <cell r="C22" t="str">
            <v>enum [(GPSLatitudeRef)](xref:ExifLibrary.GPSLatitudeRef)</v>
          </cell>
        </row>
        <row r="23">
          <cell r="A23" t="str">
            <v>GPSDestLongitude</v>
          </cell>
          <cell r="B23" t="str">
            <v>[GPSLatitudeLongitude](xref:ExifLibrary.GPSLatitudeLongitude)</v>
          </cell>
          <cell r="C23" t="str">
            <v>[MathEx.UFraction32[3](Degrees, Minutes, Seconds)](xref:ExifLibrary.MathEx.UFraction32)</v>
          </cell>
        </row>
        <row r="24">
          <cell r="A24" t="str">
            <v>GPSDestLongitudeRef</v>
          </cell>
          <cell r="B24" t="str">
            <v>[ExifEnumProperty\&lt;GPSLongitudeRef&gt;](xref:ExifLibrary.ExifEnumProperty`1)</v>
          </cell>
          <cell r="C24" t="str">
            <v>enum [(GPSLongitudeRef)](xref:ExifLibrary.GPSLongitudeRef)</v>
          </cell>
        </row>
        <row r="25">
          <cell r="A25" t="str">
            <v>GPSDifferential</v>
          </cell>
          <cell r="B25" t="str">
            <v>[ExifEnumProperty\&lt;GPSDifferential&gt;](xref:ExifLibrary.ExifEnumProperty`1)</v>
          </cell>
          <cell r="C25" t="str">
            <v>enum [(GPSDifferential)](xref:ExifLibrary.GPSDifferential)</v>
          </cell>
        </row>
        <row r="26">
          <cell r="A26" t="str">
            <v>GPSImgDirectionRef</v>
          </cell>
          <cell r="B26" t="str">
            <v>[ExifEnumProperty\&lt;GPSDirectionRef&gt;](xref:ExifLibrary.ExifEnumProperty`1)</v>
          </cell>
          <cell r="C26" t="str">
            <v>enum [(GPSDirectionRef)](xref:ExifLibrary.GPSDirectionRef)</v>
          </cell>
        </row>
        <row r="27">
          <cell r="A27" t="str">
            <v>GPSLatitude</v>
          </cell>
          <cell r="B27" t="str">
            <v>[GPSLatitudeLongitude](xref:ExifLibrary.GPSLatitudeLongitude)</v>
          </cell>
          <cell r="C27" t="str">
            <v>[MathEx.UFraction32[3](Degrees, Minutes, Seconds)](xref:ExifLibrary.MathEx.UFraction32)</v>
          </cell>
        </row>
        <row r="28">
          <cell r="A28" t="str">
            <v>GPSLatitudeRef</v>
          </cell>
          <cell r="B28" t="str">
            <v>[ExifEnumProperty\&lt;GPSLatitudeRef&gt;](xref:ExifLibrary.ExifEnumProperty`1)</v>
          </cell>
          <cell r="C28" t="str">
            <v>enum [(GPSLatitudeRef)](xref:ExifLibrary.GPSLatitudeRef)</v>
          </cell>
        </row>
        <row r="29">
          <cell r="A29" t="str">
            <v>GPSLongitude</v>
          </cell>
          <cell r="B29" t="str">
            <v>[GPSLatitudeLongitude](xref:ExifLibrary.GPSLatitudeLongitude)</v>
          </cell>
          <cell r="C29" t="str">
            <v>[MathEx.UFraction32[3](Degrees, Minutes, Seconds)](xref:ExifLibrary.MathEx.UFraction32)</v>
          </cell>
        </row>
        <row r="30">
          <cell r="A30" t="str">
            <v>GPSLongitudeRef</v>
          </cell>
          <cell r="B30" t="str">
            <v>[ExifEnumProperty\&lt;GPSLongitudeRef&gt;](xref:ExifLibrary.ExifEnumProperty`1)</v>
          </cell>
          <cell r="C30" t="str">
            <v>enum [(GPSLongitudeRef)](xref:ExifLibrary.GPSLongitudeRef)</v>
          </cell>
        </row>
        <row r="31">
          <cell r="A31" t="str">
            <v>GPSMeasureMode</v>
          </cell>
          <cell r="B31" t="str">
            <v>[ExifEnumProperty\&lt;GPSMeasureMode&gt;](xref:ExifLibrary.ExifEnumProperty`1)</v>
          </cell>
          <cell r="C31" t="str">
            <v>enum [(GPSMeasureMode)](xref:ExifLibrary.GPSMeasureMode)</v>
          </cell>
        </row>
        <row r="32">
          <cell r="A32" t="str">
            <v>GPSSpeedRef</v>
          </cell>
          <cell r="B32" t="str">
            <v>[ExifEnumProperty\&lt;GPSSpeedRef&gt;](xref:ExifLibrary.ExifEnumProperty`1)</v>
          </cell>
          <cell r="C32" t="str">
            <v>enum [(GPSSpeedRef)](xref:ExifLibrary.GPSSpeedRef)</v>
          </cell>
        </row>
        <row r="33">
          <cell r="A33" t="str">
            <v>GPSStatus</v>
          </cell>
          <cell r="B33" t="str">
            <v>[ExifEnumProperty\&lt;GPSStatus&gt;](xref:ExifLibrary.ExifEnumProperty`1)</v>
          </cell>
          <cell r="C33" t="str">
            <v>enum [(GPSStatus)](xref:ExifLibrary.GPSStatus)</v>
          </cell>
        </row>
        <row r="34">
          <cell r="A34" t="str">
            <v>GPSTimeStamp</v>
          </cell>
          <cell r="B34" t="str">
            <v>[GPSTimeStamp](xref:ExifLibrary.GPSTimeStamp)</v>
          </cell>
          <cell r="C34" t="str">
            <v>[MathEx.UFraction32[3](Hour, Minute, Second)](xref:ExifLibrary.MathEx.UFraction32)</v>
          </cell>
        </row>
        <row r="35">
          <cell r="A35" t="str">
            <v>GPSTrackRef</v>
          </cell>
          <cell r="B35" t="str">
            <v>[ExifEnumProperty\&lt;GPSDirectionRef&gt;](xref:ExifLibrary.ExifEnumProperty`1)</v>
          </cell>
          <cell r="C35" t="str">
            <v>enum [(GPSDirectionRef)](xref:ExifLibrary.GPSDirectionRef)</v>
          </cell>
        </row>
        <row r="36">
          <cell r="A36" t="str">
            <v>GPSVersionID</v>
          </cell>
          <cell r="B36" t="str">
            <v>[ExifVersion](xref:ExifLibrary.ExifVersion)</v>
          </cell>
          <cell r="C36" t="str">
            <v>string</v>
          </cell>
        </row>
        <row r="37">
          <cell r="A37" t="str">
            <v>InteroperabilityIndex</v>
          </cell>
          <cell r="B37" t="str">
            <v>[ExifAscii](xref:ExifLibrary.ExifAscii)</v>
          </cell>
          <cell r="C37" t="str">
            <v>string</v>
          </cell>
        </row>
        <row r="38">
          <cell r="A38" t="str">
            <v>InteroperabilityVersion</v>
          </cell>
          <cell r="B38" t="str">
            <v>[ExifVersion](xref:ExifLibrary.ExifVersion)</v>
          </cell>
          <cell r="C38" t="str">
            <v>string</v>
          </cell>
        </row>
        <row r="39">
          <cell r="A39" t="str">
            <v>LensSpecification</v>
          </cell>
          <cell r="B39" t="str">
            <v>[LensSpecification](xref:ExifLibrary.LensSpecification)</v>
          </cell>
          <cell r="C39" t="str">
            <v>[MathEx.UFraction32[4](MinFocalLength, MaxFocalLength, MinFocalLengthFNumber, MaxFocalLengthFNumber)](xref:ExifLibrary.MathEx.UFraction32)</v>
          </cell>
        </row>
        <row r="40">
          <cell r="A40" t="str">
            <v>LightSource</v>
          </cell>
          <cell r="B40" t="str">
            <v>[ExifEnumProperty\&lt;LightSource&gt;](xref:ExifLibrary.ExifEnumProperty`1)</v>
          </cell>
          <cell r="C40" t="str">
            <v>enum [(LightSource)](xref:ExifLibrary.LightSource)</v>
          </cell>
        </row>
        <row r="41">
          <cell r="A41" t="str">
            <v>MeteringMode</v>
          </cell>
          <cell r="B41" t="str">
            <v>[ExifEnumProperty\&lt;MeteringMode&gt;](xref:ExifLibrary.ExifEnumProperty`1)</v>
          </cell>
          <cell r="C41" t="str">
            <v>enum [(MeteringMode)](xref:ExifLibrary.MeteringMode)</v>
          </cell>
        </row>
        <row r="42">
          <cell r="A42" t="str">
            <v>Orientation</v>
          </cell>
          <cell r="B42" t="str">
            <v>[ExifEnumProperty\&lt;Orientation&gt;](xref:ExifLibrary.ExifEnumProperty`1)</v>
          </cell>
          <cell r="C42" t="str">
            <v>enum [(Orientation)](xref:ExifLibrary.Orientation)</v>
          </cell>
        </row>
        <row r="43">
          <cell r="A43" t="str">
            <v>PhotometricInterpretation</v>
          </cell>
          <cell r="B43" t="str">
            <v>[ExifEnumProperty\&lt;PhotometricInterpretation&gt;](xref:ExifLibrary.ExifEnumProperty`1)</v>
          </cell>
          <cell r="C43" t="str">
            <v>enum [(PhotometricInterpretation)](xref:ExifLibrary.PhotometricInterpretation)</v>
          </cell>
        </row>
        <row r="44">
          <cell r="A44" t="str">
            <v>PlanarConfiguration</v>
          </cell>
          <cell r="B44" t="str">
            <v>[ExifEnumProperty\&lt;PlanarConfiguration&gt;](xref:ExifLibrary.ExifEnumProperty`1)</v>
          </cell>
          <cell r="C44" t="str">
            <v>enum [(PlanarConfiguration)](xref:ExifLibrary.PlanarConfiguration)</v>
          </cell>
        </row>
        <row r="45">
          <cell r="A45" t="str">
            <v>ResolutionUnit</v>
          </cell>
          <cell r="B45" t="str">
            <v>[ExifEnumProperty\&lt;ResolutionUnit&gt;](xref:ExifLibrary.ExifEnumProperty`1)</v>
          </cell>
          <cell r="C45" t="str">
            <v>enum [(ResolutionUnit)](xref:ExifLibrary.ResolutionUnit)</v>
          </cell>
        </row>
        <row r="46">
          <cell r="A46" t="str">
            <v>Saturation</v>
          </cell>
          <cell r="B46" t="str">
            <v>[ExifEnumProperty\&lt;Saturation&gt;](xref:ExifLibrary.ExifEnumProperty`1)</v>
          </cell>
          <cell r="C46" t="str">
            <v>enum [(Saturation)](xref:ExifLibrary.Saturation)</v>
          </cell>
        </row>
        <row r="47">
          <cell r="A47" t="str">
            <v>SceneCaptureType</v>
          </cell>
          <cell r="B47" t="str">
            <v>[ExifEnumProperty\&lt;SceneCaptureType&gt;](xref:ExifLibrary.ExifEnumProperty`1)</v>
          </cell>
          <cell r="C47" t="str">
            <v>enum [(SceneCaptureType)](xref:ExifLibrary.SceneCaptureType)</v>
          </cell>
        </row>
        <row r="48">
          <cell r="A48" t="str">
            <v>SceneType</v>
          </cell>
          <cell r="B48" t="str">
            <v>[ExifEnumProperty\&lt;SceneType&gt;](xref:ExifLibrary.ExifEnumProperty`1)</v>
          </cell>
          <cell r="C48" t="str">
            <v>enum [(SceneType)](xref:ExifLibrary.SceneType)</v>
          </cell>
        </row>
        <row r="49">
          <cell r="A49" t="str">
            <v>SensingMethod</v>
          </cell>
          <cell r="B49" t="str">
            <v>[ExifEnumProperty\&lt;SensingMethod&gt;](xref:ExifLibrary.ExifEnumProperty`1)</v>
          </cell>
          <cell r="C49" t="str">
            <v>enum [(SensingMethod)](xref:ExifLibrary.SensingMethod)</v>
          </cell>
        </row>
        <row r="50">
          <cell r="A50" t="str">
            <v>Sharpness</v>
          </cell>
          <cell r="B50" t="str">
            <v>[ExifEnumProperty\&lt;Sharpness&gt;](xref:ExifLibrary.ExifEnumProperty`1)</v>
          </cell>
          <cell r="C50" t="str">
            <v>enum [(Sharpness)](xref:ExifLibrary.Sharpness)</v>
          </cell>
        </row>
        <row r="51">
          <cell r="A51" t="str">
            <v>SubjectArea</v>
          </cell>
          <cell r="B51" t="str">
            <v>[ExifPointSubjectArea](xref:ExifLibrary.ExifPointSubjectArea) or [ExifCircularSubjectArea](xref:ExifLibrary.ExifCircularSubjectArea) or [ExifRectangularSubjectArea](xref:ExifLibrary.ExifRectangularSubjectArea)</v>
          </cell>
          <cell r="C51" t="str">
            <v>ushort[2] \(X, Y), ushort[3] \(X, Y, Diameter), ushort[4] \(X, Y, Width, Height)</v>
          </cell>
        </row>
        <row r="52">
          <cell r="A52" t="str">
            <v>SubjectDistanceRange</v>
          </cell>
          <cell r="B52" t="str">
            <v>[ExifEnumProperty\&lt;SubjectDistanceRange&gt;](xref:ExifLibrary.ExifEnumProperty`1)</v>
          </cell>
          <cell r="C52" t="str">
            <v>enum [(SubjectDistanceRange)](xref:ExifLibrary.SubjectDistanceRange)</v>
          </cell>
        </row>
        <row r="53">
          <cell r="A53" t="str">
            <v>SubjectLocation</v>
          </cell>
          <cell r="B53" t="str">
            <v>[ExifPointSubjectArea](xref:ExifLibrary.ExifPointSubjectArea)</v>
          </cell>
          <cell r="C53" t="str">
            <v>ushort[2] \(X, Y)</v>
          </cell>
        </row>
        <row r="54">
          <cell r="A54" t="str">
            <v>ThumbnailCompression</v>
          </cell>
          <cell r="B54" t="str">
            <v>[ExifEnumProperty\&lt;Compression&gt;](xref:ExifLibrary.ExifEnumProperty`1)</v>
          </cell>
          <cell r="C54" t="str">
            <v>enum [(Compression)](xref:ExifLibrary.Compression)</v>
          </cell>
        </row>
        <row r="55">
          <cell r="A55" t="str">
            <v>ThumbnailDateTime</v>
          </cell>
          <cell r="B55" t="str">
            <v>[ExifDateTime](xref:ExifLibrary.ExifDateTime)</v>
          </cell>
          <cell r="C55" t="str">
            <v>DateTime</v>
          </cell>
        </row>
        <row r="56">
          <cell r="A56" t="str">
            <v>ThumbnailOrientation</v>
          </cell>
          <cell r="B56" t="str">
            <v>[ExifEnumProperty\&lt;Orientation&gt;](xref:ExifLibrary.ExifEnumProperty`1)</v>
          </cell>
          <cell r="C56" t="str">
            <v>enum [(Orientation)](xref:ExifLibrary.Orientation)</v>
          </cell>
        </row>
        <row r="57">
          <cell r="A57" t="str">
            <v>ThumbnailPhotometricInterpretation</v>
          </cell>
          <cell r="B57" t="str">
            <v>[ExifEnumProperty\&lt;PhotometricInterpretation&gt;](xref:ExifLibrary.ExifEnumProperty`1)</v>
          </cell>
          <cell r="C57" t="str">
            <v>enum [(PhotometricInterpretation)](xref:ExifLibrary.PhotometricInterpretation)</v>
          </cell>
        </row>
        <row r="58">
          <cell r="A58" t="str">
            <v>ThumbnailPlanarConfiguration</v>
          </cell>
          <cell r="B58" t="str">
            <v>[ExifEnumProperty\&lt;PlanarConfiguration&gt;](xref:ExifLibrary.ExifEnumProperty`1)</v>
          </cell>
          <cell r="C58" t="str">
            <v>enum [(PlanarConfiguration)](xref:ExifLibrary.PlanarConfiguration)</v>
          </cell>
        </row>
        <row r="59">
          <cell r="A59" t="str">
            <v>ThumbnailResolutionUnit</v>
          </cell>
          <cell r="B59" t="str">
            <v>[ExifEnumProperty\&lt;ResolutionUnit&gt;](xref:ExifLibrary.ExifEnumProperty`1)</v>
          </cell>
          <cell r="C59" t="str">
            <v>enum [(ResolutionUnit)](xref:ExifLibrary.ResolutionUnit)</v>
          </cell>
        </row>
        <row r="60">
          <cell r="A60" t="str">
            <v>ThumbnailYCbCrPositioning</v>
          </cell>
          <cell r="B60" t="str">
            <v>[ExifEnumProperty\&lt;YCbCrPositioning&gt;](xref:ExifLibrary.ExifEnumProperty`1)</v>
          </cell>
          <cell r="C60" t="str">
            <v>enum [(YCbCrPositioning)](xref:ExifLibrary.YCbCrPositioning)</v>
          </cell>
        </row>
        <row r="61">
          <cell r="A61" t="str">
            <v>UserComment</v>
          </cell>
          <cell r="B61" t="str">
            <v>[ExifEncodedString](xref:ExifLibrary.ExifEncodedString)</v>
          </cell>
          <cell r="C61" t="str">
            <v>string</v>
          </cell>
        </row>
        <row r="62">
          <cell r="A62" t="str">
            <v>WhiteBalance</v>
          </cell>
          <cell r="B62" t="str">
            <v>[ExifEnumProperty\&lt;WhiteBalance&gt;](xref:ExifLibrary.ExifEnumProperty`1)</v>
          </cell>
          <cell r="C62" t="str">
            <v>enum [(WhiteBalance)](xref:ExifLibrary.WhiteBalance)</v>
          </cell>
        </row>
        <row r="63">
          <cell r="A63" t="str">
            <v>WindowsAuthor</v>
          </cell>
          <cell r="B63" t="str">
            <v>[WindowsByteString](xref:ExifLibrary.WindowsByteString)</v>
          </cell>
          <cell r="C63" t="str">
            <v>string</v>
          </cell>
        </row>
        <row r="64">
          <cell r="A64" t="str">
            <v>WindowsComment</v>
          </cell>
          <cell r="B64" t="str">
            <v>[WindowsByteString](xref:ExifLibrary.WindowsByteString)</v>
          </cell>
          <cell r="C64" t="str">
            <v>string</v>
          </cell>
        </row>
        <row r="65">
          <cell r="A65" t="str">
            <v>WindowsKeywords</v>
          </cell>
          <cell r="B65" t="str">
            <v>[WindowsByteString](xref:ExifLibrary.WindowsByteString)</v>
          </cell>
          <cell r="C65" t="str">
            <v>string</v>
          </cell>
        </row>
        <row r="66">
          <cell r="A66" t="str">
            <v>WindowsSubject</v>
          </cell>
          <cell r="B66" t="str">
            <v>[WindowsByteString](xref:ExifLibrary.WindowsByteString)</v>
          </cell>
          <cell r="C66" t="str">
            <v>string</v>
          </cell>
        </row>
        <row r="67">
          <cell r="A67" t="str">
            <v>WindowsTitle</v>
          </cell>
          <cell r="B67" t="str">
            <v>[WindowsByteString](xref:ExifLibrary.WindowsByteString)</v>
          </cell>
          <cell r="C67" t="str">
            <v>string</v>
          </cell>
        </row>
        <row r="68">
          <cell r="A68" t="str">
            <v>YCbCrPositioning</v>
          </cell>
          <cell r="B68" t="str">
            <v>[ExifEnumProperty\&lt;YCbCrPositioning&gt;](xref:ExifLibrary.ExifEnumProperty`1)</v>
          </cell>
          <cell r="C68" t="str">
            <v>enum [(YCbCrPositioning)](xref:ExifLibrary.YCbCrPositioning)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/>
  </sheetViews>
  <sheetFormatPr defaultRowHeight="15" x14ac:dyDescent="0.25"/>
  <cols>
    <col min="1" max="1" width="11.28515625" bestFit="1" customWidth="1"/>
    <col min="2" max="2" width="13.85546875" bestFit="1" customWidth="1"/>
    <col min="3" max="3" width="17.85546875" bestFit="1" customWidth="1"/>
    <col min="4" max="4" width="18.85546875" bestFit="1" customWidth="1"/>
    <col min="5" max="5" width="29.85546875" bestFit="1" customWidth="1"/>
    <col min="6" max="7" width="34.85546875" bestFit="1" customWidth="1"/>
  </cols>
  <sheetData>
    <row r="1" spans="1:7" x14ac:dyDescent="0.25">
      <c r="A1" s="2" t="s">
        <v>122</v>
      </c>
      <c r="B1" s="2" t="s">
        <v>123</v>
      </c>
      <c r="C1" s="2" t="s">
        <v>124</v>
      </c>
      <c r="D1" s="2" t="s">
        <v>93</v>
      </c>
      <c r="E1" s="2" t="s">
        <v>133</v>
      </c>
      <c r="F1" s="2" t="s">
        <v>138</v>
      </c>
      <c r="G1" s="2" t="s">
        <v>134</v>
      </c>
    </row>
    <row r="2" spans="1:7" x14ac:dyDescent="0.25">
      <c r="A2" t="s">
        <v>29</v>
      </c>
      <c r="B2" t="s">
        <v>29</v>
      </c>
      <c r="C2" t="s">
        <v>29</v>
      </c>
      <c r="D2" t="s">
        <v>29</v>
      </c>
    </row>
    <row r="3" spans="1:7" x14ac:dyDescent="0.25">
      <c r="A3" t="s">
        <v>27</v>
      </c>
      <c r="B3" t="s">
        <v>97</v>
      </c>
      <c r="C3" t="s">
        <v>97</v>
      </c>
      <c r="D3" t="s">
        <v>126</v>
      </c>
      <c r="E3" t="str">
        <f>"(xref:ExifLibrary."&amp;B3&amp;")"</f>
        <v>(xref:ExifLibrary.ExifAscii)</v>
      </c>
      <c r="F3" t="str">
        <f>"(xref:ExifLibrary."&amp;C3&amp;")"</f>
        <v>(xref:ExifLibrary.ExifAscii)</v>
      </c>
    </row>
    <row r="4" spans="1:7" x14ac:dyDescent="0.25">
      <c r="A4" t="s">
        <v>37</v>
      </c>
      <c r="B4" t="s">
        <v>95</v>
      </c>
      <c r="C4" t="s">
        <v>96</v>
      </c>
      <c r="D4" t="s">
        <v>125</v>
      </c>
      <c r="E4" t="str">
        <f t="shared" ref="E4:F14" si="0">"(xref:ExifLibrary."&amp;B4&amp;")"</f>
        <v>(xref:ExifLibrary.ExifByte)</v>
      </c>
      <c r="F4" t="str">
        <f t="shared" ref="F4:F14" si="1">"(xref:ExifLibrary."&amp;C4&amp;")"</f>
        <v>(xref:ExifLibrary.ExifByteArray)</v>
      </c>
    </row>
    <row r="5" spans="1:7" x14ac:dyDescent="0.25">
      <c r="A5" t="s">
        <v>119</v>
      </c>
      <c r="B5" t="s">
        <v>120</v>
      </c>
      <c r="C5" t="s">
        <v>121</v>
      </c>
      <c r="D5" t="s">
        <v>127</v>
      </c>
      <c r="E5" t="str">
        <f t="shared" si="0"/>
        <v>(xref:ExifLibrary.ExifDouble)</v>
      </c>
      <c r="F5" t="str">
        <f t="shared" si="1"/>
        <v>(xref:ExifLibrary.ExifDoubleArray)</v>
      </c>
    </row>
    <row r="6" spans="1:7" x14ac:dyDescent="0.25">
      <c r="A6" t="s">
        <v>116</v>
      </c>
      <c r="B6" t="s">
        <v>117</v>
      </c>
      <c r="C6" t="s">
        <v>118</v>
      </c>
      <c r="D6" t="s">
        <v>128</v>
      </c>
      <c r="E6" t="str">
        <f t="shared" si="0"/>
        <v>(xref:ExifLibrary.ExifFloat)</v>
      </c>
      <c r="F6" t="str">
        <f t="shared" si="1"/>
        <v>(xref:ExifLibrary.ExifFloatArray)</v>
      </c>
    </row>
    <row r="7" spans="1:7" x14ac:dyDescent="0.25">
      <c r="A7" t="s">
        <v>2</v>
      </c>
      <c r="B7" t="s">
        <v>100</v>
      </c>
      <c r="C7" t="s">
        <v>101</v>
      </c>
      <c r="D7" t="s">
        <v>131</v>
      </c>
      <c r="E7" t="str">
        <f t="shared" si="0"/>
        <v>(xref:ExifLibrary.ExifUInt)</v>
      </c>
      <c r="F7" t="str">
        <f t="shared" si="1"/>
        <v>(xref:ExifLibrary.ExifUIntArray)</v>
      </c>
    </row>
    <row r="8" spans="1:7" x14ac:dyDescent="0.25">
      <c r="A8" t="s">
        <v>13</v>
      </c>
      <c r="B8" t="s">
        <v>102</v>
      </c>
      <c r="C8" t="s">
        <v>103</v>
      </c>
      <c r="D8" t="s">
        <v>132</v>
      </c>
      <c r="E8" t="str">
        <f t="shared" si="0"/>
        <v>(xref:ExifLibrary.ExifURational)</v>
      </c>
      <c r="F8" t="str">
        <f t="shared" si="0"/>
        <v>(xref:ExifLibrary.ExifURationalArray)</v>
      </c>
      <c r="G8" t="s">
        <v>135</v>
      </c>
    </row>
    <row r="9" spans="1:7" x14ac:dyDescent="0.25">
      <c r="A9" t="s">
        <v>104</v>
      </c>
      <c r="B9" t="s">
        <v>105</v>
      </c>
      <c r="C9" t="s">
        <v>106</v>
      </c>
      <c r="D9" t="s">
        <v>129</v>
      </c>
      <c r="E9" t="str">
        <f t="shared" si="0"/>
        <v>(xref:ExifLibrary.ExifSByte)</v>
      </c>
      <c r="F9" t="str">
        <f t="shared" si="1"/>
        <v>(xref:ExifLibrary.ExifSByteArray)</v>
      </c>
    </row>
    <row r="10" spans="1:7" x14ac:dyDescent="0.25">
      <c r="A10" t="s">
        <v>1</v>
      </c>
      <c r="B10" t="s">
        <v>98</v>
      </c>
      <c r="C10" t="s">
        <v>99</v>
      </c>
      <c r="D10" t="s">
        <v>136</v>
      </c>
      <c r="E10" t="str">
        <f t="shared" si="0"/>
        <v>(xref:ExifLibrary.ExifUShort)</v>
      </c>
      <c r="F10" t="str">
        <f t="shared" si="1"/>
        <v>(xref:ExifLibrary.ExifUShortArray)</v>
      </c>
    </row>
    <row r="11" spans="1:7" x14ac:dyDescent="0.25">
      <c r="A11" t="s">
        <v>111</v>
      </c>
      <c r="B11" t="s">
        <v>112</v>
      </c>
      <c r="C11" t="s">
        <v>113</v>
      </c>
      <c r="D11" t="s">
        <v>137</v>
      </c>
      <c r="E11" t="str">
        <f t="shared" si="0"/>
        <v>(xref:ExifLibrary.ExifSInt)</v>
      </c>
      <c r="F11" t="str">
        <f t="shared" si="1"/>
        <v>(xref:ExifLibrary.ExifSIntArray)</v>
      </c>
    </row>
    <row r="12" spans="1:7" x14ac:dyDescent="0.25">
      <c r="A12" t="s">
        <v>36</v>
      </c>
      <c r="B12" t="s">
        <v>114</v>
      </c>
      <c r="C12" t="s">
        <v>115</v>
      </c>
      <c r="D12" t="s">
        <v>140</v>
      </c>
      <c r="E12" t="str">
        <f t="shared" si="0"/>
        <v>(xref:ExifLibrary.ExifSRational)</v>
      </c>
      <c r="F12" t="str">
        <f t="shared" si="1"/>
        <v>(xref:ExifLibrary.ExifSRationalArray)</v>
      </c>
      <c r="G12" t="s">
        <v>139</v>
      </c>
    </row>
    <row r="13" spans="1:7" x14ac:dyDescent="0.25">
      <c r="A13" t="s">
        <v>108</v>
      </c>
      <c r="B13" t="s">
        <v>109</v>
      </c>
      <c r="C13" t="s">
        <v>110</v>
      </c>
      <c r="D13" t="s">
        <v>130</v>
      </c>
      <c r="E13" t="str">
        <f t="shared" si="0"/>
        <v>(xref:ExifLibrary.ExifSShort)</v>
      </c>
      <c r="F13" t="str">
        <f t="shared" si="1"/>
        <v>(xref:ExifLibrary.ExifSShortArray)</v>
      </c>
    </row>
    <row r="14" spans="1:7" x14ac:dyDescent="0.25">
      <c r="A14" t="s">
        <v>35</v>
      </c>
      <c r="B14" t="s">
        <v>107</v>
      </c>
      <c r="C14" t="s">
        <v>107</v>
      </c>
      <c r="D14" t="s">
        <v>125</v>
      </c>
      <c r="E14" t="str">
        <f t="shared" si="0"/>
        <v>(xref:ExifLibrary.ExifUndefined)</v>
      </c>
      <c r="F14" t="str">
        <f t="shared" si="1"/>
        <v>(xref:ExifLibrary.ExifUndefined)</v>
      </c>
    </row>
  </sheetData>
  <sortState xmlns:xlrd2="http://schemas.microsoft.com/office/spreadsheetml/2017/richdata2" ref="A2:C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/>
  </sheetViews>
  <sheetFormatPr defaultRowHeight="15" x14ac:dyDescent="0.25"/>
  <cols>
    <col min="1" max="1" width="35.85546875" bestFit="1" customWidth="1"/>
    <col min="2" max="2" width="80.28515625" bestFit="1" customWidth="1"/>
  </cols>
  <sheetData>
    <row r="1" spans="1:3" x14ac:dyDescent="0.25">
      <c r="A1" s="2" t="s">
        <v>86</v>
      </c>
      <c r="B1" s="2" t="s">
        <v>92</v>
      </c>
      <c r="C1" s="2" t="s">
        <v>93</v>
      </c>
    </row>
    <row r="2" spans="1:3" x14ac:dyDescent="0.25">
      <c r="A2" s="1" t="s">
        <v>5</v>
      </c>
      <c r="B2" t="s">
        <v>145</v>
      </c>
      <c r="C2" t="s">
        <v>151</v>
      </c>
    </row>
    <row r="3" spans="1:3" x14ac:dyDescent="0.25">
      <c r="A3" s="1" t="s">
        <v>26</v>
      </c>
      <c r="B3" t="s">
        <v>144</v>
      </c>
      <c r="C3" t="s">
        <v>26</v>
      </c>
    </row>
    <row r="4" spans="1:3" x14ac:dyDescent="0.25">
      <c r="A4" s="1" t="s">
        <v>7</v>
      </c>
      <c r="B4" t="s">
        <v>147</v>
      </c>
      <c r="C4" t="s">
        <v>153</v>
      </c>
    </row>
    <row r="5" spans="1:3" x14ac:dyDescent="0.25">
      <c r="A5" s="1" t="s">
        <v>6</v>
      </c>
      <c r="B5" t="s">
        <v>148</v>
      </c>
      <c r="C5" t="s">
        <v>154</v>
      </c>
    </row>
    <row r="6" spans="1:3" x14ac:dyDescent="0.25">
      <c r="A6" s="1" t="s">
        <v>9</v>
      </c>
      <c r="B6" t="s">
        <v>149</v>
      </c>
      <c r="C6" t="s">
        <v>155</v>
      </c>
    </row>
    <row r="7" spans="1:3" x14ac:dyDescent="0.25">
      <c r="A7" s="1" t="s">
        <v>15</v>
      </c>
      <c r="B7" t="s">
        <v>146</v>
      </c>
      <c r="C7" t="s">
        <v>152</v>
      </c>
    </row>
    <row r="8" spans="1:3" x14ac:dyDescent="0.25">
      <c r="A8" s="1" t="s">
        <v>11</v>
      </c>
      <c r="B8" t="s">
        <v>150</v>
      </c>
      <c r="C8" t="s">
        <v>156</v>
      </c>
    </row>
  </sheetData>
  <sortState xmlns:xlrd2="http://schemas.microsoft.com/office/spreadsheetml/2017/richdata2" ref="A2:C74">
    <sortCondition ref="A2:A74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5"/>
  <sheetViews>
    <sheetView tabSelected="1" workbookViewId="0">
      <selection activeCell="D20" sqref="D20"/>
    </sheetView>
  </sheetViews>
  <sheetFormatPr defaultRowHeight="15" x14ac:dyDescent="0.25"/>
  <cols>
    <col min="1" max="1" width="28.5703125" bestFit="1" customWidth="1"/>
    <col min="4" max="4" width="11.28515625" bestFit="1" customWidth="1"/>
    <col min="8" max="8" width="20.28515625" hidden="1" customWidth="1"/>
    <col min="9" max="9" width="10.5703125" hidden="1" customWidth="1"/>
    <col min="10" max="11" width="0" hidden="1" customWidth="1"/>
    <col min="12" max="12" width="92.28515625" hidden="1" customWidth="1"/>
    <col min="13" max="13" width="57" hidden="1" customWidth="1"/>
    <col min="14" max="14" width="0" hidden="1" customWidth="1"/>
    <col min="15" max="15" width="25.140625" hidden="1" customWidth="1"/>
    <col min="16" max="16" width="30" hidden="1" customWidth="1"/>
    <col min="17" max="17" width="0" hidden="1" customWidth="1"/>
  </cols>
  <sheetData>
    <row r="1" spans="1:18" x14ac:dyDescent="0.25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90</v>
      </c>
      <c r="H1" s="2" t="s">
        <v>92</v>
      </c>
      <c r="I1" s="2" t="s">
        <v>93</v>
      </c>
      <c r="J1" s="2" t="s">
        <v>141</v>
      </c>
      <c r="K1" s="2" t="s">
        <v>142</v>
      </c>
      <c r="L1" s="2" t="s">
        <v>92</v>
      </c>
      <c r="M1" s="2" t="s">
        <v>93</v>
      </c>
      <c r="N1" s="2" t="s">
        <v>94</v>
      </c>
      <c r="O1" s="2" t="s">
        <v>143</v>
      </c>
      <c r="P1" s="2" t="s">
        <v>92</v>
      </c>
      <c r="Q1" s="2" t="s">
        <v>93</v>
      </c>
      <c r="R1" s="2" t="s">
        <v>158</v>
      </c>
    </row>
    <row r="2" spans="1:18" x14ac:dyDescent="0.25">
      <c r="A2" t="s">
        <v>33</v>
      </c>
      <c r="B2">
        <v>315</v>
      </c>
      <c r="C2" t="str">
        <f t="shared" ref="C2:C15" si="0">"0x"&amp;DEC2HEX(B2,4)</f>
        <v>0x013B</v>
      </c>
      <c r="D2" t="s">
        <v>27</v>
      </c>
      <c r="H2" t="str">
        <f>IF($E2=1,"["&amp;VLOOKUP($D2,'Data Types'!$A$2:$G$14,2,FALSE)&amp;"]"&amp;VLOOKUP($D2,'Data Types'!$A$2:$G$14,5,FALSE),"["&amp;VLOOKUP($D2,'Data Types'!$A$2:$G$14,3,FALSE)&amp;"]"&amp;VLOOKUP($D2,'Data Types'!$A$2:$G$14,6,FALSE))</f>
        <v>[ExifAscii](xref:ExifLibrary.ExifAscii)</v>
      </c>
      <c r="I2" t="str">
        <f>IF(D2="ASCII","string",IF(VLOOKUP($D2,'Data Types'!$A$2:$G$14,7,FALSE)="",VLOOKUP($D2,'Data Types'!$A$2:$G$14,4,FALSE)&amp;IF($E2=1,"","["&amp;$E2&amp;"]"),"["&amp;VLOOKUP($D2,'Data Types'!$A$2:$G$14,4,FALSE)&amp;IF($E2=1,"","["&amp;$E2&amp;"]")&amp;"]"&amp;VLOOKUP($D2,'Data Types'!$A$2:$G$14,7,FALSE)))</f>
        <v>string</v>
      </c>
      <c r="J2" t="str">
        <f>IF($F2="","",IF($G2=1,"["&amp;VLOOKUP($F2,'Data Types'!$A$2:$G$14,2,FALSE)&amp;"]"&amp;VLOOKUP($F2,'Data Types'!$A$2:$G$14,5,FALSE),"["&amp;VLOOKUP($F2,'Data Types'!$A$2:$G$14,3,FALSE)&amp;"]"&amp;VLOOKUP($F2,'Data Types'!$A$2:$G$14,6,FALSE)))</f>
        <v/>
      </c>
      <c r="K2" t="str">
        <f>IF(F2="ASCII","string",IF($F2="","",IF(VLOOKUP($F2,'Data Types'!$A$2:$G$14,7,FALSE)="",VLOOKUP($F2,'Data Types'!$A$2:$G$14,4,FALSE)&amp;IF($G2=1,"","["&amp;$G2&amp;"]"),"["&amp;VLOOKUP($F2,'Data Types'!$A$2:$G$14,4,FALSE)&amp;IF($G2=1,"","["&amp;$G2&amp;"]")&amp;"]"&amp;VLOOKUP($F2,'Data Types'!$A$2:$G$14,7,FALSE))))</f>
        <v/>
      </c>
      <c r="L2" t="str">
        <f t="shared" ref="L2:L15" si="1">IF(J2="",H2,H2&amp;" or "&amp;J2)</f>
        <v>[ExifAscii](xref:ExifLibrary.ExifAscii)</v>
      </c>
      <c r="M2" t="str">
        <f t="shared" ref="M2:M15" si="2">IF(K2="",I2,I2&amp;" or "&amp;K2)</f>
        <v>string</v>
      </c>
      <c r="N2" t="b">
        <f>NOT( ISERROR(VLOOKUP($A2,'Custom Types'!$A$3:$A$937,1,FALSE)))</f>
        <v>0</v>
      </c>
      <c r="O2" t="str">
        <f t="shared" ref="O2:O11" si="3">"["&amp;A2&amp;"](xref:ExifLibrary.ExifTag."&amp;A2&amp;")"</f>
        <v>[Artist](xref:ExifLibrary.ExifTag.Artist)</v>
      </c>
      <c r="P2" t="str">
        <f>IF($N2,VLOOKUP($A2,'Custom Types'!$A$3:$C$937,2,FALSE),L2)</f>
        <v>[ExifAscii](xref:ExifLibrary.ExifAscii)</v>
      </c>
      <c r="Q2" t="str">
        <f>IF($N2,VLOOKUP($A2,'Custom Types'!$A$3:$C$937,3,FALSE),M2)</f>
        <v>string</v>
      </c>
      <c r="R2" t="str">
        <f t="shared" ref="R2:R11" si="4">O2&amp;" | "&amp;B2&amp;" | "&amp;C2&amp;" | "&amp;P2&amp;" | "&amp;Q2</f>
        <v>[Artist](xref:ExifLibrary.ExifTag.Artist) | 315 | 0x013B | [ExifAscii](xref:ExifLibrary.ExifAscii) | string</v>
      </c>
    </row>
    <row r="3" spans="1:18" x14ac:dyDescent="0.25">
      <c r="A3" t="s">
        <v>4</v>
      </c>
      <c r="B3">
        <v>258</v>
      </c>
      <c r="C3" t="str">
        <f t="shared" si="0"/>
        <v>0x0102</v>
      </c>
      <c r="D3" t="s">
        <v>1</v>
      </c>
      <c r="E3">
        <v>3</v>
      </c>
      <c r="H3" t="str">
        <f>IF($E3=1,"["&amp;VLOOKUP($D3,'Data Types'!$A$2:$G$14,2,FALSE)&amp;"]"&amp;VLOOKUP($D3,'Data Types'!$A$2:$G$14,5,FALSE),"["&amp;VLOOKUP($D3,'Data Types'!$A$2:$G$14,3,FALSE)&amp;"]"&amp;VLOOKUP($D3,'Data Types'!$A$2:$G$14,6,FALSE))</f>
        <v>[ExifUShortArray](xref:ExifLibrary.ExifUShortArray)</v>
      </c>
      <c r="I3" t="str">
        <f>IF(D3="ASCII","string",IF(VLOOKUP($D3,'Data Types'!$A$2:$G$14,7,FALSE)="",VLOOKUP($D3,'Data Types'!$A$2:$G$14,4,FALSE)&amp;IF($E3=1,"","["&amp;$E3&amp;"]"),"["&amp;VLOOKUP($D3,'Data Types'!$A$2:$G$14,4,FALSE)&amp;IF($E3=1,"","["&amp;$E3&amp;"]")&amp;"]"&amp;VLOOKUP($D3,'Data Types'!$A$2:$G$14,7,FALSE)))</f>
        <v>ushort[3]</v>
      </c>
      <c r="J3" t="str">
        <f>IF($F3="","",IF($G3=1,"["&amp;VLOOKUP($F3,'Data Types'!$A$2:$G$14,2,FALSE)&amp;"]"&amp;VLOOKUP($F3,'Data Types'!$A$2:$G$14,5,FALSE),"["&amp;VLOOKUP($F3,'Data Types'!$A$2:$G$14,3,FALSE)&amp;"]"&amp;VLOOKUP($F3,'Data Types'!$A$2:$G$14,6,FALSE)))</f>
        <v/>
      </c>
      <c r="K3" t="str">
        <f>IF(F3="ASCII","string",IF($F3="","",IF(VLOOKUP($F3,'Data Types'!$A$2:$G$14,7,FALSE)="",VLOOKUP($F3,'Data Types'!$A$2:$G$14,4,FALSE)&amp;IF($G3=1,"","["&amp;$G3&amp;"]"),"["&amp;VLOOKUP($F3,'Data Types'!$A$2:$G$14,4,FALSE)&amp;IF($G3=1,"","["&amp;$G3&amp;"]")&amp;"]"&amp;VLOOKUP($F3,'Data Types'!$A$2:$G$14,7,FALSE))))</f>
        <v/>
      </c>
      <c r="L3" t="str">
        <f t="shared" si="1"/>
        <v>[ExifUShortArray](xref:ExifLibrary.ExifUShortArray)</v>
      </c>
      <c r="M3" t="str">
        <f t="shared" si="2"/>
        <v>ushort[3]</v>
      </c>
      <c r="N3" t="b">
        <f>NOT( ISERROR(VLOOKUP($A3,'Custom Types'!$A$3:$A$937,1,FALSE)))</f>
        <v>0</v>
      </c>
      <c r="O3" t="str">
        <f t="shared" si="3"/>
        <v>[BitsPerSample](xref:ExifLibrary.ExifTag.BitsPerSample)</v>
      </c>
      <c r="P3" t="str">
        <f>IF($N3,VLOOKUP($A3,'Custom Types'!$A$3:$C$937,2,FALSE),L3)</f>
        <v>[ExifUShortArray](xref:ExifLibrary.ExifUShortArray)</v>
      </c>
      <c r="Q3" t="str">
        <f>IF($N3,VLOOKUP($A3,'Custom Types'!$A$3:$C$937,3,FALSE),M3)</f>
        <v>ushort[3]</v>
      </c>
      <c r="R3" t="str">
        <f t="shared" si="4"/>
        <v>[BitsPerSample](xref:ExifLibrary.ExifTag.BitsPerSample) | 258 | 0x0102 | [ExifUShortArray](xref:ExifLibrary.ExifUShortArray) | ushort[3]</v>
      </c>
    </row>
    <row r="4" spans="1:18" x14ac:dyDescent="0.25">
      <c r="A4" t="s">
        <v>42</v>
      </c>
      <c r="B4">
        <v>265</v>
      </c>
      <c r="C4" t="str">
        <f t="shared" si="0"/>
        <v>0x0109</v>
      </c>
      <c r="D4" t="s">
        <v>1</v>
      </c>
      <c r="E4">
        <v>1</v>
      </c>
      <c r="H4" t="str">
        <f>IF($E4=1,"["&amp;VLOOKUP($D4,'Data Types'!$A$2:$G$14,2,FALSE)&amp;"]"&amp;VLOOKUP($D4,'Data Types'!$A$2:$G$14,5,FALSE),"["&amp;VLOOKUP($D4,'Data Types'!$A$2:$G$14,3,FALSE)&amp;"]"&amp;VLOOKUP($D4,'Data Types'!$A$2:$G$14,6,FALSE))</f>
        <v>[ExifUShort](xref:ExifLibrary.ExifUShort)</v>
      </c>
      <c r="I4" t="str">
        <f>IF(D4="ASCII","string",IF(VLOOKUP($D4,'Data Types'!$A$2:$G$14,7,FALSE)="",VLOOKUP($D4,'Data Types'!$A$2:$G$14,4,FALSE)&amp;IF($E4=1,"","["&amp;$E4&amp;"]"),"["&amp;VLOOKUP($D4,'Data Types'!$A$2:$G$14,4,FALSE)&amp;IF($E4=1,"","["&amp;$E4&amp;"]")&amp;"]"&amp;VLOOKUP($D4,'Data Types'!$A$2:$G$14,7,FALSE)))</f>
        <v>ushort</v>
      </c>
      <c r="J4" t="str">
        <f>IF($F4="","",IF($G4=1,"["&amp;VLOOKUP($F4,'Data Types'!$A$2:$G$14,2,FALSE)&amp;"]"&amp;VLOOKUP($F4,'Data Types'!$A$2:$G$14,5,FALSE),"["&amp;VLOOKUP($F4,'Data Types'!$A$2:$G$14,3,FALSE)&amp;"]"&amp;VLOOKUP($F4,'Data Types'!$A$2:$G$14,6,FALSE)))</f>
        <v/>
      </c>
      <c r="K4" t="str">
        <f>IF(F4="ASCII","string",IF($F4="","",IF(VLOOKUP($F4,'Data Types'!$A$2:$G$14,7,FALSE)="",VLOOKUP($F4,'Data Types'!$A$2:$G$14,4,FALSE)&amp;IF($G4=1,"","["&amp;$G4&amp;"]"),"["&amp;VLOOKUP($F4,'Data Types'!$A$2:$G$14,4,FALSE)&amp;IF($G4=1,"","["&amp;$G4&amp;"]")&amp;"]"&amp;VLOOKUP($F4,'Data Types'!$A$2:$G$14,7,FALSE))))</f>
        <v/>
      </c>
      <c r="L4" t="str">
        <f t="shared" si="1"/>
        <v>[ExifUShort](xref:ExifLibrary.ExifUShort)</v>
      </c>
      <c r="M4" t="str">
        <f t="shared" si="2"/>
        <v>ushort</v>
      </c>
      <c r="N4" t="b">
        <f>NOT( ISERROR(VLOOKUP($A4,'Custom Types'!$A$3:$A$937,1,FALSE)))</f>
        <v>0</v>
      </c>
      <c r="O4" t="str">
        <f t="shared" si="3"/>
        <v>[CellLength](xref:ExifLibrary.ExifTag.CellLength)</v>
      </c>
      <c r="P4" t="str">
        <f>IF($N4,VLOOKUP($A4,'Custom Types'!$A$3:$C$937,2,FALSE),L4)</f>
        <v>[ExifUShort](xref:ExifLibrary.ExifUShort)</v>
      </c>
      <c r="Q4" t="str">
        <f>IF($N4,VLOOKUP($A4,'Custom Types'!$A$3:$C$937,3,FALSE),M4)</f>
        <v>ushort</v>
      </c>
      <c r="R4" t="str">
        <f t="shared" si="4"/>
        <v>[CellLength](xref:ExifLibrary.ExifTag.CellLength) | 265 | 0x0109 | [ExifUShort](xref:ExifLibrary.ExifUShort) | ushort</v>
      </c>
    </row>
    <row r="5" spans="1:18" x14ac:dyDescent="0.25">
      <c r="A5" t="s">
        <v>41</v>
      </c>
      <c r="B5">
        <v>264</v>
      </c>
      <c r="C5" t="str">
        <f t="shared" si="0"/>
        <v>0x0108</v>
      </c>
      <c r="D5" t="s">
        <v>1</v>
      </c>
      <c r="E5">
        <v>1</v>
      </c>
      <c r="H5" t="str">
        <f>IF($E5=1,"["&amp;VLOOKUP($D5,'Data Types'!$A$2:$G$14,2,FALSE)&amp;"]"&amp;VLOOKUP($D5,'Data Types'!$A$2:$G$14,5,FALSE),"["&amp;VLOOKUP($D5,'Data Types'!$A$2:$G$14,3,FALSE)&amp;"]"&amp;VLOOKUP($D5,'Data Types'!$A$2:$G$14,6,FALSE))</f>
        <v>[ExifUShort](xref:ExifLibrary.ExifUShort)</v>
      </c>
      <c r="I5" t="str">
        <f>IF(D5="ASCII","string",IF(VLOOKUP($D5,'Data Types'!$A$2:$G$14,7,FALSE)="",VLOOKUP($D5,'Data Types'!$A$2:$G$14,4,FALSE)&amp;IF($E5=1,"","["&amp;$E5&amp;"]"),"["&amp;VLOOKUP($D5,'Data Types'!$A$2:$G$14,4,FALSE)&amp;IF($E5=1,"","["&amp;$E5&amp;"]")&amp;"]"&amp;VLOOKUP($D5,'Data Types'!$A$2:$G$14,7,FALSE)))</f>
        <v>ushort</v>
      </c>
      <c r="J5" t="str">
        <f>IF($F5="","",IF($G5=1,"["&amp;VLOOKUP($F5,'Data Types'!$A$2:$G$14,2,FALSE)&amp;"]"&amp;VLOOKUP($F5,'Data Types'!$A$2:$G$14,5,FALSE),"["&amp;VLOOKUP($F5,'Data Types'!$A$2:$G$14,3,FALSE)&amp;"]"&amp;VLOOKUP($F5,'Data Types'!$A$2:$G$14,6,FALSE)))</f>
        <v/>
      </c>
      <c r="K5" t="str">
        <f>IF(F5="ASCII","string",IF($F5="","",IF(VLOOKUP($F5,'Data Types'!$A$2:$G$14,7,FALSE)="",VLOOKUP($F5,'Data Types'!$A$2:$G$14,4,FALSE)&amp;IF($G5=1,"","["&amp;$G5&amp;"]"),"["&amp;VLOOKUP($F5,'Data Types'!$A$2:$G$14,4,FALSE)&amp;IF($G5=1,"","["&amp;$G5&amp;"]")&amp;"]"&amp;VLOOKUP($F5,'Data Types'!$A$2:$G$14,7,FALSE))))</f>
        <v/>
      </c>
      <c r="L5" t="str">
        <f t="shared" si="1"/>
        <v>[ExifUShort](xref:ExifLibrary.ExifUShort)</v>
      </c>
      <c r="M5" t="str">
        <f t="shared" si="2"/>
        <v>ushort</v>
      </c>
      <c r="N5" t="b">
        <f>NOT( ISERROR(VLOOKUP($A5,'Custom Types'!$A$3:$A$937,1,FALSE)))</f>
        <v>0</v>
      </c>
      <c r="O5" t="str">
        <f t="shared" si="3"/>
        <v>[CellWidth](xref:ExifLibrary.ExifTag.CellWidth)</v>
      </c>
      <c r="P5" t="str">
        <f>IF($N5,VLOOKUP($A5,'Custom Types'!$A$3:$C$937,2,FALSE),L5)</f>
        <v>[ExifUShort](xref:ExifLibrary.ExifUShort)</v>
      </c>
      <c r="Q5" t="str">
        <f>IF($N5,VLOOKUP($A5,'Custom Types'!$A$3:$C$937,3,FALSE),M5)</f>
        <v>ushort</v>
      </c>
      <c r="R5" t="str">
        <f t="shared" si="4"/>
        <v>[CellWidth](xref:ExifLibrary.ExifTag.CellWidth) | 264 | 0x0108 | [ExifUShort](xref:ExifLibrary.ExifUShort) | ushort</v>
      </c>
    </row>
    <row r="6" spans="1:18" x14ac:dyDescent="0.25">
      <c r="A6" t="s">
        <v>59</v>
      </c>
      <c r="B6">
        <v>320</v>
      </c>
      <c r="C6" t="str">
        <f t="shared" si="0"/>
        <v>0x0140</v>
      </c>
      <c r="D6" t="s">
        <v>1</v>
      </c>
      <c r="E6" t="s">
        <v>60</v>
      </c>
      <c r="H6" t="str">
        <f>IF($E6=1,"["&amp;VLOOKUP($D6,'Data Types'!$A$2:$G$14,2,FALSE)&amp;"]"&amp;VLOOKUP($D6,'Data Types'!$A$2:$G$14,5,FALSE),"["&amp;VLOOKUP($D6,'Data Types'!$A$2:$G$14,3,FALSE)&amp;"]"&amp;VLOOKUP($D6,'Data Types'!$A$2:$G$14,6,FALSE))</f>
        <v>[ExifUShortArray](xref:ExifLibrary.ExifUShortArray)</v>
      </c>
      <c r="I6" t="str">
        <f>IF(D6="ASCII","string",IF(VLOOKUP($D6,'Data Types'!$A$2:$G$14,7,FALSE)="",VLOOKUP($D6,'Data Types'!$A$2:$G$14,4,FALSE)&amp;IF($E6=1,"","["&amp;$E6&amp;"]"),"["&amp;VLOOKUP($D6,'Data Types'!$A$2:$G$14,4,FALSE)&amp;IF($E6=1,"","["&amp;$E6&amp;"]")&amp;"]"&amp;VLOOKUP($D6,'Data Types'!$A$2:$G$14,7,FALSE)))</f>
        <v>ushort[3*(2^BitsPerSample)]</v>
      </c>
      <c r="J6" t="str">
        <f>IF($F6="","",IF($G6=1,"["&amp;VLOOKUP($F6,'Data Types'!$A$2:$G$14,2,FALSE)&amp;"]"&amp;VLOOKUP($F6,'Data Types'!$A$2:$G$14,5,FALSE),"["&amp;VLOOKUP($F6,'Data Types'!$A$2:$G$14,3,FALSE)&amp;"]"&amp;VLOOKUP($F6,'Data Types'!$A$2:$G$14,6,FALSE)))</f>
        <v/>
      </c>
      <c r="K6" t="str">
        <f>IF(F6="ASCII","string",IF($F6="","",IF(VLOOKUP($F6,'Data Types'!$A$2:$G$14,7,FALSE)="",VLOOKUP($F6,'Data Types'!$A$2:$G$14,4,FALSE)&amp;IF($G6=1,"","["&amp;$G6&amp;"]"),"["&amp;VLOOKUP($F6,'Data Types'!$A$2:$G$14,4,FALSE)&amp;IF($G6=1,"","["&amp;$G6&amp;"]")&amp;"]"&amp;VLOOKUP($F6,'Data Types'!$A$2:$G$14,7,FALSE))))</f>
        <v/>
      </c>
      <c r="L6" t="str">
        <f t="shared" si="1"/>
        <v>[ExifUShortArray](xref:ExifLibrary.ExifUShortArray)</v>
      </c>
      <c r="M6" t="str">
        <f t="shared" si="2"/>
        <v>ushort[3*(2^BitsPerSample)]</v>
      </c>
      <c r="N6" t="b">
        <f>NOT( ISERROR(VLOOKUP($A6,'Custom Types'!$A$3:$A$937,1,FALSE)))</f>
        <v>0</v>
      </c>
      <c r="O6" t="str">
        <f t="shared" si="3"/>
        <v>[ColorMap](xref:ExifLibrary.ExifTag.ColorMap)</v>
      </c>
      <c r="P6" t="str">
        <f>IF($N6,VLOOKUP($A6,'Custom Types'!$A$3:$C$937,2,FALSE),L6)</f>
        <v>[ExifUShortArray](xref:ExifLibrary.ExifUShortArray)</v>
      </c>
      <c r="Q6" t="str">
        <f>IF($N6,VLOOKUP($A6,'Custom Types'!$A$3:$C$937,3,FALSE),M6)</f>
        <v>ushort[3*(2^BitsPerSample)]</v>
      </c>
      <c r="R6" t="str">
        <f t="shared" si="4"/>
        <v>[ColorMap](xref:ExifLibrary.ExifTag.ColorMap) | 320 | 0x0140 | [ExifUShortArray](xref:ExifLibrary.ExifUShortArray) | ushort[3*(2^BitsPerSample)]</v>
      </c>
    </row>
    <row r="7" spans="1:18" x14ac:dyDescent="0.25">
      <c r="A7" t="s">
        <v>5</v>
      </c>
      <c r="B7">
        <v>259</v>
      </c>
      <c r="C7" t="str">
        <f t="shared" si="0"/>
        <v>0x0103</v>
      </c>
      <c r="D7" t="s">
        <v>1</v>
      </c>
      <c r="E7">
        <v>1</v>
      </c>
      <c r="H7" t="str">
        <f>IF($E7=1,"["&amp;VLOOKUP($D7,'Data Types'!$A$2:$G$14,2,FALSE)&amp;"]"&amp;VLOOKUP($D7,'Data Types'!$A$2:$G$14,5,FALSE),"["&amp;VLOOKUP($D7,'Data Types'!$A$2:$G$14,3,FALSE)&amp;"]"&amp;VLOOKUP($D7,'Data Types'!$A$2:$G$14,6,FALSE))</f>
        <v>[ExifUShort](xref:ExifLibrary.ExifUShort)</v>
      </c>
      <c r="I7" t="str">
        <f>IF(D7="ASCII","string",IF(VLOOKUP($D7,'Data Types'!$A$2:$G$14,7,FALSE)="",VLOOKUP($D7,'Data Types'!$A$2:$G$14,4,FALSE)&amp;IF($E7=1,"","["&amp;$E7&amp;"]"),"["&amp;VLOOKUP($D7,'Data Types'!$A$2:$G$14,4,FALSE)&amp;IF($E7=1,"","["&amp;$E7&amp;"]")&amp;"]"&amp;VLOOKUP($D7,'Data Types'!$A$2:$G$14,7,FALSE)))</f>
        <v>ushort</v>
      </c>
      <c r="J7" t="str">
        <f>IF($F7="","",IF($G7=1,"["&amp;VLOOKUP($F7,'Data Types'!$A$2:$G$14,2,FALSE)&amp;"]"&amp;VLOOKUP($F7,'Data Types'!$A$2:$G$14,5,FALSE),"["&amp;VLOOKUP($F7,'Data Types'!$A$2:$G$14,3,FALSE)&amp;"]"&amp;VLOOKUP($F7,'Data Types'!$A$2:$G$14,6,FALSE)))</f>
        <v/>
      </c>
      <c r="K7" t="str">
        <f>IF(F7="ASCII","string",IF($F7="","",IF(VLOOKUP($F7,'Data Types'!$A$2:$G$14,7,FALSE)="",VLOOKUP($F7,'Data Types'!$A$2:$G$14,4,FALSE)&amp;IF($G7=1,"","["&amp;$G7&amp;"]"),"["&amp;VLOOKUP($F7,'Data Types'!$A$2:$G$14,4,FALSE)&amp;IF($G7=1,"","["&amp;$G7&amp;"]")&amp;"]"&amp;VLOOKUP($F7,'Data Types'!$A$2:$G$14,7,FALSE))))</f>
        <v/>
      </c>
      <c r="L7" t="str">
        <f t="shared" si="1"/>
        <v>[ExifUShort](xref:ExifLibrary.ExifUShort)</v>
      </c>
      <c r="M7" t="str">
        <f t="shared" si="2"/>
        <v>ushort</v>
      </c>
      <c r="N7" t="b">
        <f>NOT( ISERROR(VLOOKUP($A7,'Custom Types'!$A$3:$A$937,1,FALSE)))</f>
        <v>0</v>
      </c>
      <c r="O7" t="str">
        <f t="shared" si="3"/>
        <v>[Compression](xref:ExifLibrary.ExifTag.Compression)</v>
      </c>
      <c r="P7" t="str">
        <f>IF($N7,VLOOKUP($A7,'Custom Types'!$A$3:$C$937,2,FALSE),L7)</f>
        <v>[ExifUShort](xref:ExifLibrary.ExifUShort)</v>
      </c>
      <c r="Q7" t="str">
        <f>IF($N7,VLOOKUP($A7,'Custom Types'!$A$3:$C$937,3,FALSE),M7)</f>
        <v>ushort</v>
      </c>
      <c r="R7" t="str">
        <f t="shared" si="4"/>
        <v>[Compression](xref:ExifLibrary.ExifTag.Compression) | 259 | 0x0103 | [ExifUShort](xref:ExifLibrary.ExifUShort) | ushort</v>
      </c>
    </row>
    <row r="8" spans="1:18" x14ac:dyDescent="0.25">
      <c r="A8" t="s">
        <v>34</v>
      </c>
      <c r="B8">
        <v>33432</v>
      </c>
      <c r="C8" t="str">
        <f t="shared" si="0"/>
        <v>0x8298</v>
      </c>
      <c r="D8" t="s">
        <v>27</v>
      </c>
      <c r="H8" t="str">
        <f>IF($E8=1,"["&amp;VLOOKUP($D8,'Data Types'!$A$2:$G$14,2,FALSE)&amp;"]"&amp;VLOOKUP($D8,'Data Types'!$A$2:$G$14,5,FALSE),"["&amp;VLOOKUP($D8,'Data Types'!$A$2:$G$14,3,FALSE)&amp;"]"&amp;VLOOKUP($D8,'Data Types'!$A$2:$G$14,6,FALSE))</f>
        <v>[ExifAscii](xref:ExifLibrary.ExifAscii)</v>
      </c>
      <c r="I8" t="str">
        <f>IF(D8="ASCII","string",IF(VLOOKUP($D8,'Data Types'!$A$2:$G$14,7,FALSE)="",VLOOKUP($D8,'Data Types'!$A$2:$G$14,4,FALSE)&amp;IF($E8=1,"","["&amp;$E8&amp;"]"),"["&amp;VLOOKUP($D8,'Data Types'!$A$2:$G$14,4,FALSE)&amp;IF($E8=1,"","["&amp;$E8&amp;"]")&amp;"]"&amp;VLOOKUP($D8,'Data Types'!$A$2:$G$14,7,FALSE)))</f>
        <v>string</v>
      </c>
      <c r="J8" t="str">
        <f>IF($F8="","",IF($G8=1,"["&amp;VLOOKUP($F8,'Data Types'!$A$2:$G$14,2,FALSE)&amp;"]"&amp;VLOOKUP($F8,'Data Types'!$A$2:$G$14,5,FALSE),"["&amp;VLOOKUP($F8,'Data Types'!$A$2:$G$14,3,FALSE)&amp;"]"&amp;VLOOKUP($F8,'Data Types'!$A$2:$G$14,6,FALSE)))</f>
        <v/>
      </c>
      <c r="K8" t="str">
        <f>IF(F8="ASCII","string",IF($F8="","",IF(VLOOKUP($F8,'Data Types'!$A$2:$G$14,7,FALSE)="",VLOOKUP($F8,'Data Types'!$A$2:$G$14,4,FALSE)&amp;IF($G8=1,"","["&amp;$G8&amp;"]"),"["&amp;VLOOKUP($F8,'Data Types'!$A$2:$G$14,4,FALSE)&amp;IF($G8=1,"","["&amp;$G8&amp;"]")&amp;"]"&amp;VLOOKUP($F8,'Data Types'!$A$2:$G$14,7,FALSE))))</f>
        <v/>
      </c>
      <c r="L8" t="str">
        <f t="shared" si="1"/>
        <v>[ExifAscii](xref:ExifLibrary.ExifAscii)</v>
      </c>
      <c r="M8" t="str">
        <f t="shared" si="2"/>
        <v>string</v>
      </c>
      <c r="N8" t="b">
        <f>NOT( ISERROR(VLOOKUP($A8,'Custom Types'!$A$3:$A$937,1,FALSE)))</f>
        <v>0</v>
      </c>
      <c r="O8" t="str">
        <f t="shared" si="3"/>
        <v>[Copyright](xref:ExifLibrary.ExifTag.Copyright)</v>
      </c>
      <c r="P8" t="str">
        <f>IF($N8,VLOOKUP($A8,'Custom Types'!$A$3:$C$937,2,FALSE),L8)</f>
        <v>[ExifAscii](xref:ExifLibrary.ExifAscii)</v>
      </c>
      <c r="Q8" t="str">
        <f>IF($N8,VLOOKUP($A8,'Custom Types'!$A$3:$C$937,3,FALSE),M8)</f>
        <v>string</v>
      </c>
      <c r="R8" t="str">
        <f t="shared" si="4"/>
        <v>[Copyright](xref:ExifLibrary.ExifTag.Copyright) | 33432 | 0x8298 | [ExifAscii](xref:ExifLibrary.ExifAscii) | string</v>
      </c>
    </row>
    <row r="9" spans="1:18" x14ac:dyDescent="0.25">
      <c r="A9" t="s">
        <v>26</v>
      </c>
      <c r="B9">
        <v>306</v>
      </c>
      <c r="C9" t="str">
        <f t="shared" si="0"/>
        <v>0x0132</v>
      </c>
      <c r="D9" t="s">
        <v>27</v>
      </c>
      <c r="E9">
        <v>20</v>
      </c>
      <c r="H9" t="str">
        <f>IF($E9=1,"["&amp;VLOOKUP($D9,'[1]Data Types'!$A$2:$G$14,2,FALSE)&amp;"]"&amp;VLOOKUP($D9,'[1]Data Types'!$A$2:$G$14,5,FALSE),"["&amp;VLOOKUP($D9,'[1]Data Types'!$A$2:$G$14,3,FALSE)&amp;"]"&amp;VLOOKUP($D9,'[1]Data Types'!$A$2:$G$14,6,FALSE))</f>
        <v>[ExifAscii](xref:ExifLibrary.ExifAscii)</v>
      </c>
      <c r="I9" t="str">
        <f>IF(D9="ASCII","string",IF(VLOOKUP($D9,'[1]Data Types'!$A$2:$G$14,7,FALSE)="",VLOOKUP($D9,'[1]Data Types'!$A$2:$G$14,4,FALSE)&amp;IF($E9=1,"","["&amp;$E9&amp;"]"),"["&amp;VLOOKUP($D9,'[1]Data Types'!$A$2:$G$14,4,FALSE)&amp;IF($E9=1,"","["&amp;$E9&amp;"]")&amp;"]"&amp;VLOOKUP($D9,'[1]Data Types'!$A$2:$G$14,7,FALSE)))</f>
        <v>string</v>
      </c>
      <c r="J9" t="str">
        <f>IF($F9="","",IF($G9=1,"["&amp;VLOOKUP($F9,'[1]Data Types'!$A$2:$G$14,2,FALSE)&amp;"]"&amp;VLOOKUP($F9,'[1]Data Types'!$A$2:$G$14,5,FALSE),"["&amp;VLOOKUP($F9,'[1]Data Types'!$A$2:$G$14,3,FALSE)&amp;"]"&amp;VLOOKUP($F9,'[1]Data Types'!$A$2:$G$14,6,FALSE)))</f>
        <v/>
      </c>
      <c r="K9" t="str">
        <f>IF(F9="ASCII","string",IF($F9="","",IF(VLOOKUP($F9,'[1]Data Types'!$A$2:$G$14,7,FALSE)="",VLOOKUP($F9,'[1]Data Types'!$A$2:$G$14,4,FALSE)&amp;IF($G9=1,"","["&amp;$G9&amp;"]"),"["&amp;VLOOKUP($F9,'[1]Data Types'!$A$2:$G$14,4,FALSE)&amp;IF($G9=1,"","["&amp;$G9&amp;"]")&amp;"]"&amp;VLOOKUP($F9,'[1]Data Types'!$A$2:$G$14,7,FALSE))))</f>
        <v/>
      </c>
      <c r="L9" t="str">
        <f t="shared" si="1"/>
        <v>[ExifAscii](xref:ExifLibrary.ExifAscii)</v>
      </c>
      <c r="M9" t="str">
        <f t="shared" si="2"/>
        <v>string</v>
      </c>
      <c r="N9" t="b">
        <f>NOT( ISERROR(VLOOKUP($A9,'[1]Custom Types'!$A$2:$A$997,1,FALSE)))</f>
        <v>1</v>
      </c>
      <c r="O9" t="str">
        <f t="shared" si="3"/>
        <v>[DateTime](xref:ExifLibrary.ExifTag.DateTime)</v>
      </c>
      <c r="P9" t="str">
        <f>IF($N9,VLOOKUP($A9,'[1]Custom Types'!$A$2:$C$997,2,FALSE),L9)</f>
        <v>[ExifDateTime](xref:ExifLibrary.ExifDateTime)</v>
      </c>
      <c r="Q9" t="str">
        <f>IF($N9,VLOOKUP($A9,'[1]Custom Types'!$A$2:$C$997,3,FALSE),M9)</f>
        <v>DateTime</v>
      </c>
      <c r="R9" t="str">
        <f t="shared" si="4"/>
        <v>[DateTime](xref:ExifLibrary.ExifTag.DateTime) | 306 | 0x0132 | [ExifDateTime](xref:ExifLibrary.ExifDateTime) | DateTime</v>
      </c>
    </row>
    <row r="10" spans="1:18" x14ac:dyDescent="0.25">
      <c r="A10" t="s">
        <v>44</v>
      </c>
      <c r="B10">
        <v>269</v>
      </c>
      <c r="C10" t="str">
        <f t="shared" si="0"/>
        <v>0x010D</v>
      </c>
      <c r="D10" t="s">
        <v>27</v>
      </c>
      <c r="H10" t="str">
        <f>IF($E10=1,"["&amp;VLOOKUP($D10,'Data Types'!$A$2:$G$14,2,FALSE)&amp;"]"&amp;VLOOKUP($D10,'Data Types'!$A$2:$G$14,5,FALSE),"["&amp;VLOOKUP($D10,'Data Types'!$A$2:$G$14,3,FALSE)&amp;"]"&amp;VLOOKUP($D10,'Data Types'!$A$2:$G$14,6,FALSE))</f>
        <v>[ExifAscii](xref:ExifLibrary.ExifAscii)</v>
      </c>
      <c r="I10" t="str">
        <f>IF(D10="ASCII","string",IF(VLOOKUP($D10,'Data Types'!$A$2:$G$14,7,FALSE)="",VLOOKUP($D10,'Data Types'!$A$2:$G$14,4,FALSE)&amp;IF($E10=1,"","["&amp;$E10&amp;"]"),"["&amp;VLOOKUP($D10,'Data Types'!$A$2:$G$14,4,FALSE)&amp;IF($E10=1,"","["&amp;$E10&amp;"]")&amp;"]"&amp;VLOOKUP($D10,'Data Types'!$A$2:$G$14,7,FALSE)))</f>
        <v>string</v>
      </c>
      <c r="J10" t="str">
        <f>IF($F10="","",IF($G10=1,"["&amp;VLOOKUP($F10,'Data Types'!$A$2:$G$14,2,FALSE)&amp;"]"&amp;VLOOKUP($F10,'Data Types'!$A$2:$G$14,5,FALSE),"["&amp;VLOOKUP($F10,'Data Types'!$A$2:$G$14,3,FALSE)&amp;"]"&amp;VLOOKUP($F10,'Data Types'!$A$2:$G$14,6,FALSE)))</f>
        <v/>
      </c>
      <c r="K10" t="str">
        <f>IF(F10="ASCII","string",IF($F10="","",IF(VLOOKUP($F10,'Data Types'!$A$2:$G$14,7,FALSE)="",VLOOKUP($F10,'Data Types'!$A$2:$G$14,4,FALSE)&amp;IF($G10=1,"","["&amp;$G10&amp;"]"),"["&amp;VLOOKUP($F10,'Data Types'!$A$2:$G$14,4,FALSE)&amp;IF($G10=1,"","["&amp;$G10&amp;"]")&amp;"]"&amp;VLOOKUP($F10,'Data Types'!$A$2:$G$14,7,FALSE))))</f>
        <v/>
      </c>
      <c r="L10" t="str">
        <f t="shared" si="1"/>
        <v>[ExifAscii](xref:ExifLibrary.ExifAscii)</v>
      </c>
      <c r="M10" t="str">
        <f t="shared" si="2"/>
        <v>string</v>
      </c>
      <c r="N10" t="b">
        <f>NOT( ISERROR(VLOOKUP($A10,'Custom Types'!$A$3:$A$937,1,FALSE)))</f>
        <v>0</v>
      </c>
      <c r="O10" t="str">
        <f t="shared" si="3"/>
        <v>[DocumentName](xref:ExifLibrary.ExifTag.DocumentName)</v>
      </c>
      <c r="P10" t="str">
        <f>IF($N10,VLOOKUP($A10,'Custom Types'!$A$3:$C$937,2,FALSE),L10)</f>
        <v>[ExifAscii](xref:ExifLibrary.ExifAscii)</v>
      </c>
      <c r="Q10" t="str">
        <f>IF($N10,VLOOKUP($A10,'Custom Types'!$A$3:$C$937,3,FALSE),M10)</f>
        <v>string</v>
      </c>
      <c r="R10" t="str">
        <f t="shared" si="4"/>
        <v>[DocumentName](xref:ExifLibrary.ExifTag.DocumentName) | 269 | 0x010D | [ExifAscii](xref:ExifLibrary.ExifAscii) | string</v>
      </c>
    </row>
    <row r="11" spans="1:18" x14ac:dyDescent="0.25">
      <c r="A11" t="s">
        <v>70</v>
      </c>
      <c r="B11">
        <v>336</v>
      </c>
      <c r="C11" t="str">
        <f t="shared" si="0"/>
        <v>0x0150</v>
      </c>
      <c r="D11" t="s">
        <v>37</v>
      </c>
      <c r="E11" t="s">
        <v>157</v>
      </c>
      <c r="F11" t="s">
        <v>1</v>
      </c>
      <c r="G11" t="s">
        <v>157</v>
      </c>
      <c r="H11" t="str">
        <f>IF($E11=1,"["&amp;VLOOKUP($D11,'Data Types'!$A$2:$G$14,2,FALSE)&amp;"]"&amp;VLOOKUP($D11,'Data Types'!$A$2:$G$14,5,FALSE),"["&amp;VLOOKUP($D11,'Data Types'!$A$2:$G$14,3,FALSE)&amp;"]"&amp;VLOOKUP($D11,'Data Types'!$A$2:$G$14,6,FALSE))</f>
        <v>[ExifByteArray](xref:ExifLibrary.ExifByteArray)</v>
      </c>
      <c r="I11" t="str">
        <f>IF(D11="ASCII","string",IF(VLOOKUP($D11,'Data Types'!$A$2:$G$14,7,FALSE)="",VLOOKUP($D11,'Data Types'!$A$2:$G$14,4,FALSE)&amp;IF($E11=1,"","["&amp;$E11&amp;"]"),"["&amp;VLOOKUP($D11,'Data Types'!$A$2:$G$14,4,FALSE)&amp;IF($E11=1,"","["&amp;$E11&amp;"]")&amp;"]"&amp;VLOOKUP($D11,'Data Types'!$A$2:$G$14,7,FALSE)))</f>
        <v>byte[2 or 2\*NumberOfInks]</v>
      </c>
      <c r="J11" t="str">
        <f>IF($F11="","",IF($G11=1,"["&amp;VLOOKUP($F11,'Data Types'!$A$2:$G$14,2,FALSE)&amp;"]"&amp;VLOOKUP($F11,'Data Types'!$A$2:$G$14,5,FALSE),"["&amp;VLOOKUP($F11,'Data Types'!$A$2:$G$14,3,FALSE)&amp;"]"&amp;VLOOKUP($F11,'Data Types'!$A$2:$G$14,6,FALSE)))</f>
        <v>[ExifUShortArray](xref:ExifLibrary.ExifUShortArray)</v>
      </c>
      <c r="K11" t="str">
        <f>IF(F11="ASCII","string",IF($F11="","",IF(VLOOKUP($F11,'Data Types'!$A$2:$G$14,7,FALSE)="",VLOOKUP($F11,'Data Types'!$A$2:$G$14,4,FALSE)&amp;IF($G11=1,"","["&amp;$G11&amp;"]"),"["&amp;VLOOKUP($F11,'Data Types'!$A$2:$G$14,4,FALSE)&amp;IF($G11=1,"","["&amp;$G11&amp;"]")&amp;"]"&amp;VLOOKUP($F11,'Data Types'!$A$2:$G$14,7,FALSE))))</f>
        <v>ushort[2 or 2\*NumberOfInks]</v>
      </c>
      <c r="L11" t="str">
        <f t="shared" si="1"/>
        <v>[ExifByteArray](xref:ExifLibrary.ExifByteArray) or [ExifUShortArray](xref:ExifLibrary.ExifUShortArray)</v>
      </c>
      <c r="M11" t="str">
        <f t="shared" si="2"/>
        <v>byte[2 or 2\*NumberOfInks] or ushort[2 or 2\*NumberOfInks]</v>
      </c>
      <c r="N11" t="b">
        <f>NOT( ISERROR(VLOOKUP($A11,'Custom Types'!$A$3:$A$937,1,FALSE)))</f>
        <v>0</v>
      </c>
      <c r="O11" t="str">
        <f t="shared" si="3"/>
        <v>[DotRange](xref:ExifLibrary.ExifTag.DotRange)</v>
      </c>
      <c r="P11" t="str">
        <f>IF($N11,VLOOKUP($A11,'Custom Types'!$A$3:$C$937,2,FALSE),L11)</f>
        <v>[ExifByteArray](xref:ExifLibrary.ExifByteArray) or [ExifUShortArray](xref:ExifLibrary.ExifUShortArray)</v>
      </c>
      <c r="Q11" t="str">
        <f>IF($N11,VLOOKUP($A11,'Custom Types'!$A$3:$C$937,3,FALSE),M11)</f>
        <v>byte[2 or 2\*NumberOfInks] or ushort[2 or 2\*NumberOfInks]</v>
      </c>
      <c r="R11" t="str">
        <f t="shared" si="4"/>
        <v>[DotRange](xref:ExifLibrary.ExifTag.DotRange) | 336 | 0x0150 | [ExifByteArray](xref:ExifLibrary.ExifByteArray) or [ExifUShortArray](xref:ExifLibrary.ExifUShortArray) | byte[2 or 2\*NumberOfInks] or ushort[2 or 2\*NumberOfInks]</v>
      </c>
    </row>
    <row r="12" spans="1:18" x14ac:dyDescent="0.25">
      <c r="A12" t="s">
        <v>72</v>
      </c>
      <c r="B12">
        <v>338</v>
      </c>
      <c r="C12" t="str">
        <f t="shared" si="0"/>
        <v>0x0152</v>
      </c>
      <c r="D12" t="s">
        <v>37</v>
      </c>
      <c r="H12" t="str">
        <f>IF($E12=1,"["&amp;VLOOKUP($D12,'Data Types'!$A$2:$G$14,2,FALSE)&amp;"]"&amp;VLOOKUP($D12,'Data Types'!$A$2:$G$14,5,FALSE),"["&amp;VLOOKUP($D12,'Data Types'!$A$2:$G$14,3,FALSE)&amp;"]"&amp;VLOOKUP($D12,'Data Types'!$A$2:$G$14,6,FALSE))</f>
        <v>[ExifByteArray](xref:ExifLibrary.ExifByteArray)</v>
      </c>
      <c r="I12" t="str">
        <f>IF(D12="ASCII","string",IF(VLOOKUP($D12,'Data Types'!$A$2:$G$14,7,FALSE)="",VLOOKUP($D12,'Data Types'!$A$2:$G$14,4,FALSE)&amp;IF($E12=1,"","["&amp;$E12&amp;"]"),"["&amp;VLOOKUP($D12,'Data Types'!$A$2:$G$14,4,FALSE)&amp;IF($E12=1,"","["&amp;$E12&amp;"]")&amp;"]"&amp;VLOOKUP($D12,'Data Types'!$A$2:$G$14,7,FALSE)))</f>
        <v>byte[]</v>
      </c>
      <c r="J12" t="str">
        <f>IF($F12="","",IF($G12=1,"["&amp;VLOOKUP($F12,'Data Types'!$A$2:$G$14,2,FALSE)&amp;"]"&amp;VLOOKUP($F12,'Data Types'!$A$2:$G$14,5,FALSE),"["&amp;VLOOKUP($F12,'Data Types'!$A$2:$G$14,3,FALSE)&amp;"]"&amp;VLOOKUP($F12,'Data Types'!$A$2:$G$14,6,FALSE)))</f>
        <v/>
      </c>
      <c r="K12" t="str">
        <f>IF(F12="ASCII","string",IF($F12="","",IF(VLOOKUP($F12,'Data Types'!$A$2:$G$14,7,FALSE)="",VLOOKUP($F12,'Data Types'!$A$2:$G$14,4,FALSE)&amp;IF($G12=1,"","["&amp;$G12&amp;"]"),"["&amp;VLOOKUP($F12,'Data Types'!$A$2:$G$14,4,FALSE)&amp;IF($G12=1,"","["&amp;$G12&amp;"]")&amp;"]"&amp;VLOOKUP($F12,'Data Types'!$A$2:$G$14,7,FALSE))))</f>
        <v/>
      </c>
      <c r="L12" t="str">
        <f t="shared" si="1"/>
        <v>[ExifByteArray](xref:ExifLibrary.ExifByteArray)</v>
      </c>
      <c r="M12" t="str">
        <f t="shared" si="2"/>
        <v>byte[]</v>
      </c>
      <c r="N12" t="b">
        <f>NOT( ISERROR(VLOOKUP($A12,'Custom Types'!$A$3:$A$937,1,FALSE)))</f>
        <v>0</v>
      </c>
      <c r="O12" t="str">
        <f t="shared" ref="O12:O15" si="5">"["&amp;A12&amp;"](xref:ExifLibrary.ExifTag."&amp;A12&amp;")"</f>
        <v>[ExtraSamples](xref:ExifLibrary.ExifTag.ExtraSamples)</v>
      </c>
      <c r="P12" t="str">
        <f>IF($N12,VLOOKUP($A12,'Custom Types'!$A$3:$C$937,2,FALSE),L12)</f>
        <v>[ExifByteArray](xref:ExifLibrary.ExifByteArray)</v>
      </c>
      <c r="Q12" t="str">
        <f>IF($N12,VLOOKUP($A12,'Custom Types'!$A$3:$C$937,3,FALSE),M12)</f>
        <v>byte[]</v>
      </c>
      <c r="R12" t="str">
        <f t="shared" ref="R12:R15" si="6">O12&amp;" | "&amp;B12&amp;" | "&amp;C12&amp;" | "&amp;P12&amp;" | "&amp;Q12</f>
        <v>[ExtraSamples](xref:ExifLibrary.ExifTag.ExtraSamples) | 338 | 0x0152 | [ExifByteArray](xref:ExifLibrary.ExifByteArray) | byte[]</v>
      </c>
    </row>
    <row r="13" spans="1:18" x14ac:dyDescent="0.25">
      <c r="A13" t="s">
        <v>43</v>
      </c>
      <c r="B13">
        <v>266</v>
      </c>
      <c r="C13" t="str">
        <f t="shared" si="0"/>
        <v>0x010A</v>
      </c>
      <c r="D13" t="s">
        <v>1</v>
      </c>
      <c r="E13">
        <v>1</v>
      </c>
      <c r="H13" t="str">
        <f>IF($E13=1,"["&amp;VLOOKUP($D13,'Data Types'!$A$2:$G$14,2,FALSE)&amp;"]"&amp;VLOOKUP($D13,'Data Types'!$A$2:$G$14,5,FALSE),"["&amp;VLOOKUP($D13,'Data Types'!$A$2:$G$14,3,FALSE)&amp;"]"&amp;VLOOKUP($D13,'Data Types'!$A$2:$G$14,6,FALSE))</f>
        <v>[ExifUShort](xref:ExifLibrary.ExifUShort)</v>
      </c>
      <c r="I13" t="str">
        <f>IF(D13="ASCII","string",IF(VLOOKUP($D13,'Data Types'!$A$2:$G$14,7,FALSE)="",VLOOKUP($D13,'Data Types'!$A$2:$G$14,4,FALSE)&amp;IF($E13=1,"","["&amp;$E13&amp;"]"),"["&amp;VLOOKUP($D13,'Data Types'!$A$2:$G$14,4,FALSE)&amp;IF($E13=1,"","["&amp;$E13&amp;"]")&amp;"]"&amp;VLOOKUP($D13,'Data Types'!$A$2:$G$14,7,FALSE)))</f>
        <v>ushort</v>
      </c>
      <c r="J13" t="str">
        <f>IF($F13="","",IF($G13=1,"["&amp;VLOOKUP($F13,'Data Types'!$A$2:$G$14,2,FALSE)&amp;"]"&amp;VLOOKUP($F13,'Data Types'!$A$2:$G$14,5,FALSE),"["&amp;VLOOKUP($F13,'Data Types'!$A$2:$G$14,3,FALSE)&amp;"]"&amp;VLOOKUP($F13,'Data Types'!$A$2:$G$14,6,FALSE)))</f>
        <v/>
      </c>
      <c r="K13" t="str">
        <f>IF(F13="ASCII","string",IF($F13="","",IF(VLOOKUP($F13,'Data Types'!$A$2:$G$14,7,FALSE)="",VLOOKUP($F13,'Data Types'!$A$2:$G$14,4,FALSE)&amp;IF($G13=1,"","["&amp;$G13&amp;"]"),"["&amp;VLOOKUP($F13,'Data Types'!$A$2:$G$14,4,FALSE)&amp;IF($G13=1,"","["&amp;$G13&amp;"]")&amp;"]"&amp;VLOOKUP($F13,'Data Types'!$A$2:$G$14,7,FALSE))))</f>
        <v/>
      </c>
      <c r="L13" t="str">
        <f t="shared" si="1"/>
        <v>[ExifUShort](xref:ExifLibrary.ExifUShort)</v>
      </c>
      <c r="M13" t="str">
        <f t="shared" si="2"/>
        <v>ushort</v>
      </c>
      <c r="N13" t="b">
        <f>NOT( ISERROR(VLOOKUP($A13,'Custom Types'!$A$3:$A$937,1,FALSE)))</f>
        <v>0</v>
      </c>
      <c r="O13" t="str">
        <f t="shared" si="5"/>
        <v>[FillOrder](xref:ExifLibrary.ExifTag.FillOrder)</v>
      </c>
      <c r="P13" t="str">
        <f>IF($N13,VLOOKUP($A13,'Custom Types'!$A$3:$C$937,2,FALSE),L13)</f>
        <v>[ExifUShort](xref:ExifLibrary.ExifUShort)</v>
      </c>
      <c r="Q13" t="str">
        <f>IF($N13,VLOOKUP($A13,'Custom Types'!$A$3:$C$937,3,FALSE),M13)</f>
        <v>ushort</v>
      </c>
      <c r="R13" t="str">
        <f t="shared" si="6"/>
        <v>[FillOrder](xref:ExifLibrary.ExifTag.FillOrder) | 266 | 0x010A | [ExifUShort](xref:ExifLibrary.ExifUShort) | ushort</v>
      </c>
    </row>
    <row r="14" spans="1:18" x14ac:dyDescent="0.25">
      <c r="A14" t="s">
        <v>51</v>
      </c>
      <c r="B14">
        <v>289</v>
      </c>
      <c r="C14" t="str">
        <f t="shared" si="0"/>
        <v>0x0121</v>
      </c>
      <c r="D14" t="s">
        <v>2</v>
      </c>
      <c r="H14" t="str">
        <f>IF($E14=1,"["&amp;VLOOKUP($D14,'Data Types'!$A$2:$G$14,2,FALSE)&amp;"]"&amp;VLOOKUP($D14,'Data Types'!$A$2:$G$14,5,FALSE),"["&amp;VLOOKUP($D14,'Data Types'!$A$2:$G$14,3,FALSE)&amp;"]"&amp;VLOOKUP($D14,'Data Types'!$A$2:$G$14,6,FALSE))</f>
        <v>[ExifUIntArray](xref:ExifLibrary.ExifUIntArray)</v>
      </c>
      <c r="I14" t="str">
        <f>IF(D14="ASCII","string",IF(VLOOKUP($D14,'Data Types'!$A$2:$G$14,7,FALSE)="",VLOOKUP($D14,'Data Types'!$A$2:$G$14,4,FALSE)&amp;IF($E14=1,"","["&amp;$E14&amp;"]"),"["&amp;VLOOKUP($D14,'Data Types'!$A$2:$G$14,4,FALSE)&amp;IF($E14=1,"","["&amp;$E14&amp;"]")&amp;"]"&amp;VLOOKUP($D14,'Data Types'!$A$2:$G$14,7,FALSE)))</f>
        <v>uint[]</v>
      </c>
      <c r="J14" t="str">
        <f>IF($F14="","",IF($G14=1,"["&amp;VLOOKUP($F14,'Data Types'!$A$2:$G$14,2,FALSE)&amp;"]"&amp;VLOOKUP($F14,'Data Types'!$A$2:$G$14,5,FALSE),"["&amp;VLOOKUP($F14,'Data Types'!$A$2:$G$14,3,FALSE)&amp;"]"&amp;VLOOKUP($F14,'Data Types'!$A$2:$G$14,6,FALSE)))</f>
        <v/>
      </c>
      <c r="K14" t="str">
        <f>IF(F14="ASCII","string",IF($F14="","",IF(VLOOKUP($F14,'Data Types'!$A$2:$G$14,7,FALSE)="",VLOOKUP($F14,'Data Types'!$A$2:$G$14,4,FALSE)&amp;IF($G14=1,"","["&amp;$G14&amp;"]"),"["&amp;VLOOKUP($F14,'Data Types'!$A$2:$G$14,4,FALSE)&amp;IF($G14=1,"","["&amp;$G14&amp;"]")&amp;"]"&amp;VLOOKUP($F14,'Data Types'!$A$2:$G$14,7,FALSE))))</f>
        <v/>
      </c>
      <c r="L14" t="str">
        <f t="shared" si="1"/>
        <v>[ExifUIntArray](xref:ExifLibrary.ExifUIntArray)</v>
      </c>
      <c r="M14" t="str">
        <f t="shared" si="2"/>
        <v>uint[]</v>
      </c>
      <c r="N14" t="b">
        <f>NOT( ISERROR(VLOOKUP($A14,'Custom Types'!$A$3:$A$937,1,FALSE)))</f>
        <v>0</v>
      </c>
      <c r="O14" t="str">
        <f t="shared" si="5"/>
        <v>[FreeByteCounts](xref:ExifLibrary.ExifTag.FreeByteCounts)</v>
      </c>
      <c r="P14" t="str">
        <f>IF($N14,VLOOKUP($A14,'Custom Types'!$A$3:$C$937,2,FALSE),L14)</f>
        <v>[ExifUIntArray](xref:ExifLibrary.ExifUIntArray)</v>
      </c>
      <c r="Q14" t="str">
        <f>IF($N14,VLOOKUP($A14,'Custom Types'!$A$3:$C$937,3,FALSE),M14)</f>
        <v>uint[]</v>
      </c>
      <c r="R14" t="str">
        <f t="shared" si="6"/>
        <v>[FreeByteCounts](xref:ExifLibrary.ExifTag.FreeByteCounts) | 289 | 0x0121 | [ExifUIntArray](xref:ExifLibrary.ExifUIntArray) | uint[]</v>
      </c>
    </row>
    <row r="15" spans="1:18" x14ac:dyDescent="0.25">
      <c r="A15" t="s">
        <v>50</v>
      </c>
      <c r="B15">
        <v>288</v>
      </c>
      <c r="C15" t="str">
        <f t="shared" si="0"/>
        <v>0x0120</v>
      </c>
      <c r="D15" t="s">
        <v>2</v>
      </c>
      <c r="H15" t="str">
        <f>IF($E15=1,"["&amp;VLOOKUP($D15,'Data Types'!$A$2:$G$14,2,FALSE)&amp;"]"&amp;VLOOKUP($D15,'Data Types'!$A$2:$G$14,5,FALSE),"["&amp;VLOOKUP($D15,'Data Types'!$A$2:$G$14,3,FALSE)&amp;"]"&amp;VLOOKUP($D15,'Data Types'!$A$2:$G$14,6,FALSE))</f>
        <v>[ExifUIntArray](xref:ExifLibrary.ExifUIntArray)</v>
      </c>
      <c r="I15" t="str">
        <f>IF(D15="ASCII","string",IF(VLOOKUP($D15,'Data Types'!$A$2:$G$14,7,FALSE)="",VLOOKUP($D15,'Data Types'!$A$2:$G$14,4,FALSE)&amp;IF($E15=1,"","["&amp;$E15&amp;"]"),"["&amp;VLOOKUP($D15,'Data Types'!$A$2:$G$14,4,FALSE)&amp;IF($E15=1,"","["&amp;$E15&amp;"]")&amp;"]"&amp;VLOOKUP($D15,'Data Types'!$A$2:$G$14,7,FALSE)))</f>
        <v>uint[]</v>
      </c>
      <c r="J15" t="str">
        <f>IF($F15="","",IF($G15=1,"["&amp;VLOOKUP($F15,'Data Types'!$A$2:$G$14,2,FALSE)&amp;"]"&amp;VLOOKUP($F15,'Data Types'!$A$2:$G$14,5,FALSE),"["&amp;VLOOKUP($F15,'Data Types'!$A$2:$G$14,3,FALSE)&amp;"]"&amp;VLOOKUP($F15,'Data Types'!$A$2:$G$14,6,FALSE)))</f>
        <v/>
      </c>
      <c r="K15" t="str">
        <f>IF(F15="ASCII","string",IF($F15="","",IF(VLOOKUP($F15,'Data Types'!$A$2:$G$14,7,FALSE)="",VLOOKUP($F15,'Data Types'!$A$2:$G$14,4,FALSE)&amp;IF($G15=1,"","["&amp;$G15&amp;"]"),"["&amp;VLOOKUP($F15,'Data Types'!$A$2:$G$14,4,FALSE)&amp;IF($G15=1,"","["&amp;$G15&amp;"]")&amp;"]"&amp;VLOOKUP($F15,'Data Types'!$A$2:$G$14,7,FALSE))))</f>
        <v/>
      </c>
      <c r="L15" t="str">
        <f t="shared" si="1"/>
        <v>[ExifUIntArray](xref:ExifLibrary.ExifUIntArray)</v>
      </c>
      <c r="M15" t="str">
        <f t="shared" si="2"/>
        <v>uint[]</v>
      </c>
      <c r="N15" t="b">
        <f>NOT( ISERROR(VLOOKUP($A15,'Custom Types'!$A$3:$A$937,1,FALSE)))</f>
        <v>0</v>
      </c>
      <c r="O15" t="str">
        <f t="shared" si="5"/>
        <v>[FreeOffsets](xref:ExifLibrary.ExifTag.FreeOffsets)</v>
      </c>
      <c r="P15" t="str">
        <f>IF($N15,VLOOKUP($A15,'Custom Types'!$A$3:$C$937,2,FALSE),L15)</f>
        <v>[ExifUIntArray](xref:ExifLibrary.ExifUIntArray)</v>
      </c>
      <c r="Q15" t="str">
        <f>IF($N15,VLOOKUP($A15,'Custom Types'!$A$3:$C$937,3,FALSE),M15)</f>
        <v>uint[]</v>
      </c>
      <c r="R15" t="str">
        <f t="shared" si="6"/>
        <v>[FreeOffsets](xref:ExifLibrary.ExifTag.FreeOffsets) | 288 | 0x0120 | [ExifUIntArray](xref:ExifLibrary.ExifUIntArray) | uint[]</v>
      </c>
    </row>
    <row r="16" spans="1:18" x14ac:dyDescent="0.25">
      <c r="A16" t="s">
        <v>53</v>
      </c>
      <c r="B16">
        <v>291</v>
      </c>
      <c r="C16" t="str">
        <f t="shared" ref="C16:C46" si="7">"0x"&amp;DEC2HEX(B16,4)</f>
        <v>0x0123</v>
      </c>
      <c r="D16" t="s">
        <v>1</v>
      </c>
      <c r="E16" t="s">
        <v>85</v>
      </c>
      <c r="H16" t="str">
        <f>IF($E16=1,"["&amp;VLOOKUP($D16,'Data Types'!$A$2:$G$14,2,FALSE)&amp;"]"&amp;VLOOKUP($D16,'Data Types'!$A$2:$G$14,5,FALSE),"["&amp;VLOOKUP($D16,'Data Types'!$A$2:$G$14,3,FALSE)&amp;"]"&amp;VLOOKUP($D16,'Data Types'!$A$2:$G$14,6,FALSE))</f>
        <v>[ExifUShortArray](xref:ExifLibrary.ExifUShortArray)</v>
      </c>
      <c r="I16" t="str">
        <f>IF(D16="ASCII","string",IF(VLOOKUP($D16,'Data Types'!$A$2:$G$14,7,FALSE)="",VLOOKUP($D16,'Data Types'!$A$2:$G$14,4,FALSE)&amp;IF($E16=1,"","["&amp;$E16&amp;"]"),"["&amp;VLOOKUP($D16,'Data Types'!$A$2:$G$14,4,FALSE)&amp;IF($E16=1,"","["&amp;$E16&amp;"]")&amp;"]"&amp;VLOOKUP($D16,'Data Types'!$A$2:$G$14,7,FALSE)))</f>
        <v>ushort[2^BitsPerSample]</v>
      </c>
      <c r="J16" t="str">
        <f>IF($F16="","",IF($G16=1,"["&amp;VLOOKUP($F16,'Data Types'!$A$2:$G$14,2,FALSE)&amp;"]"&amp;VLOOKUP($F16,'Data Types'!$A$2:$G$14,5,FALSE),"["&amp;VLOOKUP($F16,'Data Types'!$A$2:$G$14,3,FALSE)&amp;"]"&amp;VLOOKUP($F16,'Data Types'!$A$2:$G$14,6,FALSE)))</f>
        <v/>
      </c>
      <c r="K16" t="str">
        <f>IF(F16="ASCII","string",IF($F16="","",IF(VLOOKUP($F16,'Data Types'!$A$2:$G$14,7,FALSE)="",VLOOKUP($F16,'Data Types'!$A$2:$G$14,4,FALSE)&amp;IF($G16=1,"","["&amp;$G16&amp;"]"),"["&amp;VLOOKUP($F16,'Data Types'!$A$2:$G$14,4,FALSE)&amp;IF($G16=1,"","["&amp;$G16&amp;"]")&amp;"]"&amp;VLOOKUP($F16,'Data Types'!$A$2:$G$14,7,FALSE))))</f>
        <v/>
      </c>
      <c r="L16" t="str">
        <f t="shared" ref="L16:L46" si="8">IF(J16="",H16,H16&amp;" or "&amp;J16)</f>
        <v>[ExifUShortArray](xref:ExifLibrary.ExifUShortArray)</v>
      </c>
      <c r="M16" t="str">
        <f t="shared" ref="M16:M46" si="9">IF(K16="",I16,I16&amp;" or "&amp;K16)</f>
        <v>ushort[2^BitsPerSample]</v>
      </c>
      <c r="N16" t="b">
        <f>NOT( ISERROR(VLOOKUP($A16,'Custom Types'!$A$3:$A$937,1,FALSE)))</f>
        <v>0</v>
      </c>
      <c r="O16" t="str">
        <f t="shared" ref="O16:O27" si="10">"["&amp;A16&amp;"](xref:ExifLibrary.ExifTag."&amp;A16&amp;")"</f>
        <v>[GrayResponseCurve](xref:ExifLibrary.ExifTag.GrayResponseCurve)</v>
      </c>
      <c r="P16" t="str">
        <f>IF($N16,VLOOKUP($A16,'Custom Types'!$A$3:$C$937,2,FALSE),L16)</f>
        <v>[ExifUShortArray](xref:ExifLibrary.ExifUShortArray)</v>
      </c>
      <c r="Q16" t="str">
        <f>IF($N16,VLOOKUP($A16,'Custom Types'!$A$3:$C$937,3,FALSE),M16)</f>
        <v>ushort[2^BitsPerSample]</v>
      </c>
      <c r="R16" t="str">
        <f t="shared" ref="R16:R27" si="11">O16&amp;" | "&amp;B16&amp;" | "&amp;C16&amp;" | "&amp;P16&amp;" | "&amp;Q16</f>
        <v>[GrayResponseCurve](xref:ExifLibrary.ExifTag.GrayResponseCurve) | 291 | 0x0123 | [ExifUShortArray](xref:ExifLibrary.ExifUShortArray) | ushort[2^BitsPerSample]</v>
      </c>
    </row>
    <row r="17" spans="1:18" x14ac:dyDescent="0.25">
      <c r="A17" t="s">
        <v>52</v>
      </c>
      <c r="B17">
        <v>290</v>
      </c>
      <c r="C17" t="str">
        <f t="shared" si="7"/>
        <v>0x0122</v>
      </c>
      <c r="D17" t="s">
        <v>1</v>
      </c>
      <c r="E17">
        <v>1</v>
      </c>
      <c r="H17" t="str">
        <f>IF($E17=1,"["&amp;VLOOKUP($D17,'Data Types'!$A$2:$G$14,2,FALSE)&amp;"]"&amp;VLOOKUP($D17,'Data Types'!$A$2:$G$14,5,FALSE),"["&amp;VLOOKUP($D17,'Data Types'!$A$2:$G$14,3,FALSE)&amp;"]"&amp;VLOOKUP($D17,'Data Types'!$A$2:$G$14,6,FALSE))</f>
        <v>[ExifUShort](xref:ExifLibrary.ExifUShort)</v>
      </c>
      <c r="I17" t="str">
        <f>IF(D17="ASCII","string",IF(VLOOKUP($D17,'Data Types'!$A$2:$G$14,7,FALSE)="",VLOOKUP($D17,'Data Types'!$A$2:$G$14,4,FALSE)&amp;IF($E17=1,"","["&amp;$E17&amp;"]"),"["&amp;VLOOKUP($D17,'Data Types'!$A$2:$G$14,4,FALSE)&amp;IF($E17=1,"","["&amp;$E17&amp;"]")&amp;"]"&amp;VLOOKUP($D17,'Data Types'!$A$2:$G$14,7,FALSE)))</f>
        <v>ushort</v>
      </c>
      <c r="J17" t="str">
        <f>IF($F17="","",IF($G17=1,"["&amp;VLOOKUP($F17,'Data Types'!$A$2:$G$14,2,FALSE)&amp;"]"&amp;VLOOKUP($F17,'Data Types'!$A$2:$G$14,5,FALSE),"["&amp;VLOOKUP($F17,'Data Types'!$A$2:$G$14,3,FALSE)&amp;"]"&amp;VLOOKUP($F17,'Data Types'!$A$2:$G$14,6,FALSE)))</f>
        <v/>
      </c>
      <c r="K17" t="str">
        <f>IF(F17="ASCII","string",IF($F17="","",IF(VLOOKUP($F17,'Data Types'!$A$2:$G$14,7,FALSE)="",VLOOKUP($F17,'Data Types'!$A$2:$G$14,4,FALSE)&amp;IF($G17=1,"","["&amp;$G17&amp;"]"),"["&amp;VLOOKUP($F17,'Data Types'!$A$2:$G$14,4,FALSE)&amp;IF($G17=1,"","["&amp;$G17&amp;"]")&amp;"]"&amp;VLOOKUP($F17,'Data Types'!$A$2:$G$14,7,FALSE))))</f>
        <v/>
      </c>
      <c r="L17" t="str">
        <f t="shared" si="8"/>
        <v>[ExifUShort](xref:ExifLibrary.ExifUShort)</v>
      </c>
      <c r="M17" t="str">
        <f t="shared" si="9"/>
        <v>ushort</v>
      </c>
      <c r="N17" t="b">
        <f>NOT( ISERROR(VLOOKUP($A17,'Custom Types'!$A$3:$A$937,1,FALSE)))</f>
        <v>0</v>
      </c>
      <c r="O17" t="str">
        <f t="shared" si="10"/>
        <v>[GrayResponseUnit](xref:ExifLibrary.ExifTag.GrayResponseUnit)</v>
      </c>
      <c r="P17" t="str">
        <f>IF($N17,VLOOKUP($A17,'Custom Types'!$A$3:$C$937,2,FALSE),L17)</f>
        <v>[ExifUShort](xref:ExifLibrary.ExifUShort)</v>
      </c>
      <c r="Q17" t="str">
        <f>IF($N17,VLOOKUP($A17,'Custom Types'!$A$3:$C$937,3,FALSE),M17)</f>
        <v>ushort</v>
      </c>
      <c r="R17" t="str">
        <f t="shared" si="11"/>
        <v>[GrayResponseUnit](xref:ExifLibrary.ExifTag.GrayResponseUnit) | 290 | 0x0122 | [ExifUShort](xref:ExifLibrary.ExifUShort) | ushort</v>
      </c>
    </row>
    <row r="18" spans="1:18" x14ac:dyDescent="0.25">
      <c r="A18" t="s">
        <v>61</v>
      </c>
      <c r="B18">
        <v>321</v>
      </c>
      <c r="C18" t="str">
        <f t="shared" si="7"/>
        <v>0x0141</v>
      </c>
      <c r="D18" t="s">
        <v>1</v>
      </c>
      <c r="E18">
        <v>2</v>
      </c>
      <c r="H18" t="str">
        <f>IF($E18=1,"["&amp;VLOOKUP($D18,'Data Types'!$A$2:$G$14,2,FALSE)&amp;"]"&amp;VLOOKUP($D18,'Data Types'!$A$2:$G$14,5,FALSE),"["&amp;VLOOKUP($D18,'Data Types'!$A$2:$G$14,3,FALSE)&amp;"]"&amp;VLOOKUP($D18,'Data Types'!$A$2:$G$14,6,FALSE))</f>
        <v>[ExifUShortArray](xref:ExifLibrary.ExifUShortArray)</v>
      </c>
      <c r="I18" t="str">
        <f>IF(D18="ASCII","string",IF(VLOOKUP($D18,'Data Types'!$A$2:$G$14,7,FALSE)="",VLOOKUP($D18,'Data Types'!$A$2:$G$14,4,FALSE)&amp;IF($E18=1,"","["&amp;$E18&amp;"]"),"["&amp;VLOOKUP($D18,'Data Types'!$A$2:$G$14,4,FALSE)&amp;IF($E18=1,"","["&amp;$E18&amp;"]")&amp;"]"&amp;VLOOKUP($D18,'Data Types'!$A$2:$G$14,7,FALSE)))</f>
        <v>ushort[2]</v>
      </c>
      <c r="J18" t="str">
        <f>IF($F18="","",IF($G18=1,"["&amp;VLOOKUP($F18,'Data Types'!$A$2:$G$14,2,FALSE)&amp;"]"&amp;VLOOKUP($F18,'Data Types'!$A$2:$G$14,5,FALSE),"["&amp;VLOOKUP($F18,'Data Types'!$A$2:$G$14,3,FALSE)&amp;"]"&amp;VLOOKUP($F18,'Data Types'!$A$2:$G$14,6,FALSE)))</f>
        <v/>
      </c>
      <c r="K18" t="str">
        <f>IF(F18="ASCII","string",IF($F18="","",IF(VLOOKUP($F18,'Data Types'!$A$2:$G$14,7,FALSE)="",VLOOKUP($F18,'Data Types'!$A$2:$G$14,4,FALSE)&amp;IF($G18=1,"","["&amp;$G18&amp;"]"),"["&amp;VLOOKUP($F18,'Data Types'!$A$2:$G$14,4,FALSE)&amp;IF($G18=1,"","["&amp;$G18&amp;"]")&amp;"]"&amp;VLOOKUP($F18,'Data Types'!$A$2:$G$14,7,FALSE))))</f>
        <v/>
      </c>
      <c r="L18" t="str">
        <f t="shared" si="8"/>
        <v>[ExifUShortArray](xref:ExifLibrary.ExifUShortArray)</v>
      </c>
      <c r="M18" t="str">
        <f t="shared" si="9"/>
        <v>ushort[2]</v>
      </c>
      <c r="N18" t="b">
        <f>NOT( ISERROR(VLOOKUP($A18,'Custom Types'!$A$3:$A$937,1,FALSE)))</f>
        <v>0</v>
      </c>
      <c r="O18" t="str">
        <f t="shared" si="10"/>
        <v>[HalftoneHints](xref:ExifLibrary.ExifTag.HalftoneHints)</v>
      </c>
      <c r="P18" t="str">
        <f>IF($N18,VLOOKUP($A18,'Custom Types'!$A$3:$C$937,2,FALSE),L18)</f>
        <v>[ExifUShortArray](xref:ExifLibrary.ExifUShortArray)</v>
      </c>
      <c r="Q18" t="str">
        <f>IF($N18,VLOOKUP($A18,'Custom Types'!$A$3:$C$937,3,FALSE),M18)</f>
        <v>ushort[2]</v>
      </c>
      <c r="R18" t="str">
        <f t="shared" si="11"/>
        <v>[HalftoneHints](xref:ExifLibrary.ExifTag.HalftoneHints) | 321 | 0x0141 | [ExifUShortArray](xref:ExifLibrary.ExifUShortArray) | ushort[2]</v>
      </c>
    </row>
    <row r="19" spans="1:18" x14ac:dyDescent="0.25">
      <c r="A19" t="s">
        <v>57</v>
      </c>
      <c r="B19">
        <v>316</v>
      </c>
      <c r="C19" t="str">
        <f t="shared" si="7"/>
        <v>0x013C</v>
      </c>
      <c r="D19" t="s">
        <v>27</v>
      </c>
      <c r="H19" t="str">
        <f>IF($E19=1,"["&amp;VLOOKUP($D19,'Data Types'!$A$2:$G$14,2,FALSE)&amp;"]"&amp;VLOOKUP($D19,'Data Types'!$A$2:$G$14,5,FALSE),"["&amp;VLOOKUP($D19,'Data Types'!$A$2:$G$14,3,FALSE)&amp;"]"&amp;VLOOKUP($D19,'Data Types'!$A$2:$G$14,6,FALSE))</f>
        <v>[ExifAscii](xref:ExifLibrary.ExifAscii)</v>
      </c>
      <c r="I19" t="str">
        <f>IF(D19="ASCII","string",IF(VLOOKUP($D19,'Data Types'!$A$2:$G$14,7,FALSE)="",VLOOKUP($D19,'Data Types'!$A$2:$G$14,4,FALSE)&amp;IF($E19=1,"","["&amp;$E19&amp;"]"),"["&amp;VLOOKUP($D19,'Data Types'!$A$2:$G$14,4,FALSE)&amp;IF($E19=1,"","["&amp;$E19&amp;"]")&amp;"]"&amp;VLOOKUP($D19,'Data Types'!$A$2:$G$14,7,FALSE)))</f>
        <v>string</v>
      </c>
      <c r="J19" t="str">
        <f>IF($F19="","",IF($G19=1,"["&amp;VLOOKUP($F19,'Data Types'!$A$2:$G$14,2,FALSE)&amp;"]"&amp;VLOOKUP($F19,'Data Types'!$A$2:$G$14,5,FALSE),"["&amp;VLOOKUP($F19,'Data Types'!$A$2:$G$14,3,FALSE)&amp;"]"&amp;VLOOKUP($F19,'Data Types'!$A$2:$G$14,6,FALSE)))</f>
        <v/>
      </c>
      <c r="K19" t="str">
        <f>IF(F19="ASCII","string",IF($F19="","",IF(VLOOKUP($F19,'Data Types'!$A$2:$G$14,7,FALSE)="",VLOOKUP($F19,'Data Types'!$A$2:$G$14,4,FALSE)&amp;IF($G19=1,"","["&amp;$G19&amp;"]"),"["&amp;VLOOKUP($F19,'Data Types'!$A$2:$G$14,4,FALSE)&amp;IF($G19=1,"","["&amp;$G19&amp;"]")&amp;"]"&amp;VLOOKUP($F19,'Data Types'!$A$2:$G$14,7,FALSE))))</f>
        <v/>
      </c>
      <c r="L19" t="str">
        <f t="shared" si="8"/>
        <v>[ExifAscii](xref:ExifLibrary.ExifAscii)</v>
      </c>
      <c r="M19" t="str">
        <f t="shared" si="9"/>
        <v>string</v>
      </c>
      <c r="N19" t="b">
        <f>NOT( ISERROR(VLOOKUP($A19,'Custom Types'!$A$3:$A$937,1,FALSE)))</f>
        <v>0</v>
      </c>
      <c r="O19" t="str">
        <f t="shared" si="10"/>
        <v>[HostComputer](xref:ExifLibrary.ExifTag.HostComputer)</v>
      </c>
      <c r="P19" t="str">
        <f>IF($N19,VLOOKUP($A19,'Custom Types'!$A$3:$C$937,2,FALSE),L19)</f>
        <v>[ExifAscii](xref:ExifLibrary.ExifAscii)</v>
      </c>
      <c r="Q19" t="str">
        <f>IF($N19,VLOOKUP($A19,'Custom Types'!$A$3:$C$937,3,FALSE),M19)</f>
        <v>string</v>
      </c>
      <c r="R19" t="str">
        <f t="shared" si="11"/>
        <v>[HostComputer](xref:ExifLibrary.ExifTag.HostComputer) | 316 | 0x013C | [ExifAscii](xref:ExifLibrary.ExifAscii) | string</v>
      </c>
    </row>
    <row r="20" spans="1:18" x14ac:dyDescent="0.25">
      <c r="A20" t="s">
        <v>28</v>
      </c>
      <c r="B20">
        <v>270</v>
      </c>
      <c r="C20" t="str">
        <f t="shared" si="7"/>
        <v>0x010E</v>
      </c>
      <c r="D20" t="s">
        <v>27</v>
      </c>
      <c r="H20" t="str">
        <f>IF($E20=1,"["&amp;VLOOKUP($D20,'Data Types'!$A$2:$G$14,2,FALSE)&amp;"]"&amp;VLOOKUP($D20,'Data Types'!$A$2:$G$14,5,FALSE),"["&amp;VLOOKUP($D20,'Data Types'!$A$2:$G$14,3,FALSE)&amp;"]"&amp;VLOOKUP($D20,'Data Types'!$A$2:$G$14,6,FALSE))</f>
        <v>[ExifAscii](xref:ExifLibrary.ExifAscii)</v>
      </c>
      <c r="I20" t="str">
        <f>IF(D20="ASCII","string",IF(VLOOKUP($D20,'Data Types'!$A$2:$G$14,7,FALSE)="",VLOOKUP($D20,'Data Types'!$A$2:$G$14,4,FALSE)&amp;IF($E20=1,"","["&amp;$E20&amp;"]"),"["&amp;VLOOKUP($D20,'Data Types'!$A$2:$G$14,4,FALSE)&amp;IF($E20=1,"","["&amp;$E20&amp;"]")&amp;"]"&amp;VLOOKUP($D20,'Data Types'!$A$2:$G$14,7,FALSE)))</f>
        <v>string</v>
      </c>
      <c r="J20" t="str">
        <f>IF($F20="","",IF($G20=1,"["&amp;VLOOKUP($F20,'Data Types'!$A$2:$G$14,2,FALSE)&amp;"]"&amp;VLOOKUP($F20,'Data Types'!$A$2:$G$14,5,FALSE),"["&amp;VLOOKUP($F20,'Data Types'!$A$2:$G$14,3,FALSE)&amp;"]"&amp;VLOOKUP($F20,'Data Types'!$A$2:$G$14,6,FALSE)))</f>
        <v/>
      </c>
      <c r="K20" t="str">
        <f>IF(F20="ASCII","string",IF($F20="","",IF(VLOOKUP($F20,'Data Types'!$A$2:$G$14,7,FALSE)="",VLOOKUP($F20,'Data Types'!$A$2:$G$14,4,FALSE)&amp;IF($G20=1,"","["&amp;$G20&amp;"]"),"["&amp;VLOOKUP($F20,'Data Types'!$A$2:$G$14,4,FALSE)&amp;IF($G20=1,"","["&amp;$G20&amp;"]")&amp;"]"&amp;VLOOKUP($F20,'Data Types'!$A$2:$G$14,7,FALSE))))</f>
        <v/>
      </c>
      <c r="L20" t="str">
        <f t="shared" si="8"/>
        <v>[ExifAscii](xref:ExifLibrary.ExifAscii)</v>
      </c>
      <c r="M20" t="str">
        <f t="shared" si="9"/>
        <v>string</v>
      </c>
      <c r="N20" t="b">
        <f>NOT( ISERROR(VLOOKUP($A20,'Custom Types'!$A$3:$A$937,1,FALSE)))</f>
        <v>0</v>
      </c>
      <c r="O20" t="str">
        <f t="shared" si="10"/>
        <v>[ImageDescription](xref:ExifLibrary.ExifTag.ImageDescription)</v>
      </c>
      <c r="P20" t="str">
        <f>IF($N20,VLOOKUP($A20,'Custom Types'!$A$3:$C$937,2,FALSE),L20)</f>
        <v>[ExifAscii](xref:ExifLibrary.ExifAscii)</v>
      </c>
      <c r="Q20" t="str">
        <f>IF($N20,VLOOKUP($A20,'Custom Types'!$A$3:$C$937,3,FALSE),M20)</f>
        <v>string</v>
      </c>
      <c r="R20" t="str">
        <f t="shared" si="11"/>
        <v>[ImageDescription](xref:ExifLibrary.ExifTag.ImageDescription) | 270 | 0x010E | [ExifAscii](xref:ExifLibrary.ExifAscii) | string</v>
      </c>
    </row>
    <row r="21" spans="1:18" x14ac:dyDescent="0.25">
      <c r="A21" t="s">
        <v>3</v>
      </c>
      <c r="B21">
        <v>257</v>
      </c>
      <c r="C21" t="str">
        <f t="shared" si="7"/>
        <v>0x0101</v>
      </c>
      <c r="D21" t="s">
        <v>1</v>
      </c>
      <c r="E21">
        <v>1</v>
      </c>
      <c r="F21" t="s">
        <v>2</v>
      </c>
      <c r="G21">
        <v>1</v>
      </c>
      <c r="H21" t="str">
        <f>IF($E21=1,"["&amp;VLOOKUP($D21,'Data Types'!$A$2:$G$14,2,FALSE)&amp;"]"&amp;VLOOKUP($D21,'Data Types'!$A$2:$G$14,5,FALSE),"["&amp;VLOOKUP($D21,'Data Types'!$A$2:$G$14,3,FALSE)&amp;"]"&amp;VLOOKUP($D21,'Data Types'!$A$2:$G$14,6,FALSE))</f>
        <v>[ExifUShort](xref:ExifLibrary.ExifUShort)</v>
      </c>
      <c r="I21" t="str">
        <f>IF(D21="ASCII","string",IF(VLOOKUP($D21,'Data Types'!$A$2:$G$14,7,FALSE)="",VLOOKUP($D21,'Data Types'!$A$2:$G$14,4,FALSE)&amp;IF($E21=1,"","["&amp;$E21&amp;"]"),"["&amp;VLOOKUP($D21,'Data Types'!$A$2:$G$14,4,FALSE)&amp;IF($E21=1,"","["&amp;$E21&amp;"]")&amp;"]"&amp;VLOOKUP($D21,'Data Types'!$A$2:$G$14,7,FALSE)))</f>
        <v>ushort</v>
      </c>
      <c r="J21" t="str">
        <f>IF($F21="","",IF($G21=1,"["&amp;VLOOKUP($F21,'Data Types'!$A$2:$G$14,2,FALSE)&amp;"]"&amp;VLOOKUP($F21,'Data Types'!$A$2:$G$14,5,FALSE),"["&amp;VLOOKUP($F21,'Data Types'!$A$2:$G$14,3,FALSE)&amp;"]"&amp;VLOOKUP($F21,'Data Types'!$A$2:$G$14,6,FALSE)))</f>
        <v>[ExifUInt](xref:ExifLibrary.ExifUInt)</v>
      </c>
      <c r="K21" t="str">
        <f>IF(F21="ASCII","string",IF($F21="","",IF(VLOOKUP($F21,'Data Types'!$A$2:$G$14,7,FALSE)="",VLOOKUP($F21,'Data Types'!$A$2:$G$14,4,FALSE)&amp;IF($G21=1,"","["&amp;$G21&amp;"]"),"["&amp;VLOOKUP($F21,'Data Types'!$A$2:$G$14,4,FALSE)&amp;IF($G21=1,"","["&amp;$G21&amp;"]")&amp;"]"&amp;VLOOKUP($F21,'Data Types'!$A$2:$G$14,7,FALSE))))</f>
        <v>uint</v>
      </c>
      <c r="L21" t="str">
        <f t="shared" si="8"/>
        <v>[ExifUShort](xref:ExifLibrary.ExifUShort) or [ExifUInt](xref:ExifLibrary.ExifUInt)</v>
      </c>
      <c r="M21" t="str">
        <f t="shared" si="9"/>
        <v>ushort or uint</v>
      </c>
      <c r="N21" t="b">
        <f>NOT( ISERROR(VLOOKUP($A21,'Custom Types'!$A$3:$A$937,1,FALSE)))</f>
        <v>0</v>
      </c>
      <c r="O21" t="str">
        <f t="shared" si="10"/>
        <v>[ImageLength](xref:ExifLibrary.ExifTag.ImageLength)</v>
      </c>
      <c r="P21" t="str">
        <f>IF($N21,VLOOKUP($A21,'Custom Types'!$A$3:$C$937,2,FALSE),L21)</f>
        <v>[ExifUShort](xref:ExifLibrary.ExifUShort) or [ExifUInt](xref:ExifLibrary.ExifUInt)</v>
      </c>
      <c r="Q21" t="str">
        <f>IF($N21,VLOOKUP($A21,'Custom Types'!$A$3:$C$937,3,FALSE),M21)</f>
        <v>ushort or uint</v>
      </c>
      <c r="R21" t="str">
        <f t="shared" si="11"/>
        <v>[ImageLength](xref:ExifLibrary.ExifTag.ImageLength) | 257 | 0x0101 | [ExifUShort](xref:ExifLibrary.ExifUShort) or [ExifUInt](xref:ExifLibrary.ExifUInt) | ushort or uint</v>
      </c>
    </row>
    <row r="22" spans="1:18" x14ac:dyDescent="0.25">
      <c r="A22" t="s">
        <v>0</v>
      </c>
      <c r="B22">
        <v>256</v>
      </c>
      <c r="C22" t="str">
        <f t="shared" si="7"/>
        <v>0x0100</v>
      </c>
      <c r="D22" t="s">
        <v>1</v>
      </c>
      <c r="E22">
        <v>1</v>
      </c>
      <c r="F22" t="s">
        <v>2</v>
      </c>
      <c r="G22">
        <v>1</v>
      </c>
      <c r="H22" t="str">
        <f>IF($E22=1,"["&amp;VLOOKUP($D22,'Data Types'!$A$2:$G$14,2,FALSE)&amp;"]"&amp;VLOOKUP($D22,'Data Types'!$A$2:$G$14,5,FALSE),"["&amp;VLOOKUP($D22,'Data Types'!$A$2:$G$14,3,FALSE)&amp;"]"&amp;VLOOKUP($D22,'Data Types'!$A$2:$G$14,6,FALSE))</f>
        <v>[ExifUShort](xref:ExifLibrary.ExifUShort)</v>
      </c>
      <c r="I22" t="str">
        <f>IF(D22="ASCII","string",IF(VLOOKUP($D22,'Data Types'!$A$2:$G$14,7,FALSE)="",VLOOKUP($D22,'Data Types'!$A$2:$G$14,4,FALSE)&amp;IF($E22=1,"","["&amp;$E22&amp;"]"),"["&amp;VLOOKUP($D22,'Data Types'!$A$2:$G$14,4,FALSE)&amp;IF($E22=1,"","["&amp;$E22&amp;"]")&amp;"]"&amp;VLOOKUP($D22,'Data Types'!$A$2:$G$14,7,FALSE)))</f>
        <v>ushort</v>
      </c>
      <c r="J22" t="str">
        <f>IF($F22="","",IF($G22=1,"["&amp;VLOOKUP($F22,'Data Types'!$A$2:$G$14,2,FALSE)&amp;"]"&amp;VLOOKUP($F22,'Data Types'!$A$2:$G$14,5,FALSE),"["&amp;VLOOKUP($F22,'Data Types'!$A$2:$G$14,3,FALSE)&amp;"]"&amp;VLOOKUP($F22,'Data Types'!$A$2:$G$14,6,FALSE)))</f>
        <v>[ExifUInt](xref:ExifLibrary.ExifUInt)</v>
      </c>
      <c r="K22" t="str">
        <f>IF(F22="ASCII","string",IF($F22="","",IF(VLOOKUP($F22,'Data Types'!$A$2:$G$14,7,FALSE)="",VLOOKUP($F22,'Data Types'!$A$2:$G$14,4,FALSE)&amp;IF($G22=1,"","["&amp;$G22&amp;"]"),"["&amp;VLOOKUP($F22,'Data Types'!$A$2:$G$14,4,FALSE)&amp;IF($G22=1,"","["&amp;$G22&amp;"]")&amp;"]"&amp;VLOOKUP($F22,'Data Types'!$A$2:$G$14,7,FALSE))))</f>
        <v>uint</v>
      </c>
      <c r="L22" t="str">
        <f t="shared" si="8"/>
        <v>[ExifUShort](xref:ExifLibrary.ExifUShort) or [ExifUInt](xref:ExifLibrary.ExifUInt)</v>
      </c>
      <c r="M22" t="str">
        <f t="shared" si="9"/>
        <v>ushort or uint</v>
      </c>
      <c r="N22" t="b">
        <f>NOT( ISERROR(VLOOKUP($A22,'Custom Types'!$A$3:$A$937,1,FALSE)))</f>
        <v>0</v>
      </c>
      <c r="O22" t="str">
        <f t="shared" si="10"/>
        <v>[ImageWidth](xref:ExifLibrary.ExifTag.ImageWidth)</v>
      </c>
      <c r="P22" t="str">
        <f>IF($N22,VLOOKUP($A22,'Custom Types'!$A$3:$C$937,2,FALSE),L22)</f>
        <v>[ExifUShort](xref:ExifLibrary.ExifUShort) or [ExifUInt](xref:ExifLibrary.ExifUInt)</v>
      </c>
      <c r="Q22" t="str">
        <f>IF($N22,VLOOKUP($A22,'Custom Types'!$A$3:$C$937,3,FALSE),M22)</f>
        <v>ushort or uint</v>
      </c>
      <c r="R22" t="str">
        <f t="shared" si="11"/>
        <v>[ImageWidth](xref:ExifLibrary.ExifTag.ImageWidth) | 256 | 0x0100 | [ExifUShort](xref:ExifLibrary.ExifUShort) or [ExifUInt](xref:ExifLibrary.ExifUInt) | ushort or uint</v>
      </c>
    </row>
    <row r="23" spans="1:18" x14ac:dyDescent="0.25">
      <c r="A23" t="s">
        <v>68</v>
      </c>
      <c r="B23">
        <v>333</v>
      </c>
      <c r="C23" t="str">
        <f t="shared" si="7"/>
        <v>0x014D</v>
      </c>
      <c r="D23" t="s">
        <v>27</v>
      </c>
      <c r="H23" t="str">
        <f>IF($E23=1,"["&amp;VLOOKUP($D23,'Data Types'!$A$2:$G$14,2,FALSE)&amp;"]"&amp;VLOOKUP($D23,'Data Types'!$A$2:$G$14,5,FALSE),"["&amp;VLOOKUP($D23,'Data Types'!$A$2:$G$14,3,FALSE)&amp;"]"&amp;VLOOKUP($D23,'Data Types'!$A$2:$G$14,6,FALSE))</f>
        <v>[ExifAscii](xref:ExifLibrary.ExifAscii)</v>
      </c>
      <c r="I23" t="str">
        <f>IF(D23="ASCII","string",IF(VLOOKUP($D23,'Data Types'!$A$2:$G$14,7,FALSE)="",VLOOKUP($D23,'Data Types'!$A$2:$G$14,4,FALSE)&amp;IF($E23=1,"","["&amp;$E23&amp;"]"),"["&amp;VLOOKUP($D23,'Data Types'!$A$2:$G$14,4,FALSE)&amp;IF($E23=1,"","["&amp;$E23&amp;"]")&amp;"]"&amp;VLOOKUP($D23,'Data Types'!$A$2:$G$14,7,FALSE)))</f>
        <v>string</v>
      </c>
      <c r="J23" t="str">
        <f>IF($F23="","",IF($G23=1,"["&amp;VLOOKUP($F23,'Data Types'!$A$2:$G$14,2,FALSE)&amp;"]"&amp;VLOOKUP($F23,'Data Types'!$A$2:$G$14,5,FALSE),"["&amp;VLOOKUP($F23,'Data Types'!$A$2:$G$14,3,FALSE)&amp;"]"&amp;VLOOKUP($F23,'Data Types'!$A$2:$G$14,6,FALSE)))</f>
        <v/>
      </c>
      <c r="K23" t="str">
        <f>IF(F23="ASCII","string",IF($F23="","",IF(VLOOKUP($F23,'Data Types'!$A$2:$G$14,7,FALSE)="",VLOOKUP($F23,'Data Types'!$A$2:$G$14,4,FALSE)&amp;IF($G23=1,"","["&amp;$G23&amp;"]"),"["&amp;VLOOKUP($F23,'Data Types'!$A$2:$G$14,4,FALSE)&amp;IF($G23=1,"","["&amp;$G23&amp;"]")&amp;"]"&amp;VLOOKUP($F23,'Data Types'!$A$2:$G$14,7,FALSE))))</f>
        <v/>
      </c>
      <c r="L23" t="str">
        <f t="shared" si="8"/>
        <v>[ExifAscii](xref:ExifLibrary.ExifAscii)</v>
      </c>
      <c r="M23" t="str">
        <f t="shared" si="9"/>
        <v>string</v>
      </c>
      <c r="N23" t="b">
        <f>NOT( ISERROR(VLOOKUP($A23,'Custom Types'!$A$3:$A$937,1,FALSE)))</f>
        <v>0</v>
      </c>
      <c r="O23" t="str">
        <f t="shared" si="10"/>
        <v>[InkNames](xref:ExifLibrary.ExifTag.InkNames)</v>
      </c>
      <c r="P23" t="str">
        <f>IF($N23,VLOOKUP($A23,'Custom Types'!$A$3:$C$937,2,FALSE),L23)</f>
        <v>[ExifAscii](xref:ExifLibrary.ExifAscii)</v>
      </c>
      <c r="Q23" t="str">
        <f>IF($N23,VLOOKUP($A23,'Custom Types'!$A$3:$C$937,3,FALSE),M23)</f>
        <v>string</v>
      </c>
      <c r="R23" t="str">
        <f t="shared" si="11"/>
        <v>[InkNames](xref:ExifLibrary.ExifTag.InkNames) | 333 | 0x014D | [ExifAscii](xref:ExifLibrary.ExifAscii) | string</v>
      </c>
    </row>
    <row r="24" spans="1:18" x14ac:dyDescent="0.25">
      <c r="A24" t="s">
        <v>67</v>
      </c>
      <c r="B24">
        <v>332</v>
      </c>
      <c r="C24" t="str">
        <f t="shared" si="7"/>
        <v>0x014C</v>
      </c>
      <c r="D24" t="s">
        <v>1</v>
      </c>
      <c r="E24">
        <v>1</v>
      </c>
      <c r="H24" t="str">
        <f>IF($E24=1,"["&amp;VLOOKUP($D24,'Data Types'!$A$2:$G$14,2,FALSE)&amp;"]"&amp;VLOOKUP($D24,'Data Types'!$A$2:$G$14,5,FALSE),"["&amp;VLOOKUP($D24,'Data Types'!$A$2:$G$14,3,FALSE)&amp;"]"&amp;VLOOKUP($D24,'Data Types'!$A$2:$G$14,6,FALSE))</f>
        <v>[ExifUShort](xref:ExifLibrary.ExifUShort)</v>
      </c>
      <c r="I24" t="str">
        <f>IF(D24="ASCII","string",IF(VLOOKUP($D24,'Data Types'!$A$2:$G$14,7,FALSE)="",VLOOKUP($D24,'Data Types'!$A$2:$G$14,4,FALSE)&amp;IF($E24=1,"","["&amp;$E24&amp;"]"),"["&amp;VLOOKUP($D24,'Data Types'!$A$2:$G$14,4,FALSE)&amp;IF($E24=1,"","["&amp;$E24&amp;"]")&amp;"]"&amp;VLOOKUP($D24,'Data Types'!$A$2:$G$14,7,FALSE)))</f>
        <v>ushort</v>
      </c>
      <c r="J24" t="str">
        <f>IF($F24="","",IF($G24=1,"["&amp;VLOOKUP($F24,'Data Types'!$A$2:$G$14,2,FALSE)&amp;"]"&amp;VLOOKUP($F24,'Data Types'!$A$2:$G$14,5,FALSE),"["&amp;VLOOKUP($F24,'Data Types'!$A$2:$G$14,3,FALSE)&amp;"]"&amp;VLOOKUP($F24,'Data Types'!$A$2:$G$14,6,FALSE)))</f>
        <v/>
      </c>
      <c r="K24" t="str">
        <f>IF(F24="ASCII","string",IF($F24="","",IF(VLOOKUP($F24,'Data Types'!$A$2:$G$14,7,FALSE)="",VLOOKUP($F24,'Data Types'!$A$2:$G$14,4,FALSE)&amp;IF($G24=1,"","["&amp;$G24&amp;"]"),"["&amp;VLOOKUP($F24,'Data Types'!$A$2:$G$14,4,FALSE)&amp;IF($G24=1,"","["&amp;$G24&amp;"]")&amp;"]"&amp;VLOOKUP($F24,'Data Types'!$A$2:$G$14,7,FALSE))))</f>
        <v/>
      </c>
      <c r="L24" t="str">
        <f t="shared" si="8"/>
        <v>[ExifUShort](xref:ExifLibrary.ExifUShort)</v>
      </c>
      <c r="M24" t="str">
        <f t="shared" si="9"/>
        <v>ushort</v>
      </c>
      <c r="N24" t="b">
        <f>NOT( ISERROR(VLOOKUP($A24,'Custom Types'!$A$3:$A$937,1,FALSE)))</f>
        <v>0</v>
      </c>
      <c r="O24" t="str">
        <f t="shared" si="10"/>
        <v>[InkSet](xref:ExifLibrary.ExifTag.InkSet)</v>
      </c>
      <c r="P24" t="str">
        <f>IF($N24,VLOOKUP($A24,'Custom Types'!$A$3:$C$937,2,FALSE),L24)</f>
        <v>[ExifUShort](xref:ExifLibrary.ExifUShort)</v>
      </c>
      <c r="Q24" t="str">
        <f>IF($N24,VLOOKUP($A24,'Custom Types'!$A$3:$C$937,3,FALSE),M24)</f>
        <v>ushort</v>
      </c>
      <c r="R24" t="str">
        <f t="shared" si="11"/>
        <v>[InkSet](xref:ExifLibrary.ExifTag.InkSet) | 332 | 0x014C | [ExifUShort](xref:ExifLibrary.ExifUShort) | ushort</v>
      </c>
    </row>
    <row r="25" spans="1:18" x14ac:dyDescent="0.25">
      <c r="A25" t="s">
        <v>83</v>
      </c>
      <c r="B25">
        <v>521</v>
      </c>
      <c r="C25" t="str">
        <f t="shared" si="7"/>
        <v>0x0209</v>
      </c>
      <c r="D25" t="s">
        <v>2</v>
      </c>
      <c r="E25" t="s">
        <v>8</v>
      </c>
      <c r="H25" t="str">
        <f>IF($E25=1,"["&amp;VLOOKUP($D25,'Data Types'!$A$2:$G$14,2,FALSE)&amp;"]"&amp;VLOOKUP($D25,'Data Types'!$A$2:$G$14,5,FALSE),"["&amp;VLOOKUP($D25,'Data Types'!$A$2:$G$14,3,FALSE)&amp;"]"&amp;VLOOKUP($D25,'Data Types'!$A$2:$G$14,6,FALSE))</f>
        <v>[ExifUIntArray](xref:ExifLibrary.ExifUIntArray)</v>
      </c>
      <c r="I25" t="str">
        <f>IF(D25="ASCII","string",IF(VLOOKUP($D25,'Data Types'!$A$2:$G$14,7,FALSE)="",VLOOKUP($D25,'Data Types'!$A$2:$G$14,4,FALSE)&amp;IF($E25=1,"","["&amp;$E25&amp;"]"),"["&amp;VLOOKUP($D25,'Data Types'!$A$2:$G$14,4,FALSE)&amp;IF($E25=1,"","["&amp;$E25&amp;"]")&amp;"]"&amp;VLOOKUP($D25,'Data Types'!$A$2:$G$14,7,FALSE)))</f>
        <v>uint[SamplesPerPixel]</v>
      </c>
      <c r="J25" t="str">
        <f>IF($F25="","",IF($G25=1,"["&amp;VLOOKUP($F25,'Data Types'!$A$2:$G$14,2,FALSE)&amp;"]"&amp;VLOOKUP($F25,'Data Types'!$A$2:$G$14,5,FALSE),"["&amp;VLOOKUP($F25,'Data Types'!$A$2:$G$14,3,FALSE)&amp;"]"&amp;VLOOKUP($F25,'Data Types'!$A$2:$G$14,6,FALSE)))</f>
        <v/>
      </c>
      <c r="K25" t="str">
        <f>IF(F25="ASCII","string",IF($F25="","",IF(VLOOKUP($F25,'Data Types'!$A$2:$G$14,7,FALSE)="",VLOOKUP($F25,'Data Types'!$A$2:$G$14,4,FALSE)&amp;IF($G25=1,"","["&amp;$G25&amp;"]"),"["&amp;VLOOKUP($F25,'Data Types'!$A$2:$G$14,4,FALSE)&amp;IF($G25=1,"","["&amp;$G25&amp;"]")&amp;"]"&amp;VLOOKUP($F25,'Data Types'!$A$2:$G$14,7,FALSE))))</f>
        <v/>
      </c>
      <c r="L25" t="str">
        <f t="shared" si="8"/>
        <v>[ExifUIntArray](xref:ExifLibrary.ExifUIntArray)</v>
      </c>
      <c r="M25" t="str">
        <f t="shared" si="9"/>
        <v>uint[SamplesPerPixel]</v>
      </c>
      <c r="N25" t="b">
        <f>NOT( ISERROR(VLOOKUP($A25,'Custom Types'!$A$3:$A$937,1,FALSE)))</f>
        <v>0</v>
      </c>
      <c r="O25" t="str">
        <f t="shared" si="10"/>
        <v>[JPEGACTables](xref:ExifLibrary.ExifTag.JPEGACTables)</v>
      </c>
      <c r="P25" t="str">
        <f>IF($N25,VLOOKUP($A25,'Custom Types'!$A$3:$C$937,2,FALSE),L25)</f>
        <v>[ExifUIntArray](xref:ExifLibrary.ExifUIntArray)</v>
      </c>
      <c r="Q25" t="str">
        <f>IF($N25,VLOOKUP($A25,'Custom Types'!$A$3:$C$937,3,FALSE),M25)</f>
        <v>uint[SamplesPerPixel]</v>
      </c>
      <c r="R25" t="str">
        <f t="shared" si="11"/>
        <v>[JPEGACTables](xref:ExifLibrary.ExifTag.JPEGACTables) | 521 | 0x0209 | [ExifUIntArray](xref:ExifLibrary.ExifUIntArray) | uint[SamplesPerPixel]</v>
      </c>
    </row>
    <row r="26" spans="1:18" x14ac:dyDescent="0.25">
      <c r="A26" t="s">
        <v>82</v>
      </c>
      <c r="B26">
        <v>520</v>
      </c>
      <c r="C26" t="str">
        <f t="shared" si="7"/>
        <v>0x0208</v>
      </c>
      <c r="D26" t="s">
        <v>2</v>
      </c>
      <c r="E26" t="s">
        <v>8</v>
      </c>
      <c r="H26" t="str">
        <f>IF($E26=1,"["&amp;VLOOKUP($D26,'Data Types'!$A$2:$G$14,2,FALSE)&amp;"]"&amp;VLOOKUP($D26,'Data Types'!$A$2:$G$14,5,FALSE),"["&amp;VLOOKUP($D26,'Data Types'!$A$2:$G$14,3,FALSE)&amp;"]"&amp;VLOOKUP($D26,'Data Types'!$A$2:$G$14,6,FALSE))</f>
        <v>[ExifUIntArray](xref:ExifLibrary.ExifUIntArray)</v>
      </c>
      <c r="I26" t="str">
        <f>IF(D26="ASCII","string",IF(VLOOKUP($D26,'Data Types'!$A$2:$G$14,7,FALSE)="",VLOOKUP($D26,'Data Types'!$A$2:$G$14,4,FALSE)&amp;IF($E26=1,"","["&amp;$E26&amp;"]"),"["&amp;VLOOKUP($D26,'Data Types'!$A$2:$G$14,4,FALSE)&amp;IF($E26=1,"","["&amp;$E26&amp;"]")&amp;"]"&amp;VLOOKUP($D26,'Data Types'!$A$2:$G$14,7,FALSE)))</f>
        <v>uint[SamplesPerPixel]</v>
      </c>
      <c r="J26" t="str">
        <f>IF($F26="","",IF($G26=1,"["&amp;VLOOKUP($F26,'Data Types'!$A$2:$G$14,2,FALSE)&amp;"]"&amp;VLOOKUP($F26,'Data Types'!$A$2:$G$14,5,FALSE),"["&amp;VLOOKUP($F26,'Data Types'!$A$2:$G$14,3,FALSE)&amp;"]"&amp;VLOOKUP($F26,'Data Types'!$A$2:$G$14,6,FALSE)))</f>
        <v/>
      </c>
      <c r="K26" t="str">
        <f>IF(F26="ASCII","string",IF($F26="","",IF(VLOOKUP($F26,'Data Types'!$A$2:$G$14,7,FALSE)="",VLOOKUP($F26,'Data Types'!$A$2:$G$14,4,FALSE)&amp;IF($G26=1,"","["&amp;$G26&amp;"]"),"["&amp;VLOOKUP($F26,'Data Types'!$A$2:$G$14,4,FALSE)&amp;IF($G26=1,"","["&amp;$G26&amp;"]")&amp;"]"&amp;VLOOKUP($F26,'Data Types'!$A$2:$G$14,7,FALSE))))</f>
        <v/>
      </c>
      <c r="L26" t="str">
        <f t="shared" si="8"/>
        <v>[ExifUIntArray](xref:ExifLibrary.ExifUIntArray)</v>
      </c>
      <c r="M26" t="str">
        <f t="shared" si="9"/>
        <v>uint[SamplesPerPixel]</v>
      </c>
      <c r="N26" t="b">
        <f>NOT( ISERROR(VLOOKUP($A26,'Custom Types'!$A$3:$A$937,1,FALSE)))</f>
        <v>0</v>
      </c>
      <c r="O26" t="str">
        <f t="shared" si="10"/>
        <v>[JPEGDCTables](xref:ExifLibrary.ExifTag.JPEGDCTables)</v>
      </c>
      <c r="P26" t="str">
        <f>IF($N26,VLOOKUP($A26,'Custom Types'!$A$3:$C$937,2,FALSE),L26)</f>
        <v>[ExifUIntArray](xref:ExifLibrary.ExifUIntArray)</v>
      </c>
      <c r="Q26" t="str">
        <f>IF($N26,VLOOKUP($A26,'Custom Types'!$A$3:$C$937,3,FALSE),M26)</f>
        <v>uint[SamplesPerPixel]</v>
      </c>
      <c r="R26" t="str">
        <f t="shared" si="11"/>
        <v>[JPEGDCTables](xref:ExifLibrary.ExifTag.JPEGDCTables) | 520 | 0x0208 | [ExifUIntArray](xref:ExifLibrary.ExifUIntArray) | uint[SamplesPerPixel]</v>
      </c>
    </row>
    <row r="27" spans="1:18" x14ac:dyDescent="0.25">
      <c r="A27" t="s">
        <v>19</v>
      </c>
      <c r="B27">
        <v>513</v>
      </c>
      <c r="C27" t="str">
        <f t="shared" si="7"/>
        <v>0x0201</v>
      </c>
      <c r="D27" t="s">
        <v>2</v>
      </c>
      <c r="E27">
        <v>1</v>
      </c>
      <c r="H27" t="str">
        <f>IF($E27=1,"["&amp;VLOOKUP($D27,'Data Types'!$A$2:$G$14,2,FALSE)&amp;"]"&amp;VLOOKUP($D27,'Data Types'!$A$2:$G$14,5,FALSE),"["&amp;VLOOKUP($D27,'Data Types'!$A$2:$G$14,3,FALSE)&amp;"]"&amp;VLOOKUP($D27,'Data Types'!$A$2:$G$14,6,FALSE))</f>
        <v>[ExifUInt](xref:ExifLibrary.ExifUInt)</v>
      </c>
      <c r="I27" t="str">
        <f>IF(D27="ASCII","string",IF(VLOOKUP($D27,'Data Types'!$A$2:$G$14,7,FALSE)="",VLOOKUP($D27,'Data Types'!$A$2:$G$14,4,FALSE)&amp;IF($E27=1,"","["&amp;$E27&amp;"]"),"["&amp;VLOOKUP($D27,'Data Types'!$A$2:$G$14,4,FALSE)&amp;IF($E27=1,"","["&amp;$E27&amp;"]")&amp;"]"&amp;VLOOKUP($D27,'Data Types'!$A$2:$G$14,7,FALSE)))</f>
        <v>uint</v>
      </c>
      <c r="J27" t="str">
        <f>IF($F27="","",IF($G27=1,"["&amp;VLOOKUP($F27,'Data Types'!$A$2:$G$14,2,FALSE)&amp;"]"&amp;VLOOKUP($F27,'Data Types'!$A$2:$G$14,5,FALSE),"["&amp;VLOOKUP($F27,'Data Types'!$A$2:$G$14,3,FALSE)&amp;"]"&amp;VLOOKUP($F27,'Data Types'!$A$2:$G$14,6,FALSE)))</f>
        <v/>
      </c>
      <c r="K27" t="str">
        <f>IF(F27="ASCII","string",IF($F27="","",IF(VLOOKUP($F27,'Data Types'!$A$2:$G$14,7,FALSE)="",VLOOKUP($F27,'Data Types'!$A$2:$G$14,4,FALSE)&amp;IF($G27=1,"","["&amp;$G27&amp;"]"),"["&amp;VLOOKUP($F27,'Data Types'!$A$2:$G$14,4,FALSE)&amp;IF($G27=1,"","["&amp;$G27&amp;"]")&amp;"]"&amp;VLOOKUP($F27,'Data Types'!$A$2:$G$14,7,FALSE))))</f>
        <v/>
      </c>
      <c r="L27" t="str">
        <f t="shared" si="8"/>
        <v>[ExifUInt](xref:ExifLibrary.ExifUInt)</v>
      </c>
      <c r="M27" t="str">
        <f t="shared" si="9"/>
        <v>uint</v>
      </c>
      <c r="N27" t="b">
        <f>NOT( ISERROR(VLOOKUP($A27,'Custom Types'!$A$3:$A$937,1,FALSE)))</f>
        <v>0</v>
      </c>
      <c r="O27" t="str">
        <f t="shared" si="10"/>
        <v>[JPEGInterchangeFormat](xref:ExifLibrary.ExifTag.JPEGInterchangeFormat)</v>
      </c>
      <c r="P27" t="str">
        <f>IF($N27,VLOOKUP($A27,'Custom Types'!$A$3:$C$937,2,FALSE),L27)</f>
        <v>[ExifUInt](xref:ExifLibrary.ExifUInt)</v>
      </c>
      <c r="Q27" t="str">
        <f>IF($N27,VLOOKUP($A27,'Custom Types'!$A$3:$C$937,3,FALSE),M27)</f>
        <v>uint</v>
      </c>
      <c r="R27" t="str">
        <f t="shared" si="11"/>
        <v>[JPEGInterchangeFormat](xref:ExifLibrary.ExifTag.JPEGInterchangeFormat) | 513 | 0x0201 | [ExifUInt](xref:ExifLibrary.ExifUInt) | uint</v>
      </c>
    </row>
    <row r="28" spans="1:18" x14ac:dyDescent="0.25">
      <c r="A28" t="s">
        <v>20</v>
      </c>
      <c r="B28">
        <v>514</v>
      </c>
      <c r="C28" t="str">
        <f t="shared" si="7"/>
        <v>0x0202</v>
      </c>
      <c r="D28" t="s">
        <v>2</v>
      </c>
      <c r="E28">
        <v>1</v>
      </c>
      <c r="H28" t="str">
        <f>IF($E28=1,"["&amp;VLOOKUP($D28,'Data Types'!$A$2:$G$14,2,FALSE)&amp;"]"&amp;VLOOKUP($D28,'Data Types'!$A$2:$G$14,5,FALSE),"["&amp;VLOOKUP($D28,'Data Types'!$A$2:$G$14,3,FALSE)&amp;"]"&amp;VLOOKUP($D28,'Data Types'!$A$2:$G$14,6,FALSE))</f>
        <v>[ExifUInt](xref:ExifLibrary.ExifUInt)</v>
      </c>
      <c r="I28" t="str">
        <f>IF(D28="ASCII","string",IF(VLOOKUP($D28,'Data Types'!$A$2:$G$14,7,FALSE)="",VLOOKUP($D28,'Data Types'!$A$2:$G$14,4,FALSE)&amp;IF($E28=1,"","["&amp;$E28&amp;"]"),"["&amp;VLOOKUP($D28,'Data Types'!$A$2:$G$14,4,FALSE)&amp;IF($E28=1,"","["&amp;$E28&amp;"]")&amp;"]"&amp;VLOOKUP($D28,'Data Types'!$A$2:$G$14,7,FALSE)))</f>
        <v>uint</v>
      </c>
      <c r="J28" t="str">
        <f>IF($F28="","",IF($G28=1,"["&amp;VLOOKUP($F28,'Data Types'!$A$2:$G$14,2,FALSE)&amp;"]"&amp;VLOOKUP($F28,'Data Types'!$A$2:$G$14,5,FALSE),"["&amp;VLOOKUP($F28,'Data Types'!$A$2:$G$14,3,FALSE)&amp;"]"&amp;VLOOKUP($F28,'Data Types'!$A$2:$G$14,6,FALSE)))</f>
        <v/>
      </c>
      <c r="K28" t="str">
        <f>IF(F28="ASCII","string",IF($F28="","",IF(VLOOKUP($F28,'Data Types'!$A$2:$G$14,7,FALSE)="",VLOOKUP($F28,'Data Types'!$A$2:$G$14,4,FALSE)&amp;IF($G28=1,"","["&amp;$G28&amp;"]"),"["&amp;VLOOKUP($F28,'Data Types'!$A$2:$G$14,4,FALSE)&amp;IF($G28=1,"","["&amp;$G28&amp;"]")&amp;"]"&amp;VLOOKUP($F28,'Data Types'!$A$2:$G$14,7,FALSE))))</f>
        <v/>
      </c>
      <c r="L28" t="str">
        <f t="shared" si="8"/>
        <v>[ExifUInt](xref:ExifLibrary.ExifUInt)</v>
      </c>
      <c r="M28" t="str">
        <f t="shared" si="9"/>
        <v>uint</v>
      </c>
      <c r="N28" t="b">
        <f>NOT( ISERROR(VLOOKUP($A28,'Custom Types'!$A$3:$A$937,1,FALSE)))</f>
        <v>0</v>
      </c>
      <c r="O28" t="str">
        <f t="shared" ref="O28:O46" si="12">"["&amp;A28&amp;"](xref:ExifLibrary.ExifTag."&amp;A28&amp;")"</f>
        <v>[JPEGInterchangeFormatLength](xref:ExifLibrary.ExifTag.JPEGInterchangeFormatLength)</v>
      </c>
      <c r="P28" t="str">
        <f>IF($N28,VLOOKUP($A28,'Custom Types'!$A$3:$C$937,2,FALSE),L28)</f>
        <v>[ExifUInt](xref:ExifLibrary.ExifUInt)</v>
      </c>
      <c r="Q28" t="str">
        <f>IF($N28,VLOOKUP($A28,'Custom Types'!$A$3:$C$937,3,FALSE),M28)</f>
        <v>uint</v>
      </c>
      <c r="R28" t="str">
        <f t="shared" ref="R28:R46" si="13">O28&amp;" | "&amp;B28&amp;" | "&amp;C28&amp;" | "&amp;P28&amp;" | "&amp;Q28</f>
        <v>[JPEGInterchangeFormatLength](xref:ExifLibrary.ExifTag.JPEGInterchangeFormatLength) | 514 | 0x0202 | [ExifUInt](xref:ExifLibrary.ExifUInt) | uint</v>
      </c>
    </row>
    <row r="29" spans="1:18" x14ac:dyDescent="0.25">
      <c r="A29" t="s">
        <v>79</v>
      </c>
      <c r="B29">
        <v>517</v>
      </c>
      <c r="C29" t="str">
        <f t="shared" si="7"/>
        <v>0x0205</v>
      </c>
      <c r="D29" t="s">
        <v>1</v>
      </c>
      <c r="E29" t="s">
        <v>8</v>
      </c>
      <c r="H29" t="str">
        <f>IF($E29=1,"["&amp;VLOOKUP($D29,'Data Types'!$A$2:$G$14,2,FALSE)&amp;"]"&amp;VLOOKUP($D29,'Data Types'!$A$2:$G$14,5,FALSE),"["&amp;VLOOKUP($D29,'Data Types'!$A$2:$G$14,3,FALSE)&amp;"]"&amp;VLOOKUP($D29,'Data Types'!$A$2:$G$14,6,FALSE))</f>
        <v>[ExifUShortArray](xref:ExifLibrary.ExifUShortArray)</v>
      </c>
      <c r="I29" t="str">
        <f>IF(D29="ASCII","string",IF(VLOOKUP($D29,'Data Types'!$A$2:$G$14,7,FALSE)="",VLOOKUP($D29,'Data Types'!$A$2:$G$14,4,FALSE)&amp;IF($E29=1,"","["&amp;$E29&amp;"]"),"["&amp;VLOOKUP($D29,'Data Types'!$A$2:$G$14,4,FALSE)&amp;IF($E29=1,"","["&amp;$E29&amp;"]")&amp;"]"&amp;VLOOKUP($D29,'Data Types'!$A$2:$G$14,7,FALSE)))</f>
        <v>ushort[SamplesPerPixel]</v>
      </c>
      <c r="J29" t="str">
        <f>IF($F29="","",IF($G29=1,"["&amp;VLOOKUP($F29,'Data Types'!$A$2:$G$14,2,FALSE)&amp;"]"&amp;VLOOKUP($F29,'Data Types'!$A$2:$G$14,5,FALSE),"["&amp;VLOOKUP($F29,'Data Types'!$A$2:$G$14,3,FALSE)&amp;"]"&amp;VLOOKUP($F29,'Data Types'!$A$2:$G$14,6,FALSE)))</f>
        <v/>
      </c>
      <c r="K29" t="str">
        <f>IF(F29="ASCII","string",IF($F29="","",IF(VLOOKUP($F29,'Data Types'!$A$2:$G$14,7,FALSE)="",VLOOKUP($F29,'Data Types'!$A$2:$G$14,4,FALSE)&amp;IF($G29=1,"","["&amp;$G29&amp;"]"),"["&amp;VLOOKUP($F29,'Data Types'!$A$2:$G$14,4,FALSE)&amp;IF($G29=1,"","["&amp;$G29&amp;"]")&amp;"]"&amp;VLOOKUP($F29,'Data Types'!$A$2:$G$14,7,FALSE))))</f>
        <v/>
      </c>
      <c r="L29" t="str">
        <f t="shared" si="8"/>
        <v>[ExifUShortArray](xref:ExifLibrary.ExifUShortArray)</v>
      </c>
      <c r="M29" t="str">
        <f t="shared" si="9"/>
        <v>ushort[SamplesPerPixel]</v>
      </c>
      <c r="N29" t="b">
        <f>NOT( ISERROR(VLOOKUP($A29,'Custom Types'!$A$3:$A$937,1,FALSE)))</f>
        <v>0</v>
      </c>
      <c r="O29" t="str">
        <f t="shared" si="12"/>
        <v>[JPEGLosslessPredictors](xref:ExifLibrary.ExifTag.JPEGLosslessPredictors)</v>
      </c>
      <c r="P29" t="str">
        <f>IF($N29,VLOOKUP($A29,'Custom Types'!$A$3:$C$937,2,FALSE),L29)</f>
        <v>[ExifUShortArray](xref:ExifLibrary.ExifUShortArray)</v>
      </c>
      <c r="Q29" t="str">
        <f>IF($N29,VLOOKUP($A29,'Custom Types'!$A$3:$C$937,3,FALSE),M29)</f>
        <v>ushort[SamplesPerPixel]</v>
      </c>
      <c r="R29" t="str">
        <f t="shared" si="13"/>
        <v>[JPEGLosslessPredictors](xref:ExifLibrary.ExifTag.JPEGLosslessPredictors) | 517 | 0x0205 | [ExifUShortArray](xref:ExifLibrary.ExifUShortArray) | ushort[SamplesPerPixel]</v>
      </c>
    </row>
    <row r="30" spans="1:18" x14ac:dyDescent="0.25">
      <c r="A30" t="s">
        <v>80</v>
      </c>
      <c r="B30">
        <v>518</v>
      </c>
      <c r="C30" t="str">
        <f t="shared" si="7"/>
        <v>0x0206</v>
      </c>
      <c r="D30" t="s">
        <v>1</v>
      </c>
      <c r="E30" t="s">
        <v>8</v>
      </c>
      <c r="H30" t="str">
        <f>IF($E30=1,"["&amp;VLOOKUP($D30,'Data Types'!$A$2:$G$14,2,FALSE)&amp;"]"&amp;VLOOKUP($D30,'Data Types'!$A$2:$G$14,5,FALSE),"["&amp;VLOOKUP($D30,'Data Types'!$A$2:$G$14,3,FALSE)&amp;"]"&amp;VLOOKUP($D30,'Data Types'!$A$2:$G$14,6,FALSE))</f>
        <v>[ExifUShortArray](xref:ExifLibrary.ExifUShortArray)</v>
      </c>
      <c r="I30" t="str">
        <f>IF(D30="ASCII","string",IF(VLOOKUP($D30,'Data Types'!$A$2:$G$14,7,FALSE)="",VLOOKUP($D30,'Data Types'!$A$2:$G$14,4,FALSE)&amp;IF($E30=1,"","["&amp;$E30&amp;"]"),"["&amp;VLOOKUP($D30,'Data Types'!$A$2:$G$14,4,FALSE)&amp;IF($E30=1,"","["&amp;$E30&amp;"]")&amp;"]"&amp;VLOOKUP($D30,'Data Types'!$A$2:$G$14,7,FALSE)))</f>
        <v>ushort[SamplesPerPixel]</v>
      </c>
      <c r="J30" t="str">
        <f>IF($F30="","",IF($G30=1,"["&amp;VLOOKUP($F30,'Data Types'!$A$2:$G$14,2,FALSE)&amp;"]"&amp;VLOOKUP($F30,'Data Types'!$A$2:$G$14,5,FALSE),"["&amp;VLOOKUP($F30,'Data Types'!$A$2:$G$14,3,FALSE)&amp;"]"&amp;VLOOKUP($F30,'Data Types'!$A$2:$G$14,6,FALSE)))</f>
        <v/>
      </c>
      <c r="K30" t="str">
        <f>IF(F30="ASCII","string",IF($F30="","",IF(VLOOKUP($F30,'Data Types'!$A$2:$G$14,7,FALSE)="",VLOOKUP($F30,'Data Types'!$A$2:$G$14,4,FALSE)&amp;IF($G30=1,"","["&amp;$G30&amp;"]"),"["&amp;VLOOKUP($F30,'Data Types'!$A$2:$G$14,4,FALSE)&amp;IF($G30=1,"","["&amp;$G30&amp;"]")&amp;"]"&amp;VLOOKUP($F30,'Data Types'!$A$2:$G$14,7,FALSE))))</f>
        <v/>
      </c>
      <c r="L30" t="str">
        <f t="shared" si="8"/>
        <v>[ExifUShortArray](xref:ExifLibrary.ExifUShortArray)</v>
      </c>
      <c r="M30" t="str">
        <f t="shared" si="9"/>
        <v>ushort[SamplesPerPixel]</v>
      </c>
      <c r="N30" t="b">
        <f>NOT( ISERROR(VLOOKUP($A30,'Custom Types'!$A$3:$A$937,1,FALSE)))</f>
        <v>0</v>
      </c>
      <c r="O30" t="str">
        <f t="shared" si="12"/>
        <v>[JPEGPointTransforms](xref:ExifLibrary.ExifTag.JPEGPointTransforms)</v>
      </c>
      <c r="P30" t="str">
        <f>IF($N30,VLOOKUP($A30,'Custom Types'!$A$3:$C$937,2,FALSE),L30)</f>
        <v>[ExifUShortArray](xref:ExifLibrary.ExifUShortArray)</v>
      </c>
      <c r="Q30" t="str">
        <f>IF($N30,VLOOKUP($A30,'Custom Types'!$A$3:$C$937,3,FALSE),M30)</f>
        <v>ushort[SamplesPerPixel]</v>
      </c>
      <c r="R30" t="str">
        <f t="shared" si="13"/>
        <v>[JPEGPointTransforms](xref:ExifLibrary.ExifTag.JPEGPointTransforms) | 518 | 0x0206 | [ExifUShortArray](xref:ExifLibrary.ExifUShortArray) | ushort[SamplesPerPixel]</v>
      </c>
    </row>
    <row r="31" spans="1:18" x14ac:dyDescent="0.25">
      <c r="A31" t="s">
        <v>77</v>
      </c>
      <c r="B31">
        <v>512</v>
      </c>
      <c r="C31" t="str">
        <f t="shared" si="7"/>
        <v>0x0200</v>
      </c>
      <c r="D31" t="s">
        <v>1</v>
      </c>
      <c r="E31">
        <v>1</v>
      </c>
      <c r="H31" t="str">
        <f>IF($E31=1,"["&amp;VLOOKUP($D31,'Data Types'!$A$2:$G$14,2,FALSE)&amp;"]"&amp;VLOOKUP($D31,'Data Types'!$A$2:$G$14,5,FALSE),"["&amp;VLOOKUP($D31,'Data Types'!$A$2:$G$14,3,FALSE)&amp;"]"&amp;VLOOKUP($D31,'Data Types'!$A$2:$G$14,6,FALSE))</f>
        <v>[ExifUShort](xref:ExifLibrary.ExifUShort)</v>
      </c>
      <c r="I31" t="str">
        <f>IF(D31="ASCII","string",IF(VLOOKUP($D31,'Data Types'!$A$2:$G$14,7,FALSE)="",VLOOKUP($D31,'Data Types'!$A$2:$G$14,4,FALSE)&amp;IF($E31=1,"","["&amp;$E31&amp;"]"),"["&amp;VLOOKUP($D31,'Data Types'!$A$2:$G$14,4,FALSE)&amp;IF($E31=1,"","["&amp;$E31&amp;"]")&amp;"]"&amp;VLOOKUP($D31,'Data Types'!$A$2:$G$14,7,FALSE)))</f>
        <v>ushort</v>
      </c>
      <c r="J31" t="str">
        <f>IF($F31="","",IF($G31=1,"["&amp;VLOOKUP($F31,'Data Types'!$A$2:$G$14,2,FALSE)&amp;"]"&amp;VLOOKUP($F31,'Data Types'!$A$2:$G$14,5,FALSE),"["&amp;VLOOKUP($F31,'Data Types'!$A$2:$G$14,3,FALSE)&amp;"]"&amp;VLOOKUP($F31,'Data Types'!$A$2:$G$14,6,FALSE)))</f>
        <v/>
      </c>
      <c r="K31" t="str">
        <f>IF(F31="ASCII","string",IF($F31="","",IF(VLOOKUP($F31,'Data Types'!$A$2:$G$14,7,FALSE)="",VLOOKUP($F31,'Data Types'!$A$2:$G$14,4,FALSE)&amp;IF($G31=1,"","["&amp;$G31&amp;"]"),"["&amp;VLOOKUP($F31,'Data Types'!$A$2:$G$14,4,FALSE)&amp;IF($G31=1,"","["&amp;$G31&amp;"]")&amp;"]"&amp;VLOOKUP($F31,'Data Types'!$A$2:$G$14,7,FALSE))))</f>
        <v/>
      </c>
      <c r="L31" t="str">
        <f t="shared" si="8"/>
        <v>[ExifUShort](xref:ExifLibrary.ExifUShort)</v>
      </c>
      <c r="M31" t="str">
        <f t="shared" si="9"/>
        <v>ushort</v>
      </c>
      <c r="N31" t="b">
        <f>NOT( ISERROR(VLOOKUP($A31,'Custom Types'!$A$3:$A$937,1,FALSE)))</f>
        <v>0</v>
      </c>
      <c r="O31" t="str">
        <f t="shared" si="12"/>
        <v>[JPEGProc](xref:ExifLibrary.ExifTag.JPEGProc)</v>
      </c>
      <c r="P31" t="str">
        <f>IF($N31,VLOOKUP($A31,'Custom Types'!$A$3:$C$937,2,FALSE),L31)</f>
        <v>[ExifUShort](xref:ExifLibrary.ExifUShort)</v>
      </c>
      <c r="Q31" t="str">
        <f>IF($N31,VLOOKUP($A31,'Custom Types'!$A$3:$C$937,3,FALSE),M31)</f>
        <v>ushort</v>
      </c>
      <c r="R31" t="str">
        <f t="shared" si="13"/>
        <v>[JPEGProc](xref:ExifLibrary.ExifTag.JPEGProc) | 512 | 0x0200 | [ExifUShort](xref:ExifLibrary.ExifUShort) | ushort</v>
      </c>
    </row>
    <row r="32" spans="1:18" x14ac:dyDescent="0.25">
      <c r="A32" t="s">
        <v>81</v>
      </c>
      <c r="B32">
        <v>519</v>
      </c>
      <c r="C32" t="str">
        <f t="shared" si="7"/>
        <v>0x0207</v>
      </c>
      <c r="D32" t="s">
        <v>2</v>
      </c>
      <c r="E32" t="s">
        <v>8</v>
      </c>
      <c r="H32" t="str">
        <f>IF($E32=1,"["&amp;VLOOKUP($D32,'Data Types'!$A$2:$G$14,2,FALSE)&amp;"]"&amp;VLOOKUP($D32,'Data Types'!$A$2:$G$14,5,FALSE),"["&amp;VLOOKUP($D32,'Data Types'!$A$2:$G$14,3,FALSE)&amp;"]"&amp;VLOOKUP($D32,'Data Types'!$A$2:$G$14,6,FALSE))</f>
        <v>[ExifUIntArray](xref:ExifLibrary.ExifUIntArray)</v>
      </c>
      <c r="I32" t="str">
        <f>IF(D32="ASCII","string",IF(VLOOKUP($D32,'Data Types'!$A$2:$G$14,7,FALSE)="",VLOOKUP($D32,'Data Types'!$A$2:$G$14,4,FALSE)&amp;IF($E32=1,"","["&amp;$E32&amp;"]"),"["&amp;VLOOKUP($D32,'Data Types'!$A$2:$G$14,4,FALSE)&amp;IF($E32=1,"","["&amp;$E32&amp;"]")&amp;"]"&amp;VLOOKUP($D32,'Data Types'!$A$2:$G$14,7,FALSE)))</f>
        <v>uint[SamplesPerPixel]</v>
      </c>
      <c r="J32" t="str">
        <f>IF($F32="","",IF($G32=1,"["&amp;VLOOKUP($F32,'Data Types'!$A$2:$G$14,2,FALSE)&amp;"]"&amp;VLOOKUP($F32,'Data Types'!$A$2:$G$14,5,FALSE),"["&amp;VLOOKUP($F32,'Data Types'!$A$2:$G$14,3,FALSE)&amp;"]"&amp;VLOOKUP($F32,'Data Types'!$A$2:$G$14,6,FALSE)))</f>
        <v/>
      </c>
      <c r="K32" t="str">
        <f>IF(F32="ASCII","string",IF($F32="","",IF(VLOOKUP($F32,'Data Types'!$A$2:$G$14,7,FALSE)="",VLOOKUP($F32,'Data Types'!$A$2:$G$14,4,FALSE)&amp;IF($G32=1,"","["&amp;$G32&amp;"]"),"["&amp;VLOOKUP($F32,'Data Types'!$A$2:$G$14,4,FALSE)&amp;IF($G32=1,"","["&amp;$G32&amp;"]")&amp;"]"&amp;VLOOKUP($F32,'Data Types'!$A$2:$G$14,7,FALSE))))</f>
        <v/>
      </c>
      <c r="L32" t="str">
        <f t="shared" si="8"/>
        <v>[ExifUIntArray](xref:ExifLibrary.ExifUIntArray)</v>
      </c>
      <c r="M32" t="str">
        <f t="shared" si="9"/>
        <v>uint[SamplesPerPixel]</v>
      </c>
      <c r="N32" t="b">
        <f>NOT( ISERROR(VLOOKUP($A32,'Custom Types'!$A$3:$A$937,1,FALSE)))</f>
        <v>0</v>
      </c>
      <c r="O32" t="str">
        <f t="shared" si="12"/>
        <v>[JPEGQTables](xref:ExifLibrary.ExifTag.JPEGQTables)</v>
      </c>
      <c r="P32" t="str">
        <f>IF($N32,VLOOKUP($A32,'Custom Types'!$A$3:$C$937,2,FALSE),L32)</f>
        <v>[ExifUIntArray](xref:ExifLibrary.ExifUIntArray)</v>
      </c>
      <c r="Q32" t="str">
        <f>IF($N32,VLOOKUP($A32,'Custom Types'!$A$3:$C$937,3,FALSE),M32)</f>
        <v>uint[SamplesPerPixel]</v>
      </c>
      <c r="R32" t="str">
        <f t="shared" si="13"/>
        <v>[JPEGQTables](xref:ExifLibrary.ExifTag.JPEGQTables) | 519 | 0x0207 | [ExifUIntArray](xref:ExifLibrary.ExifUIntArray) | uint[SamplesPerPixel]</v>
      </c>
    </row>
    <row r="33" spans="1:18" x14ac:dyDescent="0.25">
      <c r="A33" t="s">
        <v>78</v>
      </c>
      <c r="B33">
        <v>515</v>
      </c>
      <c r="C33" t="str">
        <f t="shared" si="7"/>
        <v>0x0203</v>
      </c>
      <c r="D33" t="s">
        <v>1</v>
      </c>
      <c r="E33">
        <v>1</v>
      </c>
      <c r="H33" t="str">
        <f>IF($E33=1,"["&amp;VLOOKUP($D33,'Data Types'!$A$2:$G$14,2,FALSE)&amp;"]"&amp;VLOOKUP($D33,'Data Types'!$A$2:$G$14,5,FALSE),"["&amp;VLOOKUP($D33,'Data Types'!$A$2:$G$14,3,FALSE)&amp;"]"&amp;VLOOKUP($D33,'Data Types'!$A$2:$G$14,6,FALSE))</f>
        <v>[ExifUShort](xref:ExifLibrary.ExifUShort)</v>
      </c>
      <c r="I33" t="str">
        <f>IF(D33="ASCII","string",IF(VLOOKUP($D33,'Data Types'!$A$2:$G$14,7,FALSE)="",VLOOKUP($D33,'Data Types'!$A$2:$G$14,4,FALSE)&amp;IF($E33=1,"","["&amp;$E33&amp;"]"),"["&amp;VLOOKUP($D33,'Data Types'!$A$2:$G$14,4,FALSE)&amp;IF($E33=1,"","["&amp;$E33&amp;"]")&amp;"]"&amp;VLOOKUP($D33,'Data Types'!$A$2:$G$14,7,FALSE)))</f>
        <v>ushort</v>
      </c>
      <c r="J33" t="str">
        <f>IF($F33="","",IF($G33=1,"["&amp;VLOOKUP($F33,'Data Types'!$A$2:$G$14,2,FALSE)&amp;"]"&amp;VLOOKUP($F33,'Data Types'!$A$2:$G$14,5,FALSE),"["&amp;VLOOKUP($F33,'Data Types'!$A$2:$G$14,3,FALSE)&amp;"]"&amp;VLOOKUP($F33,'Data Types'!$A$2:$G$14,6,FALSE)))</f>
        <v/>
      </c>
      <c r="K33" t="str">
        <f>IF(F33="ASCII","string",IF($F33="","",IF(VLOOKUP($F33,'Data Types'!$A$2:$G$14,7,FALSE)="",VLOOKUP($F33,'Data Types'!$A$2:$G$14,4,FALSE)&amp;IF($G33=1,"","["&amp;$G33&amp;"]"),"["&amp;VLOOKUP($F33,'Data Types'!$A$2:$G$14,4,FALSE)&amp;IF($G33=1,"","["&amp;$G33&amp;"]")&amp;"]"&amp;VLOOKUP($F33,'Data Types'!$A$2:$G$14,7,FALSE))))</f>
        <v/>
      </c>
      <c r="L33" t="str">
        <f t="shared" si="8"/>
        <v>[ExifUShort](xref:ExifLibrary.ExifUShort)</v>
      </c>
      <c r="M33" t="str">
        <f t="shared" si="9"/>
        <v>ushort</v>
      </c>
      <c r="N33" t="b">
        <f>NOT( ISERROR(VLOOKUP($A33,'Custom Types'!$A$3:$A$937,1,FALSE)))</f>
        <v>0</v>
      </c>
      <c r="O33" t="str">
        <f t="shared" si="12"/>
        <v>[JPEGRestartInterval](xref:ExifLibrary.ExifTag.JPEGRestartInterval)</v>
      </c>
      <c r="P33" t="str">
        <f>IF($N33,VLOOKUP($A33,'Custom Types'!$A$3:$C$937,2,FALSE),L33)</f>
        <v>[ExifUShort](xref:ExifLibrary.ExifUShort)</v>
      </c>
      <c r="Q33" t="str">
        <f>IF($N33,VLOOKUP($A33,'Custom Types'!$A$3:$C$937,3,FALSE),M33)</f>
        <v>ushort</v>
      </c>
      <c r="R33" t="str">
        <f t="shared" si="13"/>
        <v>[JPEGRestartInterval](xref:ExifLibrary.ExifTag.JPEGRestartInterval) | 515 | 0x0203 | [ExifUShort](xref:ExifLibrary.ExifUShort) | ushort</v>
      </c>
    </row>
    <row r="34" spans="1:18" x14ac:dyDescent="0.25">
      <c r="A34" t="s">
        <v>30</v>
      </c>
      <c r="B34">
        <v>271</v>
      </c>
      <c r="C34" t="str">
        <f t="shared" si="7"/>
        <v>0x010F</v>
      </c>
      <c r="D34" t="s">
        <v>27</v>
      </c>
      <c r="H34" t="str">
        <f>IF($E34=1,"["&amp;VLOOKUP($D34,'Data Types'!$A$2:$G$14,2,FALSE)&amp;"]"&amp;VLOOKUP($D34,'Data Types'!$A$2:$G$14,5,FALSE),"["&amp;VLOOKUP($D34,'Data Types'!$A$2:$G$14,3,FALSE)&amp;"]"&amp;VLOOKUP($D34,'Data Types'!$A$2:$G$14,6,FALSE))</f>
        <v>[ExifAscii](xref:ExifLibrary.ExifAscii)</v>
      </c>
      <c r="I34" t="str">
        <f>IF(D34="ASCII","string",IF(VLOOKUP($D34,'Data Types'!$A$2:$G$14,7,FALSE)="",VLOOKUP($D34,'Data Types'!$A$2:$G$14,4,FALSE)&amp;IF($E34=1,"","["&amp;$E34&amp;"]"),"["&amp;VLOOKUP($D34,'Data Types'!$A$2:$G$14,4,FALSE)&amp;IF($E34=1,"","["&amp;$E34&amp;"]")&amp;"]"&amp;VLOOKUP($D34,'Data Types'!$A$2:$G$14,7,FALSE)))</f>
        <v>string</v>
      </c>
      <c r="J34" t="str">
        <f>IF($F34="","",IF($G34=1,"["&amp;VLOOKUP($F34,'Data Types'!$A$2:$G$14,2,FALSE)&amp;"]"&amp;VLOOKUP($F34,'Data Types'!$A$2:$G$14,5,FALSE),"["&amp;VLOOKUP($F34,'Data Types'!$A$2:$G$14,3,FALSE)&amp;"]"&amp;VLOOKUP($F34,'Data Types'!$A$2:$G$14,6,FALSE)))</f>
        <v/>
      </c>
      <c r="K34" t="str">
        <f>IF(F34="ASCII","string",IF($F34="","",IF(VLOOKUP($F34,'Data Types'!$A$2:$G$14,7,FALSE)="",VLOOKUP($F34,'Data Types'!$A$2:$G$14,4,FALSE)&amp;IF($G34=1,"","["&amp;$G34&amp;"]"),"["&amp;VLOOKUP($F34,'Data Types'!$A$2:$G$14,4,FALSE)&amp;IF($G34=1,"","["&amp;$G34&amp;"]")&amp;"]"&amp;VLOOKUP($F34,'Data Types'!$A$2:$G$14,7,FALSE))))</f>
        <v/>
      </c>
      <c r="L34" t="str">
        <f t="shared" si="8"/>
        <v>[ExifAscii](xref:ExifLibrary.ExifAscii)</v>
      </c>
      <c r="M34" t="str">
        <f t="shared" si="9"/>
        <v>string</v>
      </c>
      <c r="N34" t="b">
        <f>NOT( ISERROR(VLOOKUP($A34,'Custom Types'!$A$3:$A$937,1,FALSE)))</f>
        <v>0</v>
      </c>
      <c r="O34" t="str">
        <f t="shared" si="12"/>
        <v>[Make](xref:ExifLibrary.ExifTag.Make)</v>
      </c>
      <c r="P34" t="str">
        <f>IF($N34,VLOOKUP($A34,'Custom Types'!$A$3:$C$937,2,FALSE),L34)</f>
        <v>[ExifAscii](xref:ExifLibrary.ExifAscii)</v>
      </c>
      <c r="Q34" t="str">
        <f>IF($N34,VLOOKUP($A34,'Custom Types'!$A$3:$C$937,3,FALSE),M34)</f>
        <v>string</v>
      </c>
      <c r="R34" t="str">
        <f t="shared" si="13"/>
        <v>[Make](xref:ExifLibrary.ExifTag.Make) | 271 | 0x010F | [ExifAscii](xref:ExifLibrary.ExifAscii) | string</v>
      </c>
    </row>
    <row r="35" spans="1:18" x14ac:dyDescent="0.25">
      <c r="A35" t="s">
        <v>46</v>
      </c>
      <c r="B35">
        <v>281</v>
      </c>
      <c r="C35" t="str">
        <f t="shared" si="7"/>
        <v>0x0119</v>
      </c>
      <c r="D35" t="s">
        <v>1</v>
      </c>
      <c r="E35" t="s">
        <v>8</v>
      </c>
      <c r="H35" t="str">
        <f>IF($E35=1,"["&amp;VLOOKUP($D35,'Data Types'!$A$2:$G$14,2,FALSE)&amp;"]"&amp;VLOOKUP($D35,'Data Types'!$A$2:$G$14,5,FALSE),"["&amp;VLOOKUP($D35,'Data Types'!$A$2:$G$14,3,FALSE)&amp;"]"&amp;VLOOKUP($D35,'Data Types'!$A$2:$G$14,6,FALSE))</f>
        <v>[ExifUShortArray](xref:ExifLibrary.ExifUShortArray)</v>
      </c>
      <c r="I35" t="str">
        <f>IF(D35="ASCII","string",IF(VLOOKUP($D35,'Data Types'!$A$2:$G$14,7,FALSE)="",VLOOKUP($D35,'Data Types'!$A$2:$G$14,4,FALSE)&amp;IF($E35=1,"","["&amp;$E35&amp;"]"),"["&amp;VLOOKUP($D35,'Data Types'!$A$2:$G$14,4,FALSE)&amp;IF($E35=1,"","["&amp;$E35&amp;"]")&amp;"]"&amp;VLOOKUP($D35,'Data Types'!$A$2:$G$14,7,FALSE)))</f>
        <v>ushort[SamplesPerPixel]</v>
      </c>
      <c r="J35" t="str">
        <f>IF($F35="","",IF($G35=1,"["&amp;VLOOKUP($F35,'Data Types'!$A$2:$G$14,2,FALSE)&amp;"]"&amp;VLOOKUP($F35,'Data Types'!$A$2:$G$14,5,FALSE),"["&amp;VLOOKUP($F35,'Data Types'!$A$2:$G$14,3,FALSE)&amp;"]"&amp;VLOOKUP($F35,'Data Types'!$A$2:$G$14,6,FALSE)))</f>
        <v/>
      </c>
      <c r="K35" t="str">
        <f>IF(F35="ASCII","string",IF($F35="","",IF(VLOOKUP($F35,'Data Types'!$A$2:$G$14,7,FALSE)="",VLOOKUP($F35,'Data Types'!$A$2:$G$14,4,FALSE)&amp;IF($G35=1,"","["&amp;$G35&amp;"]"),"["&amp;VLOOKUP($F35,'Data Types'!$A$2:$G$14,4,FALSE)&amp;IF($G35=1,"","["&amp;$G35&amp;"]")&amp;"]"&amp;VLOOKUP($F35,'Data Types'!$A$2:$G$14,7,FALSE))))</f>
        <v/>
      </c>
      <c r="L35" t="str">
        <f t="shared" si="8"/>
        <v>[ExifUShortArray](xref:ExifLibrary.ExifUShortArray)</v>
      </c>
      <c r="M35" t="str">
        <f t="shared" si="9"/>
        <v>ushort[SamplesPerPixel]</v>
      </c>
      <c r="N35" t="b">
        <f>NOT( ISERROR(VLOOKUP($A35,'Custom Types'!$A$3:$A$937,1,FALSE)))</f>
        <v>0</v>
      </c>
      <c r="O35" t="str">
        <f t="shared" si="12"/>
        <v>[MaxSampleValue](xref:ExifLibrary.ExifTag.MaxSampleValue)</v>
      </c>
      <c r="P35" t="str">
        <f>IF($N35,VLOOKUP($A35,'Custom Types'!$A$3:$C$937,2,FALSE),L35)</f>
        <v>[ExifUShortArray](xref:ExifLibrary.ExifUShortArray)</v>
      </c>
      <c r="Q35" t="str">
        <f>IF($N35,VLOOKUP($A35,'Custom Types'!$A$3:$C$937,3,FALSE),M35)</f>
        <v>ushort[SamplesPerPixel]</v>
      </c>
      <c r="R35" t="str">
        <f t="shared" si="13"/>
        <v>[MaxSampleValue](xref:ExifLibrary.ExifTag.MaxSampleValue) | 281 | 0x0119 | [ExifUShortArray](xref:ExifLibrary.ExifUShortArray) | ushort[SamplesPerPixel]</v>
      </c>
    </row>
    <row r="36" spans="1:18" x14ac:dyDescent="0.25">
      <c r="A36" t="s">
        <v>45</v>
      </c>
      <c r="B36">
        <v>280</v>
      </c>
      <c r="C36" t="str">
        <f t="shared" si="7"/>
        <v>0x0118</v>
      </c>
      <c r="D36" t="s">
        <v>1</v>
      </c>
      <c r="E36" t="s">
        <v>8</v>
      </c>
      <c r="H36" t="str">
        <f>IF($E36=1,"["&amp;VLOOKUP($D36,'Data Types'!$A$2:$G$14,2,FALSE)&amp;"]"&amp;VLOOKUP($D36,'Data Types'!$A$2:$G$14,5,FALSE),"["&amp;VLOOKUP($D36,'Data Types'!$A$2:$G$14,3,FALSE)&amp;"]"&amp;VLOOKUP($D36,'Data Types'!$A$2:$G$14,6,FALSE))</f>
        <v>[ExifUShortArray](xref:ExifLibrary.ExifUShortArray)</v>
      </c>
      <c r="I36" t="str">
        <f>IF(D36="ASCII","string",IF(VLOOKUP($D36,'Data Types'!$A$2:$G$14,7,FALSE)="",VLOOKUP($D36,'Data Types'!$A$2:$G$14,4,FALSE)&amp;IF($E36=1,"","["&amp;$E36&amp;"]"),"["&amp;VLOOKUP($D36,'Data Types'!$A$2:$G$14,4,FALSE)&amp;IF($E36=1,"","["&amp;$E36&amp;"]")&amp;"]"&amp;VLOOKUP($D36,'Data Types'!$A$2:$G$14,7,FALSE)))</f>
        <v>ushort[SamplesPerPixel]</v>
      </c>
      <c r="J36" t="str">
        <f>IF($F36="","",IF($G36=1,"["&amp;VLOOKUP($F36,'Data Types'!$A$2:$G$14,2,FALSE)&amp;"]"&amp;VLOOKUP($F36,'Data Types'!$A$2:$G$14,5,FALSE),"["&amp;VLOOKUP($F36,'Data Types'!$A$2:$G$14,3,FALSE)&amp;"]"&amp;VLOOKUP($F36,'Data Types'!$A$2:$G$14,6,FALSE)))</f>
        <v/>
      </c>
      <c r="K36" t="str">
        <f>IF(F36="ASCII","string",IF($F36="","",IF(VLOOKUP($F36,'Data Types'!$A$2:$G$14,7,FALSE)="",VLOOKUP($F36,'Data Types'!$A$2:$G$14,4,FALSE)&amp;IF($G36=1,"","["&amp;$G36&amp;"]"),"["&amp;VLOOKUP($F36,'Data Types'!$A$2:$G$14,4,FALSE)&amp;IF($G36=1,"","["&amp;$G36&amp;"]")&amp;"]"&amp;VLOOKUP($F36,'Data Types'!$A$2:$G$14,7,FALSE))))</f>
        <v/>
      </c>
      <c r="L36" t="str">
        <f t="shared" si="8"/>
        <v>[ExifUShortArray](xref:ExifLibrary.ExifUShortArray)</v>
      </c>
      <c r="M36" t="str">
        <f t="shared" si="9"/>
        <v>ushort[SamplesPerPixel]</v>
      </c>
      <c r="N36" t="b">
        <f>NOT( ISERROR(VLOOKUP($A36,'Custom Types'!$A$3:$A$937,1,FALSE)))</f>
        <v>0</v>
      </c>
      <c r="O36" t="str">
        <f t="shared" si="12"/>
        <v>[MinSampleValue](xref:ExifLibrary.ExifTag.MinSampleValue)</v>
      </c>
      <c r="P36" t="str">
        <f>IF($N36,VLOOKUP($A36,'Custom Types'!$A$3:$C$937,2,FALSE),L36)</f>
        <v>[ExifUShortArray](xref:ExifLibrary.ExifUShortArray)</v>
      </c>
      <c r="Q36" t="str">
        <f>IF($N36,VLOOKUP($A36,'Custom Types'!$A$3:$C$937,3,FALSE),M36)</f>
        <v>ushort[SamplesPerPixel]</v>
      </c>
      <c r="R36" t="str">
        <f t="shared" si="13"/>
        <v>[MinSampleValue](xref:ExifLibrary.ExifTag.MinSampleValue) | 280 | 0x0118 | [ExifUShortArray](xref:ExifLibrary.ExifUShortArray) | ushort[SamplesPerPixel]</v>
      </c>
    </row>
    <row r="37" spans="1:18" x14ac:dyDescent="0.25">
      <c r="A37" t="s">
        <v>31</v>
      </c>
      <c r="B37">
        <v>272</v>
      </c>
      <c r="C37" t="str">
        <f t="shared" si="7"/>
        <v>0x0110</v>
      </c>
      <c r="D37" t="s">
        <v>27</v>
      </c>
      <c r="H37" t="str">
        <f>IF($E37=1,"["&amp;VLOOKUP($D37,'Data Types'!$A$2:$G$14,2,FALSE)&amp;"]"&amp;VLOOKUP($D37,'Data Types'!$A$2:$G$14,5,FALSE),"["&amp;VLOOKUP($D37,'Data Types'!$A$2:$G$14,3,FALSE)&amp;"]"&amp;VLOOKUP($D37,'Data Types'!$A$2:$G$14,6,FALSE))</f>
        <v>[ExifAscii](xref:ExifLibrary.ExifAscii)</v>
      </c>
      <c r="I37" t="str">
        <f>IF(D37="ASCII","string",IF(VLOOKUP($D37,'Data Types'!$A$2:$G$14,7,FALSE)="",VLOOKUP($D37,'Data Types'!$A$2:$G$14,4,FALSE)&amp;IF($E37=1,"","["&amp;$E37&amp;"]"),"["&amp;VLOOKUP($D37,'Data Types'!$A$2:$G$14,4,FALSE)&amp;IF($E37=1,"","["&amp;$E37&amp;"]")&amp;"]"&amp;VLOOKUP($D37,'Data Types'!$A$2:$G$14,7,FALSE)))</f>
        <v>string</v>
      </c>
      <c r="J37" t="str">
        <f>IF($F37="","",IF($G37=1,"["&amp;VLOOKUP($F37,'Data Types'!$A$2:$G$14,2,FALSE)&amp;"]"&amp;VLOOKUP($F37,'Data Types'!$A$2:$G$14,5,FALSE),"["&amp;VLOOKUP($F37,'Data Types'!$A$2:$G$14,3,FALSE)&amp;"]"&amp;VLOOKUP($F37,'Data Types'!$A$2:$G$14,6,FALSE)))</f>
        <v/>
      </c>
      <c r="K37" t="str">
        <f>IF(F37="ASCII","string",IF($F37="","",IF(VLOOKUP($F37,'Data Types'!$A$2:$G$14,7,FALSE)="",VLOOKUP($F37,'Data Types'!$A$2:$G$14,4,FALSE)&amp;IF($G37=1,"","["&amp;$G37&amp;"]"),"["&amp;VLOOKUP($F37,'Data Types'!$A$2:$G$14,4,FALSE)&amp;IF($G37=1,"","["&amp;$G37&amp;"]")&amp;"]"&amp;VLOOKUP($F37,'Data Types'!$A$2:$G$14,7,FALSE))))</f>
        <v/>
      </c>
      <c r="L37" t="str">
        <f t="shared" si="8"/>
        <v>[ExifAscii](xref:ExifLibrary.ExifAscii)</v>
      </c>
      <c r="M37" t="str">
        <f t="shared" si="9"/>
        <v>string</v>
      </c>
      <c r="N37" t="b">
        <f>NOT( ISERROR(VLOOKUP($A37,'Custom Types'!$A$3:$A$937,1,FALSE)))</f>
        <v>0</v>
      </c>
      <c r="O37" t="str">
        <f t="shared" si="12"/>
        <v>[Model](xref:ExifLibrary.ExifTag.Model)</v>
      </c>
      <c r="P37" t="str">
        <f>IF($N37,VLOOKUP($A37,'Custom Types'!$A$3:$C$937,2,FALSE),L37)</f>
        <v>[ExifAscii](xref:ExifLibrary.ExifAscii)</v>
      </c>
      <c r="Q37" t="str">
        <f>IF($N37,VLOOKUP($A37,'Custom Types'!$A$3:$C$937,3,FALSE),M37)</f>
        <v>string</v>
      </c>
      <c r="R37" t="str">
        <f t="shared" si="13"/>
        <v>[Model](xref:ExifLibrary.ExifTag.Model) | 272 | 0x0110 | [ExifAscii](xref:ExifLibrary.ExifAscii) | string</v>
      </c>
    </row>
    <row r="38" spans="1:18" x14ac:dyDescent="0.25">
      <c r="A38" t="s">
        <v>38</v>
      </c>
      <c r="B38">
        <v>254</v>
      </c>
      <c r="C38" t="str">
        <f t="shared" si="7"/>
        <v>0x00FE</v>
      </c>
      <c r="D38" t="s">
        <v>2</v>
      </c>
      <c r="E38">
        <v>1</v>
      </c>
      <c r="H38" t="str">
        <f>IF($E38=1,"["&amp;VLOOKUP($D38,'Data Types'!$A$2:$G$14,2,FALSE)&amp;"]"&amp;VLOOKUP($D38,'Data Types'!$A$2:$G$14,5,FALSE),"["&amp;VLOOKUP($D38,'Data Types'!$A$2:$G$14,3,FALSE)&amp;"]"&amp;VLOOKUP($D38,'Data Types'!$A$2:$G$14,6,FALSE))</f>
        <v>[ExifUInt](xref:ExifLibrary.ExifUInt)</v>
      </c>
      <c r="I38" t="str">
        <f>IF(D38="ASCII","string",IF(VLOOKUP($D38,'Data Types'!$A$2:$G$14,7,FALSE)="",VLOOKUP($D38,'Data Types'!$A$2:$G$14,4,FALSE)&amp;IF($E38=1,"","["&amp;$E38&amp;"]"),"["&amp;VLOOKUP($D38,'Data Types'!$A$2:$G$14,4,FALSE)&amp;IF($E38=1,"","["&amp;$E38&amp;"]")&amp;"]"&amp;VLOOKUP($D38,'Data Types'!$A$2:$G$14,7,FALSE)))</f>
        <v>uint</v>
      </c>
      <c r="J38" t="str">
        <f>IF($F38="","",IF($G38=1,"["&amp;VLOOKUP($F38,'Data Types'!$A$2:$G$14,2,FALSE)&amp;"]"&amp;VLOOKUP($F38,'Data Types'!$A$2:$G$14,5,FALSE),"["&amp;VLOOKUP($F38,'Data Types'!$A$2:$G$14,3,FALSE)&amp;"]"&amp;VLOOKUP($F38,'Data Types'!$A$2:$G$14,6,FALSE)))</f>
        <v/>
      </c>
      <c r="K38" t="str">
        <f>IF(F38="ASCII","string",IF($F38="","",IF(VLOOKUP($F38,'Data Types'!$A$2:$G$14,7,FALSE)="",VLOOKUP($F38,'Data Types'!$A$2:$G$14,4,FALSE)&amp;IF($G38=1,"","["&amp;$G38&amp;"]"),"["&amp;VLOOKUP($F38,'Data Types'!$A$2:$G$14,4,FALSE)&amp;IF($G38=1,"","["&amp;$G38&amp;"]")&amp;"]"&amp;VLOOKUP($F38,'Data Types'!$A$2:$G$14,7,FALSE))))</f>
        <v/>
      </c>
      <c r="L38" t="str">
        <f t="shared" si="8"/>
        <v>[ExifUInt](xref:ExifLibrary.ExifUInt)</v>
      </c>
      <c r="M38" t="str">
        <f t="shared" si="9"/>
        <v>uint</v>
      </c>
      <c r="N38" t="b">
        <f>NOT( ISERROR(VLOOKUP($A38,'Custom Types'!$A$3:$A$937,1,FALSE)))</f>
        <v>0</v>
      </c>
      <c r="O38" t="str">
        <f t="shared" si="12"/>
        <v>[NewSubfileType](xref:ExifLibrary.ExifTag.NewSubfileType)</v>
      </c>
      <c r="P38" t="str">
        <f>IF($N38,VLOOKUP($A38,'Custom Types'!$A$3:$C$937,2,FALSE),L38)</f>
        <v>[ExifUInt](xref:ExifLibrary.ExifUInt)</v>
      </c>
      <c r="Q38" t="str">
        <f>IF($N38,VLOOKUP($A38,'Custom Types'!$A$3:$C$937,3,FALSE),M38)</f>
        <v>uint</v>
      </c>
      <c r="R38" t="str">
        <f t="shared" si="13"/>
        <v>[NewSubfileType](xref:ExifLibrary.ExifTag.NewSubfileType) | 254 | 0x00FE | [ExifUInt](xref:ExifLibrary.ExifUInt) | uint</v>
      </c>
    </row>
    <row r="39" spans="1:18" x14ac:dyDescent="0.25">
      <c r="A39" t="s">
        <v>69</v>
      </c>
      <c r="B39">
        <v>334</v>
      </c>
      <c r="C39" t="str">
        <f t="shared" si="7"/>
        <v>0x014E</v>
      </c>
      <c r="D39" t="s">
        <v>1</v>
      </c>
      <c r="E39">
        <v>1</v>
      </c>
      <c r="H39" t="str">
        <f>IF($E39=1,"["&amp;VLOOKUP($D39,'Data Types'!$A$2:$G$14,2,FALSE)&amp;"]"&amp;VLOOKUP($D39,'Data Types'!$A$2:$G$14,5,FALSE),"["&amp;VLOOKUP($D39,'Data Types'!$A$2:$G$14,3,FALSE)&amp;"]"&amp;VLOOKUP($D39,'Data Types'!$A$2:$G$14,6,FALSE))</f>
        <v>[ExifUShort](xref:ExifLibrary.ExifUShort)</v>
      </c>
      <c r="I39" t="str">
        <f>IF(D39="ASCII","string",IF(VLOOKUP($D39,'Data Types'!$A$2:$G$14,7,FALSE)="",VLOOKUP($D39,'Data Types'!$A$2:$G$14,4,FALSE)&amp;IF($E39=1,"","["&amp;$E39&amp;"]"),"["&amp;VLOOKUP($D39,'Data Types'!$A$2:$G$14,4,FALSE)&amp;IF($E39=1,"","["&amp;$E39&amp;"]")&amp;"]"&amp;VLOOKUP($D39,'Data Types'!$A$2:$G$14,7,FALSE)))</f>
        <v>ushort</v>
      </c>
      <c r="J39" t="str">
        <f>IF($F39="","",IF($G39=1,"["&amp;VLOOKUP($F39,'Data Types'!$A$2:$G$14,2,FALSE)&amp;"]"&amp;VLOOKUP($F39,'Data Types'!$A$2:$G$14,5,FALSE),"["&amp;VLOOKUP($F39,'Data Types'!$A$2:$G$14,3,FALSE)&amp;"]"&amp;VLOOKUP($F39,'Data Types'!$A$2:$G$14,6,FALSE)))</f>
        <v/>
      </c>
      <c r="K39" t="str">
        <f>IF(F39="ASCII","string",IF($F39="","",IF(VLOOKUP($F39,'Data Types'!$A$2:$G$14,7,FALSE)="",VLOOKUP($F39,'Data Types'!$A$2:$G$14,4,FALSE)&amp;IF($G39=1,"","["&amp;$G39&amp;"]"),"["&amp;VLOOKUP($F39,'Data Types'!$A$2:$G$14,4,FALSE)&amp;IF($G39=1,"","["&amp;$G39&amp;"]")&amp;"]"&amp;VLOOKUP($F39,'Data Types'!$A$2:$G$14,7,FALSE))))</f>
        <v/>
      </c>
      <c r="L39" t="str">
        <f t="shared" si="8"/>
        <v>[ExifUShort](xref:ExifLibrary.ExifUShort)</v>
      </c>
      <c r="M39" t="str">
        <f t="shared" si="9"/>
        <v>ushort</v>
      </c>
      <c r="N39" t="b">
        <f>NOT( ISERROR(VLOOKUP($A39,'Custom Types'!$A$3:$A$937,1,FALSE)))</f>
        <v>0</v>
      </c>
      <c r="O39" t="str">
        <f t="shared" si="12"/>
        <v>[NumberOfInks](xref:ExifLibrary.ExifTag.NumberOfInks)</v>
      </c>
      <c r="P39" t="str">
        <f>IF($N39,VLOOKUP($A39,'Custom Types'!$A$3:$C$937,2,FALSE),L39)</f>
        <v>[ExifUShort](xref:ExifLibrary.ExifUShort)</v>
      </c>
      <c r="Q39" t="str">
        <f>IF($N39,VLOOKUP($A39,'Custom Types'!$A$3:$C$937,3,FALSE),M39)</f>
        <v>ushort</v>
      </c>
      <c r="R39" t="str">
        <f t="shared" si="13"/>
        <v>[NumberOfInks](xref:ExifLibrary.ExifTag.NumberOfInks) | 334 | 0x014E | [ExifUShort](xref:ExifLibrary.ExifUShort) | ushort</v>
      </c>
    </row>
    <row r="40" spans="1:18" x14ac:dyDescent="0.25">
      <c r="A40" t="s">
        <v>7</v>
      </c>
      <c r="B40">
        <v>274</v>
      </c>
      <c r="C40" t="str">
        <f t="shared" si="7"/>
        <v>0x0112</v>
      </c>
      <c r="D40" t="s">
        <v>1</v>
      </c>
      <c r="E40">
        <v>1</v>
      </c>
      <c r="H40" t="str">
        <f>IF($E40=1,"["&amp;VLOOKUP($D40,'Data Types'!$A$2:$G$14,2,FALSE)&amp;"]"&amp;VLOOKUP($D40,'Data Types'!$A$2:$G$14,5,FALSE),"["&amp;VLOOKUP($D40,'Data Types'!$A$2:$G$14,3,FALSE)&amp;"]"&amp;VLOOKUP($D40,'Data Types'!$A$2:$G$14,6,FALSE))</f>
        <v>[ExifUShort](xref:ExifLibrary.ExifUShort)</v>
      </c>
      <c r="I40" t="str">
        <f>IF(D40="ASCII","string",IF(VLOOKUP($D40,'Data Types'!$A$2:$G$14,7,FALSE)="",VLOOKUP($D40,'Data Types'!$A$2:$G$14,4,FALSE)&amp;IF($E40=1,"","["&amp;$E40&amp;"]"),"["&amp;VLOOKUP($D40,'Data Types'!$A$2:$G$14,4,FALSE)&amp;IF($E40=1,"","["&amp;$E40&amp;"]")&amp;"]"&amp;VLOOKUP($D40,'Data Types'!$A$2:$G$14,7,FALSE)))</f>
        <v>ushort</v>
      </c>
      <c r="J40" t="str">
        <f>IF($F40="","",IF($G40=1,"["&amp;VLOOKUP($F40,'Data Types'!$A$2:$G$14,2,FALSE)&amp;"]"&amp;VLOOKUP($F40,'Data Types'!$A$2:$G$14,5,FALSE),"["&amp;VLOOKUP($F40,'Data Types'!$A$2:$G$14,3,FALSE)&amp;"]"&amp;VLOOKUP($F40,'Data Types'!$A$2:$G$14,6,FALSE)))</f>
        <v/>
      </c>
      <c r="K40" t="str">
        <f>IF(F40="ASCII","string",IF($F40="","",IF(VLOOKUP($F40,'Data Types'!$A$2:$G$14,7,FALSE)="",VLOOKUP($F40,'Data Types'!$A$2:$G$14,4,FALSE)&amp;IF($G40=1,"","["&amp;$G40&amp;"]"),"["&amp;VLOOKUP($F40,'Data Types'!$A$2:$G$14,4,FALSE)&amp;IF($G40=1,"","["&amp;$G40&amp;"]")&amp;"]"&amp;VLOOKUP($F40,'Data Types'!$A$2:$G$14,7,FALSE))))</f>
        <v/>
      </c>
      <c r="L40" t="str">
        <f t="shared" si="8"/>
        <v>[ExifUShort](xref:ExifLibrary.ExifUShort)</v>
      </c>
      <c r="M40" t="str">
        <f t="shared" si="9"/>
        <v>ushort</v>
      </c>
      <c r="N40" t="b">
        <f>NOT( ISERROR(VLOOKUP($A40,'Custom Types'!$A$3:$A$937,1,FALSE)))</f>
        <v>1</v>
      </c>
      <c r="O40" t="str">
        <f t="shared" si="12"/>
        <v>[Orientation](xref:ExifLibrary.ExifTag.Orientation)</v>
      </c>
      <c r="P40" t="str">
        <f>IF($N40,VLOOKUP($A40,'Custom Types'!$A$3:$C$937,2,FALSE),L40)</f>
        <v>[ExifEnumProperty\&lt;Orientation&gt;](xref:ExifLibrary.ExifEnumProperty`1)</v>
      </c>
      <c r="Q40" t="str">
        <f>IF($N40,VLOOKUP($A40,'Custom Types'!$A$3:$C$937,3,FALSE),M40)</f>
        <v>enum [(Orientation)](xref:ExifLibrary.Orientation)</v>
      </c>
      <c r="R40" t="str">
        <f t="shared" si="13"/>
        <v>[Orientation](xref:ExifLibrary.ExifTag.Orientation) | 274 | 0x0112 | [ExifEnumProperty\&lt;Orientation&gt;](xref:ExifLibrary.ExifEnumProperty`1) | enum [(Orientation)](xref:ExifLibrary.Orientation)</v>
      </c>
    </row>
    <row r="41" spans="1:18" x14ac:dyDescent="0.25">
      <c r="A41" t="s">
        <v>47</v>
      </c>
      <c r="B41">
        <v>285</v>
      </c>
      <c r="C41" t="str">
        <f t="shared" si="7"/>
        <v>0x011D</v>
      </c>
      <c r="D41" t="s">
        <v>27</v>
      </c>
      <c r="H41" t="str">
        <f>IF($E41=1,"["&amp;VLOOKUP($D41,'Data Types'!$A$2:$G$14,2,FALSE)&amp;"]"&amp;VLOOKUP($D41,'Data Types'!$A$2:$G$14,5,FALSE),"["&amp;VLOOKUP($D41,'Data Types'!$A$2:$G$14,3,FALSE)&amp;"]"&amp;VLOOKUP($D41,'Data Types'!$A$2:$G$14,6,FALSE))</f>
        <v>[ExifAscii](xref:ExifLibrary.ExifAscii)</v>
      </c>
      <c r="I41" t="str">
        <f>IF(D41="ASCII","string",IF(VLOOKUP($D41,'Data Types'!$A$2:$G$14,7,FALSE)="",VLOOKUP($D41,'Data Types'!$A$2:$G$14,4,FALSE)&amp;IF($E41=1,"","["&amp;$E41&amp;"]"),"["&amp;VLOOKUP($D41,'Data Types'!$A$2:$G$14,4,FALSE)&amp;IF($E41=1,"","["&amp;$E41&amp;"]")&amp;"]"&amp;VLOOKUP($D41,'Data Types'!$A$2:$G$14,7,FALSE)))</f>
        <v>string</v>
      </c>
      <c r="J41" t="str">
        <f>IF($F41="","",IF($G41=1,"["&amp;VLOOKUP($F41,'Data Types'!$A$2:$G$14,2,FALSE)&amp;"]"&amp;VLOOKUP($F41,'Data Types'!$A$2:$G$14,5,FALSE),"["&amp;VLOOKUP($F41,'Data Types'!$A$2:$G$14,3,FALSE)&amp;"]"&amp;VLOOKUP($F41,'Data Types'!$A$2:$G$14,6,FALSE)))</f>
        <v/>
      </c>
      <c r="K41" t="str">
        <f>IF(F41="ASCII","string",IF($F41="","",IF(VLOOKUP($F41,'Data Types'!$A$2:$G$14,7,FALSE)="",VLOOKUP($F41,'Data Types'!$A$2:$G$14,4,FALSE)&amp;IF($G41=1,"","["&amp;$G41&amp;"]"),"["&amp;VLOOKUP($F41,'Data Types'!$A$2:$G$14,4,FALSE)&amp;IF($G41=1,"","["&amp;$G41&amp;"]")&amp;"]"&amp;VLOOKUP($F41,'Data Types'!$A$2:$G$14,7,FALSE))))</f>
        <v/>
      </c>
      <c r="L41" t="str">
        <f t="shared" si="8"/>
        <v>[ExifAscii](xref:ExifLibrary.ExifAscii)</v>
      </c>
      <c r="M41" t="str">
        <f t="shared" si="9"/>
        <v>string</v>
      </c>
      <c r="N41" t="b">
        <f>NOT( ISERROR(VLOOKUP($A41,'Custom Types'!$A$3:$A$937,1,FALSE)))</f>
        <v>0</v>
      </c>
      <c r="O41" t="str">
        <f t="shared" si="12"/>
        <v>[PageName](xref:ExifLibrary.ExifTag.PageName)</v>
      </c>
      <c r="P41" t="str">
        <f>IF($N41,VLOOKUP($A41,'Custom Types'!$A$3:$C$937,2,FALSE),L41)</f>
        <v>[ExifAscii](xref:ExifLibrary.ExifAscii)</v>
      </c>
      <c r="Q41" t="str">
        <f>IF($N41,VLOOKUP($A41,'Custom Types'!$A$3:$C$937,3,FALSE),M41)</f>
        <v>string</v>
      </c>
      <c r="R41" t="str">
        <f t="shared" si="13"/>
        <v>[PageName](xref:ExifLibrary.ExifTag.PageName) | 285 | 0x011D | [ExifAscii](xref:ExifLibrary.ExifAscii) | string</v>
      </c>
    </row>
    <row r="42" spans="1:18" x14ac:dyDescent="0.25">
      <c r="A42" t="s">
        <v>56</v>
      </c>
      <c r="B42">
        <v>297</v>
      </c>
      <c r="C42" t="str">
        <f t="shared" si="7"/>
        <v>0x0129</v>
      </c>
      <c r="D42" t="s">
        <v>1</v>
      </c>
      <c r="E42">
        <v>2</v>
      </c>
      <c r="H42" t="str">
        <f>IF($E42=1,"["&amp;VLOOKUP($D42,'Data Types'!$A$2:$G$14,2,FALSE)&amp;"]"&amp;VLOOKUP($D42,'Data Types'!$A$2:$G$14,5,FALSE),"["&amp;VLOOKUP($D42,'Data Types'!$A$2:$G$14,3,FALSE)&amp;"]"&amp;VLOOKUP($D42,'Data Types'!$A$2:$G$14,6,FALSE))</f>
        <v>[ExifUShortArray](xref:ExifLibrary.ExifUShortArray)</v>
      </c>
      <c r="I42" t="str">
        <f>IF(D42="ASCII","string",IF(VLOOKUP($D42,'Data Types'!$A$2:$G$14,7,FALSE)="",VLOOKUP($D42,'Data Types'!$A$2:$G$14,4,FALSE)&amp;IF($E42=1,"","["&amp;$E42&amp;"]"),"["&amp;VLOOKUP($D42,'Data Types'!$A$2:$G$14,4,FALSE)&amp;IF($E42=1,"","["&amp;$E42&amp;"]")&amp;"]"&amp;VLOOKUP($D42,'Data Types'!$A$2:$G$14,7,FALSE)))</f>
        <v>ushort[2]</v>
      </c>
      <c r="J42" t="str">
        <f>IF($F42="","",IF($G42=1,"["&amp;VLOOKUP($F42,'Data Types'!$A$2:$G$14,2,FALSE)&amp;"]"&amp;VLOOKUP($F42,'Data Types'!$A$2:$G$14,5,FALSE),"["&amp;VLOOKUP($F42,'Data Types'!$A$2:$G$14,3,FALSE)&amp;"]"&amp;VLOOKUP($F42,'Data Types'!$A$2:$G$14,6,FALSE)))</f>
        <v/>
      </c>
      <c r="K42" t="str">
        <f>IF(F42="ASCII","string",IF($F42="","",IF(VLOOKUP($F42,'Data Types'!$A$2:$G$14,7,FALSE)="",VLOOKUP($F42,'Data Types'!$A$2:$G$14,4,FALSE)&amp;IF($G42=1,"","["&amp;$G42&amp;"]"),"["&amp;VLOOKUP($F42,'Data Types'!$A$2:$G$14,4,FALSE)&amp;IF($G42=1,"","["&amp;$G42&amp;"]")&amp;"]"&amp;VLOOKUP($F42,'Data Types'!$A$2:$G$14,7,FALSE))))</f>
        <v/>
      </c>
      <c r="L42" t="str">
        <f t="shared" si="8"/>
        <v>[ExifUShortArray](xref:ExifLibrary.ExifUShortArray)</v>
      </c>
      <c r="M42" t="str">
        <f t="shared" si="9"/>
        <v>ushort[2]</v>
      </c>
      <c r="N42" t="b">
        <f>NOT( ISERROR(VLOOKUP($A42,'Custom Types'!$A$3:$A$937,1,FALSE)))</f>
        <v>0</v>
      </c>
      <c r="O42" t="str">
        <f t="shared" si="12"/>
        <v>[PageNumber](xref:ExifLibrary.ExifTag.PageNumber)</v>
      </c>
      <c r="P42" t="str">
        <f>IF($N42,VLOOKUP($A42,'Custom Types'!$A$3:$C$937,2,FALSE),L42)</f>
        <v>[ExifUShortArray](xref:ExifLibrary.ExifUShortArray)</v>
      </c>
      <c r="Q42" t="str">
        <f>IF($N42,VLOOKUP($A42,'Custom Types'!$A$3:$C$937,3,FALSE),M42)</f>
        <v>ushort[2]</v>
      </c>
      <c r="R42" t="str">
        <f t="shared" si="13"/>
        <v>[PageNumber](xref:ExifLibrary.ExifTag.PageNumber) | 297 | 0x0129 | [ExifUShortArray](xref:ExifLibrary.ExifUShortArray) | ushort[2]</v>
      </c>
    </row>
    <row r="43" spans="1:18" x14ac:dyDescent="0.25">
      <c r="A43" t="s">
        <v>6</v>
      </c>
      <c r="B43">
        <v>262</v>
      </c>
      <c r="C43" t="str">
        <f t="shared" si="7"/>
        <v>0x0106</v>
      </c>
      <c r="D43" t="s">
        <v>1</v>
      </c>
      <c r="E43">
        <v>1</v>
      </c>
      <c r="H43" t="str">
        <f>IF($E43=1,"["&amp;VLOOKUP($D43,'Data Types'!$A$2:$G$14,2,FALSE)&amp;"]"&amp;VLOOKUP($D43,'Data Types'!$A$2:$G$14,5,FALSE),"["&amp;VLOOKUP($D43,'Data Types'!$A$2:$G$14,3,FALSE)&amp;"]"&amp;VLOOKUP($D43,'Data Types'!$A$2:$G$14,6,FALSE))</f>
        <v>[ExifUShort](xref:ExifLibrary.ExifUShort)</v>
      </c>
      <c r="I43" t="str">
        <f>IF(D43="ASCII","string",IF(VLOOKUP($D43,'Data Types'!$A$2:$G$14,7,FALSE)="",VLOOKUP($D43,'Data Types'!$A$2:$G$14,4,FALSE)&amp;IF($E43=1,"","["&amp;$E43&amp;"]"),"["&amp;VLOOKUP($D43,'Data Types'!$A$2:$G$14,4,FALSE)&amp;IF($E43=1,"","["&amp;$E43&amp;"]")&amp;"]"&amp;VLOOKUP($D43,'Data Types'!$A$2:$G$14,7,FALSE)))</f>
        <v>ushort</v>
      </c>
      <c r="J43" t="str">
        <f>IF($F43="","",IF($G43=1,"["&amp;VLOOKUP($F43,'Data Types'!$A$2:$G$14,2,FALSE)&amp;"]"&amp;VLOOKUP($F43,'Data Types'!$A$2:$G$14,5,FALSE),"["&amp;VLOOKUP($F43,'Data Types'!$A$2:$G$14,3,FALSE)&amp;"]"&amp;VLOOKUP($F43,'Data Types'!$A$2:$G$14,6,FALSE)))</f>
        <v/>
      </c>
      <c r="K43" t="str">
        <f>IF(F43="ASCII","string",IF($F43="","",IF(VLOOKUP($F43,'Data Types'!$A$2:$G$14,7,FALSE)="",VLOOKUP($F43,'Data Types'!$A$2:$G$14,4,FALSE)&amp;IF($G43=1,"","["&amp;$G43&amp;"]"),"["&amp;VLOOKUP($F43,'Data Types'!$A$2:$G$14,4,FALSE)&amp;IF($G43=1,"","["&amp;$G43&amp;"]")&amp;"]"&amp;VLOOKUP($F43,'Data Types'!$A$2:$G$14,7,FALSE))))</f>
        <v/>
      </c>
      <c r="L43" t="str">
        <f t="shared" si="8"/>
        <v>[ExifUShort](xref:ExifLibrary.ExifUShort)</v>
      </c>
      <c r="M43" t="str">
        <f t="shared" si="9"/>
        <v>ushort</v>
      </c>
      <c r="N43" t="b">
        <f>NOT( ISERROR(VLOOKUP($A43,'Custom Types'!$A$3:$A$937,1,FALSE)))</f>
        <v>1</v>
      </c>
      <c r="O43" t="str">
        <f t="shared" si="12"/>
        <v>[PhotometricInterpretation](xref:ExifLibrary.ExifTag.PhotometricInterpretation)</v>
      </c>
      <c r="P43" t="str">
        <f>IF($N43,VLOOKUP($A43,'Custom Types'!$A$3:$C$937,2,FALSE),L43)</f>
        <v>[ExifEnumProperty\&lt;PhotometricInterpretation&gt;](xref:ExifLibrary.ExifEnumProperty`1)</v>
      </c>
      <c r="Q43" t="str">
        <f>IF($N43,VLOOKUP($A43,'Custom Types'!$A$3:$C$937,3,FALSE),M43)</f>
        <v>enum [(PhotometricInterpretation)](xref:ExifLibrary.PhotometricInterpretation)</v>
      </c>
      <c r="R43" t="str">
        <f t="shared" si="13"/>
        <v>[PhotometricInterpretation](xref:ExifLibrary.ExifTag.PhotometricInterpretation) | 262 | 0x0106 | [ExifEnumProperty\&lt;PhotometricInterpretation&gt;](xref:ExifLibrary.ExifEnumProperty`1) | enum [(PhotometricInterpretation)](xref:ExifLibrary.PhotometricInterpretation)</v>
      </c>
    </row>
    <row r="44" spans="1:18" x14ac:dyDescent="0.25">
      <c r="A44" t="s">
        <v>9</v>
      </c>
      <c r="B44">
        <v>284</v>
      </c>
      <c r="C44" t="str">
        <f t="shared" si="7"/>
        <v>0x011C</v>
      </c>
      <c r="D44" t="s">
        <v>1</v>
      </c>
      <c r="E44">
        <v>1</v>
      </c>
      <c r="H44" t="str">
        <f>IF($E44=1,"["&amp;VLOOKUP($D44,'Data Types'!$A$2:$G$14,2,FALSE)&amp;"]"&amp;VLOOKUP($D44,'Data Types'!$A$2:$G$14,5,FALSE),"["&amp;VLOOKUP($D44,'Data Types'!$A$2:$G$14,3,FALSE)&amp;"]"&amp;VLOOKUP($D44,'Data Types'!$A$2:$G$14,6,FALSE))</f>
        <v>[ExifUShort](xref:ExifLibrary.ExifUShort)</v>
      </c>
      <c r="I44" t="str">
        <f>IF(D44="ASCII","string",IF(VLOOKUP($D44,'Data Types'!$A$2:$G$14,7,FALSE)="",VLOOKUP($D44,'Data Types'!$A$2:$G$14,4,FALSE)&amp;IF($E44=1,"","["&amp;$E44&amp;"]"),"["&amp;VLOOKUP($D44,'Data Types'!$A$2:$G$14,4,FALSE)&amp;IF($E44=1,"","["&amp;$E44&amp;"]")&amp;"]"&amp;VLOOKUP($D44,'Data Types'!$A$2:$G$14,7,FALSE)))</f>
        <v>ushort</v>
      </c>
      <c r="J44" t="str">
        <f>IF($F44="","",IF($G44=1,"["&amp;VLOOKUP($F44,'Data Types'!$A$2:$G$14,2,FALSE)&amp;"]"&amp;VLOOKUP($F44,'Data Types'!$A$2:$G$14,5,FALSE),"["&amp;VLOOKUP($F44,'Data Types'!$A$2:$G$14,3,FALSE)&amp;"]"&amp;VLOOKUP($F44,'Data Types'!$A$2:$G$14,6,FALSE)))</f>
        <v/>
      </c>
      <c r="K44" t="str">
        <f>IF(F44="ASCII","string",IF($F44="","",IF(VLOOKUP($F44,'Data Types'!$A$2:$G$14,7,FALSE)="",VLOOKUP($F44,'Data Types'!$A$2:$G$14,4,FALSE)&amp;IF($G44=1,"","["&amp;$G44&amp;"]"),"["&amp;VLOOKUP($F44,'Data Types'!$A$2:$G$14,4,FALSE)&amp;IF($G44=1,"","["&amp;$G44&amp;"]")&amp;"]"&amp;VLOOKUP($F44,'Data Types'!$A$2:$G$14,7,FALSE))))</f>
        <v/>
      </c>
      <c r="L44" t="str">
        <f t="shared" si="8"/>
        <v>[ExifUShort](xref:ExifLibrary.ExifUShort)</v>
      </c>
      <c r="M44" t="str">
        <f t="shared" si="9"/>
        <v>ushort</v>
      </c>
      <c r="N44" t="b">
        <f>NOT( ISERROR(VLOOKUP($A44,'Custom Types'!$A$3:$A$937,1,FALSE)))</f>
        <v>1</v>
      </c>
      <c r="O44" t="str">
        <f t="shared" si="12"/>
        <v>[PlanarConfiguration](xref:ExifLibrary.ExifTag.PlanarConfiguration)</v>
      </c>
      <c r="P44" t="str">
        <f>IF($N44,VLOOKUP($A44,'Custom Types'!$A$3:$C$937,2,FALSE),L44)</f>
        <v>[ExifEnumProperty\&lt;PlanarConfiguration&gt;](xref:ExifLibrary.ExifEnumProperty`1)</v>
      </c>
      <c r="Q44" t="str">
        <f>IF($N44,VLOOKUP($A44,'Custom Types'!$A$3:$C$937,3,FALSE),M44)</f>
        <v>enum [(PlanarConfiguration)](xref:ExifLibrary.PlanarConfiguration)</v>
      </c>
      <c r="R44" t="str">
        <f t="shared" si="13"/>
        <v>[PlanarConfiguration](xref:ExifLibrary.ExifTag.PlanarConfiguration) | 284 | 0x011C | [ExifEnumProperty\&lt;PlanarConfiguration&gt;](xref:ExifLibrary.ExifEnumProperty`1) | enum [(PlanarConfiguration)](xref:ExifLibrary.PlanarConfiguration)</v>
      </c>
    </row>
    <row r="45" spans="1:18" x14ac:dyDescent="0.25">
      <c r="A45" t="s">
        <v>58</v>
      </c>
      <c r="B45">
        <v>317</v>
      </c>
      <c r="C45" t="str">
        <f t="shared" si="7"/>
        <v>0x013D</v>
      </c>
      <c r="D45" t="s">
        <v>1</v>
      </c>
      <c r="E45">
        <v>1</v>
      </c>
      <c r="H45" t="str">
        <f>IF($E45=1,"["&amp;VLOOKUP($D45,'Data Types'!$A$2:$G$14,2,FALSE)&amp;"]"&amp;VLOOKUP($D45,'Data Types'!$A$2:$G$14,5,FALSE),"["&amp;VLOOKUP($D45,'Data Types'!$A$2:$G$14,3,FALSE)&amp;"]"&amp;VLOOKUP($D45,'Data Types'!$A$2:$G$14,6,FALSE))</f>
        <v>[ExifUShort](xref:ExifLibrary.ExifUShort)</v>
      </c>
      <c r="I45" t="str">
        <f>IF(D45="ASCII","string",IF(VLOOKUP($D45,'Data Types'!$A$2:$G$14,7,FALSE)="",VLOOKUP($D45,'Data Types'!$A$2:$G$14,4,FALSE)&amp;IF($E45=1,"","["&amp;$E45&amp;"]"),"["&amp;VLOOKUP($D45,'Data Types'!$A$2:$G$14,4,FALSE)&amp;IF($E45=1,"","["&amp;$E45&amp;"]")&amp;"]"&amp;VLOOKUP($D45,'Data Types'!$A$2:$G$14,7,FALSE)))</f>
        <v>ushort</v>
      </c>
      <c r="J45" t="str">
        <f>IF($F45="","",IF($G45=1,"["&amp;VLOOKUP($F45,'Data Types'!$A$2:$G$14,2,FALSE)&amp;"]"&amp;VLOOKUP($F45,'Data Types'!$A$2:$G$14,5,FALSE),"["&amp;VLOOKUP($F45,'Data Types'!$A$2:$G$14,3,FALSE)&amp;"]"&amp;VLOOKUP($F45,'Data Types'!$A$2:$G$14,6,FALSE)))</f>
        <v/>
      </c>
      <c r="K45" t="str">
        <f>IF(F45="ASCII","string",IF($F45="","",IF(VLOOKUP($F45,'Data Types'!$A$2:$G$14,7,FALSE)="",VLOOKUP($F45,'Data Types'!$A$2:$G$14,4,FALSE)&amp;IF($G45=1,"","["&amp;$G45&amp;"]"),"["&amp;VLOOKUP($F45,'Data Types'!$A$2:$G$14,4,FALSE)&amp;IF($G45=1,"","["&amp;$G45&amp;"]")&amp;"]"&amp;VLOOKUP($F45,'Data Types'!$A$2:$G$14,7,FALSE))))</f>
        <v/>
      </c>
      <c r="L45" t="str">
        <f t="shared" si="8"/>
        <v>[ExifUShort](xref:ExifLibrary.ExifUShort)</v>
      </c>
      <c r="M45" t="str">
        <f t="shared" si="9"/>
        <v>ushort</v>
      </c>
      <c r="N45" t="b">
        <f>NOT( ISERROR(VLOOKUP($A45,'Custom Types'!$A$3:$A$937,1,FALSE)))</f>
        <v>0</v>
      </c>
      <c r="O45" t="str">
        <f t="shared" si="12"/>
        <v>[Predictor](xref:ExifLibrary.ExifTag.Predictor)</v>
      </c>
      <c r="P45" t="str">
        <f>IF($N45,VLOOKUP($A45,'Custom Types'!$A$3:$C$937,2,FALSE),L45)</f>
        <v>[ExifUShort](xref:ExifLibrary.ExifUShort)</v>
      </c>
      <c r="Q45" t="str">
        <f>IF($N45,VLOOKUP($A45,'Custom Types'!$A$3:$C$937,3,FALSE),M45)</f>
        <v>ushort</v>
      </c>
      <c r="R45" t="str">
        <f t="shared" si="13"/>
        <v>[Predictor](xref:ExifLibrary.ExifTag.Predictor) | 317 | 0x013D | [ExifUShort](xref:ExifLibrary.ExifUShort) | ushort</v>
      </c>
    </row>
    <row r="46" spans="1:18" x14ac:dyDescent="0.25">
      <c r="A46" t="s">
        <v>23</v>
      </c>
      <c r="B46">
        <v>319</v>
      </c>
      <c r="C46" t="str">
        <f t="shared" si="7"/>
        <v>0x013F</v>
      </c>
      <c r="D46" t="s">
        <v>13</v>
      </c>
      <c r="E46">
        <v>6</v>
      </c>
      <c r="H46" t="str">
        <f>IF($E46=1,"["&amp;VLOOKUP($D46,'Data Types'!$A$2:$G$14,2,FALSE)&amp;"]"&amp;VLOOKUP($D46,'Data Types'!$A$2:$G$14,5,FALSE),"["&amp;VLOOKUP($D46,'Data Types'!$A$2:$G$14,3,FALSE)&amp;"]"&amp;VLOOKUP($D46,'Data Types'!$A$2:$G$14,6,FALSE))</f>
        <v>[ExifURationalArray](xref:ExifLibrary.ExifURationalArray)</v>
      </c>
      <c r="I46" t="str">
        <f>IF(D46="ASCII","string",IF(VLOOKUP($D46,'Data Types'!$A$2:$G$14,7,FALSE)="",VLOOKUP($D46,'Data Types'!$A$2:$G$14,4,FALSE)&amp;IF($E46=1,"","["&amp;$E46&amp;"]"),"["&amp;VLOOKUP($D46,'Data Types'!$A$2:$G$14,4,FALSE)&amp;IF($E46=1,"","["&amp;$E46&amp;"]")&amp;"]"&amp;VLOOKUP($D46,'Data Types'!$A$2:$G$14,7,FALSE)))</f>
        <v>[MathEx.UFraction32[6]](xref:ExifLibrary.MathEx.UFraction32)</v>
      </c>
      <c r="J46" t="str">
        <f>IF($F46="","",IF($G46=1,"["&amp;VLOOKUP($F46,'Data Types'!$A$2:$G$14,2,FALSE)&amp;"]"&amp;VLOOKUP($F46,'Data Types'!$A$2:$G$14,5,FALSE),"["&amp;VLOOKUP($F46,'Data Types'!$A$2:$G$14,3,FALSE)&amp;"]"&amp;VLOOKUP($F46,'Data Types'!$A$2:$G$14,6,FALSE)))</f>
        <v/>
      </c>
      <c r="K46" t="str">
        <f>IF(F46="ASCII","string",IF($F46="","",IF(VLOOKUP($F46,'Data Types'!$A$2:$G$14,7,FALSE)="",VLOOKUP($F46,'Data Types'!$A$2:$G$14,4,FALSE)&amp;IF($G46=1,"","["&amp;$G46&amp;"]"),"["&amp;VLOOKUP($F46,'Data Types'!$A$2:$G$14,4,FALSE)&amp;IF($G46=1,"","["&amp;$G46&amp;"]")&amp;"]"&amp;VLOOKUP($F46,'Data Types'!$A$2:$G$14,7,FALSE))))</f>
        <v/>
      </c>
      <c r="L46" t="str">
        <f t="shared" si="8"/>
        <v>[ExifURationalArray](xref:ExifLibrary.ExifURationalArray)</v>
      </c>
      <c r="M46" t="str">
        <f t="shared" si="9"/>
        <v>[MathEx.UFraction32[6]](xref:ExifLibrary.MathEx.UFraction32)</v>
      </c>
      <c r="N46" t="b">
        <f>NOT( ISERROR(VLOOKUP($A46,'Custom Types'!$A$3:$A$937,1,FALSE)))</f>
        <v>0</v>
      </c>
      <c r="O46" t="str">
        <f t="shared" si="12"/>
        <v>[PrimaryChromaticities](xref:ExifLibrary.ExifTag.PrimaryChromaticities)</v>
      </c>
      <c r="P46" t="str">
        <f>IF($N46,VLOOKUP($A46,'Custom Types'!$A$3:$C$937,2,FALSE),L46)</f>
        <v>[ExifURationalArray](xref:ExifLibrary.ExifURationalArray)</v>
      </c>
      <c r="Q46" t="str">
        <f>IF($N46,VLOOKUP($A46,'Custom Types'!$A$3:$C$937,3,FALSE),M46)</f>
        <v>[MathEx.UFraction32[6]](xref:ExifLibrary.MathEx.UFraction32)</v>
      </c>
      <c r="R46" t="str">
        <f t="shared" si="13"/>
        <v>[PrimaryChromaticities](xref:ExifLibrary.ExifTag.PrimaryChromaticities) | 319 | 0x013F | [ExifURationalArray](xref:ExifLibrary.ExifURationalArray) | [MathEx.UFraction32[6]](xref:ExifLibrary.MathEx.UFraction32)</v>
      </c>
    </row>
    <row r="47" spans="1:18" x14ac:dyDescent="0.25">
      <c r="A47" t="s">
        <v>25</v>
      </c>
      <c r="B47">
        <v>532</v>
      </c>
      <c r="C47" t="str">
        <f t="shared" ref="C47:C62" si="14">"0x"&amp;DEC2HEX(B47,4)</f>
        <v>0x0214</v>
      </c>
      <c r="D47" t="s">
        <v>13</v>
      </c>
      <c r="E47">
        <v>6</v>
      </c>
      <c r="H47" t="str">
        <f>IF($E47=1,"["&amp;VLOOKUP($D47,'Data Types'!$A$2:$G$14,2,FALSE)&amp;"]"&amp;VLOOKUP($D47,'Data Types'!$A$2:$G$14,5,FALSE),"["&amp;VLOOKUP($D47,'Data Types'!$A$2:$G$14,3,FALSE)&amp;"]"&amp;VLOOKUP($D47,'Data Types'!$A$2:$G$14,6,FALSE))</f>
        <v>[ExifURationalArray](xref:ExifLibrary.ExifURationalArray)</v>
      </c>
      <c r="I47" t="str">
        <f>IF(D47="ASCII","string",IF(VLOOKUP($D47,'Data Types'!$A$2:$G$14,7,FALSE)="",VLOOKUP($D47,'Data Types'!$A$2:$G$14,4,FALSE)&amp;IF($E47=1,"","["&amp;$E47&amp;"]"),"["&amp;VLOOKUP($D47,'Data Types'!$A$2:$G$14,4,FALSE)&amp;IF($E47=1,"","["&amp;$E47&amp;"]")&amp;"]"&amp;VLOOKUP($D47,'Data Types'!$A$2:$G$14,7,FALSE)))</f>
        <v>[MathEx.UFraction32[6]](xref:ExifLibrary.MathEx.UFraction32)</v>
      </c>
      <c r="J47" t="str">
        <f>IF($F47="","",IF($G47=1,"["&amp;VLOOKUP($F47,'Data Types'!$A$2:$G$14,2,FALSE)&amp;"]"&amp;VLOOKUP($F47,'Data Types'!$A$2:$G$14,5,FALSE),"["&amp;VLOOKUP($F47,'Data Types'!$A$2:$G$14,3,FALSE)&amp;"]"&amp;VLOOKUP($F47,'Data Types'!$A$2:$G$14,6,FALSE)))</f>
        <v/>
      </c>
      <c r="K47" t="str">
        <f>IF(F47="ASCII","string",IF($F47="","",IF(VLOOKUP($F47,'Data Types'!$A$2:$G$14,7,FALSE)="",VLOOKUP($F47,'Data Types'!$A$2:$G$14,4,FALSE)&amp;IF($G47=1,"","["&amp;$G47&amp;"]"),"["&amp;VLOOKUP($F47,'Data Types'!$A$2:$G$14,4,FALSE)&amp;IF($G47=1,"","["&amp;$G47&amp;"]")&amp;"]"&amp;VLOOKUP($F47,'Data Types'!$A$2:$G$14,7,FALSE))))</f>
        <v/>
      </c>
      <c r="L47" t="str">
        <f t="shared" ref="L47:L61" si="15">IF(J47="",H47,H47&amp;" or "&amp;J47)</f>
        <v>[ExifURationalArray](xref:ExifLibrary.ExifURationalArray)</v>
      </c>
      <c r="M47" t="str">
        <f t="shared" ref="M47:M61" si="16">IF(K47="",I47,I47&amp;" or "&amp;K47)</f>
        <v>[MathEx.UFraction32[6]](xref:ExifLibrary.MathEx.UFraction32)</v>
      </c>
      <c r="N47" t="b">
        <f>NOT( ISERROR(VLOOKUP($A47,'Custom Types'!$A$3:$A$937,1,FALSE)))</f>
        <v>0</v>
      </c>
      <c r="O47" t="str">
        <f t="shared" ref="O47:O60" si="17">"["&amp;A47&amp;"](xref:ExifLibrary.ExifTag."&amp;A47&amp;")"</f>
        <v>[ReferenceBlackWhite](xref:ExifLibrary.ExifTag.ReferenceBlackWhite)</v>
      </c>
      <c r="P47" t="str">
        <f>IF($N47,VLOOKUP($A47,'Custom Types'!$A$3:$C$937,2,FALSE),L47)</f>
        <v>[ExifURationalArray](xref:ExifLibrary.ExifURationalArray)</v>
      </c>
      <c r="Q47" t="str">
        <f>IF($N47,VLOOKUP($A47,'Custom Types'!$A$3:$C$937,3,FALSE),M47)</f>
        <v>[MathEx.UFraction32[6]](xref:ExifLibrary.MathEx.UFraction32)</v>
      </c>
      <c r="R47" t="str">
        <f t="shared" ref="R47:R59" si="18">O47&amp;" | "&amp;B47&amp;" | "&amp;C47&amp;" | "&amp;P47&amp;" | "&amp;Q47</f>
        <v>[ReferenceBlackWhite](xref:ExifLibrary.ExifTag.ReferenceBlackWhite) | 532 | 0x0214 | [ExifURationalArray](xref:ExifLibrary.ExifURationalArray) | [MathEx.UFraction32[6]](xref:ExifLibrary.MathEx.UFraction32)</v>
      </c>
    </row>
    <row r="48" spans="1:18" x14ac:dyDescent="0.25">
      <c r="A48" t="s">
        <v>15</v>
      </c>
      <c r="B48">
        <v>296</v>
      </c>
      <c r="C48" t="str">
        <f t="shared" si="14"/>
        <v>0x0128</v>
      </c>
      <c r="D48" t="s">
        <v>1</v>
      </c>
      <c r="E48">
        <v>1</v>
      </c>
      <c r="H48" t="str">
        <f>IF($E48=1,"["&amp;VLOOKUP($D48,'Data Types'!$A$2:$G$14,2,FALSE)&amp;"]"&amp;VLOOKUP($D48,'Data Types'!$A$2:$G$14,5,FALSE),"["&amp;VLOOKUP($D48,'Data Types'!$A$2:$G$14,3,FALSE)&amp;"]"&amp;VLOOKUP($D48,'Data Types'!$A$2:$G$14,6,FALSE))</f>
        <v>[ExifUShort](xref:ExifLibrary.ExifUShort)</v>
      </c>
      <c r="I48" t="str">
        <f>IF(D48="ASCII","string",IF(VLOOKUP($D48,'Data Types'!$A$2:$G$14,7,FALSE)="",VLOOKUP($D48,'Data Types'!$A$2:$G$14,4,FALSE)&amp;IF($E48=1,"","["&amp;$E48&amp;"]"),"["&amp;VLOOKUP($D48,'Data Types'!$A$2:$G$14,4,FALSE)&amp;IF($E48=1,"","["&amp;$E48&amp;"]")&amp;"]"&amp;VLOOKUP($D48,'Data Types'!$A$2:$G$14,7,FALSE)))</f>
        <v>ushort</v>
      </c>
      <c r="J48" t="str">
        <f>IF($F48="","",IF($G48=1,"["&amp;VLOOKUP($F48,'Data Types'!$A$2:$G$14,2,FALSE)&amp;"]"&amp;VLOOKUP($F48,'Data Types'!$A$2:$G$14,5,FALSE),"["&amp;VLOOKUP($F48,'Data Types'!$A$2:$G$14,3,FALSE)&amp;"]"&amp;VLOOKUP($F48,'Data Types'!$A$2:$G$14,6,FALSE)))</f>
        <v/>
      </c>
      <c r="K48" t="str">
        <f>IF(F48="ASCII","string",IF($F48="","",IF(VLOOKUP($F48,'Data Types'!$A$2:$G$14,7,FALSE)="",VLOOKUP($F48,'Data Types'!$A$2:$G$14,4,FALSE)&amp;IF($G48=1,"","["&amp;$G48&amp;"]"),"["&amp;VLOOKUP($F48,'Data Types'!$A$2:$G$14,4,FALSE)&amp;IF($G48=1,"","["&amp;$G48&amp;"]")&amp;"]"&amp;VLOOKUP($F48,'Data Types'!$A$2:$G$14,7,FALSE))))</f>
        <v/>
      </c>
      <c r="L48" t="str">
        <f t="shared" si="15"/>
        <v>[ExifUShort](xref:ExifLibrary.ExifUShort)</v>
      </c>
      <c r="M48" t="str">
        <f t="shared" si="16"/>
        <v>ushort</v>
      </c>
      <c r="N48" t="b">
        <f>NOT( ISERROR(VLOOKUP($A48,'Custom Types'!$A$3:$A$937,1,FALSE)))</f>
        <v>1</v>
      </c>
      <c r="O48" t="str">
        <f t="shared" si="17"/>
        <v>[ResolutionUnit](xref:ExifLibrary.ExifTag.ResolutionUnit)</v>
      </c>
      <c r="P48" t="str">
        <f>IF($N48,VLOOKUP($A48,'Custom Types'!$A$3:$C$937,2,FALSE),L48)</f>
        <v>[ExifEnumProperty\&lt;ResolutionUnit&gt;](xref:ExifLibrary.ExifEnumProperty`1)</v>
      </c>
      <c r="Q48" t="str">
        <f>IF($N48,VLOOKUP($A48,'Custom Types'!$A$3:$C$937,3,FALSE),M48)</f>
        <v>enum [(ResolutionUnit)](xref:ExifLibrary.ResolutionUnit)</v>
      </c>
      <c r="R48" t="str">
        <f t="shared" si="18"/>
        <v>[ResolutionUnit](xref:ExifLibrary.ExifTag.ResolutionUnit) | 296 | 0x0128 | [ExifEnumProperty\&lt;ResolutionUnit&gt;](xref:ExifLibrary.ExifEnumProperty`1) | enum [(ResolutionUnit)](xref:ExifLibrary.ResolutionUnit)</v>
      </c>
    </row>
    <row r="49" spans="1:18" x14ac:dyDescent="0.25">
      <c r="A49" t="s">
        <v>17</v>
      </c>
      <c r="B49">
        <v>278</v>
      </c>
      <c r="C49" t="str">
        <f t="shared" si="14"/>
        <v>0x0116</v>
      </c>
      <c r="D49" t="s">
        <v>1</v>
      </c>
      <c r="E49">
        <v>1</v>
      </c>
      <c r="F49" t="s">
        <v>2</v>
      </c>
      <c r="G49">
        <v>1</v>
      </c>
      <c r="H49" t="str">
        <f>IF($E49=1,"["&amp;VLOOKUP($D49,'Data Types'!$A$2:$G$14,2,FALSE)&amp;"]"&amp;VLOOKUP($D49,'Data Types'!$A$2:$G$14,5,FALSE),"["&amp;VLOOKUP($D49,'Data Types'!$A$2:$G$14,3,FALSE)&amp;"]"&amp;VLOOKUP($D49,'Data Types'!$A$2:$G$14,6,FALSE))</f>
        <v>[ExifUShort](xref:ExifLibrary.ExifUShort)</v>
      </c>
      <c r="I49" t="str">
        <f>IF(D49="ASCII","string",IF(VLOOKUP($D49,'Data Types'!$A$2:$G$14,7,FALSE)="",VLOOKUP($D49,'Data Types'!$A$2:$G$14,4,FALSE)&amp;IF($E49=1,"","["&amp;$E49&amp;"]"),"["&amp;VLOOKUP($D49,'Data Types'!$A$2:$G$14,4,FALSE)&amp;IF($E49=1,"","["&amp;$E49&amp;"]")&amp;"]"&amp;VLOOKUP($D49,'Data Types'!$A$2:$G$14,7,FALSE)))</f>
        <v>ushort</v>
      </c>
      <c r="J49" t="str">
        <f>IF($F49="","",IF($G49=1,"["&amp;VLOOKUP($F49,'Data Types'!$A$2:$G$14,2,FALSE)&amp;"]"&amp;VLOOKUP($F49,'Data Types'!$A$2:$G$14,5,FALSE),"["&amp;VLOOKUP($F49,'Data Types'!$A$2:$G$14,3,FALSE)&amp;"]"&amp;VLOOKUP($F49,'Data Types'!$A$2:$G$14,6,FALSE)))</f>
        <v>[ExifUInt](xref:ExifLibrary.ExifUInt)</v>
      </c>
      <c r="K49" t="str">
        <f>IF(F49="ASCII","string",IF($F49="","",IF(VLOOKUP($F49,'Data Types'!$A$2:$G$14,7,FALSE)="",VLOOKUP($F49,'Data Types'!$A$2:$G$14,4,FALSE)&amp;IF($G49=1,"","["&amp;$G49&amp;"]"),"["&amp;VLOOKUP($F49,'Data Types'!$A$2:$G$14,4,FALSE)&amp;IF($G49=1,"","["&amp;$G49&amp;"]")&amp;"]"&amp;VLOOKUP($F49,'Data Types'!$A$2:$G$14,7,FALSE))))</f>
        <v>uint</v>
      </c>
      <c r="L49" t="str">
        <f t="shared" si="15"/>
        <v>[ExifUShort](xref:ExifLibrary.ExifUShort) or [ExifUInt](xref:ExifLibrary.ExifUInt)</v>
      </c>
      <c r="M49" t="str">
        <f t="shared" si="16"/>
        <v>ushort or uint</v>
      </c>
      <c r="N49" t="b">
        <f>NOT( ISERROR(VLOOKUP($A49,'Custom Types'!$A$3:$A$937,1,FALSE)))</f>
        <v>0</v>
      </c>
      <c r="O49" t="str">
        <f t="shared" si="17"/>
        <v>[RowsPerStrip](xref:ExifLibrary.ExifTag.RowsPerStrip)</v>
      </c>
      <c r="P49" t="str">
        <f>IF($N49,VLOOKUP($A49,'Custom Types'!$A$3:$C$937,2,FALSE),L49)</f>
        <v>[ExifUShort](xref:ExifLibrary.ExifUShort) or [ExifUInt](xref:ExifLibrary.ExifUInt)</v>
      </c>
      <c r="Q49" t="str">
        <f>IF($N49,VLOOKUP($A49,'Custom Types'!$A$3:$C$937,3,FALSE),M49)</f>
        <v>ushort or uint</v>
      </c>
      <c r="R49" t="str">
        <f t="shared" si="18"/>
        <v>[RowsPerStrip](xref:ExifLibrary.ExifTag.RowsPerStrip) | 278 | 0x0116 | [ExifUShort](xref:ExifLibrary.ExifUShort) or [ExifUInt](xref:ExifLibrary.ExifUInt) | ushort or uint</v>
      </c>
    </row>
    <row r="50" spans="1:18" x14ac:dyDescent="0.25">
      <c r="A50" t="s">
        <v>73</v>
      </c>
      <c r="B50">
        <v>339</v>
      </c>
      <c r="C50" t="str">
        <f t="shared" si="14"/>
        <v>0x0153</v>
      </c>
      <c r="D50" t="s">
        <v>1</v>
      </c>
      <c r="E50" t="s">
        <v>8</v>
      </c>
      <c r="H50" t="str">
        <f>IF($E50=1,"["&amp;VLOOKUP($D50,'Data Types'!$A$2:$G$14,2,FALSE)&amp;"]"&amp;VLOOKUP($D50,'Data Types'!$A$2:$G$14,5,FALSE),"["&amp;VLOOKUP($D50,'Data Types'!$A$2:$G$14,3,FALSE)&amp;"]"&amp;VLOOKUP($D50,'Data Types'!$A$2:$G$14,6,FALSE))</f>
        <v>[ExifUShortArray](xref:ExifLibrary.ExifUShortArray)</v>
      </c>
      <c r="I50" t="str">
        <f>IF(D50="ASCII","string",IF(VLOOKUP($D50,'Data Types'!$A$2:$G$14,7,FALSE)="",VLOOKUP($D50,'Data Types'!$A$2:$G$14,4,FALSE)&amp;IF($E50=1,"","["&amp;$E50&amp;"]"),"["&amp;VLOOKUP($D50,'Data Types'!$A$2:$G$14,4,FALSE)&amp;IF($E50=1,"","["&amp;$E50&amp;"]")&amp;"]"&amp;VLOOKUP($D50,'Data Types'!$A$2:$G$14,7,FALSE)))</f>
        <v>ushort[SamplesPerPixel]</v>
      </c>
      <c r="J50" t="str">
        <f>IF($F50="","",IF($G50=1,"["&amp;VLOOKUP($F50,'Data Types'!$A$2:$G$14,2,FALSE)&amp;"]"&amp;VLOOKUP($F50,'Data Types'!$A$2:$G$14,5,FALSE),"["&amp;VLOOKUP($F50,'Data Types'!$A$2:$G$14,3,FALSE)&amp;"]"&amp;VLOOKUP($F50,'Data Types'!$A$2:$G$14,6,FALSE)))</f>
        <v/>
      </c>
      <c r="K50" t="str">
        <f>IF(F50="ASCII","string",IF($F50="","",IF(VLOOKUP($F50,'Data Types'!$A$2:$G$14,7,FALSE)="",VLOOKUP($F50,'Data Types'!$A$2:$G$14,4,FALSE)&amp;IF($G50=1,"","["&amp;$G50&amp;"]"),"["&amp;VLOOKUP($F50,'Data Types'!$A$2:$G$14,4,FALSE)&amp;IF($G50=1,"","["&amp;$G50&amp;"]")&amp;"]"&amp;VLOOKUP($F50,'Data Types'!$A$2:$G$14,7,FALSE))))</f>
        <v/>
      </c>
      <c r="L50" t="str">
        <f t="shared" si="15"/>
        <v>[ExifUShortArray](xref:ExifLibrary.ExifUShortArray)</v>
      </c>
      <c r="M50" t="str">
        <f t="shared" si="16"/>
        <v>ushort[SamplesPerPixel]</v>
      </c>
      <c r="N50" t="b">
        <f>NOT( ISERROR(VLOOKUP($A50,'Custom Types'!$A$3:$A$937,1,FALSE)))</f>
        <v>0</v>
      </c>
      <c r="O50" t="str">
        <f t="shared" si="17"/>
        <v>[SampleFormat](xref:ExifLibrary.ExifTag.SampleFormat)</v>
      </c>
      <c r="P50" t="str">
        <f>IF($N50,VLOOKUP($A50,'Custom Types'!$A$3:$C$937,2,FALSE),L50)</f>
        <v>[ExifUShortArray](xref:ExifLibrary.ExifUShortArray)</v>
      </c>
      <c r="Q50" t="str">
        <f>IF($N50,VLOOKUP($A50,'Custom Types'!$A$3:$C$937,3,FALSE),M50)</f>
        <v>ushort[SamplesPerPixel]</v>
      </c>
      <c r="R50" t="str">
        <f t="shared" si="18"/>
        <v>[SampleFormat](xref:ExifLibrary.ExifTag.SampleFormat) | 339 | 0x0153 | [ExifUShortArray](xref:ExifLibrary.ExifUShortArray) | ushort[SamplesPerPixel]</v>
      </c>
    </row>
    <row r="51" spans="1:18" x14ac:dyDescent="0.25">
      <c r="A51" t="s">
        <v>8</v>
      </c>
      <c r="B51">
        <v>277</v>
      </c>
      <c r="C51" t="str">
        <f t="shared" si="14"/>
        <v>0x0115</v>
      </c>
      <c r="D51" t="s">
        <v>1</v>
      </c>
      <c r="E51">
        <v>1</v>
      </c>
      <c r="H51" t="str">
        <f>IF($E51=1,"["&amp;VLOOKUP($D51,'Data Types'!$A$2:$G$14,2,FALSE)&amp;"]"&amp;VLOOKUP($D51,'Data Types'!$A$2:$G$14,5,FALSE),"["&amp;VLOOKUP($D51,'Data Types'!$A$2:$G$14,3,FALSE)&amp;"]"&amp;VLOOKUP($D51,'Data Types'!$A$2:$G$14,6,FALSE))</f>
        <v>[ExifUShort](xref:ExifLibrary.ExifUShort)</v>
      </c>
      <c r="I51" t="str">
        <f>IF(D51="ASCII","string",IF(VLOOKUP($D51,'Data Types'!$A$2:$G$14,7,FALSE)="",VLOOKUP($D51,'Data Types'!$A$2:$G$14,4,FALSE)&amp;IF($E51=1,"","["&amp;$E51&amp;"]"),"["&amp;VLOOKUP($D51,'Data Types'!$A$2:$G$14,4,FALSE)&amp;IF($E51=1,"","["&amp;$E51&amp;"]")&amp;"]"&amp;VLOOKUP($D51,'Data Types'!$A$2:$G$14,7,FALSE)))</f>
        <v>ushort</v>
      </c>
      <c r="J51" t="str">
        <f>IF($F51="","",IF($G51=1,"["&amp;VLOOKUP($F51,'Data Types'!$A$2:$G$14,2,FALSE)&amp;"]"&amp;VLOOKUP($F51,'Data Types'!$A$2:$G$14,5,FALSE),"["&amp;VLOOKUP($F51,'Data Types'!$A$2:$G$14,3,FALSE)&amp;"]"&amp;VLOOKUP($F51,'Data Types'!$A$2:$G$14,6,FALSE)))</f>
        <v/>
      </c>
      <c r="K51" t="str">
        <f>IF(F51="ASCII","string",IF($F51="","",IF(VLOOKUP($F51,'Data Types'!$A$2:$G$14,7,FALSE)="",VLOOKUP($F51,'Data Types'!$A$2:$G$14,4,FALSE)&amp;IF($G51=1,"","["&amp;$G51&amp;"]"),"["&amp;VLOOKUP($F51,'Data Types'!$A$2:$G$14,4,FALSE)&amp;IF($G51=1,"","["&amp;$G51&amp;"]")&amp;"]"&amp;VLOOKUP($F51,'Data Types'!$A$2:$G$14,7,FALSE))))</f>
        <v/>
      </c>
      <c r="L51" t="str">
        <f t="shared" si="15"/>
        <v>[ExifUShort](xref:ExifLibrary.ExifUShort)</v>
      </c>
      <c r="M51" t="str">
        <f t="shared" si="16"/>
        <v>ushort</v>
      </c>
      <c r="N51" t="b">
        <f>NOT( ISERROR(VLOOKUP($A51,'Custom Types'!$A$3:$A$937,1,FALSE)))</f>
        <v>0</v>
      </c>
      <c r="O51" t="str">
        <f t="shared" si="17"/>
        <v>[SamplesPerPixel](xref:ExifLibrary.ExifTag.SamplesPerPixel)</v>
      </c>
      <c r="P51" t="str">
        <f>IF($N51,VLOOKUP($A51,'Custom Types'!$A$3:$C$937,2,FALSE),L51)</f>
        <v>[ExifUShort](xref:ExifLibrary.ExifUShort)</v>
      </c>
      <c r="Q51" t="str">
        <f>IF($N51,VLOOKUP($A51,'Custom Types'!$A$3:$C$937,3,FALSE),M51)</f>
        <v>ushort</v>
      </c>
      <c r="R51" t="str">
        <f t="shared" si="18"/>
        <v>[SamplesPerPixel](xref:ExifLibrary.ExifTag.SamplesPerPixel) | 277 | 0x0115 | [ExifUShort](xref:ExifLibrary.ExifUShort) | ushort</v>
      </c>
    </row>
    <row r="52" spans="1:18" x14ac:dyDescent="0.25">
      <c r="A52" t="s">
        <v>75</v>
      </c>
      <c r="B52">
        <v>341</v>
      </c>
      <c r="C52" t="str">
        <f t="shared" si="14"/>
        <v>0x0155</v>
      </c>
      <c r="D52" t="s">
        <v>29</v>
      </c>
      <c r="E52" t="s">
        <v>8</v>
      </c>
      <c r="H52" t="str">
        <f>IF($E52=1,"["&amp;VLOOKUP($D52,'Data Types'!$A$2:$G$14,2,FALSE)&amp;"]"&amp;VLOOKUP($D52,'Data Types'!$A$2:$G$14,5,FALSE),"["&amp;VLOOKUP($D52,'Data Types'!$A$2:$G$14,3,FALSE)&amp;"]"&amp;VLOOKUP($D52,'Data Types'!$A$2:$G$14,6,FALSE))</f>
        <v>[Any]</v>
      </c>
      <c r="I52" t="str">
        <f>IF(D52="ASCII","string",IF(VLOOKUP($D52,'Data Types'!$A$2:$G$14,7,FALSE)="",VLOOKUP($D52,'Data Types'!$A$2:$G$14,4,FALSE)&amp;IF($E52=1,"","["&amp;$E52&amp;"]"),"["&amp;VLOOKUP($D52,'Data Types'!$A$2:$G$14,4,FALSE)&amp;IF($E52=1,"","["&amp;$E52&amp;"]")&amp;"]"&amp;VLOOKUP($D52,'Data Types'!$A$2:$G$14,7,FALSE)))</f>
        <v>Any[SamplesPerPixel]</v>
      </c>
      <c r="J52" t="str">
        <f>IF($F52="","",IF($G52=1,"["&amp;VLOOKUP($F52,'Data Types'!$A$2:$G$14,2,FALSE)&amp;"]"&amp;VLOOKUP($F52,'Data Types'!$A$2:$G$14,5,FALSE),"["&amp;VLOOKUP($F52,'Data Types'!$A$2:$G$14,3,FALSE)&amp;"]"&amp;VLOOKUP($F52,'Data Types'!$A$2:$G$14,6,FALSE)))</f>
        <v/>
      </c>
      <c r="K52" t="str">
        <f>IF(F52="ASCII","string",IF($F52="","",IF(VLOOKUP($F52,'Data Types'!$A$2:$G$14,7,FALSE)="",VLOOKUP($F52,'Data Types'!$A$2:$G$14,4,FALSE)&amp;IF($G52=1,"","["&amp;$G52&amp;"]"),"["&amp;VLOOKUP($F52,'Data Types'!$A$2:$G$14,4,FALSE)&amp;IF($G52=1,"","["&amp;$G52&amp;"]")&amp;"]"&amp;VLOOKUP($F52,'Data Types'!$A$2:$G$14,7,FALSE))))</f>
        <v/>
      </c>
      <c r="L52" t="str">
        <f t="shared" si="15"/>
        <v>[Any]</v>
      </c>
      <c r="M52" t="str">
        <f t="shared" si="16"/>
        <v>Any[SamplesPerPixel]</v>
      </c>
      <c r="N52" t="b">
        <f>NOT( ISERROR(VLOOKUP($A52,'Custom Types'!$A$3:$A$937,1,FALSE)))</f>
        <v>0</v>
      </c>
      <c r="O52" t="str">
        <f t="shared" si="17"/>
        <v>[SMaxSampleValue](xref:ExifLibrary.ExifTag.SMaxSampleValue)</v>
      </c>
      <c r="P52" t="str">
        <f>IF($N52,VLOOKUP($A52,'Custom Types'!$A$3:$C$937,2,FALSE),L52)</f>
        <v>[Any]</v>
      </c>
      <c r="Q52" t="str">
        <f>IF($N52,VLOOKUP($A52,'Custom Types'!$A$3:$C$937,3,FALSE),M52)</f>
        <v>Any[SamplesPerPixel]</v>
      </c>
      <c r="R52" t="str">
        <f t="shared" si="18"/>
        <v>[SMaxSampleValue](xref:ExifLibrary.ExifTag.SMaxSampleValue) | 341 | 0x0155 | [Any] | Any[SamplesPerPixel]</v>
      </c>
    </row>
    <row r="53" spans="1:18" x14ac:dyDescent="0.25">
      <c r="A53" t="s">
        <v>74</v>
      </c>
      <c r="B53">
        <v>340</v>
      </c>
      <c r="C53" t="str">
        <f t="shared" si="14"/>
        <v>0x0154</v>
      </c>
      <c r="D53" t="s">
        <v>29</v>
      </c>
      <c r="E53" t="s">
        <v>8</v>
      </c>
      <c r="H53" t="str">
        <f>IF($E53=1,"["&amp;VLOOKUP($D53,'Data Types'!$A$2:$G$14,2,FALSE)&amp;"]"&amp;VLOOKUP($D53,'Data Types'!$A$2:$G$14,5,FALSE),"["&amp;VLOOKUP($D53,'Data Types'!$A$2:$G$14,3,FALSE)&amp;"]"&amp;VLOOKUP($D53,'Data Types'!$A$2:$G$14,6,FALSE))</f>
        <v>[Any]</v>
      </c>
      <c r="I53" t="str">
        <f>IF(D53="ASCII","string",IF(VLOOKUP($D53,'Data Types'!$A$2:$G$14,7,FALSE)="",VLOOKUP($D53,'Data Types'!$A$2:$G$14,4,FALSE)&amp;IF($E53=1,"","["&amp;$E53&amp;"]"),"["&amp;VLOOKUP($D53,'Data Types'!$A$2:$G$14,4,FALSE)&amp;IF($E53=1,"","["&amp;$E53&amp;"]")&amp;"]"&amp;VLOOKUP($D53,'Data Types'!$A$2:$G$14,7,FALSE)))</f>
        <v>Any[SamplesPerPixel]</v>
      </c>
      <c r="J53" t="str">
        <f>IF($F53="","",IF($G53=1,"["&amp;VLOOKUP($F53,'Data Types'!$A$2:$G$14,2,FALSE)&amp;"]"&amp;VLOOKUP($F53,'Data Types'!$A$2:$G$14,5,FALSE),"["&amp;VLOOKUP($F53,'Data Types'!$A$2:$G$14,3,FALSE)&amp;"]"&amp;VLOOKUP($F53,'Data Types'!$A$2:$G$14,6,FALSE)))</f>
        <v/>
      </c>
      <c r="K53" t="str">
        <f>IF(F53="ASCII","string",IF($F53="","",IF(VLOOKUP($F53,'Data Types'!$A$2:$G$14,7,FALSE)="",VLOOKUP($F53,'Data Types'!$A$2:$G$14,4,FALSE)&amp;IF($G53=1,"","["&amp;$G53&amp;"]"),"["&amp;VLOOKUP($F53,'Data Types'!$A$2:$G$14,4,FALSE)&amp;IF($G53=1,"","["&amp;$G53&amp;"]")&amp;"]"&amp;VLOOKUP($F53,'Data Types'!$A$2:$G$14,7,FALSE))))</f>
        <v/>
      </c>
      <c r="L53" t="str">
        <f t="shared" si="15"/>
        <v>[Any]</v>
      </c>
      <c r="M53" t="str">
        <f t="shared" si="16"/>
        <v>Any[SamplesPerPixel]</v>
      </c>
      <c r="N53" t="b">
        <f>NOT( ISERROR(VLOOKUP($A53,'Custom Types'!$A$3:$A$937,1,FALSE)))</f>
        <v>0</v>
      </c>
      <c r="O53" t="str">
        <f t="shared" si="17"/>
        <v>[SMinSampleValue](xref:ExifLibrary.ExifTag.SMinSampleValue)</v>
      </c>
      <c r="P53" t="str">
        <f>IF($N53,VLOOKUP($A53,'Custom Types'!$A$3:$C$937,2,FALSE),L53)</f>
        <v>[Any]</v>
      </c>
      <c r="Q53" t="str">
        <f>IF($N53,VLOOKUP($A53,'Custom Types'!$A$3:$C$937,3,FALSE),M53)</f>
        <v>Any[SamplesPerPixel]</v>
      </c>
      <c r="R53" t="str">
        <f t="shared" si="18"/>
        <v>[SMinSampleValue](xref:ExifLibrary.ExifTag.SMinSampleValue) | 340 | 0x0154 | [Any] | Any[SamplesPerPixel]</v>
      </c>
    </row>
    <row r="54" spans="1:18" x14ac:dyDescent="0.25">
      <c r="A54" t="s">
        <v>32</v>
      </c>
      <c r="B54">
        <v>305</v>
      </c>
      <c r="C54" t="str">
        <f t="shared" si="14"/>
        <v>0x0131</v>
      </c>
      <c r="D54" t="s">
        <v>27</v>
      </c>
      <c r="H54" t="str">
        <f>IF($E54=1,"["&amp;VLOOKUP($D54,'Data Types'!$A$2:$G$14,2,FALSE)&amp;"]"&amp;VLOOKUP($D54,'Data Types'!$A$2:$G$14,5,FALSE),"["&amp;VLOOKUP($D54,'Data Types'!$A$2:$G$14,3,FALSE)&amp;"]"&amp;VLOOKUP($D54,'Data Types'!$A$2:$G$14,6,FALSE))</f>
        <v>[ExifAscii](xref:ExifLibrary.ExifAscii)</v>
      </c>
      <c r="I54" t="str">
        <f>IF(D54="ASCII","string",IF(VLOOKUP($D54,'Data Types'!$A$2:$G$14,7,FALSE)="",VLOOKUP($D54,'Data Types'!$A$2:$G$14,4,FALSE)&amp;IF($E54=1,"","["&amp;$E54&amp;"]"),"["&amp;VLOOKUP($D54,'Data Types'!$A$2:$G$14,4,FALSE)&amp;IF($E54=1,"","["&amp;$E54&amp;"]")&amp;"]"&amp;VLOOKUP($D54,'Data Types'!$A$2:$G$14,7,FALSE)))</f>
        <v>string</v>
      </c>
      <c r="J54" t="str">
        <f>IF($F54="","",IF($G54=1,"["&amp;VLOOKUP($F54,'Data Types'!$A$2:$G$14,2,FALSE)&amp;"]"&amp;VLOOKUP($F54,'Data Types'!$A$2:$G$14,5,FALSE),"["&amp;VLOOKUP($F54,'Data Types'!$A$2:$G$14,3,FALSE)&amp;"]"&amp;VLOOKUP($F54,'Data Types'!$A$2:$G$14,6,FALSE)))</f>
        <v/>
      </c>
      <c r="K54" t="str">
        <f>IF(F54="ASCII","string",IF($F54="","",IF(VLOOKUP($F54,'Data Types'!$A$2:$G$14,7,FALSE)="",VLOOKUP($F54,'Data Types'!$A$2:$G$14,4,FALSE)&amp;IF($G54=1,"","["&amp;$G54&amp;"]"),"["&amp;VLOOKUP($F54,'Data Types'!$A$2:$G$14,4,FALSE)&amp;IF($G54=1,"","["&amp;$G54&amp;"]")&amp;"]"&amp;VLOOKUP($F54,'Data Types'!$A$2:$G$14,7,FALSE))))</f>
        <v/>
      </c>
      <c r="L54" t="str">
        <f t="shared" si="15"/>
        <v>[ExifAscii](xref:ExifLibrary.ExifAscii)</v>
      </c>
      <c r="M54" t="str">
        <f t="shared" si="16"/>
        <v>string</v>
      </c>
      <c r="N54" t="b">
        <f>NOT( ISERROR(VLOOKUP($A54,'Custom Types'!$A$3:$A$937,1,FALSE)))</f>
        <v>0</v>
      </c>
      <c r="O54" t="str">
        <f t="shared" si="17"/>
        <v>[Software](xref:ExifLibrary.ExifTag.Software)</v>
      </c>
      <c r="P54" t="str">
        <f>IF($N54,VLOOKUP($A54,'Custom Types'!$A$3:$C$937,2,FALSE),L54)</f>
        <v>[ExifAscii](xref:ExifLibrary.ExifAscii)</v>
      </c>
      <c r="Q54" t="str">
        <f>IF($N54,VLOOKUP($A54,'Custom Types'!$A$3:$C$937,3,FALSE),M54)</f>
        <v>string</v>
      </c>
      <c r="R54" t="str">
        <f t="shared" si="18"/>
        <v>[Software](xref:ExifLibrary.ExifTag.Software) | 305 | 0x0131 | [ExifAscii](xref:ExifLibrary.ExifAscii) | string</v>
      </c>
    </row>
    <row r="55" spans="1:18" x14ac:dyDescent="0.25">
      <c r="A55" t="s">
        <v>18</v>
      </c>
      <c r="B55">
        <v>279</v>
      </c>
      <c r="C55" t="str">
        <f t="shared" si="14"/>
        <v>0x0117</v>
      </c>
      <c r="D55" t="s">
        <v>1</v>
      </c>
      <c r="F55" t="s">
        <v>2</v>
      </c>
      <c r="H55" t="str">
        <f>IF($E55=1,"["&amp;VLOOKUP($D55,'Data Types'!$A$2:$G$14,2,FALSE)&amp;"]"&amp;VLOOKUP($D55,'Data Types'!$A$2:$G$14,5,FALSE),"["&amp;VLOOKUP($D55,'Data Types'!$A$2:$G$14,3,FALSE)&amp;"]"&amp;VLOOKUP($D55,'Data Types'!$A$2:$G$14,6,FALSE))</f>
        <v>[ExifUShortArray](xref:ExifLibrary.ExifUShortArray)</v>
      </c>
      <c r="I55" t="str">
        <f>IF(D55="ASCII","string",IF(VLOOKUP($D55,'Data Types'!$A$2:$G$14,7,FALSE)="",VLOOKUP($D55,'Data Types'!$A$2:$G$14,4,FALSE)&amp;IF($E55=1,"","["&amp;$E55&amp;"]"),"["&amp;VLOOKUP($D55,'Data Types'!$A$2:$G$14,4,FALSE)&amp;IF($E55=1,"","["&amp;$E55&amp;"]")&amp;"]"&amp;VLOOKUP($D55,'Data Types'!$A$2:$G$14,7,FALSE)))</f>
        <v>ushort[]</v>
      </c>
      <c r="J55" t="str">
        <f>IF($F55="","",IF($G55=1,"["&amp;VLOOKUP($F55,'Data Types'!$A$2:$G$14,2,FALSE)&amp;"]"&amp;VLOOKUP($F55,'Data Types'!$A$2:$G$14,5,FALSE),"["&amp;VLOOKUP($F55,'Data Types'!$A$2:$G$14,3,FALSE)&amp;"]"&amp;VLOOKUP($F55,'Data Types'!$A$2:$G$14,6,FALSE)))</f>
        <v>[ExifUIntArray](xref:ExifLibrary.ExifUIntArray)</v>
      </c>
      <c r="K55" t="str">
        <f>IF(F55="ASCII","string",IF($F55="","",IF(VLOOKUP($F55,'Data Types'!$A$2:$G$14,7,FALSE)="",VLOOKUP($F55,'Data Types'!$A$2:$G$14,4,FALSE)&amp;IF($G55=1,"","["&amp;$G55&amp;"]"),"["&amp;VLOOKUP($F55,'Data Types'!$A$2:$G$14,4,FALSE)&amp;IF($G55=1,"","["&amp;$G55&amp;"]")&amp;"]"&amp;VLOOKUP($F55,'Data Types'!$A$2:$G$14,7,FALSE))))</f>
        <v>uint[]</v>
      </c>
      <c r="L55" t="str">
        <f t="shared" si="15"/>
        <v>[ExifUShortArray](xref:ExifLibrary.ExifUShortArray) or [ExifUIntArray](xref:ExifLibrary.ExifUIntArray)</v>
      </c>
      <c r="M55" t="str">
        <f t="shared" si="16"/>
        <v>ushort[] or uint[]</v>
      </c>
      <c r="N55" t="b">
        <f>NOT( ISERROR(VLOOKUP($A55,'Custom Types'!$A$3:$A$937,1,FALSE)))</f>
        <v>0</v>
      </c>
      <c r="O55" t="str">
        <f t="shared" si="17"/>
        <v>[StripByteCounts](xref:ExifLibrary.ExifTag.StripByteCounts)</v>
      </c>
      <c r="P55" t="str">
        <f>IF($N55,VLOOKUP($A55,'Custom Types'!$A$3:$C$937,2,FALSE),L55)</f>
        <v>[ExifUShortArray](xref:ExifLibrary.ExifUShortArray) or [ExifUIntArray](xref:ExifLibrary.ExifUIntArray)</v>
      </c>
      <c r="Q55" t="str">
        <f>IF($N55,VLOOKUP($A55,'Custom Types'!$A$3:$C$937,3,FALSE),M55)</f>
        <v>ushort[] or uint[]</v>
      </c>
      <c r="R55" t="str">
        <f t="shared" si="18"/>
        <v>[StripByteCounts](xref:ExifLibrary.ExifTag.StripByteCounts) | 279 | 0x0117 | [ExifUShortArray](xref:ExifLibrary.ExifUShortArray) or [ExifUIntArray](xref:ExifLibrary.ExifUIntArray) | ushort[] or uint[]</v>
      </c>
    </row>
    <row r="56" spans="1:18" x14ac:dyDescent="0.25">
      <c r="A56" t="s">
        <v>16</v>
      </c>
      <c r="B56">
        <v>273</v>
      </c>
      <c r="C56" t="str">
        <f t="shared" si="14"/>
        <v>0x0111</v>
      </c>
      <c r="D56" t="s">
        <v>1</v>
      </c>
      <c r="F56" t="s">
        <v>2</v>
      </c>
      <c r="H56" t="str">
        <f>IF($E56=1,"["&amp;VLOOKUP($D56,'Data Types'!$A$2:$G$14,2,FALSE)&amp;"]"&amp;VLOOKUP($D56,'Data Types'!$A$2:$G$14,5,FALSE),"["&amp;VLOOKUP($D56,'Data Types'!$A$2:$G$14,3,FALSE)&amp;"]"&amp;VLOOKUP($D56,'Data Types'!$A$2:$G$14,6,FALSE))</f>
        <v>[ExifUShortArray](xref:ExifLibrary.ExifUShortArray)</v>
      </c>
      <c r="I56" t="str">
        <f>IF(D56="ASCII","string",IF(VLOOKUP($D56,'Data Types'!$A$2:$G$14,7,FALSE)="",VLOOKUP($D56,'Data Types'!$A$2:$G$14,4,FALSE)&amp;IF($E56=1,"","["&amp;$E56&amp;"]"),"["&amp;VLOOKUP($D56,'Data Types'!$A$2:$G$14,4,FALSE)&amp;IF($E56=1,"","["&amp;$E56&amp;"]")&amp;"]"&amp;VLOOKUP($D56,'Data Types'!$A$2:$G$14,7,FALSE)))</f>
        <v>ushort[]</v>
      </c>
      <c r="J56" t="str">
        <f>IF($F56="","",IF($G56=1,"["&amp;VLOOKUP($F56,'Data Types'!$A$2:$G$14,2,FALSE)&amp;"]"&amp;VLOOKUP($F56,'Data Types'!$A$2:$G$14,5,FALSE),"["&amp;VLOOKUP($F56,'Data Types'!$A$2:$G$14,3,FALSE)&amp;"]"&amp;VLOOKUP($F56,'Data Types'!$A$2:$G$14,6,FALSE)))</f>
        <v>[ExifUIntArray](xref:ExifLibrary.ExifUIntArray)</v>
      </c>
      <c r="K56" t="str">
        <f>IF(F56="ASCII","string",IF($F56="","",IF(VLOOKUP($F56,'Data Types'!$A$2:$G$14,7,FALSE)="",VLOOKUP($F56,'Data Types'!$A$2:$G$14,4,FALSE)&amp;IF($G56=1,"","["&amp;$G56&amp;"]"),"["&amp;VLOOKUP($F56,'Data Types'!$A$2:$G$14,4,FALSE)&amp;IF($G56=1,"","["&amp;$G56&amp;"]")&amp;"]"&amp;VLOOKUP($F56,'Data Types'!$A$2:$G$14,7,FALSE))))</f>
        <v>uint[]</v>
      </c>
      <c r="L56" t="str">
        <f t="shared" si="15"/>
        <v>[ExifUShortArray](xref:ExifLibrary.ExifUShortArray) or [ExifUIntArray](xref:ExifLibrary.ExifUIntArray)</v>
      </c>
      <c r="M56" t="str">
        <f t="shared" si="16"/>
        <v>ushort[] or uint[]</v>
      </c>
      <c r="N56" t="b">
        <f>NOT( ISERROR(VLOOKUP($A56,'Custom Types'!$A$3:$A$937,1,FALSE)))</f>
        <v>0</v>
      </c>
      <c r="O56" t="str">
        <f t="shared" si="17"/>
        <v>[StripOffsets](xref:ExifLibrary.ExifTag.StripOffsets)</v>
      </c>
      <c r="P56" t="str">
        <f>IF($N56,VLOOKUP($A56,'Custom Types'!$A$3:$C$937,2,FALSE),L56)</f>
        <v>[ExifUShortArray](xref:ExifLibrary.ExifUShortArray) or [ExifUIntArray](xref:ExifLibrary.ExifUIntArray)</v>
      </c>
      <c r="Q56" t="str">
        <f>IF($N56,VLOOKUP($A56,'Custom Types'!$A$3:$C$937,3,FALSE),M56)</f>
        <v>ushort[] or uint[]</v>
      </c>
      <c r="R56" t="str">
        <f t="shared" si="18"/>
        <v>[StripOffsets](xref:ExifLibrary.ExifTag.StripOffsets) | 273 | 0x0111 | [ExifUShortArray](xref:ExifLibrary.ExifUShortArray) or [ExifUIntArray](xref:ExifLibrary.ExifUIntArray) | ushort[] or uint[]</v>
      </c>
    </row>
    <row r="57" spans="1:18" x14ac:dyDescent="0.25">
      <c r="A57" t="s">
        <v>39</v>
      </c>
      <c r="B57">
        <v>255</v>
      </c>
      <c r="C57" t="str">
        <f t="shared" si="14"/>
        <v>0x00FF</v>
      </c>
      <c r="D57" t="s">
        <v>1</v>
      </c>
      <c r="E57">
        <v>1</v>
      </c>
      <c r="H57" t="str">
        <f>IF($E57=1,"["&amp;VLOOKUP($D57,'Data Types'!$A$2:$G$14,2,FALSE)&amp;"]"&amp;VLOOKUP($D57,'Data Types'!$A$2:$G$14,5,FALSE),"["&amp;VLOOKUP($D57,'Data Types'!$A$2:$G$14,3,FALSE)&amp;"]"&amp;VLOOKUP($D57,'Data Types'!$A$2:$G$14,6,FALSE))</f>
        <v>[ExifUShort](xref:ExifLibrary.ExifUShort)</v>
      </c>
      <c r="I57" t="str">
        <f>IF(D57="ASCII","string",IF(VLOOKUP($D57,'Data Types'!$A$2:$G$14,7,FALSE)="",VLOOKUP($D57,'Data Types'!$A$2:$G$14,4,FALSE)&amp;IF($E57=1,"","["&amp;$E57&amp;"]"),"["&amp;VLOOKUP($D57,'Data Types'!$A$2:$G$14,4,FALSE)&amp;IF($E57=1,"","["&amp;$E57&amp;"]")&amp;"]"&amp;VLOOKUP($D57,'Data Types'!$A$2:$G$14,7,FALSE)))</f>
        <v>ushort</v>
      </c>
      <c r="J57" t="str">
        <f>IF($F57="","",IF($G57=1,"["&amp;VLOOKUP($F57,'Data Types'!$A$2:$G$14,2,FALSE)&amp;"]"&amp;VLOOKUP($F57,'Data Types'!$A$2:$G$14,5,FALSE),"["&amp;VLOOKUP($F57,'Data Types'!$A$2:$G$14,3,FALSE)&amp;"]"&amp;VLOOKUP($F57,'Data Types'!$A$2:$G$14,6,FALSE)))</f>
        <v/>
      </c>
      <c r="K57" t="str">
        <f>IF(F57="ASCII","string",IF($F57="","",IF(VLOOKUP($F57,'Data Types'!$A$2:$G$14,7,FALSE)="",VLOOKUP($F57,'Data Types'!$A$2:$G$14,4,FALSE)&amp;IF($G57=1,"","["&amp;$G57&amp;"]"),"["&amp;VLOOKUP($F57,'Data Types'!$A$2:$G$14,4,FALSE)&amp;IF($G57=1,"","["&amp;$G57&amp;"]")&amp;"]"&amp;VLOOKUP($F57,'Data Types'!$A$2:$G$14,7,FALSE))))</f>
        <v/>
      </c>
      <c r="L57" t="str">
        <f t="shared" si="15"/>
        <v>[ExifUShort](xref:ExifLibrary.ExifUShort)</v>
      </c>
      <c r="M57" t="str">
        <f t="shared" si="16"/>
        <v>ushort</v>
      </c>
      <c r="N57" t="b">
        <f>NOT( ISERROR(VLOOKUP($A57,'Custom Types'!$A$3:$A$937,1,FALSE)))</f>
        <v>0</v>
      </c>
      <c r="O57" t="str">
        <f t="shared" si="17"/>
        <v>[SubfileType](xref:ExifLibrary.ExifTag.SubfileType)</v>
      </c>
      <c r="P57" t="str">
        <f>IF($N57,VLOOKUP($A57,'Custom Types'!$A$3:$C$937,2,FALSE),L57)</f>
        <v>[ExifUShort](xref:ExifLibrary.ExifUShort)</v>
      </c>
      <c r="Q57" t="str">
        <f>IF($N57,VLOOKUP($A57,'Custom Types'!$A$3:$C$937,3,FALSE),M57)</f>
        <v>ushort</v>
      </c>
      <c r="R57" t="str">
        <f t="shared" si="18"/>
        <v>[SubfileType](xref:ExifLibrary.ExifTag.SubfileType) | 255 | 0x00FF | [ExifUShort](xref:ExifLibrary.ExifUShort) | ushort</v>
      </c>
    </row>
    <row r="58" spans="1:18" x14ac:dyDescent="0.25">
      <c r="A58" t="s">
        <v>54</v>
      </c>
      <c r="B58">
        <v>292</v>
      </c>
      <c r="C58" t="str">
        <f t="shared" si="14"/>
        <v>0x0124</v>
      </c>
      <c r="D58" t="s">
        <v>2</v>
      </c>
      <c r="E58">
        <v>1</v>
      </c>
      <c r="H58" t="str">
        <f>IF($E58=1,"["&amp;VLOOKUP($D58,'Data Types'!$A$2:$G$14,2,FALSE)&amp;"]"&amp;VLOOKUP($D58,'Data Types'!$A$2:$G$14,5,FALSE),"["&amp;VLOOKUP($D58,'Data Types'!$A$2:$G$14,3,FALSE)&amp;"]"&amp;VLOOKUP($D58,'Data Types'!$A$2:$G$14,6,FALSE))</f>
        <v>[ExifUInt](xref:ExifLibrary.ExifUInt)</v>
      </c>
      <c r="I58" t="str">
        <f>IF(D58="ASCII","string",IF(VLOOKUP($D58,'Data Types'!$A$2:$G$14,7,FALSE)="",VLOOKUP($D58,'Data Types'!$A$2:$G$14,4,FALSE)&amp;IF($E58=1,"","["&amp;$E58&amp;"]"),"["&amp;VLOOKUP($D58,'Data Types'!$A$2:$G$14,4,FALSE)&amp;IF($E58=1,"","["&amp;$E58&amp;"]")&amp;"]"&amp;VLOOKUP($D58,'Data Types'!$A$2:$G$14,7,FALSE)))</f>
        <v>uint</v>
      </c>
      <c r="J58" t="str">
        <f>IF($F58="","",IF($G58=1,"["&amp;VLOOKUP($F58,'Data Types'!$A$2:$G$14,2,FALSE)&amp;"]"&amp;VLOOKUP($F58,'Data Types'!$A$2:$G$14,5,FALSE),"["&amp;VLOOKUP($F58,'Data Types'!$A$2:$G$14,3,FALSE)&amp;"]"&amp;VLOOKUP($F58,'Data Types'!$A$2:$G$14,6,FALSE)))</f>
        <v/>
      </c>
      <c r="K58" t="str">
        <f>IF(F58="ASCII","string",IF($F58="","",IF(VLOOKUP($F58,'Data Types'!$A$2:$G$14,7,FALSE)="",VLOOKUP($F58,'Data Types'!$A$2:$G$14,4,FALSE)&amp;IF($G58=1,"","["&amp;$G58&amp;"]"),"["&amp;VLOOKUP($F58,'Data Types'!$A$2:$G$14,4,FALSE)&amp;IF($G58=1,"","["&amp;$G58&amp;"]")&amp;"]"&amp;VLOOKUP($F58,'Data Types'!$A$2:$G$14,7,FALSE))))</f>
        <v/>
      </c>
      <c r="L58" t="str">
        <f t="shared" si="15"/>
        <v>[ExifUInt](xref:ExifLibrary.ExifUInt)</v>
      </c>
      <c r="M58" t="str">
        <f t="shared" si="16"/>
        <v>uint</v>
      </c>
      <c r="N58" t="b">
        <f>NOT( ISERROR(VLOOKUP($A58,'Custom Types'!$A$3:$A$937,1,FALSE)))</f>
        <v>0</v>
      </c>
      <c r="O58" t="str">
        <f t="shared" si="17"/>
        <v>[T4Options](xref:ExifLibrary.ExifTag.T4Options)</v>
      </c>
      <c r="P58" t="str">
        <f>IF($N58,VLOOKUP($A58,'Custom Types'!$A$3:$C$937,2,FALSE),L58)</f>
        <v>[ExifUInt](xref:ExifLibrary.ExifUInt)</v>
      </c>
      <c r="Q58" t="str">
        <f>IF($N58,VLOOKUP($A58,'Custom Types'!$A$3:$C$937,3,FALSE),M58)</f>
        <v>uint</v>
      </c>
      <c r="R58" t="str">
        <f t="shared" si="18"/>
        <v>[T4Options](xref:ExifLibrary.ExifTag.T4Options) | 292 | 0x0124 | [ExifUInt](xref:ExifLibrary.ExifUInt) | uint</v>
      </c>
    </row>
    <row r="59" spans="1:18" x14ac:dyDescent="0.25">
      <c r="A59" t="s">
        <v>55</v>
      </c>
      <c r="B59">
        <v>293</v>
      </c>
      <c r="C59" t="str">
        <f t="shared" si="14"/>
        <v>0x0125</v>
      </c>
      <c r="D59" t="s">
        <v>2</v>
      </c>
      <c r="E59">
        <v>1</v>
      </c>
      <c r="H59" t="str">
        <f>IF($E59=1,"["&amp;VLOOKUP($D59,'Data Types'!$A$2:$G$14,2,FALSE)&amp;"]"&amp;VLOOKUP($D59,'Data Types'!$A$2:$G$14,5,FALSE),"["&amp;VLOOKUP($D59,'Data Types'!$A$2:$G$14,3,FALSE)&amp;"]"&amp;VLOOKUP($D59,'Data Types'!$A$2:$G$14,6,FALSE))</f>
        <v>[ExifUInt](xref:ExifLibrary.ExifUInt)</v>
      </c>
      <c r="I59" t="str">
        <f>IF(D59="ASCII","string",IF(VLOOKUP($D59,'Data Types'!$A$2:$G$14,7,FALSE)="",VLOOKUP($D59,'Data Types'!$A$2:$G$14,4,FALSE)&amp;IF($E59=1,"","["&amp;$E59&amp;"]"),"["&amp;VLOOKUP($D59,'Data Types'!$A$2:$G$14,4,FALSE)&amp;IF($E59=1,"","["&amp;$E59&amp;"]")&amp;"]"&amp;VLOOKUP($D59,'Data Types'!$A$2:$G$14,7,FALSE)))</f>
        <v>uint</v>
      </c>
      <c r="J59" t="str">
        <f>IF($F59="","",IF($G59=1,"["&amp;VLOOKUP($F59,'Data Types'!$A$2:$G$14,2,FALSE)&amp;"]"&amp;VLOOKUP($F59,'Data Types'!$A$2:$G$14,5,FALSE),"["&amp;VLOOKUP($F59,'Data Types'!$A$2:$G$14,3,FALSE)&amp;"]"&amp;VLOOKUP($F59,'Data Types'!$A$2:$G$14,6,FALSE)))</f>
        <v/>
      </c>
      <c r="K59" t="str">
        <f>IF(F59="ASCII","string",IF($F59="","",IF(VLOOKUP($F59,'Data Types'!$A$2:$G$14,7,FALSE)="",VLOOKUP($F59,'Data Types'!$A$2:$G$14,4,FALSE)&amp;IF($G59=1,"","["&amp;$G59&amp;"]"),"["&amp;VLOOKUP($F59,'Data Types'!$A$2:$G$14,4,FALSE)&amp;IF($G59=1,"","["&amp;$G59&amp;"]")&amp;"]"&amp;VLOOKUP($F59,'Data Types'!$A$2:$G$14,7,FALSE))))</f>
        <v/>
      </c>
      <c r="L59" t="str">
        <f t="shared" si="15"/>
        <v>[ExifUInt](xref:ExifLibrary.ExifUInt)</v>
      </c>
      <c r="M59" t="str">
        <f t="shared" si="16"/>
        <v>uint</v>
      </c>
      <c r="N59" t="b">
        <f>NOT( ISERROR(VLOOKUP($A59,'Custom Types'!$A$3:$A$937,1,FALSE)))</f>
        <v>0</v>
      </c>
      <c r="O59" t="str">
        <f t="shared" si="17"/>
        <v>[T6Options](xref:ExifLibrary.ExifTag.T6Options)</v>
      </c>
      <c r="P59" t="str">
        <f>IF($N59,VLOOKUP($A59,'Custom Types'!$A$3:$C$937,2,FALSE),L59)</f>
        <v>[ExifUInt](xref:ExifLibrary.ExifUInt)</v>
      </c>
      <c r="Q59" t="str">
        <f>IF($N59,VLOOKUP($A59,'Custom Types'!$A$3:$C$937,3,FALSE),M59)</f>
        <v>uint</v>
      </c>
      <c r="R59" t="str">
        <f t="shared" si="18"/>
        <v>[T6Options](xref:ExifLibrary.ExifTag.T6Options) | 293 | 0x0125 | [ExifUInt](xref:ExifLibrary.ExifUInt) | uint</v>
      </c>
    </row>
    <row r="60" spans="1:18" x14ac:dyDescent="0.25">
      <c r="A60" t="s">
        <v>71</v>
      </c>
      <c r="B60">
        <v>337</v>
      </c>
      <c r="C60" t="str">
        <f t="shared" si="14"/>
        <v>0x0151</v>
      </c>
      <c r="D60" t="s">
        <v>27</v>
      </c>
      <c r="H60" t="str">
        <f>IF($E60=1,"["&amp;VLOOKUP($D60,'Data Types'!$A$2:$G$14,2,FALSE)&amp;"]"&amp;VLOOKUP($D60,'Data Types'!$A$2:$G$14,5,FALSE),"["&amp;VLOOKUP($D60,'Data Types'!$A$2:$G$14,3,FALSE)&amp;"]"&amp;VLOOKUP($D60,'Data Types'!$A$2:$G$14,6,FALSE))</f>
        <v>[ExifAscii](xref:ExifLibrary.ExifAscii)</v>
      </c>
      <c r="I60" t="str">
        <f>IF(D60="ASCII","string",IF(VLOOKUP($D60,'Data Types'!$A$2:$G$14,7,FALSE)="",VLOOKUP($D60,'Data Types'!$A$2:$G$14,4,FALSE)&amp;IF($E60=1,"","["&amp;$E60&amp;"]"),"["&amp;VLOOKUP($D60,'Data Types'!$A$2:$G$14,4,FALSE)&amp;IF($E60=1,"","["&amp;$E60&amp;"]")&amp;"]"&amp;VLOOKUP($D60,'Data Types'!$A$2:$G$14,7,FALSE)))</f>
        <v>string</v>
      </c>
      <c r="J60" t="str">
        <f>IF($F60="","",IF($G60=1,"["&amp;VLOOKUP($F60,'Data Types'!$A$2:$G$14,2,FALSE)&amp;"]"&amp;VLOOKUP($F60,'Data Types'!$A$2:$G$14,5,FALSE),"["&amp;VLOOKUP($F60,'Data Types'!$A$2:$G$14,3,FALSE)&amp;"]"&amp;VLOOKUP($F60,'Data Types'!$A$2:$G$14,6,FALSE)))</f>
        <v/>
      </c>
      <c r="K60" t="str">
        <f>IF(F60="ASCII","string",IF($F60="","",IF(VLOOKUP($F60,'Data Types'!$A$2:$G$14,7,FALSE)="",VLOOKUP($F60,'Data Types'!$A$2:$G$14,4,FALSE)&amp;IF($G60=1,"","["&amp;$G60&amp;"]"),"["&amp;VLOOKUP($F60,'Data Types'!$A$2:$G$14,4,FALSE)&amp;IF($G60=1,"","["&amp;$G60&amp;"]")&amp;"]"&amp;VLOOKUP($F60,'Data Types'!$A$2:$G$14,7,FALSE))))</f>
        <v/>
      </c>
      <c r="L60" t="str">
        <f t="shared" si="15"/>
        <v>[ExifAscii](xref:ExifLibrary.ExifAscii)</v>
      </c>
      <c r="M60" t="str">
        <f t="shared" si="16"/>
        <v>string</v>
      </c>
      <c r="N60" t="b">
        <f>NOT( ISERROR(VLOOKUP($A60,'Custom Types'!$A$3:$A$937,1,FALSE)))</f>
        <v>0</v>
      </c>
      <c r="O60" t="str">
        <f t="shared" si="17"/>
        <v>[TargetPrinter](xref:ExifLibrary.ExifTag.TargetPrinter)</v>
      </c>
      <c r="P60" t="str">
        <f>IF($N60,VLOOKUP($A60,'Custom Types'!$A$3:$C$937,2,FALSE),L60)</f>
        <v>[ExifAscii](xref:ExifLibrary.ExifAscii)</v>
      </c>
      <c r="Q60" t="str">
        <f>IF($N60,VLOOKUP($A60,'Custom Types'!$A$3:$C$937,3,FALSE),M60)</f>
        <v>string</v>
      </c>
      <c r="R60" t="str">
        <f t="shared" ref="R60" si="19">O60&amp;" | "&amp;B60&amp;" | "&amp;C60&amp;" | "&amp;P60&amp;" | "&amp;Q60</f>
        <v>[TargetPrinter](xref:ExifLibrary.ExifTag.TargetPrinter) | 337 | 0x0151 | [ExifAscii](xref:ExifLibrary.ExifAscii) | string</v>
      </c>
    </row>
    <row r="61" spans="1:18" x14ac:dyDescent="0.25">
      <c r="A61" t="s">
        <v>40</v>
      </c>
      <c r="B61">
        <v>263</v>
      </c>
      <c r="C61" t="str">
        <f t="shared" si="14"/>
        <v>0x0107</v>
      </c>
      <c r="D61" t="s">
        <v>1</v>
      </c>
      <c r="E61">
        <v>1</v>
      </c>
      <c r="H61" t="str">
        <f>IF($E61=1,"["&amp;VLOOKUP($D61,'Data Types'!$A$2:$G$14,2,FALSE)&amp;"]"&amp;VLOOKUP($D61,'Data Types'!$A$2:$G$14,5,FALSE),"["&amp;VLOOKUP($D61,'Data Types'!$A$2:$G$14,3,FALSE)&amp;"]"&amp;VLOOKUP($D61,'Data Types'!$A$2:$G$14,6,FALSE))</f>
        <v>[ExifUShort](xref:ExifLibrary.ExifUShort)</v>
      </c>
      <c r="I61" t="str">
        <f>IF(D61="ASCII","string",IF(VLOOKUP($D61,'Data Types'!$A$2:$G$14,7,FALSE)="",VLOOKUP($D61,'Data Types'!$A$2:$G$14,4,FALSE)&amp;IF($E61=1,"","["&amp;$E61&amp;"]"),"["&amp;VLOOKUP($D61,'Data Types'!$A$2:$G$14,4,FALSE)&amp;IF($E61=1,"","["&amp;$E61&amp;"]")&amp;"]"&amp;VLOOKUP($D61,'Data Types'!$A$2:$G$14,7,FALSE)))</f>
        <v>ushort</v>
      </c>
      <c r="J61" t="str">
        <f>IF($F61="","",IF($G61=1,"["&amp;VLOOKUP($F61,'Data Types'!$A$2:$G$14,2,FALSE)&amp;"]"&amp;VLOOKUP($F61,'Data Types'!$A$2:$G$14,5,FALSE),"["&amp;VLOOKUP($F61,'Data Types'!$A$2:$G$14,3,FALSE)&amp;"]"&amp;VLOOKUP($F61,'Data Types'!$A$2:$G$14,6,FALSE)))</f>
        <v/>
      </c>
      <c r="K61" t="str">
        <f>IF(F61="ASCII","string",IF($F61="","",IF(VLOOKUP($F61,'Data Types'!$A$2:$G$14,7,FALSE)="",VLOOKUP($F61,'Data Types'!$A$2:$G$14,4,FALSE)&amp;IF($G61=1,"","["&amp;$G61&amp;"]"),"["&amp;VLOOKUP($F61,'Data Types'!$A$2:$G$14,4,FALSE)&amp;IF($G61=1,"","["&amp;$G61&amp;"]")&amp;"]"&amp;VLOOKUP($F61,'Data Types'!$A$2:$G$14,7,FALSE))))</f>
        <v/>
      </c>
      <c r="L61" t="str">
        <f t="shared" si="15"/>
        <v>[ExifUShort](xref:ExifLibrary.ExifUShort)</v>
      </c>
      <c r="M61" t="str">
        <f t="shared" si="16"/>
        <v>ushort</v>
      </c>
      <c r="N61" t="b">
        <f>NOT( ISERROR(VLOOKUP($A61,'Custom Types'!$A$3:$A$937,1,FALSE)))</f>
        <v>0</v>
      </c>
      <c r="O61" t="str">
        <f t="shared" ref="O61:O75" si="20">"["&amp;A61&amp;"](xref:ExifLibrary.ExifTag."&amp;A61&amp;")"</f>
        <v>[Threshholding](xref:ExifLibrary.ExifTag.Threshholding)</v>
      </c>
      <c r="P61" t="str">
        <f>IF($N61,VLOOKUP($A61,'Custom Types'!$A$3:$C$937,2,FALSE),L61)</f>
        <v>[ExifUShort](xref:ExifLibrary.ExifUShort)</v>
      </c>
      <c r="Q61" t="str">
        <f>IF($N61,VLOOKUP($A61,'Custom Types'!$A$3:$C$937,3,FALSE),M61)</f>
        <v>ushort</v>
      </c>
      <c r="R61" t="str">
        <f t="shared" ref="R61:R75" si="21">O61&amp;" | "&amp;B61&amp;" | "&amp;C61&amp;" | "&amp;P61&amp;" | "&amp;Q61</f>
        <v>[Threshholding](xref:ExifLibrary.ExifTag.Threshholding) | 263 | 0x0107 | [ExifUShort](xref:ExifLibrary.ExifUShort) | ushort</v>
      </c>
    </row>
    <row r="62" spans="1:18" x14ac:dyDescent="0.25">
      <c r="A62" t="s">
        <v>66</v>
      </c>
      <c r="B62">
        <v>325</v>
      </c>
      <c r="C62" t="str">
        <f t="shared" si="14"/>
        <v>0x0145</v>
      </c>
      <c r="D62" t="s">
        <v>1</v>
      </c>
      <c r="E62" t="s">
        <v>65</v>
      </c>
      <c r="F62" t="s">
        <v>2</v>
      </c>
      <c r="G62" t="s">
        <v>65</v>
      </c>
      <c r="H62" t="str">
        <f>IF($E62=1,"["&amp;VLOOKUP($D62,'Data Types'!$A$2:$G$14,2,FALSE)&amp;"]"&amp;VLOOKUP($D62,'Data Types'!$A$2:$G$14,5,FALSE),"["&amp;VLOOKUP($D62,'Data Types'!$A$2:$G$14,3,FALSE)&amp;"]"&amp;VLOOKUP($D62,'Data Types'!$A$2:$G$14,6,FALSE))</f>
        <v>[ExifUShortArray](xref:ExifLibrary.ExifUShortArray)</v>
      </c>
      <c r="I62" t="str">
        <f>IF(D62="ASCII","string",IF(VLOOKUP($D62,'Data Types'!$A$2:$G$14,7,FALSE)="",VLOOKUP($D62,'Data Types'!$A$2:$G$14,4,FALSE)&amp;IF($E62=1,"","["&amp;$E62&amp;"]"),"["&amp;VLOOKUP($D62,'Data Types'!$A$2:$G$14,4,FALSE)&amp;IF($E62=1,"","["&amp;$E62&amp;"]")&amp;"]"&amp;VLOOKUP($D62,'Data Types'!$A$2:$G$14,7,FALSE)))</f>
        <v>ushort[TilesPerImage]</v>
      </c>
      <c r="J62" t="str">
        <f>IF($F62="","",IF($G62=1,"["&amp;VLOOKUP($F62,'Data Types'!$A$2:$G$14,2,FALSE)&amp;"]"&amp;VLOOKUP($F62,'Data Types'!$A$2:$G$14,5,FALSE),"["&amp;VLOOKUP($F62,'Data Types'!$A$2:$G$14,3,FALSE)&amp;"]"&amp;VLOOKUP($F62,'Data Types'!$A$2:$G$14,6,FALSE)))</f>
        <v>[ExifUIntArray](xref:ExifLibrary.ExifUIntArray)</v>
      </c>
      <c r="K62" t="str">
        <f>IF(F62="ASCII","string",IF($F62="","",IF(VLOOKUP($F62,'Data Types'!$A$2:$G$14,7,FALSE)="",VLOOKUP($F62,'Data Types'!$A$2:$G$14,4,FALSE)&amp;IF($G62=1,"","["&amp;$G62&amp;"]"),"["&amp;VLOOKUP($F62,'Data Types'!$A$2:$G$14,4,FALSE)&amp;IF($G62=1,"","["&amp;$G62&amp;"]")&amp;"]"&amp;VLOOKUP($F62,'Data Types'!$A$2:$G$14,7,FALSE))))</f>
        <v>uint[TilesPerImage]</v>
      </c>
      <c r="L62" t="str">
        <f t="shared" ref="L62:L75" si="22">IF(J62="",H62,H62&amp;" or "&amp;J62)</f>
        <v>[ExifUShortArray](xref:ExifLibrary.ExifUShortArray) or [ExifUIntArray](xref:ExifLibrary.ExifUIntArray)</v>
      </c>
      <c r="M62" t="str">
        <f t="shared" ref="M62:M75" si="23">IF(K62="",I62,I62&amp;" or "&amp;K62)</f>
        <v>ushort[TilesPerImage] or uint[TilesPerImage]</v>
      </c>
      <c r="N62" t="b">
        <f>NOT( ISERROR(VLOOKUP($A62,'Custom Types'!$A$3:$A$937,1,FALSE)))</f>
        <v>0</v>
      </c>
      <c r="O62" t="str">
        <f t="shared" si="20"/>
        <v>[TileByteCounts](xref:ExifLibrary.ExifTag.TileByteCounts)</v>
      </c>
      <c r="P62" t="str">
        <f>IF($N62,VLOOKUP($A62,'Custom Types'!$A$3:$C$937,2,FALSE),L62)</f>
        <v>[ExifUShortArray](xref:ExifLibrary.ExifUShortArray) or [ExifUIntArray](xref:ExifLibrary.ExifUIntArray)</v>
      </c>
      <c r="Q62" t="str">
        <f>IF($N62,VLOOKUP($A62,'Custom Types'!$A$3:$C$937,3,FALSE),M62)</f>
        <v>ushort[TilesPerImage] or uint[TilesPerImage]</v>
      </c>
      <c r="R62" t="str">
        <f t="shared" si="21"/>
        <v>[TileByteCounts](xref:ExifLibrary.ExifTag.TileByteCounts) | 325 | 0x0145 | [ExifUShortArray](xref:ExifLibrary.ExifUShortArray) or [ExifUIntArray](xref:ExifLibrary.ExifUIntArray) | ushort[TilesPerImage] or uint[TilesPerImage]</v>
      </c>
    </row>
    <row r="63" spans="1:18" x14ac:dyDescent="0.25">
      <c r="A63" t="s">
        <v>63</v>
      </c>
      <c r="B63">
        <v>323</v>
      </c>
      <c r="C63" t="str">
        <f t="shared" ref="C63:C75" si="24">"0x"&amp;DEC2HEX(B63,4)</f>
        <v>0x0143</v>
      </c>
      <c r="D63" t="s">
        <v>1</v>
      </c>
      <c r="E63">
        <v>1</v>
      </c>
      <c r="F63" t="s">
        <v>2</v>
      </c>
      <c r="G63">
        <v>1</v>
      </c>
      <c r="H63" t="str">
        <f>IF($E63=1,"["&amp;VLOOKUP($D63,'Data Types'!$A$2:$G$14,2,FALSE)&amp;"]"&amp;VLOOKUP($D63,'Data Types'!$A$2:$G$14,5,FALSE),"["&amp;VLOOKUP($D63,'Data Types'!$A$2:$G$14,3,FALSE)&amp;"]"&amp;VLOOKUP($D63,'Data Types'!$A$2:$G$14,6,FALSE))</f>
        <v>[ExifUShort](xref:ExifLibrary.ExifUShort)</v>
      </c>
      <c r="I63" t="str">
        <f>IF(D63="ASCII","string",IF(VLOOKUP($D63,'Data Types'!$A$2:$G$14,7,FALSE)="",VLOOKUP($D63,'Data Types'!$A$2:$G$14,4,FALSE)&amp;IF($E63=1,"","["&amp;$E63&amp;"]"),"["&amp;VLOOKUP($D63,'Data Types'!$A$2:$G$14,4,FALSE)&amp;IF($E63=1,"","["&amp;$E63&amp;"]")&amp;"]"&amp;VLOOKUP($D63,'Data Types'!$A$2:$G$14,7,FALSE)))</f>
        <v>ushort</v>
      </c>
      <c r="J63" t="str">
        <f>IF($F63="","",IF($G63=1,"["&amp;VLOOKUP($F63,'Data Types'!$A$2:$G$14,2,FALSE)&amp;"]"&amp;VLOOKUP($F63,'Data Types'!$A$2:$G$14,5,FALSE),"["&amp;VLOOKUP($F63,'Data Types'!$A$2:$G$14,3,FALSE)&amp;"]"&amp;VLOOKUP($F63,'Data Types'!$A$2:$G$14,6,FALSE)))</f>
        <v>[ExifUInt](xref:ExifLibrary.ExifUInt)</v>
      </c>
      <c r="K63" t="str">
        <f>IF(F63="ASCII","string",IF($F63="","",IF(VLOOKUP($F63,'Data Types'!$A$2:$G$14,7,FALSE)="",VLOOKUP($F63,'Data Types'!$A$2:$G$14,4,FALSE)&amp;IF($G63=1,"","["&amp;$G63&amp;"]"),"["&amp;VLOOKUP($F63,'Data Types'!$A$2:$G$14,4,FALSE)&amp;IF($G63=1,"","["&amp;$G63&amp;"]")&amp;"]"&amp;VLOOKUP($F63,'Data Types'!$A$2:$G$14,7,FALSE))))</f>
        <v>uint</v>
      </c>
      <c r="L63" t="str">
        <f t="shared" si="22"/>
        <v>[ExifUShort](xref:ExifLibrary.ExifUShort) or [ExifUInt](xref:ExifLibrary.ExifUInt)</v>
      </c>
      <c r="M63" t="str">
        <f t="shared" si="23"/>
        <v>ushort or uint</v>
      </c>
      <c r="N63" t="b">
        <f>NOT( ISERROR(VLOOKUP($A63,'Custom Types'!$A$3:$A$937,1,FALSE)))</f>
        <v>0</v>
      </c>
      <c r="O63" t="str">
        <f t="shared" si="20"/>
        <v>[TileLength](xref:ExifLibrary.ExifTag.TileLength)</v>
      </c>
      <c r="P63" t="str">
        <f>IF($N63,VLOOKUP($A63,'Custom Types'!$A$3:$C$937,2,FALSE),L63)</f>
        <v>[ExifUShort](xref:ExifLibrary.ExifUShort) or [ExifUInt](xref:ExifLibrary.ExifUInt)</v>
      </c>
      <c r="Q63" t="str">
        <f>IF($N63,VLOOKUP($A63,'Custom Types'!$A$3:$C$937,3,FALSE),M63)</f>
        <v>ushort or uint</v>
      </c>
      <c r="R63" t="str">
        <f t="shared" si="21"/>
        <v>[TileLength](xref:ExifLibrary.ExifTag.TileLength) | 323 | 0x0143 | [ExifUShort](xref:ExifLibrary.ExifUShort) or [ExifUInt](xref:ExifLibrary.ExifUInt) | ushort or uint</v>
      </c>
    </row>
    <row r="64" spans="1:18" x14ac:dyDescent="0.25">
      <c r="A64" t="s">
        <v>64</v>
      </c>
      <c r="B64">
        <v>324</v>
      </c>
      <c r="C64" t="str">
        <f t="shared" si="24"/>
        <v>0x0144</v>
      </c>
      <c r="D64" t="s">
        <v>2</v>
      </c>
      <c r="E64" t="s">
        <v>65</v>
      </c>
      <c r="H64" t="str">
        <f>IF($E64=1,"["&amp;VLOOKUP($D64,'Data Types'!$A$2:$G$14,2,FALSE)&amp;"]"&amp;VLOOKUP($D64,'Data Types'!$A$2:$G$14,5,FALSE),"["&amp;VLOOKUP($D64,'Data Types'!$A$2:$G$14,3,FALSE)&amp;"]"&amp;VLOOKUP($D64,'Data Types'!$A$2:$G$14,6,FALSE))</f>
        <v>[ExifUIntArray](xref:ExifLibrary.ExifUIntArray)</v>
      </c>
      <c r="I64" t="str">
        <f>IF(D64="ASCII","string",IF(VLOOKUP($D64,'Data Types'!$A$2:$G$14,7,FALSE)="",VLOOKUP($D64,'Data Types'!$A$2:$G$14,4,FALSE)&amp;IF($E64=1,"","["&amp;$E64&amp;"]"),"["&amp;VLOOKUP($D64,'Data Types'!$A$2:$G$14,4,FALSE)&amp;IF($E64=1,"","["&amp;$E64&amp;"]")&amp;"]"&amp;VLOOKUP($D64,'Data Types'!$A$2:$G$14,7,FALSE)))</f>
        <v>uint[TilesPerImage]</v>
      </c>
      <c r="J64" t="str">
        <f>IF($F64="","",IF($G64=1,"["&amp;VLOOKUP($F64,'Data Types'!$A$2:$G$14,2,FALSE)&amp;"]"&amp;VLOOKUP($F64,'Data Types'!$A$2:$G$14,5,FALSE),"["&amp;VLOOKUP($F64,'Data Types'!$A$2:$G$14,3,FALSE)&amp;"]"&amp;VLOOKUP($F64,'Data Types'!$A$2:$G$14,6,FALSE)))</f>
        <v/>
      </c>
      <c r="K64" t="str">
        <f>IF(F64="ASCII","string",IF($F64="","",IF(VLOOKUP($F64,'Data Types'!$A$2:$G$14,7,FALSE)="",VLOOKUP($F64,'Data Types'!$A$2:$G$14,4,FALSE)&amp;IF($G64=1,"","["&amp;$G64&amp;"]"),"["&amp;VLOOKUP($F64,'Data Types'!$A$2:$G$14,4,FALSE)&amp;IF($G64=1,"","["&amp;$G64&amp;"]")&amp;"]"&amp;VLOOKUP($F64,'Data Types'!$A$2:$G$14,7,FALSE))))</f>
        <v/>
      </c>
      <c r="L64" t="str">
        <f t="shared" si="22"/>
        <v>[ExifUIntArray](xref:ExifLibrary.ExifUIntArray)</v>
      </c>
      <c r="M64" t="str">
        <f t="shared" si="23"/>
        <v>uint[TilesPerImage]</v>
      </c>
      <c r="N64" t="b">
        <f>NOT( ISERROR(VLOOKUP($A64,'Custom Types'!$A$3:$A$937,1,FALSE)))</f>
        <v>0</v>
      </c>
      <c r="O64" t="str">
        <f t="shared" si="20"/>
        <v>[TileOffsets](xref:ExifLibrary.ExifTag.TileOffsets)</v>
      </c>
      <c r="P64" t="str">
        <f>IF($N64,VLOOKUP($A64,'Custom Types'!$A$3:$C$937,2,FALSE),L64)</f>
        <v>[ExifUIntArray](xref:ExifLibrary.ExifUIntArray)</v>
      </c>
      <c r="Q64" t="str">
        <f>IF($N64,VLOOKUP($A64,'Custom Types'!$A$3:$C$937,3,FALSE),M64)</f>
        <v>uint[TilesPerImage]</v>
      </c>
      <c r="R64" t="str">
        <f t="shared" si="21"/>
        <v>[TileOffsets](xref:ExifLibrary.ExifTag.TileOffsets) | 324 | 0x0144 | [ExifUIntArray](xref:ExifLibrary.ExifUIntArray) | uint[TilesPerImage]</v>
      </c>
    </row>
    <row r="65" spans="1:18" x14ac:dyDescent="0.25">
      <c r="A65" t="s">
        <v>62</v>
      </c>
      <c r="B65">
        <v>322</v>
      </c>
      <c r="C65" t="str">
        <f t="shared" si="24"/>
        <v>0x0142</v>
      </c>
      <c r="D65" t="s">
        <v>1</v>
      </c>
      <c r="E65">
        <v>1</v>
      </c>
      <c r="F65" t="s">
        <v>2</v>
      </c>
      <c r="G65">
        <v>1</v>
      </c>
      <c r="H65" t="str">
        <f>IF($E65=1,"["&amp;VLOOKUP($D65,'Data Types'!$A$2:$G$14,2,FALSE)&amp;"]"&amp;VLOOKUP($D65,'Data Types'!$A$2:$G$14,5,FALSE),"["&amp;VLOOKUP($D65,'Data Types'!$A$2:$G$14,3,FALSE)&amp;"]"&amp;VLOOKUP($D65,'Data Types'!$A$2:$G$14,6,FALSE))</f>
        <v>[ExifUShort](xref:ExifLibrary.ExifUShort)</v>
      </c>
      <c r="I65" t="str">
        <f>IF(D65="ASCII","string",IF(VLOOKUP($D65,'Data Types'!$A$2:$G$14,7,FALSE)="",VLOOKUP($D65,'Data Types'!$A$2:$G$14,4,FALSE)&amp;IF($E65=1,"","["&amp;$E65&amp;"]"),"["&amp;VLOOKUP($D65,'Data Types'!$A$2:$G$14,4,FALSE)&amp;IF($E65=1,"","["&amp;$E65&amp;"]")&amp;"]"&amp;VLOOKUP($D65,'Data Types'!$A$2:$G$14,7,FALSE)))</f>
        <v>ushort</v>
      </c>
      <c r="J65" t="str">
        <f>IF($F65="","",IF($G65=1,"["&amp;VLOOKUP($F65,'Data Types'!$A$2:$G$14,2,FALSE)&amp;"]"&amp;VLOOKUP($F65,'Data Types'!$A$2:$G$14,5,FALSE),"["&amp;VLOOKUP($F65,'Data Types'!$A$2:$G$14,3,FALSE)&amp;"]"&amp;VLOOKUP($F65,'Data Types'!$A$2:$G$14,6,FALSE)))</f>
        <v>[ExifUInt](xref:ExifLibrary.ExifUInt)</v>
      </c>
      <c r="K65" t="str">
        <f>IF(F65="ASCII","string",IF($F65="","",IF(VLOOKUP($F65,'Data Types'!$A$2:$G$14,7,FALSE)="",VLOOKUP($F65,'Data Types'!$A$2:$G$14,4,FALSE)&amp;IF($G65=1,"","["&amp;$G65&amp;"]"),"["&amp;VLOOKUP($F65,'Data Types'!$A$2:$G$14,4,FALSE)&amp;IF($G65=1,"","["&amp;$G65&amp;"]")&amp;"]"&amp;VLOOKUP($F65,'Data Types'!$A$2:$G$14,7,FALSE))))</f>
        <v>uint</v>
      </c>
      <c r="L65" t="str">
        <f t="shared" si="22"/>
        <v>[ExifUShort](xref:ExifLibrary.ExifUShort) or [ExifUInt](xref:ExifLibrary.ExifUInt)</v>
      </c>
      <c r="M65" t="str">
        <f t="shared" si="23"/>
        <v>ushort or uint</v>
      </c>
      <c r="N65" t="b">
        <f>NOT( ISERROR(VLOOKUP($A65,'Custom Types'!$A$3:$A$937,1,FALSE)))</f>
        <v>0</v>
      </c>
      <c r="O65" t="str">
        <f t="shared" si="20"/>
        <v>[TileWidth](xref:ExifLibrary.ExifTag.TileWidth)</v>
      </c>
      <c r="P65" t="str">
        <f>IF($N65,VLOOKUP($A65,'Custom Types'!$A$3:$C$937,2,FALSE),L65)</f>
        <v>[ExifUShort](xref:ExifLibrary.ExifUShort) or [ExifUInt](xref:ExifLibrary.ExifUInt)</v>
      </c>
      <c r="Q65" t="str">
        <f>IF($N65,VLOOKUP($A65,'Custom Types'!$A$3:$C$937,3,FALSE),M65)</f>
        <v>ushort or uint</v>
      </c>
      <c r="R65" t="str">
        <f t="shared" si="21"/>
        <v>[TileWidth](xref:ExifLibrary.ExifTag.TileWidth) | 322 | 0x0142 | [ExifUShort](xref:ExifLibrary.ExifUShort) or [ExifUInt](xref:ExifLibrary.ExifUInt) | ushort or uint</v>
      </c>
    </row>
    <row r="66" spans="1:18" x14ac:dyDescent="0.25">
      <c r="A66" t="s">
        <v>21</v>
      </c>
      <c r="B66">
        <v>301</v>
      </c>
      <c r="C66" t="str">
        <f t="shared" si="24"/>
        <v>0x012D</v>
      </c>
      <c r="D66" t="s">
        <v>1</v>
      </c>
      <c r="E66" t="s">
        <v>84</v>
      </c>
      <c r="H66" t="str">
        <f>IF($E66=1,"["&amp;VLOOKUP($D66,'Data Types'!$A$2:$G$14,2,FALSE)&amp;"]"&amp;VLOOKUP($D66,'Data Types'!$A$2:$G$14,5,FALSE),"["&amp;VLOOKUP($D66,'Data Types'!$A$2:$G$14,3,FALSE)&amp;"]"&amp;VLOOKUP($D66,'Data Types'!$A$2:$G$14,6,FALSE))</f>
        <v>[ExifUShortArray](xref:ExifLibrary.ExifUShortArray)</v>
      </c>
      <c r="I66" t="str">
        <f>IF(D66="ASCII","string",IF(VLOOKUP($D66,'Data Types'!$A$2:$G$14,7,FALSE)="",VLOOKUP($D66,'Data Types'!$A$2:$G$14,4,FALSE)&amp;IF($E66=1,"","["&amp;$E66&amp;"]"),"["&amp;VLOOKUP($D66,'Data Types'!$A$2:$G$14,4,FALSE)&amp;IF($E66=1,"","["&amp;$E66&amp;"]")&amp;"]"&amp;VLOOKUP($D66,'Data Types'!$A$2:$G$14,7,FALSE)))</f>
        <v>ushort[3*256]</v>
      </c>
      <c r="J66" t="str">
        <f>IF($F66="","",IF($G66=1,"["&amp;VLOOKUP($F66,'Data Types'!$A$2:$G$14,2,FALSE)&amp;"]"&amp;VLOOKUP($F66,'Data Types'!$A$2:$G$14,5,FALSE),"["&amp;VLOOKUP($F66,'Data Types'!$A$2:$G$14,3,FALSE)&amp;"]"&amp;VLOOKUP($F66,'Data Types'!$A$2:$G$14,6,FALSE)))</f>
        <v/>
      </c>
      <c r="K66" t="str">
        <f>IF(F66="ASCII","string",IF($F66="","",IF(VLOOKUP($F66,'Data Types'!$A$2:$G$14,7,FALSE)="",VLOOKUP($F66,'Data Types'!$A$2:$G$14,4,FALSE)&amp;IF($G66=1,"","["&amp;$G66&amp;"]"),"["&amp;VLOOKUP($F66,'Data Types'!$A$2:$G$14,4,FALSE)&amp;IF($G66=1,"","["&amp;$G66&amp;"]")&amp;"]"&amp;VLOOKUP($F66,'Data Types'!$A$2:$G$14,7,FALSE))))</f>
        <v/>
      </c>
      <c r="L66" t="str">
        <f t="shared" si="22"/>
        <v>[ExifUShortArray](xref:ExifLibrary.ExifUShortArray)</v>
      </c>
      <c r="M66" t="str">
        <f t="shared" si="23"/>
        <v>ushort[3*256]</v>
      </c>
      <c r="N66" t="b">
        <f>NOT( ISERROR(VLOOKUP($A66,'Custom Types'!$A$3:$A$937,1,FALSE)))</f>
        <v>0</v>
      </c>
      <c r="O66" t="str">
        <f t="shared" si="20"/>
        <v>[TransferFunction](xref:ExifLibrary.ExifTag.TransferFunction)</v>
      </c>
      <c r="P66" t="str">
        <f>IF($N66,VLOOKUP($A66,'Custom Types'!$A$3:$C$937,2,FALSE),L66)</f>
        <v>[ExifUShortArray](xref:ExifLibrary.ExifUShortArray)</v>
      </c>
      <c r="Q66" t="str">
        <f>IF($N66,VLOOKUP($A66,'Custom Types'!$A$3:$C$937,3,FALSE),M66)</f>
        <v>ushort[3*256]</v>
      </c>
      <c r="R66" t="str">
        <f t="shared" si="21"/>
        <v>[TransferFunction](xref:ExifLibrary.ExifTag.TransferFunction) | 301 | 0x012D | [ExifUShortArray](xref:ExifLibrary.ExifUShortArray) | ushort[3*256]</v>
      </c>
    </row>
    <row r="67" spans="1:18" x14ac:dyDescent="0.25">
      <c r="A67" t="s">
        <v>76</v>
      </c>
      <c r="B67">
        <v>342</v>
      </c>
      <c r="C67" t="str">
        <f t="shared" si="24"/>
        <v>0x0156</v>
      </c>
      <c r="D67" t="s">
        <v>1</v>
      </c>
      <c r="E67">
        <v>6</v>
      </c>
      <c r="H67" t="str">
        <f>IF($E67=1,"["&amp;VLOOKUP($D67,'Data Types'!$A$2:$G$14,2,FALSE)&amp;"]"&amp;VLOOKUP($D67,'Data Types'!$A$2:$G$14,5,FALSE),"["&amp;VLOOKUP($D67,'Data Types'!$A$2:$G$14,3,FALSE)&amp;"]"&amp;VLOOKUP($D67,'Data Types'!$A$2:$G$14,6,FALSE))</f>
        <v>[ExifUShortArray](xref:ExifLibrary.ExifUShortArray)</v>
      </c>
      <c r="I67" t="str">
        <f>IF(D67="ASCII","string",IF(VLOOKUP($D67,'Data Types'!$A$2:$G$14,7,FALSE)="",VLOOKUP($D67,'Data Types'!$A$2:$G$14,4,FALSE)&amp;IF($E67=1,"","["&amp;$E67&amp;"]"),"["&amp;VLOOKUP($D67,'Data Types'!$A$2:$G$14,4,FALSE)&amp;IF($E67=1,"","["&amp;$E67&amp;"]")&amp;"]"&amp;VLOOKUP($D67,'Data Types'!$A$2:$G$14,7,FALSE)))</f>
        <v>ushort[6]</v>
      </c>
      <c r="J67" t="str">
        <f>IF($F67="","",IF($G67=1,"["&amp;VLOOKUP($F67,'Data Types'!$A$2:$G$14,2,FALSE)&amp;"]"&amp;VLOOKUP($F67,'Data Types'!$A$2:$G$14,5,FALSE),"["&amp;VLOOKUP($F67,'Data Types'!$A$2:$G$14,3,FALSE)&amp;"]"&amp;VLOOKUP($F67,'Data Types'!$A$2:$G$14,6,FALSE)))</f>
        <v/>
      </c>
      <c r="K67" t="str">
        <f>IF(F67="ASCII","string",IF($F67="","",IF(VLOOKUP($F67,'Data Types'!$A$2:$G$14,7,FALSE)="",VLOOKUP($F67,'Data Types'!$A$2:$G$14,4,FALSE)&amp;IF($G67=1,"","["&amp;$G67&amp;"]"),"["&amp;VLOOKUP($F67,'Data Types'!$A$2:$G$14,4,FALSE)&amp;IF($G67=1,"","["&amp;$G67&amp;"]")&amp;"]"&amp;VLOOKUP($F67,'Data Types'!$A$2:$G$14,7,FALSE))))</f>
        <v/>
      </c>
      <c r="L67" t="str">
        <f t="shared" si="22"/>
        <v>[ExifUShortArray](xref:ExifLibrary.ExifUShortArray)</v>
      </c>
      <c r="M67" t="str">
        <f t="shared" si="23"/>
        <v>ushort[6]</v>
      </c>
      <c r="N67" t="b">
        <f>NOT( ISERROR(VLOOKUP($A67,'Custom Types'!$A$3:$A$937,1,FALSE)))</f>
        <v>0</v>
      </c>
      <c r="O67" t="str">
        <f t="shared" si="20"/>
        <v>[TransferRange](xref:ExifLibrary.ExifTag.TransferRange)</v>
      </c>
      <c r="P67" t="str">
        <f>IF($N67,VLOOKUP($A67,'Custom Types'!$A$3:$C$937,2,FALSE),L67)</f>
        <v>[ExifUShortArray](xref:ExifLibrary.ExifUShortArray)</v>
      </c>
      <c r="Q67" t="str">
        <f>IF($N67,VLOOKUP($A67,'Custom Types'!$A$3:$C$937,3,FALSE),M67)</f>
        <v>ushort[6]</v>
      </c>
      <c r="R67" t="str">
        <f t="shared" si="21"/>
        <v>[TransferRange](xref:ExifLibrary.ExifTag.TransferRange) | 342 | 0x0156 | [ExifUShortArray](xref:ExifLibrary.ExifUShortArray) | ushort[6]</v>
      </c>
    </row>
    <row r="68" spans="1:18" x14ac:dyDescent="0.25">
      <c r="A68" t="s">
        <v>22</v>
      </c>
      <c r="B68">
        <v>318</v>
      </c>
      <c r="C68" t="str">
        <f t="shared" si="24"/>
        <v>0x013E</v>
      </c>
      <c r="D68" t="s">
        <v>13</v>
      </c>
      <c r="E68">
        <v>2</v>
      </c>
      <c r="H68" t="str">
        <f>IF($E68=1,"["&amp;VLOOKUP($D68,'Data Types'!$A$2:$G$14,2,FALSE)&amp;"]"&amp;VLOOKUP($D68,'Data Types'!$A$2:$G$14,5,FALSE),"["&amp;VLOOKUP($D68,'Data Types'!$A$2:$G$14,3,FALSE)&amp;"]"&amp;VLOOKUP($D68,'Data Types'!$A$2:$G$14,6,FALSE))</f>
        <v>[ExifURationalArray](xref:ExifLibrary.ExifURationalArray)</v>
      </c>
      <c r="I68" t="str">
        <f>IF(D68="ASCII","string",IF(VLOOKUP($D68,'Data Types'!$A$2:$G$14,7,FALSE)="",VLOOKUP($D68,'Data Types'!$A$2:$G$14,4,FALSE)&amp;IF($E68=1,"","["&amp;$E68&amp;"]"),"["&amp;VLOOKUP($D68,'Data Types'!$A$2:$G$14,4,FALSE)&amp;IF($E68=1,"","["&amp;$E68&amp;"]")&amp;"]"&amp;VLOOKUP($D68,'Data Types'!$A$2:$G$14,7,FALSE)))</f>
        <v>[MathEx.UFraction32[2]](xref:ExifLibrary.MathEx.UFraction32)</v>
      </c>
      <c r="J68" t="str">
        <f>IF($F68="","",IF($G68=1,"["&amp;VLOOKUP($F68,'Data Types'!$A$2:$G$14,2,FALSE)&amp;"]"&amp;VLOOKUP($F68,'Data Types'!$A$2:$G$14,5,FALSE),"["&amp;VLOOKUP($F68,'Data Types'!$A$2:$G$14,3,FALSE)&amp;"]"&amp;VLOOKUP($F68,'Data Types'!$A$2:$G$14,6,FALSE)))</f>
        <v/>
      </c>
      <c r="K68" t="str">
        <f>IF(F68="ASCII","string",IF($F68="","",IF(VLOOKUP($F68,'Data Types'!$A$2:$G$14,7,FALSE)="",VLOOKUP($F68,'Data Types'!$A$2:$G$14,4,FALSE)&amp;IF($G68=1,"","["&amp;$G68&amp;"]"),"["&amp;VLOOKUP($F68,'Data Types'!$A$2:$G$14,4,FALSE)&amp;IF($G68=1,"","["&amp;$G68&amp;"]")&amp;"]"&amp;VLOOKUP($F68,'Data Types'!$A$2:$G$14,7,FALSE))))</f>
        <v/>
      </c>
      <c r="L68" t="str">
        <f t="shared" si="22"/>
        <v>[ExifURationalArray](xref:ExifLibrary.ExifURationalArray)</v>
      </c>
      <c r="M68" t="str">
        <f t="shared" si="23"/>
        <v>[MathEx.UFraction32[2]](xref:ExifLibrary.MathEx.UFraction32)</v>
      </c>
      <c r="N68" t="b">
        <f>NOT( ISERROR(VLOOKUP($A68,'Custom Types'!$A$3:$A$937,1,FALSE)))</f>
        <v>0</v>
      </c>
      <c r="O68" t="str">
        <f t="shared" si="20"/>
        <v>[WhitePoint](xref:ExifLibrary.ExifTag.WhitePoint)</v>
      </c>
      <c r="P68" t="str">
        <f>IF($N68,VLOOKUP($A68,'Custom Types'!$A$3:$C$937,2,FALSE),L68)</f>
        <v>[ExifURationalArray](xref:ExifLibrary.ExifURationalArray)</v>
      </c>
      <c r="Q68" t="str">
        <f>IF($N68,VLOOKUP($A68,'Custom Types'!$A$3:$C$937,3,FALSE),M68)</f>
        <v>[MathEx.UFraction32[2]](xref:ExifLibrary.MathEx.UFraction32)</v>
      </c>
      <c r="R68" t="str">
        <f t="shared" si="21"/>
        <v>[WhitePoint](xref:ExifLibrary.ExifTag.WhitePoint) | 318 | 0x013E | [ExifURationalArray](xref:ExifLibrary.ExifURationalArray) | [MathEx.UFraction32[2]](xref:ExifLibrary.MathEx.UFraction32)</v>
      </c>
    </row>
    <row r="69" spans="1:18" x14ac:dyDescent="0.25">
      <c r="A69" t="s">
        <v>48</v>
      </c>
      <c r="B69">
        <v>286</v>
      </c>
      <c r="C69" t="str">
        <f t="shared" si="24"/>
        <v>0x011E</v>
      </c>
      <c r="D69" t="s">
        <v>13</v>
      </c>
      <c r="H69" t="str">
        <f>IF($E69=1,"["&amp;VLOOKUP($D69,'Data Types'!$A$2:$G$14,2,FALSE)&amp;"]"&amp;VLOOKUP($D69,'Data Types'!$A$2:$G$14,5,FALSE),"["&amp;VLOOKUP($D69,'Data Types'!$A$2:$G$14,3,FALSE)&amp;"]"&amp;VLOOKUP($D69,'Data Types'!$A$2:$G$14,6,FALSE))</f>
        <v>[ExifURationalArray](xref:ExifLibrary.ExifURationalArray)</v>
      </c>
      <c r="I69" t="str">
        <f>IF(D69="ASCII","string",IF(VLOOKUP($D69,'Data Types'!$A$2:$G$14,7,FALSE)="",VLOOKUP($D69,'Data Types'!$A$2:$G$14,4,FALSE)&amp;IF($E69=1,"","["&amp;$E69&amp;"]"),"["&amp;VLOOKUP($D69,'Data Types'!$A$2:$G$14,4,FALSE)&amp;IF($E69=1,"","["&amp;$E69&amp;"]")&amp;"]"&amp;VLOOKUP($D69,'Data Types'!$A$2:$G$14,7,FALSE)))</f>
        <v>[MathEx.UFraction32[]](xref:ExifLibrary.MathEx.UFraction32)</v>
      </c>
      <c r="J69" t="str">
        <f>IF($F69="","",IF($G69=1,"["&amp;VLOOKUP($F69,'Data Types'!$A$2:$G$14,2,FALSE)&amp;"]"&amp;VLOOKUP($F69,'Data Types'!$A$2:$G$14,5,FALSE),"["&amp;VLOOKUP($F69,'Data Types'!$A$2:$G$14,3,FALSE)&amp;"]"&amp;VLOOKUP($F69,'Data Types'!$A$2:$G$14,6,FALSE)))</f>
        <v/>
      </c>
      <c r="K69" t="str">
        <f>IF(F69="ASCII","string",IF($F69="","",IF(VLOOKUP($F69,'Data Types'!$A$2:$G$14,7,FALSE)="",VLOOKUP($F69,'Data Types'!$A$2:$G$14,4,FALSE)&amp;IF($G69=1,"","["&amp;$G69&amp;"]"),"["&amp;VLOOKUP($F69,'Data Types'!$A$2:$G$14,4,FALSE)&amp;IF($G69=1,"","["&amp;$G69&amp;"]")&amp;"]"&amp;VLOOKUP($F69,'Data Types'!$A$2:$G$14,7,FALSE))))</f>
        <v/>
      </c>
      <c r="L69" t="str">
        <f t="shared" si="22"/>
        <v>[ExifURationalArray](xref:ExifLibrary.ExifURationalArray)</v>
      </c>
      <c r="M69" t="str">
        <f t="shared" si="23"/>
        <v>[MathEx.UFraction32[]](xref:ExifLibrary.MathEx.UFraction32)</v>
      </c>
      <c r="N69" t="b">
        <f>NOT( ISERROR(VLOOKUP($A69,'Custom Types'!$A$3:$A$937,1,FALSE)))</f>
        <v>0</v>
      </c>
      <c r="O69" t="str">
        <f t="shared" si="20"/>
        <v>[XPosition](xref:ExifLibrary.ExifTag.XPosition)</v>
      </c>
      <c r="P69" t="str">
        <f>IF($N69,VLOOKUP($A69,'Custom Types'!$A$3:$C$937,2,FALSE),L69)</f>
        <v>[ExifURationalArray](xref:ExifLibrary.ExifURationalArray)</v>
      </c>
      <c r="Q69" t="str">
        <f>IF($N69,VLOOKUP($A69,'Custom Types'!$A$3:$C$937,3,FALSE),M69)</f>
        <v>[MathEx.UFraction32[]](xref:ExifLibrary.MathEx.UFraction32)</v>
      </c>
      <c r="R69" t="str">
        <f t="shared" si="21"/>
        <v>[XPosition](xref:ExifLibrary.ExifTag.XPosition) | 286 | 0x011E | [ExifURationalArray](xref:ExifLibrary.ExifURationalArray) | [MathEx.UFraction32[]](xref:ExifLibrary.MathEx.UFraction32)</v>
      </c>
    </row>
    <row r="70" spans="1:18" x14ac:dyDescent="0.25">
      <c r="A70" t="s">
        <v>12</v>
      </c>
      <c r="B70">
        <v>282</v>
      </c>
      <c r="C70" t="str">
        <f t="shared" si="24"/>
        <v>0x011A</v>
      </c>
      <c r="D70" t="s">
        <v>13</v>
      </c>
      <c r="E70">
        <v>1</v>
      </c>
      <c r="H70" t="str">
        <f>IF($E70=1,"["&amp;VLOOKUP($D70,'Data Types'!$A$2:$G$14,2,FALSE)&amp;"]"&amp;VLOOKUP($D70,'Data Types'!$A$2:$G$14,5,FALSE),"["&amp;VLOOKUP($D70,'Data Types'!$A$2:$G$14,3,FALSE)&amp;"]"&amp;VLOOKUP($D70,'Data Types'!$A$2:$G$14,6,FALSE))</f>
        <v>[ExifURational](xref:ExifLibrary.ExifURational)</v>
      </c>
      <c r="I70" t="str">
        <f>IF(D70="ASCII","string",IF(VLOOKUP($D70,'Data Types'!$A$2:$G$14,7,FALSE)="",VLOOKUP($D70,'Data Types'!$A$2:$G$14,4,FALSE)&amp;IF($E70=1,"","["&amp;$E70&amp;"]"),"["&amp;VLOOKUP($D70,'Data Types'!$A$2:$G$14,4,FALSE)&amp;IF($E70=1,"","["&amp;$E70&amp;"]")&amp;"]"&amp;VLOOKUP($D70,'Data Types'!$A$2:$G$14,7,FALSE)))</f>
        <v>[MathEx.UFraction32](xref:ExifLibrary.MathEx.UFraction32)</v>
      </c>
      <c r="J70" t="str">
        <f>IF($F70="","",IF($G70=1,"["&amp;VLOOKUP($F70,'Data Types'!$A$2:$G$14,2,FALSE)&amp;"]"&amp;VLOOKUP($F70,'Data Types'!$A$2:$G$14,5,FALSE),"["&amp;VLOOKUP($F70,'Data Types'!$A$2:$G$14,3,FALSE)&amp;"]"&amp;VLOOKUP($F70,'Data Types'!$A$2:$G$14,6,FALSE)))</f>
        <v/>
      </c>
      <c r="K70" t="str">
        <f>IF(F70="ASCII","string",IF($F70="","",IF(VLOOKUP($F70,'Data Types'!$A$2:$G$14,7,FALSE)="",VLOOKUP($F70,'Data Types'!$A$2:$G$14,4,FALSE)&amp;IF($G70=1,"","["&amp;$G70&amp;"]"),"["&amp;VLOOKUP($F70,'Data Types'!$A$2:$G$14,4,FALSE)&amp;IF($G70=1,"","["&amp;$G70&amp;"]")&amp;"]"&amp;VLOOKUP($F70,'Data Types'!$A$2:$G$14,7,FALSE))))</f>
        <v/>
      </c>
      <c r="L70" t="str">
        <f t="shared" si="22"/>
        <v>[ExifURational](xref:ExifLibrary.ExifURational)</v>
      </c>
      <c r="M70" t="str">
        <f t="shared" si="23"/>
        <v>[MathEx.UFraction32](xref:ExifLibrary.MathEx.UFraction32)</v>
      </c>
      <c r="N70" t="b">
        <f>NOT( ISERROR(VLOOKUP($A70,'Custom Types'!$A$3:$A$937,1,FALSE)))</f>
        <v>0</v>
      </c>
      <c r="O70" t="str">
        <f t="shared" si="20"/>
        <v>[XResolution](xref:ExifLibrary.ExifTag.XResolution)</v>
      </c>
      <c r="P70" t="str">
        <f>IF($N70,VLOOKUP($A70,'Custom Types'!$A$3:$C$937,2,FALSE),L70)</f>
        <v>[ExifURational](xref:ExifLibrary.ExifURational)</v>
      </c>
      <c r="Q70" t="str">
        <f>IF($N70,VLOOKUP($A70,'Custom Types'!$A$3:$C$937,3,FALSE),M70)</f>
        <v>[MathEx.UFraction32](xref:ExifLibrary.MathEx.UFraction32)</v>
      </c>
      <c r="R70" t="str">
        <f t="shared" si="21"/>
        <v>[XResolution](xref:ExifLibrary.ExifTag.XResolution) | 282 | 0x011A | [ExifURational](xref:ExifLibrary.ExifURational) | [MathEx.UFraction32](xref:ExifLibrary.MathEx.UFraction32)</v>
      </c>
    </row>
    <row r="71" spans="1:18" x14ac:dyDescent="0.25">
      <c r="A71" t="s">
        <v>24</v>
      </c>
      <c r="B71">
        <v>529</v>
      </c>
      <c r="C71" t="str">
        <f t="shared" si="24"/>
        <v>0x0211</v>
      </c>
      <c r="D71" t="s">
        <v>13</v>
      </c>
      <c r="E71">
        <v>3</v>
      </c>
      <c r="H71" t="str">
        <f>IF($E71=1,"["&amp;VLOOKUP($D71,'Data Types'!$A$2:$G$14,2,FALSE)&amp;"]"&amp;VLOOKUP($D71,'Data Types'!$A$2:$G$14,5,FALSE),"["&amp;VLOOKUP($D71,'Data Types'!$A$2:$G$14,3,FALSE)&amp;"]"&amp;VLOOKUP($D71,'Data Types'!$A$2:$G$14,6,FALSE))</f>
        <v>[ExifURationalArray](xref:ExifLibrary.ExifURationalArray)</v>
      </c>
      <c r="I71" t="str">
        <f>IF(D71="ASCII","string",IF(VLOOKUP($D71,'Data Types'!$A$2:$G$14,7,FALSE)="",VLOOKUP($D71,'Data Types'!$A$2:$G$14,4,FALSE)&amp;IF($E71=1,"","["&amp;$E71&amp;"]"),"["&amp;VLOOKUP($D71,'Data Types'!$A$2:$G$14,4,FALSE)&amp;IF($E71=1,"","["&amp;$E71&amp;"]")&amp;"]"&amp;VLOOKUP($D71,'Data Types'!$A$2:$G$14,7,FALSE)))</f>
        <v>[MathEx.UFraction32[3]](xref:ExifLibrary.MathEx.UFraction32)</v>
      </c>
      <c r="J71" t="str">
        <f>IF($F71="","",IF($G71=1,"["&amp;VLOOKUP($F71,'Data Types'!$A$2:$G$14,2,FALSE)&amp;"]"&amp;VLOOKUP($F71,'Data Types'!$A$2:$G$14,5,FALSE),"["&amp;VLOOKUP($F71,'Data Types'!$A$2:$G$14,3,FALSE)&amp;"]"&amp;VLOOKUP($F71,'Data Types'!$A$2:$G$14,6,FALSE)))</f>
        <v/>
      </c>
      <c r="K71" t="str">
        <f>IF(F71="ASCII","string",IF($F71="","",IF(VLOOKUP($F71,'Data Types'!$A$2:$G$14,7,FALSE)="",VLOOKUP($F71,'Data Types'!$A$2:$G$14,4,FALSE)&amp;IF($G71=1,"","["&amp;$G71&amp;"]"),"["&amp;VLOOKUP($F71,'Data Types'!$A$2:$G$14,4,FALSE)&amp;IF($G71=1,"","["&amp;$G71&amp;"]")&amp;"]"&amp;VLOOKUP($F71,'Data Types'!$A$2:$G$14,7,FALSE))))</f>
        <v/>
      </c>
      <c r="L71" t="str">
        <f t="shared" si="22"/>
        <v>[ExifURationalArray](xref:ExifLibrary.ExifURationalArray)</v>
      </c>
      <c r="M71" t="str">
        <f t="shared" si="23"/>
        <v>[MathEx.UFraction32[3]](xref:ExifLibrary.MathEx.UFraction32)</v>
      </c>
      <c r="N71" t="b">
        <f>NOT( ISERROR(VLOOKUP($A71,'Custom Types'!$A$3:$A$937,1,FALSE)))</f>
        <v>0</v>
      </c>
      <c r="O71" t="str">
        <f t="shared" si="20"/>
        <v>[YCbCrCoefficients](xref:ExifLibrary.ExifTag.YCbCrCoefficients)</v>
      </c>
      <c r="P71" t="str">
        <f>IF($N71,VLOOKUP($A71,'Custom Types'!$A$3:$C$937,2,FALSE),L71)</f>
        <v>[ExifURationalArray](xref:ExifLibrary.ExifURationalArray)</v>
      </c>
      <c r="Q71" t="str">
        <f>IF($N71,VLOOKUP($A71,'Custom Types'!$A$3:$C$937,3,FALSE),M71)</f>
        <v>[MathEx.UFraction32[3]](xref:ExifLibrary.MathEx.UFraction32)</v>
      </c>
      <c r="R71" t="str">
        <f t="shared" si="21"/>
        <v>[YCbCrCoefficients](xref:ExifLibrary.ExifTag.YCbCrCoefficients) | 529 | 0x0211 | [ExifURationalArray](xref:ExifLibrary.ExifURationalArray) | [MathEx.UFraction32[3]](xref:ExifLibrary.MathEx.UFraction32)</v>
      </c>
    </row>
    <row r="72" spans="1:18" x14ac:dyDescent="0.25">
      <c r="A72" t="s">
        <v>11</v>
      </c>
      <c r="B72">
        <v>531</v>
      </c>
      <c r="C72" t="str">
        <f t="shared" si="24"/>
        <v>0x0213</v>
      </c>
      <c r="D72" t="s">
        <v>1</v>
      </c>
      <c r="E72">
        <v>1</v>
      </c>
      <c r="H72" t="str">
        <f>IF($E72=1,"["&amp;VLOOKUP($D72,'Data Types'!$A$2:$G$14,2,FALSE)&amp;"]"&amp;VLOOKUP($D72,'Data Types'!$A$2:$G$14,5,FALSE),"["&amp;VLOOKUP($D72,'Data Types'!$A$2:$G$14,3,FALSE)&amp;"]"&amp;VLOOKUP($D72,'Data Types'!$A$2:$G$14,6,FALSE))</f>
        <v>[ExifUShort](xref:ExifLibrary.ExifUShort)</v>
      </c>
      <c r="I72" t="str">
        <f>IF(D72="ASCII","string",IF(VLOOKUP($D72,'Data Types'!$A$2:$G$14,7,FALSE)="",VLOOKUP($D72,'Data Types'!$A$2:$G$14,4,FALSE)&amp;IF($E72=1,"","["&amp;$E72&amp;"]"),"["&amp;VLOOKUP($D72,'Data Types'!$A$2:$G$14,4,FALSE)&amp;IF($E72=1,"","["&amp;$E72&amp;"]")&amp;"]"&amp;VLOOKUP($D72,'Data Types'!$A$2:$G$14,7,FALSE)))</f>
        <v>ushort</v>
      </c>
      <c r="J72" t="str">
        <f>IF($F72="","",IF($G72=1,"["&amp;VLOOKUP($F72,'Data Types'!$A$2:$G$14,2,FALSE)&amp;"]"&amp;VLOOKUP($F72,'Data Types'!$A$2:$G$14,5,FALSE),"["&amp;VLOOKUP($F72,'Data Types'!$A$2:$G$14,3,FALSE)&amp;"]"&amp;VLOOKUP($F72,'Data Types'!$A$2:$G$14,6,FALSE)))</f>
        <v/>
      </c>
      <c r="K72" t="str">
        <f>IF(F72="ASCII","string",IF($F72="","",IF(VLOOKUP($F72,'Data Types'!$A$2:$G$14,7,FALSE)="",VLOOKUP($F72,'Data Types'!$A$2:$G$14,4,FALSE)&amp;IF($G72=1,"","["&amp;$G72&amp;"]"),"["&amp;VLOOKUP($F72,'Data Types'!$A$2:$G$14,4,FALSE)&amp;IF($G72=1,"","["&amp;$G72&amp;"]")&amp;"]"&amp;VLOOKUP($F72,'Data Types'!$A$2:$G$14,7,FALSE))))</f>
        <v/>
      </c>
      <c r="L72" t="str">
        <f t="shared" si="22"/>
        <v>[ExifUShort](xref:ExifLibrary.ExifUShort)</v>
      </c>
      <c r="M72" t="str">
        <f t="shared" si="23"/>
        <v>ushort</v>
      </c>
      <c r="N72" t="b">
        <f>NOT( ISERROR(VLOOKUP($A72,'Custom Types'!$A$3:$A$937,1,FALSE)))</f>
        <v>1</v>
      </c>
      <c r="O72" t="str">
        <f t="shared" si="20"/>
        <v>[YCbCrPositioning](xref:ExifLibrary.ExifTag.YCbCrPositioning)</v>
      </c>
      <c r="P72" t="str">
        <f>IF($N72,VLOOKUP($A72,'Custom Types'!$A$3:$C$937,2,FALSE),L72)</f>
        <v>[ExifEnumProperty\&lt;YCbCrPositioning&gt;](xref:ExifLibrary.ExifEnumProperty`1)</v>
      </c>
      <c r="Q72" t="str">
        <f>IF($N72,VLOOKUP($A72,'Custom Types'!$A$3:$C$937,3,FALSE),M72)</f>
        <v>enum [(YCbCrPositioning)](xref:ExifLibrary.YCbCrPositioning)</v>
      </c>
      <c r="R72" t="str">
        <f t="shared" si="21"/>
        <v>[YCbCrPositioning](xref:ExifLibrary.ExifTag.YCbCrPositioning) | 531 | 0x0213 | [ExifEnumProperty\&lt;YCbCrPositioning&gt;](xref:ExifLibrary.ExifEnumProperty`1) | enum [(YCbCrPositioning)](xref:ExifLibrary.YCbCrPositioning)</v>
      </c>
    </row>
    <row r="73" spans="1:18" x14ac:dyDescent="0.25">
      <c r="A73" t="s">
        <v>10</v>
      </c>
      <c r="B73">
        <v>530</v>
      </c>
      <c r="C73" t="str">
        <f t="shared" si="24"/>
        <v>0x0212</v>
      </c>
      <c r="D73" t="s">
        <v>1</v>
      </c>
      <c r="E73">
        <v>2</v>
      </c>
      <c r="H73" t="str">
        <f>IF($E73=1,"["&amp;VLOOKUP($D73,'Data Types'!$A$2:$G$14,2,FALSE)&amp;"]"&amp;VLOOKUP($D73,'Data Types'!$A$2:$G$14,5,FALSE),"["&amp;VLOOKUP($D73,'Data Types'!$A$2:$G$14,3,FALSE)&amp;"]"&amp;VLOOKUP($D73,'Data Types'!$A$2:$G$14,6,FALSE))</f>
        <v>[ExifUShortArray](xref:ExifLibrary.ExifUShortArray)</v>
      </c>
      <c r="I73" t="str">
        <f>IF(D73="ASCII","string",IF(VLOOKUP($D73,'Data Types'!$A$2:$G$14,7,FALSE)="",VLOOKUP($D73,'Data Types'!$A$2:$G$14,4,FALSE)&amp;IF($E73=1,"","["&amp;$E73&amp;"]"),"["&amp;VLOOKUP($D73,'Data Types'!$A$2:$G$14,4,FALSE)&amp;IF($E73=1,"","["&amp;$E73&amp;"]")&amp;"]"&amp;VLOOKUP($D73,'Data Types'!$A$2:$G$14,7,FALSE)))</f>
        <v>ushort[2]</v>
      </c>
      <c r="J73" t="str">
        <f>IF($F73="","",IF($G73=1,"["&amp;VLOOKUP($F73,'Data Types'!$A$2:$G$14,2,FALSE)&amp;"]"&amp;VLOOKUP($F73,'Data Types'!$A$2:$G$14,5,FALSE),"["&amp;VLOOKUP($F73,'Data Types'!$A$2:$G$14,3,FALSE)&amp;"]"&amp;VLOOKUP($F73,'Data Types'!$A$2:$G$14,6,FALSE)))</f>
        <v/>
      </c>
      <c r="K73" t="str">
        <f>IF(F73="ASCII","string",IF($F73="","",IF(VLOOKUP($F73,'Data Types'!$A$2:$G$14,7,FALSE)="",VLOOKUP($F73,'Data Types'!$A$2:$G$14,4,FALSE)&amp;IF($G73=1,"","["&amp;$G73&amp;"]"),"["&amp;VLOOKUP($F73,'Data Types'!$A$2:$G$14,4,FALSE)&amp;IF($G73=1,"","["&amp;$G73&amp;"]")&amp;"]"&amp;VLOOKUP($F73,'Data Types'!$A$2:$G$14,7,FALSE))))</f>
        <v/>
      </c>
      <c r="L73" t="str">
        <f t="shared" si="22"/>
        <v>[ExifUShortArray](xref:ExifLibrary.ExifUShortArray)</v>
      </c>
      <c r="M73" t="str">
        <f t="shared" si="23"/>
        <v>ushort[2]</v>
      </c>
      <c r="N73" t="b">
        <f>NOT( ISERROR(VLOOKUP($A73,'Custom Types'!$A$3:$A$937,1,FALSE)))</f>
        <v>0</v>
      </c>
      <c r="O73" t="str">
        <f t="shared" si="20"/>
        <v>[YCbCrSubSampling](xref:ExifLibrary.ExifTag.YCbCrSubSampling)</v>
      </c>
      <c r="P73" t="str">
        <f>IF($N73,VLOOKUP($A73,'Custom Types'!$A$3:$C$937,2,FALSE),L73)</f>
        <v>[ExifUShortArray](xref:ExifLibrary.ExifUShortArray)</v>
      </c>
      <c r="Q73" t="str">
        <f>IF($N73,VLOOKUP($A73,'Custom Types'!$A$3:$C$937,3,FALSE),M73)</f>
        <v>ushort[2]</v>
      </c>
      <c r="R73" t="str">
        <f t="shared" si="21"/>
        <v>[YCbCrSubSampling](xref:ExifLibrary.ExifTag.YCbCrSubSampling) | 530 | 0x0212 | [ExifUShortArray](xref:ExifLibrary.ExifUShortArray) | ushort[2]</v>
      </c>
    </row>
    <row r="74" spans="1:18" x14ac:dyDescent="0.25">
      <c r="A74" t="s">
        <v>49</v>
      </c>
      <c r="B74">
        <v>287</v>
      </c>
      <c r="C74" t="str">
        <f t="shared" si="24"/>
        <v>0x011F</v>
      </c>
      <c r="D74" t="s">
        <v>13</v>
      </c>
      <c r="H74" t="str">
        <f>IF($E74=1,"["&amp;VLOOKUP($D74,'Data Types'!$A$2:$G$14,2,FALSE)&amp;"]"&amp;VLOOKUP($D74,'Data Types'!$A$2:$G$14,5,FALSE),"["&amp;VLOOKUP($D74,'Data Types'!$A$2:$G$14,3,FALSE)&amp;"]"&amp;VLOOKUP($D74,'Data Types'!$A$2:$G$14,6,FALSE))</f>
        <v>[ExifURationalArray](xref:ExifLibrary.ExifURationalArray)</v>
      </c>
      <c r="I74" t="str">
        <f>IF(D74="ASCII","string",IF(VLOOKUP($D74,'Data Types'!$A$2:$G$14,7,FALSE)="",VLOOKUP($D74,'Data Types'!$A$2:$G$14,4,FALSE)&amp;IF($E74=1,"","["&amp;$E74&amp;"]"),"["&amp;VLOOKUP($D74,'Data Types'!$A$2:$G$14,4,FALSE)&amp;IF($E74=1,"","["&amp;$E74&amp;"]")&amp;"]"&amp;VLOOKUP($D74,'Data Types'!$A$2:$G$14,7,FALSE)))</f>
        <v>[MathEx.UFraction32[]](xref:ExifLibrary.MathEx.UFraction32)</v>
      </c>
      <c r="J74" t="str">
        <f>IF($F74="","",IF($G74=1,"["&amp;VLOOKUP($F74,'Data Types'!$A$2:$G$14,2,FALSE)&amp;"]"&amp;VLOOKUP($F74,'Data Types'!$A$2:$G$14,5,FALSE),"["&amp;VLOOKUP($F74,'Data Types'!$A$2:$G$14,3,FALSE)&amp;"]"&amp;VLOOKUP($F74,'Data Types'!$A$2:$G$14,6,FALSE)))</f>
        <v/>
      </c>
      <c r="K74" t="str">
        <f>IF(F74="ASCII","string",IF($F74="","",IF(VLOOKUP($F74,'Data Types'!$A$2:$G$14,7,FALSE)="",VLOOKUP($F74,'Data Types'!$A$2:$G$14,4,FALSE)&amp;IF($G74=1,"","["&amp;$G74&amp;"]"),"["&amp;VLOOKUP($F74,'Data Types'!$A$2:$G$14,4,FALSE)&amp;IF($G74=1,"","["&amp;$G74&amp;"]")&amp;"]"&amp;VLOOKUP($F74,'Data Types'!$A$2:$G$14,7,FALSE))))</f>
        <v/>
      </c>
      <c r="L74" t="str">
        <f t="shared" si="22"/>
        <v>[ExifURationalArray](xref:ExifLibrary.ExifURationalArray)</v>
      </c>
      <c r="M74" t="str">
        <f t="shared" si="23"/>
        <v>[MathEx.UFraction32[]](xref:ExifLibrary.MathEx.UFraction32)</v>
      </c>
      <c r="N74" t="b">
        <f>NOT( ISERROR(VLOOKUP($A74,'Custom Types'!$A$3:$A$937,1,FALSE)))</f>
        <v>0</v>
      </c>
      <c r="O74" t="str">
        <f t="shared" si="20"/>
        <v>[YPosition](xref:ExifLibrary.ExifTag.YPosition)</v>
      </c>
      <c r="P74" t="str">
        <f>IF($N74,VLOOKUP($A74,'Custom Types'!$A$3:$C$937,2,FALSE),L74)</f>
        <v>[ExifURationalArray](xref:ExifLibrary.ExifURationalArray)</v>
      </c>
      <c r="Q74" t="str">
        <f>IF($N74,VLOOKUP($A74,'Custom Types'!$A$3:$C$937,3,FALSE),M74)</f>
        <v>[MathEx.UFraction32[]](xref:ExifLibrary.MathEx.UFraction32)</v>
      </c>
      <c r="R74" t="str">
        <f t="shared" si="21"/>
        <v>[YPosition](xref:ExifLibrary.ExifTag.YPosition) | 287 | 0x011F | [ExifURationalArray](xref:ExifLibrary.ExifURationalArray) | [MathEx.UFraction32[]](xref:ExifLibrary.MathEx.UFraction32)</v>
      </c>
    </row>
    <row r="75" spans="1:18" x14ac:dyDescent="0.25">
      <c r="A75" t="s">
        <v>14</v>
      </c>
      <c r="B75">
        <v>283</v>
      </c>
      <c r="C75" t="str">
        <f t="shared" si="24"/>
        <v>0x011B</v>
      </c>
      <c r="D75" t="s">
        <v>13</v>
      </c>
      <c r="E75">
        <v>1</v>
      </c>
      <c r="H75" t="str">
        <f>IF($E75=1,"["&amp;VLOOKUP($D75,'Data Types'!$A$2:$G$14,2,FALSE)&amp;"]"&amp;VLOOKUP($D75,'Data Types'!$A$2:$G$14,5,FALSE),"["&amp;VLOOKUP($D75,'Data Types'!$A$2:$G$14,3,FALSE)&amp;"]"&amp;VLOOKUP($D75,'Data Types'!$A$2:$G$14,6,FALSE))</f>
        <v>[ExifURational](xref:ExifLibrary.ExifURational)</v>
      </c>
      <c r="I75" t="str">
        <f>IF(D75="ASCII","string",IF(VLOOKUP($D75,'Data Types'!$A$2:$G$14,7,FALSE)="",VLOOKUP($D75,'Data Types'!$A$2:$G$14,4,FALSE)&amp;IF($E75=1,"","["&amp;$E75&amp;"]"),"["&amp;VLOOKUP($D75,'Data Types'!$A$2:$G$14,4,FALSE)&amp;IF($E75=1,"","["&amp;$E75&amp;"]")&amp;"]"&amp;VLOOKUP($D75,'Data Types'!$A$2:$G$14,7,FALSE)))</f>
        <v>[MathEx.UFraction32](xref:ExifLibrary.MathEx.UFraction32)</v>
      </c>
      <c r="J75" t="str">
        <f>IF($F75="","",IF($G75=1,"["&amp;VLOOKUP($F75,'Data Types'!$A$2:$G$14,2,FALSE)&amp;"]"&amp;VLOOKUP($F75,'Data Types'!$A$2:$G$14,5,FALSE),"["&amp;VLOOKUP($F75,'Data Types'!$A$2:$G$14,3,FALSE)&amp;"]"&amp;VLOOKUP($F75,'Data Types'!$A$2:$G$14,6,FALSE)))</f>
        <v/>
      </c>
      <c r="K75" t="str">
        <f>IF(F75="ASCII","string",IF($F75="","",IF(VLOOKUP($F75,'Data Types'!$A$2:$G$14,7,FALSE)="",VLOOKUP($F75,'Data Types'!$A$2:$G$14,4,FALSE)&amp;IF($G75=1,"","["&amp;$G75&amp;"]"),"["&amp;VLOOKUP($F75,'Data Types'!$A$2:$G$14,4,FALSE)&amp;IF($G75=1,"","["&amp;$G75&amp;"]")&amp;"]"&amp;VLOOKUP($F75,'Data Types'!$A$2:$G$14,7,FALSE))))</f>
        <v/>
      </c>
      <c r="L75" t="str">
        <f t="shared" si="22"/>
        <v>[ExifURational](xref:ExifLibrary.ExifURational)</v>
      </c>
      <c r="M75" t="str">
        <f t="shared" si="23"/>
        <v>[MathEx.UFraction32](xref:ExifLibrary.MathEx.UFraction32)</v>
      </c>
      <c r="N75" t="b">
        <f>NOT( ISERROR(VLOOKUP($A75,'Custom Types'!$A$3:$A$937,1,FALSE)))</f>
        <v>0</v>
      </c>
      <c r="O75" t="str">
        <f t="shared" si="20"/>
        <v>[YResolution](xref:ExifLibrary.ExifTag.YResolution)</v>
      </c>
      <c r="P75" t="str">
        <f>IF($N75,VLOOKUP($A75,'Custom Types'!$A$3:$C$937,2,FALSE),L75)</f>
        <v>[ExifURational](xref:ExifLibrary.ExifURational)</v>
      </c>
      <c r="Q75" t="str">
        <f>IF($N75,VLOOKUP($A75,'Custom Types'!$A$3:$C$937,3,FALSE),M75)</f>
        <v>[MathEx.UFraction32](xref:ExifLibrary.MathEx.UFraction32)</v>
      </c>
      <c r="R75" t="str">
        <f t="shared" si="21"/>
        <v>[YResolution](xref:ExifLibrary.ExifTag.YResolution) | 283 | 0x011B | [ExifURational](xref:ExifLibrary.ExifURational) | [MathEx.UFraction32](xref:ExifLibrary.MathEx.UFraction32)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Types</vt:lpstr>
      <vt:lpstr>Custom Types</vt:lpstr>
      <vt:lpstr>All Tags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Galyen</dc:creator>
  <cp:lastModifiedBy>Warren Galyen</cp:lastModifiedBy>
  <dcterms:created xsi:type="dcterms:W3CDTF">2019-09-09T12:35:38Z</dcterms:created>
  <dcterms:modified xsi:type="dcterms:W3CDTF">2020-06-27T19:56:13Z</dcterms:modified>
</cp:coreProperties>
</file>