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ropbox\PRÁCTICA FINAL BBDD\ZZZFINAL\"/>
    </mc:Choice>
  </mc:AlternateContent>
  <bookViews>
    <workbookView xWindow="0" yWindow="0" windowWidth="16380" windowHeight="8190" tabRatio="993"/>
  </bookViews>
  <sheets>
    <sheet name="Hoja1" sheetId="1" r:id="rId1"/>
  </sheets>
  <definedNames>
    <definedName name="solver_adj" localSheetId="0" hidden="1">Hoja1!$I$52:$J$57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Hoja1!$I$52:$I$57</definedName>
    <definedName name="solver_lhs2" localSheetId="0" hidden="1">Hoja1!$O$52:$O$57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Hoja1!$M$60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Hoja1!$C$52:$C$57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57" i="1" l="1"/>
  <c r="G57" i="1"/>
  <c r="N57" i="1" s="1"/>
  <c r="F57" i="1"/>
  <c r="H57" i="1" s="1"/>
  <c r="O57" i="1" s="1"/>
  <c r="L56" i="1"/>
  <c r="G56" i="1"/>
  <c r="N56" i="1" s="1"/>
  <c r="F56" i="1"/>
  <c r="H56" i="1" s="1"/>
  <c r="O56" i="1" s="1"/>
  <c r="L55" i="1"/>
  <c r="H55" i="1"/>
  <c r="O55" i="1" s="1"/>
  <c r="G55" i="1"/>
  <c r="N55" i="1" s="1"/>
  <c r="F55" i="1"/>
  <c r="L54" i="1"/>
  <c r="H54" i="1"/>
  <c r="O54" i="1" s="1"/>
  <c r="G54" i="1"/>
  <c r="N54" i="1" s="1"/>
  <c r="F54" i="1"/>
  <c r="L53" i="1"/>
  <c r="G53" i="1"/>
  <c r="N53" i="1" s="1"/>
  <c r="M53" i="1" s="1"/>
  <c r="F53" i="1"/>
  <c r="H53" i="1" s="1"/>
  <c r="O53" i="1" s="1"/>
  <c r="L52" i="1"/>
  <c r="G52" i="1"/>
  <c r="N52" i="1" s="1"/>
  <c r="F52" i="1"/>
  <c r="H52" i="1" s="1"/>
  <c r="O52" i="1" s="1"/>
  <c r="G45" i="1"/>
  <c r="G43" i="1"/>
  <c r="G42" i="1"/>
  <c r="G41" i="1"/>
  <c r="G40" i="1"/>
  <c r="G39" i="1"/>
  <c r="G38" i="1"/>
  <c r="G37" i="1"/>
  <c r="D29" i="1"/>
  <c r="K23" i="1"/>
  <c r="G23" i="1"/>
  <c r="J23" i="1" s="1"/>
  <c r="K22" i="1"/>
  <c r="G22" i="1"/>
  <c r="J22" i="1" s="1"/>
  <c r="K21" i="1"/>
  <c r="G21" i="1"/>
  <c r="J21" i="1" s="1"/>
  <c r="K20" i="1"/>
  <c r="G20" i="1"/>
  <c r="J20" i="1" s="1"/>
  <c r="K19" i="1"/>
  <c r="G19" i="1"/>
  <c r="J19" i="1" s="1"/>
  <c r="K18" i="1"/>
  <c r="G18" i="1"/>
  <c r="J18" i="1" s="1"/>
  <c r="M57" i="1" l="1"/>
  <c r="M54" i="1"/>
  <c r="M52" i="1"/>
  <c r="M55" i="1"/>
  <c r="M56" i="1"/>
  <c r="D25" i="1"/>
  <c r="M60" i="1" l="1"/>
  <c r="L22" i="1"/>
  <c r="L20" i="1"/>
  <c r="L18" i="1"/>
  <c r="L26" i="1" s="1"/>
  <c r="L23" i="1"/>
  <c r="L21" i="1"/>
  <c r="L19" i="1"/>
</calcChain>
</file>

<file path=xl/sharedStrings.xml><?xml version="1.0" encoding="utf-8"?>
<sst xmlns="http://schemas.openxmlformats.org/spreadsheetml/2006/main" count="58" uniqueCount="39">
  <si>
    <t>MES</t>
  </si>
  <si>
    <t>PÁGINAS ESPERADAS</t>
  </si>
  <si>
    <t>DÍAS LABORABLES</t>
  </si>
  <si>
    <t>PÁGINAS DIARIAS APROX.</t>
  </si>
  <si>
    <t>CONCEPTO COSTE</t>
  </si>
  <si>
    <t>VALOR DEL COSTE</t>
  </si>
  <si>
    <t>FIJOS</t>
  </si>
  <si>
    <t>Enero</t>
  </si>
  <si>
    <t>Tasa salarial empleado fijo</t>
  </si>
  <si>
    <t>9€ por hora</t>
  </si>
  <si>
    <t>Horas semanales</t>
  </si>
  <si>
    <t>Febrero</t>
  </si>
  <si>
    <t>Coste pagina subcontratada</t>
  </si>
  <si>
    <t>2,75€ por página</t>
  </si>
  <si>
    <t>Pausa</t>
  </si>
  <si>
    <t>Marzo</t>
  </si>
  <si>
    <t>Paginas/hora</t>
  </si>
  <si>
    <t>Abril</t>
  </si>
  <si>
    <t>Mayo</t>
  </si>
  <si>
    <t>Junio</t>
  </si>
  <si>
    <t>Primera posibilidad</t>
  </si>
  <si>
    <t>H/EMPLE</t>
  </si>
  <si>
    <t>Pag/Emp</t>
  </si>
  <si>
    <t>H/emple</t>
  </si>
  <si>
    <t>Coste</t>
  </si>
  <si>
    <t>Empleados necesarios</t>
  </si>
  <si>
    <t>TOTAL</t>
  </si>
  <si>
    <t>Segunda posibilidad</t>
  </si>
  <si>
    <t>Precio Páginas</t>
  </si>
  <si>
    <t>Tercera posibilidad</t>
  </si>
  <si>
    <t>H/EMPLE/PRO</t>
  </si>
  <si>
    <t>H/EMPLE/TOT</t>
  </si>
  <si>
    <t>paginas fijas</t>
  </si>
  <si>
    <t>Emp Fijos</t>
  </si>
  <si>
    <t>Subcontratados</t>
  </si>
  <si>
    <t>precio páginas</t>
  </si>
  <si>
    <t>COSTES</t>
  </si>
  <si>
    <t>costes fijos</t>
  </si>
  <si>
    <t>Pag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</si>
</sst>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rgb="FF66FFFF"/>
      </patternFill>
    </fill>
    <fill>
      <patternFill patternType="solid">
        <fgColor rgb="FF66FFFF"/>
        <bgColor rgb="FF66CC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00CC33"/>
        <bgColor rgb="FF339966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6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8" xfId="0" applyFont="1" applyFill="1" applyBorder="1"/>
    <xf numFmtId="0" fontId="0" fillId="3" borderId="9" xfId="0" applyFont="1" applyFill="1" applyBorder="1" applyAlignment="1">
      <alignment horizontal="center"/>
    </xf>
    <xf numFmtId="0" fontId="0" fillId="2" borderId="10" xfId="0" applyFont="1" applyFill="1" applyBorder="1"/>
    <xf numFmtId="0" fontId="0" fillId="3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0" borderId="0" xfId="0" applyFont="1"/>
    <xf numFmtId="0" fontId="0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15" xfId="0" applyFont="1" applyFill="1" applyBorder="1"/>
    <xf numFmtId="0" fontId="0" fillId="4" borderId="0" xfId="0" applyFont="1" applyFill="1"/>
    <xf numFmtId="0" fontId="0" fillId="4" borderId="0" xfId="0" applyFill="1" applyAlignment="1">
      <alignment horizontal="center"/>
    </xf>
    <xf numFmtId="4" fontId="0" fillId="4" borderId="0" xfId="0" applyNumberFormat="1" applyFill="1"/>
    <xf numFmtId="164" fontId="0" fillId="4" borderId="0" xfId="0" applyNumberFormat="1" applyFill="1"/>
    <xf numFmtId="0" fontId="0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FF"/>
      <rgbColor rgb="FFCC99FF"/>
      <rgbColor rgb="FFFFCC99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60"/>
  <sheetViews>
    <sheetView tabSelected="1" topLeftCell="D43" zoomScale="110" zoomScaleNormal="110" workbookViewId="0">
      <selection activeCell="M60" sqref="M60"/>
    </sheetView>
  </sheetViews>
  <sheetFormatPr baseColWidth="10" defaultColWidth="9.140625" defaultRowHeight="12.75" x14ac:dyDescent="0.2"/>
  <cols>
    <col min="1" max="1" width="11.5703125"/>
    <col min="2" max="2" width="13.85546875"/>
    <col min="3" max="3" width="23.42578125"/>
    <col min="4" max="4" width="23.5703125"/>
    <col min="5" max="5" width="27.42578125"/>
    <col min="6" max="7" width="13.140625"/>
    <col min="9" max="9" width="14.42578125"/>
    <col min="11" max="11" width="14.5703125"/>
    <col min="12" max="12" width="17.5703125"/>
    <col min="13" max="13" width="14.5703125"/>
    <col min="14" max="14" width="7.42578125"/>
    <col min="15" max="15" width="14.7109375"/>
    <col min="16" max="1025" width="11.5703125"/>
  </cols>
  <sheetData>
    <row r="5" spans="2:16" ht="21.2" customHeight="1" x14ac:dyDescent="0.2">
      <c r="B5" s="4" t="s">
        <v>0</v>
      </c>
      <c r="C5" s="5" t="s">
        <v>1</v>
      </c>
      <c r="D5" s="5" t="s">
        <v>2</v>
      </c>
      <c r="E5" s="6" t="s">
        <v>3</v>
      </c>
      <c r="F5" s="6"/>
      <c r="G5" s="6"/>
      <c r="H5" s="6"/>
      <c r="I5" s="6"/>
      <c r="J5" s="6"/>
      <c r="K5" s="7"/>
      <c r="L5" s="8" t="s">
        <v>4</v>
      </c>
      <c r="M5" s="9" t="s">
        <v>5</v>
      </c>
      <c r="P5" t="s">
        <v>6</v>
      </c>
    </row>
    <row r="6" spans="2:16" ht="14.85" customHeight="1" x14ac:dyDescent="0.2">
      <c r="B6" s="10" t="s">
        <v>7</v>
      </c>
      <c r="C6" s="11">
        <v>250000</v>
      </c>
      <c r="D6" s="11">
        <v>21</v>
      </c>
      <c r="E6" s="12">
        <v>11904</v>
      </c>
      <c r="F6" s="12"/>
      <c r="G6" s="12"/>
      <c r="H6" s="12"/>
      <c r="I6" s="12"/>
      <c r="J6" s="12"/>
      <c r="L6" s="13" t="s">
        <v>8</v>
      </c>
      <c r="M6" s="14" t="s">
        <v>9</v>
      </c>
      <c r="O6" t="s">
        <v>10</v>
      </c>
      <c r="P6">
        <v>40</v>
      </c>
    </row>
    <row r="7" spans="2:16" ht="15.4" customHeight="1" x14ac:dyDescent="0.2">
      <c r="B7" s="10" t="s">
        <v>11</v>
      </c>
      <c r="C7" s="11">
        <v>270000</v>
      </c>
      <c r="D7" s="11">
        <v>20</v>
      </c>
      <c r="E7" s="12">
        <v>13500</v>
      </c>
      <c r="F7" s="12"/>
      <c r="G7" s="12"/>
      <c r="H7" s="12"/>
      <c r="I7" s="12"/>
      <c r="J7" s="12"/>
      <c r="L7" s="15" t="s">
        <v>12</v>
      </c>
      <c r="M7" s="16" t="s">
        <v>13</v>
      </c>
      <c r="O7" t="s">
        <v>14</v>
      </c>
      <c r="P7">
        <v>0.5</v>
      </c>
    </row>
    <row r="8" spans="2:16" x14ac:dyDescent="0.2">
      <c r="B8" s="10" t="s">
        <v>15</v>
      </c>
      <c r="C8" s="11">
        <v>230000</v>
      </c>
      <c r="D8" s="11">
        <v>21</v>
      </c>
      <c r="E8" s="12">
        <v>10952</v>
      </c>
      <c r="F8" s="12"/>
      <c r="G8" s="12"/>
      <c r="H8" s="12"/>
      <c r="I8" s="12"/>
      <c r="J8" s="12"/>
      <c r="O8" t="s">
        <v>16</v>
      </c>
      <c r="P8">
        <v>4</v>
      </c>
    </row>
    <row r="9" spans="2:16" x14ac:dyDescent="0.2">
      <c r="B9" s="10" t="s">
        <v>17</v>
      </c>
      <c r="C9" s="11">
        <v>200000</v>
      </c>
      <c r="D9" s="11">
        <v>20</v>
      </c>
      <c r="E9" s="12">
        <v>10000</v>
      </c>
      <c r="F9" s="12"/>
      <c r="G9" s="12"/>
      <c r="H9" s="12"/>
      <c r="I9" s="12"/>
      <c r="J9" s="12"/>
    </row>
    <row r="10" spans="2:16" x14ac:dyDescent="0.2">
      <c r="B10" s="10" t="s">
        <v>18</v>
      </c>
      <c r="C10" s="11">
        <v>220000</v>
      </c>
      <c r="D10" s="11">
        <v>21</v>
      </c>
      <c r="E10" s="12">
        <v>10476</v>
      </c>
      <c r="F10" s="12"/>
      <c r="G10" s="12"/>
      <c r="H10" s="12"/>
      <c r="I10" s="12"/>
      <c r="J10" s="12"/>
    </row>
    <row r="11" spans="2:16" x14ac:dyDescent="0.2">
      <c r="B11" s="17" t="s">
        <v>19</v>
      </c>
      <c r="C11" s="18">
        <v>240000</v>
      </c>
      <c r="D11" s="18">
        <v>21</v>
      </c>
      <c r="E11" s="19">
        <v>11428</v>
      </c>
      <c r="F11" s="19"/>
      <c r="G11" s="19"/>
      <c r="H11" s="19"/>
      <c r="I11" s="19"/>
      <c r="J11" s="19"/>
    </row>
    <row r="15" spans="2:16" x14ac:dyDescent="0.2">
      <c r="K15" s="20"/>
    </row>
    <row r="17" spans="2:12" x14ac:dyDescent="0.2">
      <c r="B17" s="3" t="s">
        <v>20</v>
      </c>
      <c r="C17" s="3"/>
      <c r="D17" s="3"/>
      <c r="E17" s="3"/>
      <c r="F17" s="22"/>
      <c r="G17" s="23" t="s">
        <v>21</v>
      </c>
      <c r="H17" s="23"/>
      <c r="I17" s="23"/>
      <c r="J17" s="23" t="s">
        <v>22</v>
      </c>
      <c r="K17" s="24" t="s">
        <v>23</v>
      </c>
      <c r="L17" s="22" t="s">
        <v>24</v>
      </c>
    </row>
    <row r="18" spans="2:12" x14ac:dyDescent="0.2">
      <c r="B18" s="21" t="s">
        <v>7</v>
      </c>
      <c r="C18" s="25">
        <v>250000</v>
      </c>
      <c r="D18" s="25">
        <v>21</v>
      </c>
      <c r="E18" s="21">
        <v>11904</v>
      </c>
      <c r="F18" s="21"/>
      <c r="G18" s="21">
        <f t="shared" ref="G18:G23" si="0">D18/5*(40-$P$7*5)</f>
        <v>157.5</v>
      </c>
      <c r="H18" s="21"/>
      <c r="I18" s="21"/>
      <c r="J18" s="21">
        <f t="shared" ref="J18:J23" si="1">(C18/4)/G18</f>
        <v>396.82539682539681</v>
      </c>
      <c r="K18" s="22">
        <f t="shared" ref="K18:K23" si="2">D18/5*(40)</f>
        <v>168</v>
      </c>
      <c r="L18" s="26">
        <f t="shared" ref="L18:L23" si="3">$D$25*9*K18</f>
        <v>680400</v>
      </c>
    </row>
    <row r="19" spans="2:12" x14ac:dyDescent="0.2">
      <c r="B19" s="21" t="s">
        <v>11</v>
      </c>
      <c r="C19" s="25">
        <v>270000</v>
      </c>
      <c r="D19" s="25">
        <v>20</v>
      </c>
      <c r="E19" s="21">
        <v>13500</v>
      </c>
      <c r="F19" s="21"/>
      <c r="G19" s="21">
        <f t="shared" si="0"/>
        <v>150</v>
      </c>
      <c r="H19" s="21"/>
      <c r="I19" s="21"/>
      <c r="J19" s="21">
        <f t="shared" si="1"/>
        <v>450</v>
      </c>
      <c r="K19" s="22">
        <f t="shared" si="2"/>
        <v>160</v>
      </c>
      <c r="L19" s="26">
        <f t="shared" si="3"/>
        <v>648000</v>
      </c>
    </row>
    <row r="20" spans="2:12" x14ac:dyDescent="0.2">
      <c r="B20" s="21" t="s">
        <v>15</v>
      </c>
      <c r="C20" s="25">
        <v>230000</v>
      </c>
      <c r="D20" s="25">
        <v>21</v>
      </c>
      <c r="E20" s="21">
        <v>10952</v>
      </c>
      <c r="F20" s="21"/>
      <c r="G20" s="21">
        <f t="shared" si="0"/>
        <v>157.5</v>
      </c>
      <c r="H20" s="21"/>
      <c r="I20" s="21"/>
      <c r="J20" s="21">
        <f t="shared" si="1"/>
        <v>365.07936507936506</v>
      </c>
      <c r="K20" s="22">
        <f t="shared" si="2"/>
        <v>168</v>
      </c>
      <c r="L20" s="26">
        <f t="shared" si="3"/>
        <v>680400</v>
      </c>
    </row>
    <row r="21" spans="2:12" x14ac:dyDescent="0.2">
      <c r="B21" s="21" t="s">
        <v>17</v>
      </c>
      <c r="C21" s="25">
        <v>200000</v>
      </c>
      <c r="D21" s="25">
        <v>20</v>
      </c>
      <c r="E21" s="21">
        <v>10000</v>
      </c>
      <c r="F21" s="21"/>
      <c r="G21" s="21">
        <f t="shared" si="0"/>
        <v>150</v>
      </c>
      <c r="H21" s="21"/>
      <c r="I21" s="21"/>
      <c r="J21" s="21">
        <f t="shared" si="1"/>
        <v>333.33333333333331</v>
      </c>
      <c r="K21" s="22">
        <f t="shared" si="2"/>
        <v>160</v>
      </c>
      <c r="L21" s="26">
        <f t="shared" si="3"/>
        <v>648000</v>
      </c>
    </row>
    <row r="22" spans="2:12" x14ac:dyDescent="0.2">
      <c r="B22" s="21" t="s">
        <v>18</v>
      </c>
      <c r="C22" s="25">
        <v>220000</v>
      </c>
      <c r="D22" s="25">
        <v>21</v>
      </c>
      <c r="E22" s="21">
        <v>10476</v>
      </c>
      <c r="F22" s="21"/>
      <c r="G22" s="21">
        <f t="shared" si="0"/>
        <v>157.5</v>
      </c>
      <c r="H22" s="21"/>
      <c r="I22" s="21"/>
      <c r="J22" s="21">
        <f t="shared" si="1"/>
        <v>349.20634920634922</v>
      </c>
      <c r="K22" s="22">
        <f t="shared" si="2"/>
        <v>168</v>
      </c>
      <c r="L22" s="26">
        <f t="shared" si="3"/>
        <v>680400</v>
      </c>
    </row>
    <row r="23" spans="2:12" x14ac:dyDescent="0.2">
      <c r="B23" s="21" t="s">
        <v>19</v>
      </c>
      <c r="C23" s="21">
        <v>240000</v>
      </c>
      <c r="D23" s="21">
        <v>21</v>
      </c>
      <c r="E23" s="21">
        <v>11428</v>
      </c>
      <c r="F23" s="21"/>
      <c r="G23" s="21">
        <f t="shared" si="0"/>
        <v>157.5</v>
      </c>
      <c r="H23" s="21"/>
      <c r="I23" s="21"/>
      <c r="J23" s="21">
        <f t="shared" si="1"/>
        <v>380.95238095238096</v>
      </c>
      <c r="K23" s="22">
        <f t="shared" si="2"/>
        <v>168</v>
      </c>
      <c r="L23" s="26">
        <f t="shared" si="3"/>
        <v>680400</v>
      </c>
    </row>
    <row r="24" spans="2:12" x14ac:dyDescent="0.2">
      <c r="B24" s="22"/>
      <c r="C24" s="24"/>
      <c r="D24" s="24"/>
      <c r="E24" s="24"/>
      <c r="F24" s="24"/>
      <c r="G24" s="24"/>
      <c r="H24" s="24"/>
      <c r="I24" s="24"/>
      <c r="J24" s="24"/>
      <c r="K24" s="22"/>
      <c r="L24" s="24"/>
    </row>
    <row r="25" spans="2:12" x14ac:dyDescent="0.2">
      <c r="B25" s="22" t="s">
        <v>25</v>
      </c>
      <c r="C25" s="24"/>
      <c r="D25" s="24">
        <f>MAX(J18:J23)</f>
        <v>450</v>
      </c>
      <c r="E25" s="24"/>
      <c r="F25" s="24"/>
      <c r="G25" s="24"/>
      <c r="H25" s="24"/>
      <c r="I25" s="24"/>
      <c r="J25" s="24"/>
      <c r="K25" s="22"/>
      <c r="L25" s="24"/>
    </row>
    <row r="26" spans="2:12" x14ac:dyDescent="0.2">
      <c r="B26" s="22" t="s">
        <v>26</v>
      </c>
      <c r="C26" s="22"/>
      <c r="D26" s="22"/>
      <c r="E26" s="22"/>
      <c r="F26" s="22"/>
      <c r="G26" s="22"/>
      <c r="H26" s="22"/>
      <c r="I26" s="22"/>
      <c r="J26" s="22"/>
      <c r="K26" s="22"/>
      <c r="L26" s="27">
        <f>SUM(L18:L23)</f>
        <v>4017600</v>
      </c>
    </row>
    <row r="29" spans="2:12" x14ac:dyDescent="0.2">
      <c r="D29">
        <f>(C18/P7)/(D18/5*(40-P7*D18))</f>
        <v>4035.5125100887813</v>
      </c>
    </row>
    <row r="36" spans="2:7" x14ac:dyDescent="0.2">
      <c r="B36" s="2" t="s">
        <v>27</v>
      </c>
      <c r="C36" s="2"/>
      <c r="D36" s="2"/>
      <c r="E36" s="2"/>
      <c r="F36" s="29"/>
      <c r="G36" t="s">
        <v>28</v>
      </c>
    </row>
    <row r="37" spans="2:7" x14ac:dyDescent="0.2">
      <c r="B37" s="28" t="s">
        <v>7</v>
      </c>
      <c r="C37" s="30">
        <v>250000</v>
      </c>
      <c r="D37" s="30">
        <v>21</v>
      </c>
      <c r="E37" s="28">
        <v>11904</v>
      </c>
      <c r="F37" s="28"/>
      <c r="G37">
        <f t="shared" ref="G37:G43" si="4">C37*2.75</f>
        <v>687500</v>
      </c>
    </row>
    <row r="38" spans="2:7" x14ac:dyDescent="0.2">
      <c r="B38" s="28" t="s">
        <v>11</v>
      </c>
      <c r="C38" s="30">
        <v>270000</v>
      </c>
      <c r="D38" s="30">
        <v>20</v>
      </c>
      <c r="E38" s="28">
        <v>13500</v>
      </c>
      <c r="F38" s="28"/>
      <c r="G38">
        <f t="shared" si="4"/>
        <v>742500</v>
      </c>
    </row>
    <row r="39" spans="2:7" x14ac:dyDescent="0.2">
      <c r="B39" s="28" t="s">
        <v>15</v>
      </c>
      <c r="C39" s="30">
        <v>230000</v>
      </c>
      <c r="D39" s="30">
        <v>21</v>
      </c>
      <c r="E39" s="28">
        <v>10952</v>
      </c>
      <c r="F39" s="28"/>
      <c r="G39">
        <f t="shared" si="4"/>
        <v>632500</v>
      </c>
    </row>
    <row r="40" spans="2:7" x14ac:dyDescent="0.2">
      <c r="B40" s="28" t="s">
        <v>17</v>
      </c>
      <c r="C40" s="30">
        <v>200000</v>
      </c>
      <c r="D40" s="30">
        <v>20</v>
      </c>
      <c r="E40" s="28">
        <v>10000</v>
      </c>
      <c r="F40" s="28"/>
      <c r="G40">
        <f t="shared" si="4"/>
        <v>550000</v>
      </c>
    </row>
    <row r="41" spans="2:7" x14ac:dyDescent="0.2">
      <c r="B41" s="28" t="s">
        <v>18</v>
      </c>
      <c r="C41" s="30">
        <v>220000</v>
      </c>
      <c r="D41" s="30">
        <v>21</v>
      </c>
      <c r="E41" s="28">
        <v>10476</v>
      </c>
      <c r="F41" s="28"/>
      <c r="G41">
        <f t="shared" si="4"/>
        <v>605000</v>
      </c>
    </row>
    <row r="42" spans="2:7" x14ac:dyDescent="0.2">
      <c r="B42" s="28" t="s">
        <v>19</v>
      </c>
      <c r="C42" s="28">
        <v>240000</v>
      </c>
      <c r="D42" s="28">
        <v>21</v>
      </c>
      <c r="E42" s="28">
        <v>11428</v>
      </c>
      <c r="F42" s="28"/>
      <c r="G42">
        <f t="shared" si="4"/>
        <v>660000</v>
      </c>
    </row>
    <row r="43" spans="2:7" x14ac:dyDescent="0.2">
      <c r="G43">
        <f t="shared" si="4"/>
        <v>0</v>
      </c>
    </row>
    <row r="45" spans="2:7" x14ac:dyDescent="0.2">
      <c r="E45" t="s">
        <v>26</v>
      </c>
      <c r="G45">
        <f>SUM(G37:G42)</f>
        <v>3877500</v>
      </c>
    </row>
    <row r="51" spans="2:15" x14ac:dyDescent="0.2">
      <c r="B51" s="1" t="s">
        <v>29</v>
      </c>
      <c r="C51" s="1"/>
      <c r="D51" s="1"/>
      <c r="E51" s="1"/>
      <c r="F51" s="23" t="s">
        <v>30</v>
      </c>
      <c r="G51" t="s">
        <v>31</v>
      </c>
      <c r="H51" t="s">
        <v>32</v>
      </c>
      <c r="I51" t="s">
        <v>33</v>
      </c>
      <c r="J51" t="s">
        <v>34</v>
      </c>
      <c r="L51" t="s">
        <v>35</v>
      </c>
      <c r="M51" t="s">
        <v>36</v>
      </c>
      <c r="N51" t="s">
        <v>37</v>
      </c>
      <c r="O51" t="s">
        <v>38</v>
      </c>
    </row>
    <row r="52" spans="2:15" x14ac:dyDescent="0.2">
      <c r="B52" s="31" t="s">
        <v>7</v>
      </c>
      <c r="C52" s="32">
        <v>250000</v>
      </c>
      <c r="D52" s="33">
        <v>21</v>
      </c>
      <c r="E52" s="31">
        <v>11904</v>
      </c>
      <c r="F52" s="21">
        <f t="shared" ref="F52:F57" si="5">D52/5*(40-$P$7*5)</f>
        <v>157.5</v>
      </c>
      <c r="G52">
        <f t="shared" ref="G52:G57" si="6">D52/5*40</f>
        <v>168</v>
      </c>
      <c r="H52">
        <f t="shared" ref="H52:H57" si="7">F52*MAX($I$52:$I$57)*4</f>
        <v>209790</v>
      </c>
      <c r="I52">
        <v>333</v>
      </c>
      <c r="J52">
        <v>40209.999999999993</v>
      </c>
      <c r="L52" s="20">
        <f t="shared" ref="L52:L57" si="8">J52*2.75</f>
        <v>110577.49999999999</v>
      </c>
      <c r="M52">
        <f t="shared" ref="M52:M57" si="9">N52+L52</f>
        <v>614073.5</v>
      </c>
      <c r="N52">
        <f t="shared" ref="N52:N57" si="10">9*G52*MAX($I$52:$I$57)</f>
        <v>503496</v>
      </c>
      <c r="O52">
        <f t="shared" ref="O52:O57" si="11">H52+J52</f>
        <v>250000</v>
      </c>
    </row>
    <row r="53" spans="2:15" x14ac:dyDescent="0.2">
      <c r="B53" s="31" t="s">
        <v>11</v>
      </c>
      <c r="C53" s="32">
        <v>270000</v>
      </c>
      <c r="D53" s="33">
        <v>20</v>
      </c>
      <c r="E53" s="31">
        <v>13500</v>
      </c>
      <c r="F53" s="21">
        <f t="shared" si="5"/>
        <v>150</v>
      </c>
      <c r="G53">
        <f t="shared" si="6"/>
        <v>160</v>
      </c>
      <c r="H53">
        <f t="shared" si="7"/>
        <v>199800</v>
      </c>
      <c r="I53">
        <v>0</v>
      </c>
      <c r="J53">
        <v>70200</v>
      </c>
      <c r="L53" s="20">
        <f t="shared" si="8"/>
        <v>193050</v>
      </c>
      <c r="M53">
        <f t="shared" si="9"/>
        <v>672570</v>
      </c>
      <c r="N53">
        <f t="shared" si="10"/>
        <v>479520</v>
      </c>
      <c r="O53">
        <f t="shared" si="11"/>
        <v>270000</v>
      </c>
    </row>
    <row r="54" spans="2:15" x14ac:dyDescent="0.2">
      <c r="B54" s="31" t="s">
        <v>15</v>
      </c>
      <c r="C54" s="32">
        <v>230000</v>
      </c>
      <c r="D54" s="33">
        <v>21</v>
      </c>
      <c r="E54" s="31">
        <v>10952</v>
      </c>
      <c r="F54" s="21">
        <f t="shared" si="5"/>
        <v>157.5</v>
      </c>
      <c r="G54" s="20">
        <f t="shared" si="6"/>
        <v>168</v>
      </c>
      <c r="H54">
        <f t="shared" si="7"/>
        <v>209790</v>
      </c>
      <c r="I54">
        <v>0</v>
      </c>
      <c r="J54">
        <v>20209.999999999996</v>
      </c>
      <c r="L54" s="20">
        <f t="shared" si="8"/>
        <v>55577.499999999993</v>
      </c>
      <c r="M54">
        <f t="shared" si="9"/>
        <v>559073.5</v>
      </c>
      <c r="N54">
        <f t="shared" si="10"/>
        <v>503496</v>
      </c>
      <c r="O54">
        <f t="shared" si="11"/>
        <v>230000</v>
      </c>
    </row>
    <row r="55" spans="2:15" x14ac:dyDescent="0.2">
      <c r="B55" s="31" t="s">
        <v>17</v>
      </c>
      <c r="C55" s="32">
        <v>200000</v>
      </c>
      <c r="D55" s="33">
        <v>20</v>
      </c>
      <c r="E55" s="31">
        <v>10000</v>
      </c>
      <c r="F55" s="21">
        <f t="shared" si="5"/>
        <v>150</v>
      </c>
      <c r="G55">
        <f t="shared" si="6"/>
        <v>160</v>
      </c>
      <c r="H55">
        <f t="shared" si="7"/>
        <v>199800</v>
      </c>
      <c r="I55">
        <v>0</v>
      </c>
      <c r="J55">
        <v>200.00000000002274</v>
      </c>
      <c r="L55" s="20">
        <f t="shared" si="8"/>
        <v>550.00000000006253</v>
      </c>
      <c r="M55">
        <f t="shared" si="9"/>
        <v>480070.00000000006</v>
      </c>
      <c r="N55">
        <f t="shared" si="10"/>
        <v>479520</v>
      </c>
      <c r="O55">
        <f t="shared" si="11"/>
        <v>200000.00000000003</v>
      </c>
    </row>
    <row r="56" spans="2:15" x14ac:dyDescent="0.2">
      <c r="B56" s="31" t="s">
        <v>18</v>
      </c>
      <c r="C56" s="32">
        <v>220000</v>
      </c>
      <c r="D56" s="33">
        <v>21</v>
      </c>
      <c r="E56" s="31">
        <v>10476</v>
      </c>
      <c r="F56" s="21">
        <f t="shared" si="5"/>
        <v>157.5</v>
      </c>
      <c r="G56">
        <f t="shared" si="6"/>
        <v>168</v>
      </c>
      <c r="H56">
        <f t="shared" si="7"/>
        <v>209790</v>
      </c>
      <c r="I56">
        <v>0</v>
      </c>
      <c r="J56">
        <v>10209.999999999995</v>
      </c>
      <c r="L56" s="20">
        <f t="shared" si="8"/>
        <v>28077.499999999985</v>
      </c>
      <c r="M56">
        <f t="shared" si="9"/>
        <v>531573.5</v>
      </c>
      <c r="N56">
        <f t="shared" si="10"/>
        <v>503496</v>
      </c>
      <c r="O56">
        <f t="shared" si="11"/>
        <v>220000</v>
      </c>
    </row>
    <row r="57" spans="2:15" x14ac:dyDescent="0.2">
      <c r="B57" s="31" t="s">
        <v>19</v>
      </c>
      <c r="C57" s="34">
        <v>240000</v>
      </c>
      <c r="D57" s="31">
        <v>21</v>
      </c>
      <c r="E57" s="31">
        <v>11428</v>
      </c>
      <c r="F57" s="21">
        <f t="shared" si="5"/>
        <v>157.5</v>
      </c>
      <c r="G57">
        <f t="shared" si="6"/>
        <v>168</v>
      </c>
      <c r="H57">
        <f t="shared" si="7"/>
        <v>209790</v>
      </c>
      <c r="I57">
        <v>0</v>
      </c>
      <c r="J57">
        <v>30209.999999999996</v>
      </c>
      <c r="L57" s="20">
        <f t="shared" si="8"/>
        <v>83077.499999999985</v>
      </c>
      <c r="M57">
        <f t="shared" si="9"/>
        <v>586573.5</v>
      </c>
      <c r="N57">
        <f t="shared" si="10"/>
        <v>503496</v>
      </c>
      <c r="O57">
        <f t="shared" si="11"/>
        <v>240000</v>
      </c>
    </row>
    <row r="60" spans="2:15" x14ac:dyDescent="0.2">
      <c r="M60" s="20">
        <f>SUM(M52:M57)</f>
        <v>3443934</v>
      </c>
    </row>
  </sheetData>
  <mergeCells count="3">
    <mergeCell ref="B17:E17"/>
    <mergeCell ref="B36:E36"/>
    <mergeCell ref="B51:E5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Gonzalo</cp:lastModifiedBy>
  <cp:revision>6</cp:revision>
  <dcterms:created xsi:type="dcterms:W3CDTF">2017-01-13T16:10:15Z</dcterms:created>
  <dcterms:modified xsi:type="dcterms:W3CDTF">2017-01-19T18:00:39Z</dcterms:modified>
  <dc:language>es-ES</dc:language>
</cp:coreProperties>
</file>