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aldadomako/MSNT/CE_5338/HW4/"/>
    </mc:Choice>
  </mc:AlternateContent>
  <xr:revisionPtr revIDLastSave="0" documentId="13_ncr:1_{6CDB28D8-7595-8841-AA42-602CFEC1611D}" xr6:coauthVersionLast="47" xr6:coauthVersionMax="47" xr10:uidLastSave="{00000000-0000-0000-0000-000000000000}"/>
  <bookViews>
    <workbookView xWindow="2200" yWindow="500" windowWidth="26600" windowHeight="17500" xr2:uid="{00000000-000D-0000-FFFF-FFFF00000000}"/>
  </bookViews>
  <sheets>
    <sheet name="Street-Crown_" sheetId="1" r:id="rId1"/>
  </sheets>
  <definedNames>
    <definedName name="A">'Street-Crown_'!$D$18</definedName>
    <definedName name="b">'Street-Crown_'!$D$6</definedName>
    <definedName name="cc">'Street-Crown_'!$D$5</definedName>
    <definedName name="cs">'Street-Crown_'!$D$5</definedName>
    <definedName name="g">'Street-Crown_'!$D$3</definedName>
    <definedName name="m">'Street-Crown_'!$D$8</definedName>
    <definedName name="n">'Street-Crown_'!$D$10</definedName>
    <definedName name="Pw">'Street-Crown_'!$D$20</definedName>
    <definedName name="Q">'Street-Crown_'!$D$13</definedName>
    <definedName name="Rh">'Street-Crown_'!$D$21</definedName>
    <definedName name="So">'Street-Crown_'!$D$9</definedName>
    <definedName name="UC">'Street-Crown_'!$D$5</definedName>
    <definedName name="V">'Street-Crown_'!$D$19</definedName>
    <definedName name="y">'Street-Crown_'!$D$7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 s="1"/>
  <c r="D8" i="1"/>
  <c r="D33" i="1" s="1"/>
  <c r="D3" i="1" l="1"/>
  <c r="D15" i="1"/>
  <c r="D16" i="1"/>
  <c r="D32" i="1" s="1"/>
  <c r="D4" i="1" l="1"/>
  <c r="D5" i="1" s="1"/>
  <c r="D13" i="1"/>
  <c r="D31" i="1" l="1"/>
  <c r="D30" i="1" s="1"/>
  <c r="D36" i="1" s="1"/>
  <c r="D37" i="1" s="1"/>
</calcChain>
</file>

<file path=xl/sharedStrings.xml><?xml version="1.0" encoding="utf-8"?>
<sst xmlns="http://schemas.openxmlformats.org/spreadsheetml/2006/main" count="56" uniqueCount="42">
  <si>
    <t>Eng or SI</t>
  </si>
  <si>
    <t>L</t>
  </si>
  <si>
    <t>Manning n: (n)</t>
  </si>
  <si>
    <t>Geometry</t>
  </si>
  <si>
    <t>Inundation Calculations</t>
  </si>
  <si>
    <t>Slope</t>
  </si>
  <si>
    <t>Flow</t>
  </si>
  <si>
    <t>ft /ft</t>
  </si>
  <si>
    <r>
      <t>Long street (S</t>
    </r>
    <r>
      <rPr>
        <sz val="8"/>
        <rFont val="Arial"/>
        <family val="2"/>
      </rPr>
      <t>L</t>
    </r>
    <r>
      <rPr>
        <sz val="10"/>
        <rFont val="Arial"/>
        <family val="2"/>
      </rPr>
      <t>)</t>
    </r>
  </si>
  <si>
    <r>
      <t>Transverse street  (S</t>
    </r>
    <r>
      <rPr>
        <sz val="8"/>
        <rFont val="Arial"/>
        <family val="2"/>
      </rPr>
      <t>X</t>
    </r>
    <r>
      <rPr>
        <sz val="10"/>
        <rFont val="Arial"/>
        <family val="2"/>
      </rPr>
      <t>)</t>
    </r>
  </si>
  <si>
    <r>
      <t>Transverse gutter  (S</t>
    </r>
    <r>
      <rPr>
        <sz val="8"/>
        <rFont val="Arial"/>
        <family val="2"/>
      </rPr>
      <t>W</t>
    </r>
    <r>
      <rPr>
        <sz val="10"/>
        <rFont val="Arial"/>
        <family val="2"/>
      </rPr>
      <t>)</t>
    </r>
  </si>
  <si>
    <t>Street Flow (Qs)</t>
  </si>
  <si>
    <t>Gutter Flow (Qw)</t>
  </si>
  <si>
    <t>Total Flow (Q)</t>
  </si>
  <si>
    <t>cfs</t>
  </si>
  <si>
    <t>Flow: d1&lt;H</t>
  </si>
  <si>
    <t>ft</t>
  </si>
  <si>
    <r>
      <rPr>
        <b/>
        <sz val="10"/>
        <rFont val="Arial"/>
        <family val="2"/>
      </rPr>
      <t>H</t>
    </r>
    <r>
      <rPr>
        <sz val="10"/>
        <rFont val="Arial"/>
        <family val="2"/>
      </rPr>
      <t>: max depth criteria</t>
    </r>
  </si>
  <si>
    <t>d2</t>
  </si>
  <si>
    <t>Tx</t>
  </si>
  <si>
    <r>
      <rPr>
        <b/>
        <sz val="10"/>
        <rFont val="Arial"/>
        <family val="2"/>
      </rPr>
      <t>W</t>
    </r>
    <r>
      <rPr>
        <sz val="10"/>
        <rFont val="Arial"/>
        <family val="2"/>
      </rPr>
      <t>: Curb Width</t>
    </r>
  </si>
  <si>
    <r>
      <rPr>
        <b/>
        <sz val="10"/>
        <rFont val="Arial"/>
        <family val="2"/>
      </rPr>
      <t>T</t>
    </r>
    <r>
      <rPr>
        <sz val="10"/>
        <rFont val="Arial"/>
        <family val="2"/>
      </rPr>
      <t>: Spread</t>
    </r>
  </si>
  <si>
    <t>Input</t>
  </si>
  <si>
    <t>Inlet Efficiency</t>
  </si>
  <si>
    <t>Length (Design)</t>
  </si>
  <si>
    <t>Efficiency</t>
  </si>
  <si>
    <t>E</t>
  </si>
  <si>
    <t>Lt</t>
  </si>
  <si>
    <t>Se</t>
  </si>
  <si>
    <t>E0</t>
  </si>
  <si>
    <t>ft/ ft</t>
  </si>
  <si>
    <t>Qb</t>
  </si>
  <si>
    <t>Clog Factor</t>
  </si>
  <si>
    <t>Intercepted Flow Qr*E</t>
  </si>
  <si>
    <t>Bypass flow Q-Qi</t>
  </si>
  <si>
    <t>d1 = y+a | d2 + W*Sw</t>
  </si>
  <si>
    <t>Inlet E% Above + L_inlet = 6ft, Clog 10% reduce</t>
  </si>
  <si>
    <t>Length for E=100%</t>
  </si>
  <si>
    <t>Slope Equivalent X</t>
  </si>
  <si>
    <t>Ratio of flow gutter</t>
  </si>
  <si>
    <t>a = d1 - W*Sx</t>
  </si>
  <si>
    <t>Qi = E*Q(1-Clog)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</si>
</sst>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7" fillId="3" borderId="6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 textRotation="90"/>
    </xf>
    <xf numFmtId="0" fontId="5" fillId="2" borderId="12" xfId="0" applyFont="1" applyFill="1" applyBorder="1" applyAlignment="1">
      <alignment horizontal="center" vertical="center" textRotation="90"/>
    </xf>
    <xf numFmtId="2" fontId="2" fillId="3" borderId="17" xfId="0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15</xdr:col>
      <xdr:colOff>123093</xdr:colOff>
      <xdr:row>19</xdr:row>
      <xdr:rowOff>107901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DCA36-BF66-A307-3EBF-5982B6B65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0385" y="175846"/>
          <a:ext cx="7772400" cy="3312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8"/>
  <sheetViews>
    <sheetView tabSelected="1" zoomScale="130" zoomScaleNormal="130" workbookViewId="0">
      <selection activeCell="D37" sqref="D37"/>
    </sheetView>
  </sheetViews>
  <sheetFormatPr baseColWidth="10" defaultColWidth="9.1640625" defaultRowHeight="13" x14ac:dyDescent="0.15"/>
  <cols>
    <col min="1" max="1" width="3" style="1" customWidth="1"/>
    <col min="2" max="2" width="3.33203125" style="1" customWidth="1"/>
    <col min="3" max="3" width="17.83203125" style="1" customWidth="1"/>
    <col min="4" max="4" width="8.5" style="1" customWidth="1"/>
    <col min="5" max="5" width="11.6640625" style="1" customWidth="1"/>
    <col min="6" max="6" width="17.33203125" style="1" customWidth="1"/>
    <col min="7" max="16384" width="9.1640625" style="1"/>
  </cols>
  <sheetData>
    <row r="1" spans="2:5" ht="14" thickBot="1" x14ac:dyDescent="0.2">
      <c r="B1" s="6"/>
      <c r="C1" s="6"/>
      <c r="D1" s="6"/>
      <c r="E1" s="6"/>
    </row>
    <row r="2" spans="2:5" ht="18" thickTop="1" thickBot="1" x14ac:dyDescent="0.2">
      <c r="B2" s="14"/>
      <c r="C2" s="50" t="s">
        <v>4</v>
      </c>
      <c r="D2" s="50"/>
      <c r="E2" s="13" t="s">
        <v>0</v>
      </c>
    </row>
    <row r="3" spans="2:5" ht="30" customHeight="1" thickTop="1" x14ac:dyDescent="0.15">
      <c r="B3" s="51" t="s">
        <v>6</v>
      </c>
      <c r="C3" s="20" t="s">
        <v>11</v>
      </c>
      <c r="D3" s="43">
        <f>0.56/(n*y)*(b)^(0.5)*A^(2.67)</f>
        <v>0.20301155554370898</v>
      </c>
      <c r="E3" s="12" t="s">
        <v>14</v>
      </c>
    </row>
    <row r="4" spans="2:5" ht="16" customHeight="1" x14ac:dyDescent="0.15">
      <c r="B4" s="51"/>
      <c r="C4" s="32" t="s">
        <v>12</v>
      </c>
      <c r="D4" s="34">
        <f>0.56/(n*m)*(b)^(0.5)*(D15^(2.67)-A^(2.67))</f>
        <v>22.367387306053349</v>
      </c>
      <c r="E4" s="33" t="s">
        <v>14</v>
      </c>
    </row>
    <row r="5" spans="2:5" ht="14" thickBot="1" x14ac:dyDescent="0.2">
      <c r="B5" s="52"/>
      <c r="C5" s="21" t="s">
        <v>13</v>
      </c>
      <c r="D5" s="44">
        <f>SUM(D3:D4)</f>
        <v>22.570398861597059</v>
      </c>
      <c r="E5" s="9" t="s">
        <v>14</v>
      </c>
    </row>
    <row r="6" spans="2:5" ht="13.5" customHeight="1" thickTop="1" x14ac:dyDescent="0.15">
      <c r="B6" s="56" t="s">
        <v>5</v>
      </c>
      <c r="C6" s="20" t="s">
        <v>8</v>
      </c>
      <c r="D6" s="11">
        <v>2.5000000000000001E-2</v>
      </c>
      <c r="E6" s="12" t="s">
        <v>7</v>
      </c>
    </row>
    <row r="7" spans="2:5" x14ac:dyDescent="0.15">
      <c r="B7" s="51"/>
      <c r="C7" s="16" t="s">
        <v>9</v>
      </c>
      <c r="D7" s="41">
        <v>2.1000000000000001E-2</v>
      </c>
      <c r="E7" s="3" t="s">
        <v>7</v>
      </c>
    </row>
    <row r="8" spans="2:5" x14ac:dyDescent="0.15">
      <c r="B8" s="51"/>
      <c r="C8" s="16" t="s">
        <v>10</v>
      </c>
      <c r="D8" s="42">
        <f>1/12</f>
        <v>8.3333333333333329E-2</v>
      </c>
      <c r="E8" s="3" t="s">
        <v>7</v>
      </c>
    </row>
    <row r="9" spans="2:5" x14ac:dyDescent="0.15">
      <c r="B9" s="51"/>
      <c r="C9" s="16"/>
      <c r="D9" s="5"/>
      <c r="E9" s="3"/>
    </row>
    <row r="10" spans="2:5" ht="14" thickBot="1" x14ac:dyDescent="0.2">
      <c r="B10" s="51"/>
      <c r="C10" s="21" t="s">
        <v>2</v>
      </c>
      <c r="D10" s="8">
        <v>1.4999999999999999E-2</v>
      </c>
      <c r="E10" s="9"/>
    </row>
    <row r="11" spans="2:5" ht="15" thickTop="1" thickBot="1" x14ac:dyDescent="0.2">
      <c r="B11" s="52"/>
      <c r="C11" s="17"/>
      <c r="D11" s="23"/>
      <c r="E11" s="12"/>
    </row>
    <row r="12" spans="2:5" ht="8.25" customHeight="1" thickTop="1" thickBot="1" x14ac:dyDescent="0.2">
      <c r="B12" s="18"/>
      <c r="C12" s="18"/>
      <c r="D12" s="18"/>
      <c r="E12" s="19"/>
    </row>
    <row r="13" spans="2:5" ht="15" thickTop="1" thickBot="1" x14ac:dyDescent="0.2">
      <c r="B13" s="53" t="s">
        <v>3</v>
      </c>
      <c r="C13" s="25" t="s">
        <v>15</v>
      </c>
      <c r="D13" s="49" t="str">
        <f>IF(D15&lt;D14,"Sufficient","Too low")</f>
        <v>Too low</v>
      </c>
      <c r="E13" s="7"/>
    </row>
    <row r="14" spans="2:5" ht="14" thickTop="1" x14ac:dyDescent="0.15">
      <c r="B14" s="54"/>
      <c r="C14" s="16" t="s">
        <v>17</v>
      </c>
      <c r="D14" s="35">
        <v>0.5</v>
      </c>
      <c r="E14" s="3" t="s">
        <v>16</v>
      </c>
    </row>
    <row r="15" spans="2:5" x14ac:dyDescent="0.15">
      <c r="B15" s="54"/>
      <c r="C15" s="16" t="s">
        <v>35</v>
      </c>
      <c r="D15" s="35">
        <f>A+Pw*m</f>
        <v>0.64993316616766839</v>
      </c>
      <c r="E15" s="3" t="s">
        <v>16</v>
      </c>
    </row>
    <row r="16" spans="2:5" x14ac:dyDescent="0.15">
      <c r="B16" s="54"/>
      <c r="C16" s="16" t="s">
        <v>40</v>
      </c>
      <c r="D16" s="36">
        <f>A+Pw*y</f>
        <v>0.21359983283433509</v>
      </c>
      <c r="E16" s="3" t="s">
        <v>16</v>
      </c>
    </row>
    <row r="17" spans="2:6" ht="3" customHeight="1" thickBot="1" x14ac:dyDescent="0.2">
      <c r="B17" s="54"/>
      <c r="C17" s="45"/>
      <c r="D17" s="22"/>
      <c r="E17" s="22"/>
    </row>
    <row r="18" spans="2:6" ht="14" thickTop="1" x14ac:dyDescent="0.15">
      <c r="B18" s="54"/>
      <c r="C18" s="20" t="s">
        <v>18</v>
      </c>
      <c r="D18" s="10">
        <f>V*y</f>
        <v>6.6599832834335085E-2</v>
      </c>
      <c r="E18" s="20" t="s">
        <v>16</v>
      </c>
    </row>
    <row r="19" spans="2:6" x14ac:dyDescent="0.15">
      <c r="B19" s="54"/>
      <c r="C19" s="16" t="s">
        <v>19</v>
      </c>
      <c r="D19" s="4">
        <f>Rh-Pw</f>
        <v>3.1714206111588137</v>
      </c>
      <c r="E19" s="16" t="s">
        <v>16</v>
      </c>
    </row>
    <row r="20" spans="2:6" x14ac:dyDescent="0.15">
      <c r="B20" s="54"/>
      <c r="C20" s="16" t="s">
        <v>20</v>
      </c>
      <c r="D20" s="2">
        <v>7</v>
      </c>
      <c r="E20" s="16" t="s">
        <v>16</v>
      </c>
    </row>
    <row r="21" spans="2:6" ht="14" thickBot="1" x14ac:dyDescent="0.2">
      <c r="B21" s="55"/>
      <c r="C21" s="21" t="s">
        <v>21</v>
      </c>
      <c r="D21" s="26">
        <v>10.171420611158814</v>
      </c>
      <c r="E21" s="21" t="s">
        <v>16</v>
      </c>
    </row>
    <row r="22" spans="2:6" ht="14" thickTop="1" x14ac:dyDescent="0.15"/>
    <row r="25" spans="2:6" ht="14" thickBot="1" x14ac:dyDescent="0.2">
      <c r="C25" s="37"/>
    </row>
    <row r="26" spans="2:6" ht="15" thickTop="1" thickBot="1" x14ac:dyDescent="0.2">
      <c r="C26" s="25" t="s">
        <v>23</v>
      </c>
      <c r="D26" s="57" t="s">
        <v>36</v>
      </c>
      <c r="E26" s="58"/>
      <c r="F26" s="58"/>
    </row>
    <row r="27" spans="2:6" ht="14" thickTop="1" x14ac:dyDescent="0.15">
      <c r="C27" s="15" t="s">
        <v>22</v>
      </c>
      <c r="D27" s="27"/>
      <c r="E27" s="27"/>
      <c r="F27" s="27"/>
    </row>
    <row r="28" spans="2:6" x14ac:dyDescent="0.15">
      <c r="C28" s="16" t="s">
        <v>24</v>
      </c>
      <c r="D28" s="24">
        <v>6</v>
      </c>
      <c r="E28" s="24" t="s">
        <v>16</v>
      </c>
      <c r="F28" s="27" t="s">
        <v>1</v>
      </c>
    </row>
    <row r="29" spans="2:6" ht="14" thickBot="1" x14ac:dyDescent="0.2">
      <c r="C29" s="22"/>
      <c r="D29" s="22"/>
      <c r="E29" s="22"/>
      <c r="F29" s="28"/>
    </row>
    <row r="30" spans="2:6" ht="14" thickTop="1" x14ac:dyDescent="0.15">
      <c r="C30" s="20" t="s">
        <v>25</v>
      </c>
      <c r="D30" s="48">
        <f>1-(1-D28/D31)^(1.8)</f>
        <v>0.25553309936758806</v>
      </c>
      <c r="E30" s="10"/>
      <c r="F30" s="29" t="s">
        <v>26</v>
      </c>
    </row>
    <row r="31" spans="2:6" x14ac:dyDescent="0.15">
      <c r="C31" s="16" t="s">
        <v>37</v>
      </c>
      <c r="D31" s="46">
        <f>0.6*cc^(0.42)*b^(0.3)*(1/n/D32)^(0.6)</f>
        <v>39.681321758681683</v>
      </c>
      <c r="E31" s="36" t="s">
        <v>16</v>
      </c>
      <c r="F31" s="30" t="s">
        <v>27</v>
      </c>
    </row>
    <row r="32" spans="2:6" x14ac:dyDescent="0.15">
      <c r="C32" s="16" t="s">
        <v>38</v>
      </c>
      <c r="D32" s="38">
        <f>m+D16*D33*D35/Pw</f>
        <v>8.6357105379934518E-2</v>
      </c>
      <c r="E32" s="16" t="s">
        <v>30</v>
      </c>
      <c r="F32" s="30" t="s">
        <v>28</v>
      </c>
    </row>
    <row r="33" spans="3:6" ht="14" thickBot="1" x14ac:dyDescent="0.2">
      <c r="C33" s="21" t="s">
        <v>39</v>
      </c>
      <c r="D33" s="47">
        <f>(1+(m/y)/((1+(m/y)/(Rh/Pw-1))^(8/3)-1))^-1</f>
        <v>0.99093730764408638</v>
      </c>
      <c r="E33" s="26"/>
      <c r="F33" s="31" t="s">
        <v>29</v>
      </c>
    </row>
    <row r="34" spans="3:6" ht="14" thickTop="1" x14ac:dyDescent="0.15">
      <c r="C34" s="20"/>
      <c r="D34" s="10"/>
      <c r="E34" s="10"/>
      <c r="F34" s="29"/>
    </row>
    <row r="35" spans="3:6" x14ac:dyDescent="0.15">
      <c r="C35" s="16" t="s">
        <v>32</v>
      </c>
      <c r="D35" s="4">
        <v>0.1</v>
      </c>
      <c r="E35" s="4"/>
      <c r="F35" s="30"/>
    </row>
    <row r="36" spans="3:6" x14ac:dyDescent="0.15">
      <c r="C36" s="16" t="s">
        <v>33</v>
      </c>
      <c r="D36" s="38">
        <f>D30*cc*(1-D35)</f>
        <v>5.19073557755992</v>
      </c>
      <c r="E36" s="16" t="s">
        <v>14</v>
      </c>
      <c r="F36" s="30" t="s">
        <v>41</v>
      </c>
    </row>
    <row r="37" spans="3:6" ht="14" thickBot="1" x14ac:dyDescent="0.2">
      <c r="C37" s="21" t="s">
        <v>34</v>
      </c>
      <c r="D37" s="39">
        <f>cc-D36</f>
        <v>17.379663284037139</v>
      </c>
      <c r="E37" s="40" t="s">
        <v>14</v>
      </c>
      <c r="F37" s="31" t="s">
        <v>31</v>
      </c>
    </row>
    <row r="38" spans="3:6" ht="14" thickTop="1" x14ac:dyDescent="0.15"/>
  </sheetData>
  <mergeCells count="5">
    <mergeCell ref="C2:D2"/>
    <mergeCell ref="B3:B5"/>
    <mergeCell ref="B13:B21"/>
    <mergeCell ref="B6:B11"/>
    <mergeCell ref="D26:F26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Street-Crown_</vt:lpstr>
      <vt:lpstr>A</vt:lpstr>
      <vt:lpstr>b</vt:lpstr>
      <vt:lpstr>cc</vt:lpstr>
      <vt:lpstr>cs</vt:lpstr>
      <vt:lpstr>g</vt:lpstr>
      <vt:lpstr>m</vt:lpstr>
      <vt:lpstr>n</vt:lpstr>
      <vt:lpstr>Pw</vt:lpstr>
      <vt:lpstr>Q</vt:lpstr>
      <vt:lpstr>Rh</vt:lpstr>
      <vt:lpstr>So</vt:lpstr>
      <vt:lpstr>UC</vt:lpstr>
      <vt:lpstr>V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M@</dc:creator>
  <cp:lastModifiedBy>R Ad.</cp:lastModifiedBy>
  <cp:lastPrinted>2014-12-05T17:10:08Z</cp:lastPrinted>
  <dcterms:created xsi:type="dcterms:W3CDTF">1996-10-14T23:33:28Z</dcterms:created>
  <dcterms:modified xsi:type="dcterms:W3CDTF">2022-09-22T21:40:02Z</dcterms:modified>
</cp:coreProperties>
</file>