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aldadomako/MSNT/CE_5338/HW4/"/>
    </mc:Choice>
  </mc:AlternateContent>
  <xr:revisionPtr revIDLastSave="0" documentId="13_ncr:1_{CBCA6329-F9D2-E845-84E2-FEE15999E909}" xr6:coauthVersionLast="47" xr6:coauthVersionMax="47" xr10:uidLastSave="{00000000-0000-0000-0000-000000000000}"/>
  <bookViews>
    <workbookView xWindow="120" yWindow="500" windowWidth="26400" windowHeight="152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Sheet1!$D$17</definedName>
    <definedName name="b">Sheet1!$D$5</definedName>
    <definedName name="cc">Sheet1!$D$4</definedName>
    <definedName name="cs">Sheet1!$D$4</definedName>
    <definedName name="g">Sheet1!$D$3</definedName>
    <definedName name="m">Sheet1!$D$7</definedName>
    <definedName name="n">Sheet1!$D$9</definedName>
    <definedName name="Pw">Sheet1!$D$19</definedName>
    <definedName name="Q">Sheet1!$D$12</definedName>
    <definedName name="Rh">Sheet1!$D$20</definedName>
    <definedName name="So">Sheet1!$D$8</definedName>
    <definedName name="UC">Sheet1!$D$4</definedName>
    <definedName name="V">Sheet1!$D$18</definedName>
    <definedName name="y">Sheet1!$D$6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33" i="1"/>
  <c r="G31" i="1"/>
  <c r="I32" i="1" l="1"/>
  <c r="I33" i="1" s="1"/>
  <c r="D17" i="1"/>
  <c r="D19" i="1" l="1"/>
  <c r="D18" i="1"/>
  <c r="D15" i="1"/>
  <c r="D14" i="1"/>
  <c r="D13" i="1"/>
  <c r="D20" i="1" l="1"/>
</calcChain>
</file>

<file path=xl/sharedStrings.xml><?xml version="1.0" encoding="utf-8"?>
<sst xmlns="http://schemas.openxmlformats.org/spreadsheetml/2006/main" count="53" uniqueCount="34">
  <si>
    <t>Channel Properties</t>
  </si>
  <si>
    <t>ft or m</t>
  </si>
  <si>
    <t>1.49 or 1</t>
  </si>
  <si>
    <t>cfs or cms</t>
  </si>
  <si>
    <t>Eng or SI</t>
  </si>
  <si>
    <t>Froude Number:</t>
  </si>
  <si>
    <t>32.2 fpss or 9.81mpss</t>
  </si>
  <si>
    <t>Channel</t>
  </si>
  <si>
    <t>Units</t>
  </si>
  <si>
    <t>L^2</t>
  </si>
  <si>
    <t>L^3</t>
  </si>
  <si>
    <t>L</t>
  </si>
  <si>
    <t>V^3/sec.</t>
  </si>
  <si>
    <t>L/sec</t>
  </si>
  <si>
    <t>Manning Q</t>
  </si>
  <si>
    <t>Discharge (Q)</t>
  </si>
  <si>
    <t>Bottom Width (b)</t>
  </si>
  <si>
    <t>Depth (y)</t>
  </si>
  <si>
    <t>Gravity (g)</t>
  </si>
  <si>
    <t>Side Slope (m)</t>
  </si>
  <si>
    <t>Bottom Slope (So)</t>
  </si>
  <si>
    <t>Manning n: (n)</t>
  </si>
  <si>
    <t>Energy ( E )</t>
  </si>
  <si>
    <t>Force (M)</t>
  </si>
  <si>
    <t>Unit Correction (cc)</t>
  </si>
  <si>
    <t>Area (A)</t>
  </si>
  <si>
    <t>Velocity (V)</t>
  </si>
  <si>
    <t>Wetted Per. (Pw)</t>
  </si>
  <si>
    <t>Hydraulic Rad.( Rh )</t>
  </si>
  <si>
    <t>DELTA X</t>
  </si>
  <si>
    <t>avg</t>
  </si>
  <si>
    <t>Sf bar</t>
  </si>
  <si>
    <t>Delta X</t>
  </si>
  <si>
    <t>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</si>
</sst>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1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20937</xdr:colOff>
      <xdr:row>1</xdr:row>
      <xdr:rowOff>13211</xdr:rowOff>
    </xdr:from>
    <xdr:to>
      <xdr:col>11</xdr:col>
      <xdr:colOff>551446</xdr:colOff>
      <xdr:row>20</xdr:row>
      <xdr:rowOff>9148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9779" y="183658"/>
          <a:ext cx="4200142" cy="324137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4"/>
  <sheetViews>
    <sheetView tabSelected="1" zoomScale="130" zoomScaleNormal="130" workbookViewId="0">
      <selection activeCell="D10" sqref="D10"/>
    </sheetView>
  </sheetViews>
  <sheetFormatPr baseColWidth="10" defaultColWidth="9.1640625" defaultRowHeight="13" x14ac:dyDescent="0.15"/>
  <cols>
    <col min="1" max="1" width="3" style="1" customWidth="1"/>
    <col min="2" max="2" width="3.33203125" style="1" customWidth="1"/>
    <col min="3" max="3" width="17.83203125" style="1" customWidth="1"/>
    <col min="4" max="4" width="8.5" style="1" customWidth="1"/>
    <col min="5" max="5" width="11.6640625" style="1" customWidth="1"/>
    <col min="6" max="16384" width="9.1640625" style="1"/>
  </cols>
  <sheetData>
    <row r="1" spans="2:5" ht="14" thickBot="1" x14ac:dyDescent="0.2">
      <c r="B1" s="7"/>
      <c r="C1" s="7"/>
      <c r="D1" s="7"/>
      <c r="E1" s="7"/>
    </row>
    <row r="2" spans="2:5" ht="18" thickTop="1" thickBot="1" x14ac:dyDescent="0.2">
      <c r="B2" s="16"/>
      <c r="C2" s="38" t="s">
        <v>0</v>
      </c>
      <c r="D2" s="38"/>
      <c r="E2" s="15" t="s">
        <v>4</v>
      </c>
    </row>
    <row r="3" spans="2:5" ht="30" customHeight="1" thickTop="1" x14ac:dyDescent="0.15">
      <c r="B3" s="39" t="s">
        <v>8</v>
      </c>
      <c r="C3" s="22" t="s">
        <v>18</v>
      </c>
      <c r="D3" s="13">
        <v>32.200000000000003</v>
      </c>
      <c r="E3" s="14" t="s">
        <v>6</v>
      </c>
    </row>
    <row r="4" spans="2:5" ht="14" thickBot="1" x14ac:dyDescent="0.2">
      <c r="B4" s="40"/>
      <c r="C4" s="23" t="s">
        <v>24</v>
      </c>
      <c r="D4" s="10">
        <v>1.49</v>
      </c>
      <c r="E4" s="11" t="s">
        <v>2</v>
      </c>
    </row>
    <row r="5" spans="2:5" ht="13.5" customHeight="1" thickTop="1" x14ac:dyDescent="0.15">
      <c r="B5" s="44" t="s">
        <v>7</v>
      </c>
      <c r="C5" s="22" t="s">
        <v>16</v>
      </c>
      <c r="D5" s="13">
        <v>15</v>
      </c>
      <c r="E5" s="14" t="s">
        <v>1</v>
      </c>
    </row>
    <row r="6" spans="2:5" x14ac:dyDescent="0.15">
      <c r="B6" s="39"/>
      <c r="C6" s="18" t="s">
        <v>17</v>
      </c>
      <c r="D6" s="6">
        <v>2</v>
      </c>
      <c r="E6" s="3" t="s">
        <v>1</v>
      </c>
    </row>
    <row r="7" spans="2:5" x14ac:dyDescent="0.15">
      <c r="B7" s="39"/>
      <c r="C7" s="18" t="s">
        <v>19</v>
      </c>
      <c r="D7" s="5">
        <v>1</v>
      </c>
      <c r="E7" s="3"/>
    </row>
    <row r="8" spans="2:5" x14ac:dyDescent="0.15">
      <c r="B8" s="39"/>
      <c r="C8" s="18" t="s">
        <v>20</v>
      </c>
      <c r="D8" s="5">
        <v>0.01</v>
      </c>
      <c r="E8" s="3"/>
    </row>
    <row r="9" spans="2:5" ht="14" thickBot="1" x14ac:dyDescent="0.2">
      <c r="B9" s="39"/>
      <c r="C9" s="23" t="s">
        <v>21</v>
      </c>
      <c r="D9" s="10">
        <v>0.06</v>
      </c>
      <c r="E9" s="11"/>
    </row>
    <row r="10" spans="2:5" ht="15" thickTop="1" thickBot="1" x14ac:dyDescent="0.2">
      <c r="B10" s="40"/>
      <c r="C10" s="19" t="s">
        <v>14</v>
      </c>
      <c r="D10" s="25">
        <f>(cc/n)*((y*(b+m*y))^(5/3))/(b+2*y*(1+m^2)^0.5)^(2/3)*So^0.5</f>
        <v>117.70378344719782</v>
      </c>
      <c r="E10" s="14" t="s">
        <v>12</v>
      </c>
    </row>
    <row r="11" spans="2:5" ht="8.25" customHeight="1" thickTop="1" thickBot="1" x14ac:dyDescent="0.2">
      <c r="B11" s="20"/>
      <c r="C11" s="20"/>
      <c r="D11" s="20"/>
      <c r="E11" s="21"/>
    </row>
    <row r="12" spans="2:5" ht="15" thickTop="1" thickBot="1" x14ac:dyDescent="0.2">
      <c r="B12" s="41"/>
      <c r="C12" s="28" t="s">
        <v>15</v>
      </c>
      <c r="D12" s="8">
        <v>500</v>
      </c>
      <c r="E12" s="9" t="s">
        <v>3</v>
      </c>
    </row>
    <row r="13" spans="2:5" ht="14" thickTop="1" x14ac:dyDescent="0.15">
      <c r="B13" s="42"/>
      <c r="C13" s="17" t="s">
        <v>5</v>
      </c>
      <c r="D13" s="26">
        <f>Q/((g*(y^3*(b+m*y)^3/(b+2*m*y)))^0.5)</f>
        <v>1.937316125561872</v>
      </c>
      <c r="E13" s="3"/>
    </row>
    <row r="14" spans="2:5" x14ac:dyDescent="0.15">
      <c r="B14" s="42"/>
      <c r="C14" s="17" t="s">
        <v>22</v>
      </c>
      <c r="D14" s="27">
        <f>y+Q^2/(2*g*(y*(b+m*y))^2)</f>
        <v>5.3581207419028987</v>
      </c>
      <c r="E14" s="3" t="s">
        <v>11</v>
      </c>
    </row>
    <row r="15" spans="2:5" x14ac:dyDescent="0.15">
      <c r="B15" s="42"/>
      <c r="C15" s="17" t="s">
        <v>23</v>
      </c>
      <c r="D15" s="27">
        <f>Q^2/(g*y*(b+m*y))+b*y^2/2+m*y^3/3</f>
        <v>261.01887711606383</v>
      </c>
      <c r="E15" s="3" t="s">
        <v>10</v>
      </c>
    </row>
    <row r="16" spans="2:5" ht="3" customHeight="1" thickBot="1" x14ac:dyDescent="0.2">
      <c r="B16" s="42"/>
      <c r="C16" s="24"/>
      <c r="D16" s="24"/>
      <c r="E16" s="24"/>
    </row>
    <row r="17" spans="2:15" ht="14" thickTop="1" x14ac:dyDescent="0.15">
      <c r="B17" s="42"/>
      <c r="C17" s="22" t="s">
        <v>25</v>
      </c>
      <c r="D17" s="12">
        <f>y*(b+m*y)</f>
        <v>34</v>
      </c>
      <c r="E17" s="22" t="s">
        <v>9</v>
      </c>
    </row>
    <row r="18" spans="2:15" x14ac:dyDescent="0.15">
      <c r="B18" s="42"/>
      <c r="C18" s="18" t="s">
        <v>26</v>
      </c>
      <c r="D18" s="4">
        <f>Q/(y*(b+m*y))</f>
        <v>14.705882352941176</v>
      </c>
      <c r="E18" s="18" t="s">
        <v>13</v>
      </c>
    </row>
    <row r="19" spans="2:15" x14ac:dyDescent="0.15">
      <c r="B19" s="42"/>
      <c r="C19" s="18" t="s">
        <v>27</v>
      </c>
      <c r="D19" s="2">
        <f>b+2*(y^2+(y*m)^2)^0.5</f>
        <v>20.65685424949238</v>
      </c>
      <c r="E19" s="18" t="s">
        <v>11</v>
      </c>
    </row>
    <row r="20" spans="2:15" ht="14" thickBot="1" x14ac:dyDescent="0.2">
      <c r="B20" s="43"/>
      <c r="C20" s="23" t="s">
        <v>28</v>
      </c>
      <c r="D20" s="29">
        <f>A/Pw</f>
        <v>1.6459427747008242</v>
      </c>
      <c r="E20" s="23" t="s">
        <v>11</v>
      </c>
      <c r="O20" s="1">
        <v>281.60000000000002</v>
      </c>
    </row>
    <row r="21" spans="2:15" ht="14" thickTop="1" x14ac:dyDescent="0.15"/>
    <row r="23" spans="2:15" x14ac:dyDescent="0.15">
      <c r="D23" s="1">
        <v>1.57</v>
      </c>
      <c r="E23" s="1">
        <v>1.82</v>
      </c>
      <c r="N23" s="1">
        <v>5.13</v>
      </c>
    </row>
    <row r="24" spans="2:15" ht="14" thickBot="1" x14ac:dyDescent="0.2">
      <c r="C24" s="1" t="s">
        <v>29</v>
      </c>
      <c r="D24" s="1">
        <v>1</v>
      </c>
      <c r="E24" s="1">
        <v>2</v>
      </c>
      <c r="G24" s="1" t="s">
        <v>30</v>
      </c>
    </row>
    <row r="25" spans="2:15" ht="15" thickTop="1" thickBot="1" x14ac:dyDescent="0.2">
      <c r="C25" s="28" t="s">
        <v>15</v>
      </c>
      <c r="D25" s="8">
        <v>500</v>
      </c>
      <c r="E25" s="8">
        <v>500</v>
      </c>
      <c r="F25" s="31" t="s">
        <v>3</v>
      </c>
    </row>
    <row r="26" spans="2:15" ht="14" thickTop="1" x14ac:dyDescent="0.15">
      <c r="C26" s="17" t="s">
        <v>5</v>
      </c>
      <c r="D26" s="26">
        <v>2.8378722110990666</v>
      </c>
      <c r="E26" s="26">
        <v>2.2542421699048529</v>
      </c>
      <c r="F26" s="32"/>
    </row>
    <row r="27" spans="2:15" x14ac:dyDescent="0.15">
      <c r="C27" s="17" t="s">
        <v>22</v>
      </c>
      <c r="D27" s="27">
        <v>7.3299117892512555</v>
      </c>
      <c r="E27" s="27">
        <v>5.9796627973191896</v>
      </c>
      <c r="F27" s="32" t="s">
        <v>11</v>
      </c>
    </row>
    <row r="28" spans="2:15" x14ac:dyDescent="0.15">
      <c r="C28" s="17" t="s">
        <v>23</v>
      </c>
      <c r="D28" s="27">
        <v>318.8412041766473</v>
      </c>
      <c r="E28" s="27">
        <v>281.00005683506851</v>
      </c>
      <c r="F28" s="32" t="s">
        <v>10</v>
      </c>
    </row>
    <row r="29" spans="2:15" ht="14" thickBot="1" x14ac:dyDescent="0.2">
      <c r="C29" s="24"/>
      <c r="D29" s="24"/>
      <c r="E29" s="24"/>
      <c r="F29" s="33"/>
    </row>
    <row r="30" spans="2:15" ht="14" thickTop="1" x14ac:dyDescent="0.15">
      <c r="C30" s="22" t="s">
        <v>25</v>
      </c>
      <c r="D30" s="12">
        <v>25.953201754693854</v>
      </c>
      <c r="E30" s="12">
        <v>30.533544936284102</v>
      </c>
      <c r="F30" s="34" t="s">
        <v>9</v>
      </c>
    </row>
    <row r="31" spans="2:15" x14ac:dyDescent="0.15">
      <c r="C31" s="18" t="s">
        <v>26</v>
      </c>
      <c r="D31" s="4">
        <v>19.265445732897707</v>
      </c>
      <c r="E31" s="4">
        <v>16.375432366054298</v>
      </c>
      <c r="F31" s="35" t="s">
        <v>13</v>
      </c>
      <c r="G31" s="1">
        <f>AVERAGE(D31:E31)</f>
        <v>17.820439049476001</v>
      </c>
    </row>
    <row r="32" spans="2:15" ht="14" thickBot="1" x14ac:dyDescent="0.2">
      <c r="C32" s="18" t="s">
        <v>27</v>
      </c>
      <c r="D32" s="2">
        <v>19.431008660655447</v>
      </c>
      <c r="E32" s="2">
        <v>20.135769210225511</v>
      </c>
      <c r="F32" s="35" t="s">
        <v>11</v>
      </c>
      <c r="H32" s="1" t="s">
        <v>31</v>
      </c>
      <c r="I32" s="1">
        <f>(n*G31/(cc*(G33^(2/3))))^2</f>
        <v>0.32082297733433529</v>
      </c>
      <c r="J32" s="1" t="s">
        <v>33</v>
      </c>
    </row>
    <row r="33" spans="3:10" ht="14" thickBot="1" x14ac:dyDescent="0.2">
      <c r="C33" s="23" t="s">
        <v>28</v>
      </c>
      <c r="D33" s="29">
        <v>1.3356590081319226</v>
      </c>
      <c r="E33" s="29">
        <v>1.5163833384015102</v>
      </c>
      <c r="F33" s="36" t="s">
        <v>11</v>
      </c>
      <c r="G33" s="1">
        <f>AVERAGE(D33:E33)</f>
        <v>1.4260211732667165</v>
      </c>
      <c r="H33" s="30" t="s">
        <v>32</v>
      </c>
      <c r="I33" s="37">
        <f>(E27-D27)/(So-I32)</f>
        <v>4.3441093175028591</v>
      </c>
      <c r="J33" s="1" t="s">
        <v>11</v>
      </c>
    </row>
    <row r="34" spans="3:10" ht="14" thickTop="1" x14ac:dyDescent="0.15"/>
  </sheetData>
  <mergeCells count="4">
    <mergeCell ref="C2:D2"/>
    <mergeCell ref="B3:B4"/>
    <mergeCell ref="B12:B20"/>
    <mergeCell ref="B5:B10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A</vt:lpstr>
      <vt:lpstr>b</vt:lpstr>
      <vt:lpstr>cc</vt:lpstr>
      <vt:lpstr>cs</vt:lpstr>
      <vt:lpstr>g</vt:lpstr>
      <vt:lpstr>m</vt:lpstr>
      <vt:lpstr>n</vt:lpstr>
      <vt:lpstr>Pw</vt:lpstr>
      <vt:lpstr>Q</vt:lpstr>
      <vt:lpstr>Rh</vt:lpstr>
      <vt:lpstr>So</vt:lpstr>
      <vt:lpstr>UC</vt:lpstr>
      <vt:lpstr>V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M@</dc:creator>
  <cp:lastModifiedBy>R Ad.</cp:lastModifiedBy>
  <cp:lastPrinted>2014-12-05T17:10:08Z</cp:lastPrinted>
  <dcterms:created xsi:type="dcterms:W3CDTF">1996-10-14T23:33:28Z</dcterms:created>
  <dcterms:modified xsi:type="dcterms:W3CDTF">2022-09-22T21:40:02Z</dcterms:modified>
</cp:coreProperties>
</file>