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22374_dtu_dk/Documents/Space system/"/>
    </mc:Choice>
  </mc:AlternateContent>
  <xr:revisionPtr revIDLastSave="136" documentId="13_ncr:1_{C94196FC-6EF4-4709-BA7B-D3EA3DCDDED4}" xr6:coauthVersionLast="47" xr6:coauthVersionMax="47" xr10:uidLastSave="{FC603F54-4477-4700-88DF-5E0755AFC817}"/>
  <bookViews>
    <workbookView xWindow="-120" yWindow="-120" windowWidth="29040" windowHeight="17520" activeTab="1" xr2:uid="{00000000-000D-0000-FFFF-FFFF00000000}"/>
  </bookViews>
  <sheets>
    <sheet name="Power budget" sheetId="4" r:id="rId1"/>
    <sheet name="Sheet1" sheetId="5" r:id="rId2"/>
    <sheet name="Risk assessmen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5" l="1"/>
  <c r="G57" i="5"/>
  <c r="F57" i="5"/>
  <c r="E57" i="5"/>
  <c r="D57" i="5"/>
  <c r="H55" i="5"/>
  <c r="H38" i="5"/>
  <c r="H48" i="5"/>
  <c r="H46" i="5"/>
  <c r="H40" i="5"/>
  <c r="H44" i="5"/>
  <c r="G55" i="5"/>
  <c r="G48" i="5"/>
  <c r="E55" i="5"/>
  <c r="F55" i="5"/>
  <c r="C55" i="5"/>
  <c r="E56" i="5"/>
  <c r="D56" i="5"/>
  <c r="D53" i="5" l="1"/>
  <c r="D51" i="5"/>
  <c r="D38" i="5"/>
  <c r="D40" i="5"/>
  <c r="D41" i="5"/>
  <c r="D44" i="5"/>
  <c r="F44" i="5" s="1"/>
  <c r="D46" i="5"/>
  <c r="E46" i="5" s="1"/>
  <c r="F46" i="5" s="1"/>
  <c r="D48" i="5"/>
  <c r="F48" i="5" s="1"/>
  <c r="D49" i="5"/>
  <c r="E49" i="5" s="1"/>
  <c r="D52" i="5"/>
  <c r="D36" i="5"/>
  <c r="F36" i="5" s="1"/>
  <c r="K43" i="6"/>
  <c r="I43" i="6"/>
  <c r="G43" i="6"/>
  <c r="E43" i="6"/>
  <c r="C43" i="6"/>
  <c r="B43" i="6"/>
  <c r="B44" i="4"/>
  <c r="C44" i="4"/>
  <c r="E44" i="4"/>
  <c r="G44" i="4"/>
  <c r="I44" i="4"/>
  <c r="B43" i="4"/>
  <c r="C43" i="4"/>
  <c r="E43" i="4"/>
  <c r="G43" i="4"/>
  <c r="I43" i="4"/>
  <c r="I42" i="4" a="1"/>
  <c r="I42" i="4" s="1"/>
  <c r="G42" i="4" a="1"/>
  <c r="G42" i="4" s="1"/>
  <c r="E42" i="4" a="1"/>
  <c r="E42" i="4" s="1"/>
  <c r="C42" i="4"/>
  <c r="B42" i="4"/>
  <c r="K42" i="6"/>
  <c r="I42" i="6" a="1"/>
  <c r="I42" i="6" s="1"/>
  <c r="G42" i="6" a="1"/>
  <c r="G42" i="6" s="1"/>
  <c r="E42" i="6" a="1"/>
  <c r="E42" i="6" s="1"/>
  <c r="C42" i="6"/>
  <c r="B42" i="6"/>
  <c r="I18" i="6"/>
  <c r="G18" i="6"/>
  <c r="E18" i="6"/>
  <c r="C18" i="6"/>
  <c r="B18" i="6"/>
  <c r="E20" i="5"/>
  <c r="K20" i="5"/>
  <c r="I20" i="5"/>
  <c r="G20" i="5"/>
  <c r="D20" i="5"/>
  <c r="G18" i="4"/>
  <c r="I18" i="4"/>
  <c r="E18" i="4"/>
  <c r="C18" i="4"/>
  <c r="B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<sst xmlns="http://schemas.openxmlformats.org/spreadsheetml/2006/main" count="231" uniqueCount="79">
  <si>
    <t xml:space="preserve">SCIENCE MODE </t>
  </si>
  <si>
    <t xml:space="preserve">TELECOM MODE </t>
  </si>
  <si>
    <t>DEPLOYMENT</t>
  </si>
  <si>
    <t xml:space="preserve">SAFE MODE </t>
  </si>
  <si>
    <t>SUBSYSTEM</t>
  </si>
  <si>
    <t>PEAK POWER (W)</t>
  </si>
  <si>
    <t>DUTY CYCLE (%)</t>
  </si>
  <si>
    <t>PAYLOAD</t>
  </si>
  <si>
    <t>Pulsar X-ray Receiver</t>
  </si>
  <si>
    <t>COMMS</t>
  </si>
  <si>
    <t>TX</t>
  </si>
  <si>
    <t>RX</t>
  </si>
  <si>
    <t xml:space="preserve">ADCS </t>
  </si>
  <si>
    <t>ADCS</t>
  </si>
  <si>
    <t>On-board data handling</t>
  </si>
  <si>
    <t>OBC</t>
  </si>
  <si>
    <t>THERMAL CONTROL</t>
  </si>
  <si>
    <t>POWER</t>
  </si>
  <si>
    <t>PDU + ACD + DOCK</t>
  </si>
  <si>
    <t>Batteries</t>
  </si>
  <si>
    <t xml:space="preserve">TOTAL </t>
  </si>
  <si>
    <t>1-(36 min eclipse/92min orbit)=60%</t>
  </si>
  <si>
    <t xml:space="preserve">SUBSYSTEM </t>
  </si>
  <si>
    <t xml:space="preserve"> </t>
  </si>
  <si>
    <t xml:space="preserve">SCIENCE </t>
  </si>
  <si>
    <t xml:space="preserve">MODE </t>
  </si>
  <si>
    <t>TELECOM</t>
  </si>
  <si>
    <t>DEPLOY</t>
  </si>
  <si>
    <t>MODE</t>
  </si>
  <si>
    <t>SAFE</t>
  </si>
  <si>
    <t>Instrument</t>
  </si>
  <si>
    <t>MODULE PP (W)</t>
  </si>
  <si>
    <t>PP (W)</t>
  </si>
  <si>
    <t>DC (%)</t>
  </si>
  <si>
    <t>+ Margin (25%)</t>
  </si>
  <si>
    <t xml:space="preserve">+ Batteries charging </t>
  </si>
  <si>
    <t>V</t>
  </si>
  <si>
    <t>A</t>
  </si>
  <si>
    <t>GNSS</t>
  </si>
  <si>
    <t>CHARGING</t>
  </si>
  <si>
    <t>?</t>
  </si>
  <si>
    <t>This is for the case of the SA never deploying: we only have 1 panel of the 3. 15W instead of 45.</t>
  </si>
  <si>
    <t>Only charging if sun &amp; bat &lt; 20% &amp; science mode</t>
  </si>
  <si>
    <t>Calculate how much time we can do science in batteries if this happens.</t>
  </si>
  <si>
    <t>Voltage</t>
  </si>
  <si>
    <t xml:space="preserve">Current </t>
  </si>
  <si>
    <t>12V</t>
  </si>
  <si>
    <t>0.63A</t>
  </si>
  <si>
    <t>3.3V</t>
  </si>
  <si>
    <t>1A to 3A</t>
  </si>
  <si>
    <t>1.5W</t>
  </si>
  <si>
    <t>0.3A</t>
  </si>
  <si>
    <t>ANT</t>
  </si>
  <si>
    <t>0.2A</t>
  </si>
  <si>
    <t>5.5V</t>
  </si>
  <si>
    <t>5V</t>
  </si>
  <si>
    <t>1A</t>
  </si>
  <si>
    <t>PDU + ACU + DOCK</t>
  </si>
  <si>
    <t xml:space="preserve">ANT </t>
  </si>
  <si>
    <t>1.6W</t>
  </si>
  <si>
    <t xml:space="preserve">PDU </t>
  </si>
  <si>
    <t xml:space="preserve">3.3V - 0.5A </t>
  </si>
  <si>
    <t xml:space="preserve">ACU </t>
  </si>
  <si>
    <t xml:space="preserve">3.3V - 0.2A </t>
  </si>
  <si>
    <t>Power consumption of EPS unit to be calculated</t>
  </si>
  <si>
    <t>3.39V</t>
  </si>
  <si>
    <t>0.5A</t>
  </si>
  <si>
    <t>ACU</t>
  </si>
  <si>
    <t>DOCK</t>
  </si>
  <si>
    <t xml:space="preserve">POWER </t>
  </si>
  <si>
    <t>MOTOR</t>
  </si>
  <si>
    <t xml:space="preserve">ECLIPSE </t>
  </si>
  <si>
    <t>COMMUNICATION</t>
  </si>
  <si>
    <t>AA</t>
  </si>
  <si>
    <t xml:space="preserve">DISCHARGE TIME </t>
  </si>
  <si>
    <t xml:space="preserve">BATTERY </t>
  </si>
  <si>
    <t>CAPACITY</t>
  </si>
  <si>
    <t xml:space="preserve">OPERATION TIME </t>
  </si>
  <si>
    <t xml:space="preserve">CHARGING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</si>
</sst>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3" borderId="0" xfId="0" applyFont="1" applyFill="1"/>
    <xf numFmtId="0" fontId="4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7" fillId="5" borderId="7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2" borderId="0" xfId="0" applyFont="1" applyFill="1" applyAlignment="1">
      <alignment horizontal="left"/>
    </xf>
    <xf numFmtId="0" fontId="7" fillId="5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7" xfId="0" quotePrefix="1" applyFont="1" applyFill="1" applyBorder="1"/>
    <xf numFmtId="0" fontId="7" fillId="5" borderId="9" xfId="0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5" borderId="7" xfId="0" applyNumberFormat="1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2" fontId="7" fillId="5" borderId="0" xfId="0" applyNumberFormat="1" applyFont="1" applyFill="1" applyAlignment="1">
      <alignment horizontal="center"/>
    </xf>
    <xf numFmtId="2" fontId="7" fillId="5" borderId="3" xfId="0" applyNumberFormat="1" applyFont="1" applyFill="1" applyBorder="1" applyAlignment="1">
      <alignment horizontal="center"/>
    </xf>
    <xf numFmtId="2" fontId="7" fillId="5" borderId="10" xfId="0" applyNumberFormat="1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2" fontId="2" fillId="0" borderId="0" xfId="0" applyNumberFormat="1" applyFont="1"/>
    <xf numFmtId="2" fontId="5" fillId="2" borderId="0" xfId="0" applyNumberFormat="1" applyFont="1" applyFill="1"/>
    <xf numFmtId="2" fontId="6" fillId="3" borderId="0" xfId="0" applyNumberFormat="1" applyFont="1" applyFill="1"/>
    <xf numFmtId="2" fontId="3" fillId="3" borderId="0" xfId="0" applyNumberFormat="1" applyFont="1" applyFill="1" applyAlignment="1">
      <alignment horizontal="right"/>
    </xf>
    <xf numFmtId="2" fontId="3" fillId="4" borderId="0" xfId="0" applyNumberFormat="1" applyFont="1" applyFill="1"/>
    <xf numFmtId="2" fontId="3" fillId="4" borderId="0" xfId="0" applyNumberFormat="1" applyFont="1" applyFill="1" applyAlignment="1">
      <alignment horizontal="right"/>
    </xf>
    <xf numFmtId="2" fontId="3" fillId="3" borderId="0" xfId="0" applyNumberFormat="1" applyFont="1" applyFill="1"/>
    <xf numFmtId="2" fontId="4" fillId="4" borderId="0" xfId="0" applyNumberFormat="1" applyFont="1" applyFill="1" applyAlignment="1">
      <alignment horizontal="right"/>
    </xf>
    <xf numFmtId="2" fontId="7" fillId="5" borderId="0" xfId="0" applyNumberFormat="1" applyFont="1" applyFill="1"/>
    <xf numFmtId="2" fontId="0" fillId="0" borderId="0" xfId="0" applyNumberFormat="1"/>
    <xf numFmtId="0" fontId="4" fillId="4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</xdr:row>
      <xdr:rowOff>130175</xdr:rowOff>
    </xdr:from>
    <xdr:to>
      <xdr:col>16</xdr:col>
      <xdr:colOff>92075</xdr:colOff>
      <xdr:row>6</xdr:row>
      <xdr:rowOff>155575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5625A2-D65F-694D-570C-F4F0A8C12CA0}"/>
            </a:ext>
          </a:extLst>
        </xdr:cNvPr>
        <xdr:cNvSpPr txBox="1"/>
      </xdr:nvSpPr>
      <xdr:spPr>
        <a:xfrm>
          <a:off x="12353925" y="511175"/>
          <a:ext cx="210185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Batteries=3.6V*1.5A=5.4W</a:t>
          </a:r>
        </a:p>
        <a:p>
          <a:r>
            <a:rPr lang="en-GB" sz="1100"/>
            <a:t>TBC: can we charge all the batteries in parallel?</a:t>
          </a:r>
        </a:p>
        <a:p>
          <a:r>
            <a:rPr lang="en-GB" sz="1100"/>
            <a:t>If it</a:t>
          </a:r>
          <a:r>
            <a:rPr lang="en-GB" sz="1100" baseline="0"/>
            <a:t> is possible: 5.4W*4=21.6 W</a:t>
          </a:r>
          <a:endParaRPr lang="en-GB" sz="1100"/>
        </a:p>
      </xdr:txBody>
    </xdr:sp>
    <xdr:clientData/>
  </xdr:twoCellAnchor>
  <xdr:twoCellAnchor>
    <xdr:from>
      <xdr:col>12</xdr:col>
      <xdr:colOff>365125</xdr:colOff>
      <xdr:row>7</xdr:row>
      <xdr:rowOff>66675</xdr:rowOff>
    </xdr:from>
    <xdr:to>
      <xdr:col>16</xdr:col>
      <xdr:colOff>187325</xdr:colOff>
      <xdr:row>11</xdr:row>
      <xdr:rowOff>92075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20E376-EBA6-D646-BEA3-45B37DA55961}"/>
            </a:ext>
            <a:ext uri="{147F2762-F138-4A5C-976F-8EAC2B608ADB}">
              <a16:predDERef xmlns:a16="http://schemas.microsoft.com/office/drawing/2014/main" pred="{245625A2-D65F-694D-570C-F4F0A8C12CA0}"/>
            </a:ext>
          </a:extLst>
        </xdr:cNvPr>
        <xdr:cNvSpPr txBox="1"/>
      </xdr:nvSpPr>
      <xdr:spPr>
        <a:xfrm>
          <a:off x="14090650" y="1400175"/>
          <a:ext cx="21844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SAFE MODE:</a:t>
          </a:r>
          <a:r>
            <a:rPr lang="en-GB" sz="1100" baseline="0"/>
            <a:t> batteries too low during eclipse. Shut down of subsystem order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</xdr:row>
      <xdr:rowOff>130175</xdr:rowOff>
    </xdr:from>
    <xdr:to>
      <xdr:col>16</xdr:col>
      <xdr:colOff>92075</xdr:colOff>
      <xdr:row>6</xdr:row>
      <xdr:rowOff>155575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8A22DA-6F7F-7A4C-8A6C-EAE66E722500}"/>
            </a:ext>
          </a:extLst>
        </xdr:cNvPr>
        <xdr:cNvSpPr txBox="1"/>
      </xdr:nvSpPr>
      <xdr:spPr>
        <a:xfrm>
          <a:off x="8683625" y="511175"/>
          <a:ext cx="243205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Batteries=3.6V*1.5A=5.4W</a:t>
          </a:r>
        </a:p>
        <a:p>
          <a:r>
            <a:rPr lang="en-GB" sz="1100"/>
            <a:t>TBC: can we charge all the batteries in parallel?</a:t>
          </a:r>
        </a:p>
        <a:p>
          <a:r>
            <a:rPr lang="en-GB" sz="1100"/>
            <a:t>If it</a:t>
          </a:r>
          <a:r>
            <a:rPr lang="en-GB" sz="1100" baseline="0"/>
            <a:t> is possible: 5.4W*4=21.6 W</a:t>
          </a:r>
          <a:endParaRPr lang="en-GB" sz="1100"/>
        </a:p>
      </xdr:txBody>
    </xdr:sp>
    <xdr:clientData/>
  </xdr:twoCellAnchor>
  <xdr:twoCellAnchor>
    <xdr:from>
      <xdr:col>12</xdr:col>
      <xdr:colOff>365125</xdr:colOff>
      <xdr:row>7</xdr:row>
      <xdr:rowOff>66675</xdr:rowOff>
    </xdr:from>
    <xdr:to>
      <xdr:col>16</xdr:col>
      <xdr:colOff>187325</xdr:colOff>
      <xdr:row>11</xdr:row>
      <xdr:rowOff>92075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16297A-B349-E349-9581-673E5131DB61}"/>
            </a:ext>
            <a:ext uri="{147F2762-F138-4A5C-976F-8EAC2B608ADB}">
              <a16:predDERef xmlns:a16="http://schemas.microsoft.com/office/drawing/2014/main" pred="{245625A2-D65F-694D-570C-F4F0A8C12CA0}"/>
            </a:ext>
          </a:extLst>
        </xdr:cNvPr>
        <xdr:cNvSpPr txBox="1"/>
      </xdr:nvSpPr>
      <xdr:spPr>
        <a:xfrm>
          <a:off x="8696325" y="1400175"/>
          <a:ext cx="25146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SAFE MODE:</a:t>
          </a:r>
          <a:r>
            <a:rPr lang="en-GB" sz="1100" baseline="0"/>
            <a:t> batteries too low during eclipse. Shut down of subsystem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CE0F-8FF8-D241-B756-40514209816F}">
  <dimension ref="A1:M44"/>
  <sheetViews>
    <sheetView zoomScale="97" zoomScaleNormal="109" workbookViewId="0">
      <selection activeCell="H7" sqref="H7"/>
    </sheetView>
  </sheetViews>
  <sheetFormatPr defaultColWidth="8.85546875" defaultRowHeight="15" x14ac:dyDescent="0.25"/>
  <cols>
    <col min="1" max="1" width="24.28515625" customWidth="1"/>
    <col min="2" max="3" width="17" style="4" bestFit="1" customWidth="1"/>
    <col min="4" max="4" width="33.140625" style="4" bestFit="1" customWidth="1"/>
    <col min="5" max="5" width="17" style="4" bestFit="1" customWidth="1"/>
    <col min="6" max="6" width="15.42578125" style="4" bestFit="1" customWidth="1"/>
    <col min="7" max="7" width="17" style="4" bestFit="1" customWidth="1"/>
    <col min="8" max="8" width="15.42578125" style="4" bestFit="1" customWidth="1"/>
    <col min="9" max="9" width="17" style="4" bestFit="1" customWidth="1"/>
    <col min="10" max="10" width="6.28515625" style="4" customWidth="1"/>
    <col min="18" max="18" width="21.85546875" bestFit="1" customWidth="1"/>
  </cols>
  <sheetData>
    <row r="1" spans="1:12" x14ac:dyDescent="0.25">
      <c r="A1" s="1"/>
      <c r="B1" s="5"/>
      <c r="C1" s="33" t="s">
        <v>0</v>
      </c>
      <c r="D1" s="34"/>
      <c r="E1" s="33" t="s">
        <v>1</v>
      </c>
      <c r="F1" s="7"/>
      <c r="G1" s="7" t="s">
        <v>2</v>
      </c>
      <c r="H1" s="7"/>
      <c r="I1" s="33" t="s">
        <v>3</v>
      </c>
      <c r="J1" s="32"/>
      <c r="K1" s="1"/>
      <c r="L1" s="1"/>
    </row>
    <row r="2" spans="1:12" x14ac:dyDescent="0.25">
      <c r="A2" s="6" t="s">
        <v>4</v>
      </c>
      <c r="B2" s="7" t="s">
        <v>5</v>
      </c>
      <c r="C2" s="20" t="s">
        <v>5</v>
      </c>
      <c r="D2" s="21" t="s">
        <v>6</v>
      </c>
      <c r="E2" s="20" t="s">
        <v>5</v>
      </c>
      <c r="F2" s="21" t="s">
        <v>6</v>
      </c>
      <c r="G2" s="20" t="s">
        <v>5</v>
      </c>
      <c r="H2" s="21" t="s">
        <v>6</v>
      </c>
      <c r="I2" s="20" t="s">
        <v>5</v>
      </c>
      <c r="J2" s="21" t="s">
        <v>6</v>
      </c>
      <c r="K2" s="1"/>
      <c r="L2" s="1"/>
    </row>
    <row r="3" spans="1:12" x14ac:dyDescent="0.25">
      <c r="A3" s="8" t="s">
        <v>7</v>
      </c>
      <c r="B3" s="9"/>
      <c r="C3" s="22"/>
      <c r="D3" s="23"/>
      <c r="E3" s="22"/>
      <c r="F3" s="23"/>
      <c r="G3" s="9"/>
      <c r="H3" s="9"/>
      <c r="I3" s="22"/>
      <c r="J3" s="23"/>
      <c r="K3" s="1"/>
      <c r="L3" s="1"/>
    </row>
    <row r="4" spans="1:12" x14ac:dyDescent="0.25">
      <c r="A4" s="10" t="s">
        <v>8</v>
      </c>
      <c r="B4" s="11">
        <v>5</v>
      </c>
      <c r="C4" s="24">
        <v>5</v>
      </c>
      <c r="D4" s="25">
        <v>100</v>
      </c>
      <c r="E4" s="24">
        <v>0</v>
      </c>
      <c r="F4" s="25">
        <v>0</v>
      </c>
      <c r="G4" s="11">
        <v>0</v>
      </c>
      <c r="H4" s="11">
        <v>0</v>
      </c>
      <c r="I4" s="24">
        <v>0</v>
      </c>
      <c r="J4" s="25">
        <v>0</v>
      </c>
      <c r="K4" s="1"/>
      <c r="L4" s="3"/>
    </row>
    <row r="5" spans="1:12" x14ac:dyDescent="0.25">
      <c r="A5" s="12" t="s">
        <v>9</v>
      </c>
      <c r="B5" s="13"/>
      <c r="C5" s="26"/>
      <c r="D5" s="27"/>
      <c r="E5" s="26"/>
      <c r="F5" s="27"/>
      <c r="G5" s="13"/>
      <c r="H5" s="13"/>
      <c r="I5" s="26"/>
      <c r="J5" s="27"/>
      <c r="K5" s="1"/>
      <c r="L5" s="1"/>
    </row>
    <row r="6" spans="1:12" x14ac:dyDescent="0.25">
      <c r="A6" s="14" t="s">
        <v>10</v>
      </c>
      <c r="B6" s="13">
        <v>1.5</v>
      </c>
      <c r="C6" s="26">
        <v>0</v>
      </c>
      <c r="D6" s="27">
        <v>0</v>
      </c>
      <c r="E6" s="26">
        <v>1.5</v>
      </c>
      <c r="F6" s="27">
        <v>80</v>
      </c>
      <c r="G6" s="13">
        <v>0</v>
      </c>
      <c r="H6" s="13">
        <v>0</v>
      </c>
      <c r="I6" s="26">
        <v>1</v>
      </c>
      <c r="J6" s="27">
        <v>5</v>
      </c>
      <c r="K6" s="1"/>
      <c r="L6" s="3"/>
    </row>
    <row r="7" spans="1:12" x14ac:dyDescent="0.25">
      <c r="A7" s="14"/>
      <c r="B7" s="13"/>
      <c r="C7" s="26"/>
      <c r="D7" s="27"/>
      <c r="E7" s="26"/>
      <c r="F7" s="27"/>
      <c r="G7" s="13"/>
      <c r="H7" s="13"/>
      <c r="I7" s="26"/>
      <c r="J7" s="27"/>
      <c r="K7" s="1"/>
      <c r="L7" s="3"/>
    </row>
    <row r="8" spans="1:12" x14ac:dyDescent="0.25">
      <c r="A8" s="14" t="s">
        <v>11</v>
      </c>
      <c r="B8" s="13">
        <v>1</v>
      </c>
      <c r="C8" s="26">
        <v>0</v>
      </c>
      <c r="D8" s="27">
        <v>100</v>
      </c>
      <c r="E8" s="26">
        <v>1</v>
      </c>
      <c r="F8" s="27">
        <v>20</v>
      </c>
      <c r="G8" s="13">
        <v>0</v>
      </c>
      <c r="H8" s="13">
        <v>0</v>
      </c>
      <c r="I8" s="26">
        <v>1</v>
      </c>
      <c r="J8" s="27">
        <v>100</v>
      </c>
      <c r="K8" s="1"/>
      <c r="L8" s="3"/>
    </row>
    <row r="9" spans="1:12" x14ac:dyDescent="0.25">
      <c r="A9" s="15" t="s">
        <v>12</v>
      </c>
      <c r="B9" s="11"/>
      <c r="C9" s="24"/>
      <c r="D9" s="25"/>
      <c r="E9" s="24"/>
      <c r="F9" s="25"/>
      <c r="G9" s="11"/>
      <c r="H9" s="11"/>
      <c r="I9" s="24"/>
      <c r="J9" s="25"/>
      <c r="K9" s="1"/>
      <c r="L9" s="1"/>
    </row>
    <row r="10" spans="1:12" x14ac:dyDescent="0.25">
      <c r="A10" s="10" t="s">
        <v>13</v>
      </c>
      <c r="B10" s="11">
        <v>7.6</v>
      </c>
      <c r="C10" s="24">
        <v>7.6</v>
      </c>
      <c r="D10" s="25">
        <v>100</v>
      </c>
      <c r="E10" s="24">
        <v>7.6</v>
      </c>
      <c r="F10" s="25">
        <v>100</v>
      </c>
      <c r="G10" s="11">
        <v>7.6</v>
      </c>
      <c r="H10" s="11">
        <v>100</v>
      </c>
      <c r="I10" s="24">
        <v>3</v>
      </c>
      <c r="J10" s="25">
        <v>100</v>
      </c>
      <c r="K10" s="1"/>
      <c r="L10" s="2"/>
    </row>
    <row r="11" spans="1:12" x14ac:dyDescent="0.25">
      <c r="A11" s="12" t="s">
        <v>14</v>
      </c>
      <c r="B11" s="13"/>
      <c r="C11" s="26"/>
      <c r="D11" s="27"/>
      <c r="E11" s="26"/>
      <c r="F11" s="27"/>
      <c r="G11" s="13"/>
      <c r="H11" s="13"/>
      <c r="I11" s="26"/>
      <c r="J11" s="27"/>
      <c r="K11" s="1"/>
      <c r="L11" s="1"/>
    </row>
    <row r="12" spans="1:12" x14ac:dyDescent="0.25">
      <c r="A12" s="14" t="s">
        <v>15</v>
      </c>
      <c r="B12" s="13">
        <v>1</v>
      </c>
      <c r="C12" s="26">
        <v>1</v>
      </c>
      <c r="D12" s="27">
        <v>100</v>
      </c>
      <c r="E12" s="26">
        <v>1</v>
      </c>
      <c r="F12" s="27">
        <v>100</v>
      </c>
      <c r="G12" s="13">
        <v>1</v>
      </c>
      <c r="H12" s="13">
        <v>100</v>
      </c>
      <c r="I12" s="26">
        <v>1</v>
      </c>
      <c r="J12" s="27">
        <v>100</v>
      </c>
      <c r="K12" s="1"/>
      <c r="L12" s="3"/>
    </row>
    <row r="13" spans="1:12" x14ac:dyDescent="0.25">
      <c r="A13" s="15" t="s">
        <v>16</v>
      </c>
      <c r="B13" s="11"/>
      <c r="C13" s="24"/>
      <c r="D13" s="25"/>
      <c r="E13" s="24"/>
      <c r="F13" s="25"/>
      <c r="G13" s="11"/>
      <c r="H13" s="11"/>
      <c r="I13" s="24"/>
      <c r="J13" s="25"/>
      <c r="K13" s="1"/>
      <c r="L13" s="1"/>
    </row>
    <row r="14" spans="1:12" x14ac:dyDescent="0.25">
      <c r="A14" s="10"/>
      <c r="B14" s="11">
        <v>3</v>
      </c>
      <c r="C14" s="24">
        <v>3</v>
      </c>
      <c r="D14" s="25">
        <v>100</v>
      </c>
      <c r="E14" s="24">
        <v>3</v>
      </c>
      <c r="F14" s="25">
        <v>100</v>
      </c>
      <c r="G14" s="11">
        <v>3</v>
      </c>
      <c r="H14" s="11">
        <v>100</v>
      </c>
      <c r="I14" s="24"/>
      <c r="J14" s="25"/>
      <c r="K14" s="1"/>
      <c r="L14" s="1"/>
    </row>
    <row r="15" spans="1:12" x14ac:dyDescent="0.25">
      <c r="A15" s="12" t="s">
        <v>17</v>
      </c>
      <c r="B15" s="13"/>
      <c r="C15" s="26"/>
      <c r="D15" s="27"/>
      <c r="E15" s="26"/>
      <c r="F15" s="27"/>
      <c r="G15" s="13"/>
      <c r="H15" s="13"/>
      <c r="I15" s="26"/>
      <c r="J15" s="27"/>
      <c r="K15" s="1"/>
      <c r="L15" s="1"/>
    </row>
    <row r="16" spans="1:12" x14ac:dyDescent="0.25">
      <c r="A16" s="14" t="s">
        <v>18</v>
      </c>
      <c r="B16" s="13">
        <v>1.1000000000000001</v>
      </c>
      <c r="C16" s="26">
        <v>1.1000000000000001</v>
      </c>
      <c r="D16" s="27">
        <v>100</v>
      </c>
      <c r="E16" s="26">
        <v>1.1000000000000001</v>
      </c>
      <c r="F16" s="27">
        <v>100</v>
      </c>
      <c r="G16" s="13">
        <v>1.1000000000000001</v>
      </c>
      <c r="H16" s="13">
        <v>100</v>
      </c>
      <c r="I16" s="26">
        <v>1.1000000000000001</v>
      </c>
      <c r="J16" s="27">
        <v>100</v>
      </c>
      <c r="K16" s="1"/>
      <c r="L16" s="2"/>
    </row>
    <row r="17" spans="1:13" x14ac:dyDescent="0.25">
      <c r="A17" s="16" t="s">
        <v>19</v>
      </c>
      <c r="B17" s="17">
        <v>5.4</v>
      </c>
      <c r="C17" s="28">
        <v>5.4</v>
      </c>
      <c r="D17" s="29">
        <v>60</v>
      </c>
      <c r="E17" s="28">
        <v>5.6</v>
      </c>
      <c r="F17" s="29">
        <v>60</v>
      </c>
      <c r="G17" s="17">
        <v>0</v>
      </c>
      <c r="H17" s="17">
        <v>0</v>
      </c>
      <c r="I17" s="28">
        <v>0</v>
      </c>
      <c r="J17" s="29">
        <v>0</v>
      </c>
      <c r="L17" s="2"/>
    </row>
    <row r="18" spans="1:13" x14ac:dyDescent="0.25">
      <c r="A18" s="18" t="s">
        <v>20</v>
      </c>
      <c r="B18" s="19">
        <f>SUM(B3:B17)</f>
        <v>25.6</v>
      </c>
      <c r="C18" s="30">
        <f>SUM(C3:C17)</f>
        <v>23.1</v>
      </c>
      <c r="D18" s="31"/>
      <c r="E18" s="30">
        <f>SUM(E3:E17)</f>
        <v>20.799999999999997</v>
      </c>
      <c r="F18" s="31"/>
      <c r="G18" s="35">
        <f>SUM(G3:G17)</f>
        <v>12.7</v>
      </c>
      <c r="H18" s="35"/>
      <c r="I18" s="30">
        <f>SUM(I3:I17)</f>
        <v>7.1</v>
      </c>
      <c r="J18" s="31"/>
    </row>
    <row r="21" spans="1:13" x14ac:dyDescent="0.25">
      <c r="D21" s="4" t="s">
        <v>21</v>
      </c>
    </row>
    <row r="25" spans="1:13" x14ac:dyDescent="0.25">
      <c r="A25" s="37" t="s">
        <v>22</v>
      </c>
      <c r="B25" s="37" t="s">
        <v>23</v>
      </c>
      <c r="C25" s="33" t="s">
        <v>24</v>
      </c>
      <c r="D25" s="37" t="s">
        <v>25</v>
      </c>
      <c r="E25" s="33" t="s">
        <v>26</v>
      </c>
      <c r="F25" s="37" t="s">
        <v>25</v>
      </c>
      <c r="G25" s="33" t="s">
        <v>27</v>
      </c>
      <c r="H25" s="37" t="s">
        <v>28</v>
      </c>
      <c r="I25" s="33" t="s">
        <v>29</v>
      </c>
      <c r="J25" s="37" t="s">
        <v>28</v>
      </c>
      <c r="M25" s="36"/>
    </row>
    <row r="26" spans="1:13" x14ac:dyDescent="0.25">
      <c r="A26" s="33" t="s">
        <v>30</v>
      </c>
      <c r="B26" s="39" t="s">
        <v>31</v>
      </c>
      <c r="C26" s="20" t="s">
        <v>32</v>
      </c>
      <c r="D26" s="21" t="s">
        <v>33</v>
      </c>
      <c r="E26" s="20" t="s">
        <v>32</v>
      </c>
      <c r="F26" s="21" t="s">
        <v>33</v>
      </c>
      <c r="G26" s="20" t="s">
        <v>32</v>
      </c>
      <c r="H26" s="21" t="s">
        <v>33</v>
      </c>
      <c r="I26" s="20" t="s">
        <v>32</v>
      </c>
      <c r="J26" s="21" t="s">
        <v>33</v>
      </c>
    </row>
    <row r="27" spans="1:13" x14ac:dyDescent="0.25">
      <c r="A27" s="8" t="s">
        <v>7</v>
      </c>
      <c r="B27" s="40"/>
      <c r="C27" s="22"/>
      <c r="D27" s="23"/>
      <c r="E27" s="22"/>
      <c r="F27" s="23"/>
      <c r="G27" s="9"/>
      <c r="H27" s="9"/>
      <c r="I27" s="22"/>
      <c r="J27" s="23"/>
    </row>
    <row r="28" spans="1:13" x14ac:dyDescent="0.25">
      <c r="A28" s="10" t="s">
        <v>8</v>
      </c>
      <c r="B28" s="41">
        <v>5</v>
      </c>
      <c r="C28" s="24">
        <v>5</v>
      </c>
      <c r="D28" s="25">
        <v>100</v>
      </c>
      <c r="E28" s="24">
        <v>0</v>
      </c>
      <c r="F28" s="25">
        <v>0</v>
      </c>
      <c r="G28" s="11">
        <v>0</v>
      </c>
      <c r="H28" s="11">
        <v>0</v>
      </c>
      <c r="I28" s="24">
        <v>0</v>
      </c>
      <c r="J28" s="25">
        <v>0</v>
      </c>
    </row>
    <row r="29" spans="1:13" x14ac:dyDescent="0.25">
      <c r="A29" s="12" t="s">
        <v>9</v>
      </c>
      <c r="B29" s="42"/>
      <c r="C29" s="26"/>
      <c r="D29" s="27"/>
      <c r="E29" s="26"/>
      <c r="F29" s="27"/>
      <c r="G29" s="13"/>
      <c r="H29" s="13"/>
      <c r="I29" s="26"/>
      <c r="J29" s="27"/>
    </row>
    <row r="30" spans="1:13" x14ac:dyDescent="0.25">
      <c r="A30" s="14" t="s">
        <v>10</v>
      </c>
      <c r="B30" s="42">
        <v>1.5</v>
      </c>
      <c r="C30" s="26">
        <v>0</v>
      </c>
      <c r="D30" s="27">
        <v>0</v>
      </c>
      <c r="E30" s="26">
        <v>1.5</v>
      </c>
      <c r="F30" s="27">
        <v>80</v>
      </c>
      <c r="G30" s="13">
        <v>0</v>
      </c>
      <c r="H30" s="13">
        <v>0</v>
      </c>
      <c r="I30" s="26">
        <v>1</v>
      </c>
      <c r="J30" s="27">
        <v>5</v>
      </c>
    </row>
    <row r="31" spans="1:13" x14ac:dyDescent="0.25">
      <c r="A31" s="14"/>
      <c r="B31" s="42"/>
      <c r="C31" s="26"/>
      <c r="D31" s="27"/>
      <c r="E31" s="26"/>
      <c r="F31" s="27"/>
      <c r="G31" s="13"/>
      <c r="H31" s="13"/>
      <c r="I31" s="26"/>
      <c r="J31" s="27"/>
    </row>
    <row r="32" spans="1:13" x14ac:dyDescent="0.25">
      <c r="A32" s="14" t="s">
        <v>11</v>
      </c>
      <c r="B32" s="42">
        <v>1</v>
      </c>
      <c r="C32" s="26">
        <v>0</v>
      </c>
      <c r="D32" s="27">
        <v>100</v>
      </c>
      <c r="E32" s="26">
        <v>1</v>
      </c>
      <c r="F32" s="27">
        <v>20</v>
      </c>
      <c r="G32" s="13">
        <v>0</v>
      </c>
      <c r="H32" s="13">
        <v>0</v>
      </c>
      <c r="I32" s="26">
        <v>1</v>
      </c>
      <c r="J32" s="27">
        <v>100</v>
      </c>
    </row>
    <row r="33" spans="1:10" x14ac:dyDescent="0.25">
      <c r="A33" s="15" t="s">
        <v>12</v>
      </c>
      <c r="B33" s="41"/>
      <c r="C33" s="24"/>
      <c r="D33" s="25"/>
      <c r="E33" s="24"/>
      <c r="F33" s="25"/>
      <c r="G33" s="11"/>
      <c r="H33" s="11"/>
      <c r="I33" s="24"/>
      <c r="J33" s="25"/>
    </row>
    <row r="34" spans="1:10" x14ac:dyDescent="0.25">
      <c r="A34" s="10" t="s">
        <v>13</v>
      </c>
      <c r="B34" s="41">
        <v>7.6</v>
      </c>
      <c r="C34" s="24">
        <v>7.6</v>
      </c>
      <c r="D34" s="25">
        <v>100</v>
      </c>
      <c r="E34" s="24">
        <v>7.6</v>
      </c>
      <c r="F34" s="25">
        <v>100</v>
      </c>
      <c r="G34" s="11">
        <v>7.6</v>
      </c>
      <c r="H34" s="11">
        <v>100</v>
      </c>
      <c r="I34" s="24">
        <v>3</v>
      </c>
      <c r="J34" s="25">
        <v>100</v>
      </c>
    </row>
    <row r="35" spans="1:10" x14ac:dyDescent="0.25">
      <c r="A35" s="12" t="s">
        <v>14</v>
      </c>
      <c r="B35" s="42"/>
      <c r="C35" s="26"/>
      <c r="D35" s="27"/>
      <c r="E35" s="26"/>
      <c r="F35" s="27"/>
      <c r="G35" s="13"/>
      <c r="H35" s="13"/>
      <c r="I35" s="26"/>
      <c r="J35" s="27"/>
    </row>
    <row r="36" spans="1:10" x14ac:dyDescent="0.25">
      <c r="A36" s="14" t="s">
        <v>15</v>
      </c>
      <c r="B36" s="42">
        <v>1</v>
      </c>
      <c r="C36" s="26">
        <v>1</v>
      </c>
      <c r="D36" s="27">
        <v>100</v>
      </c>
      <c r="E36" s="26">
        <v>1</v>
      </c>
      <c r="F36" s="27">
        <v>100</v>
      </c>
      <c r="G36" s="13">
        <v>1</v>
      </c>
      <c r="H36" s="13">
        <v>100</v>
      </c>
      <c r="I36" s="26">
        <v>1</v>
      </c>
      <c r="J36" s="27">
        <v>100</v>
      </c>
    </row>
    <row r="37" spans="1:10" x14ac:dyDescent="0.25">
      <c r="A37" s="15" t="s">
        <v>16</v>
      </c>
      <c r="B37" s="41"/>
      <c r="C37" s="24"/>
      <c r="D37" s="25"/>
      <c r="E37" s="24"/>
      <c r="F37" s="25"/>
      <c r="G37" s="11"/>
      <c r="H37" s="11"/>
      <c r="I37" s="24"/>
      <c r="J37" s="25"/>
    </row>
    <row r="38" spans="1:10" x14ac:dyDescent="0.25">
      <c r="A38" s="10"/>
      <c r="B38" s="41">
        <v>3</v>
      </c>
      <c r="C38" s="24">
        <v>3</v>
      </c>
      <c r="D38" s="25">
        <v>100</v>
      </c>
      <c r="E38" s="24">
        <v>3</v>
      </c>
      <c r="F38" s="25">
        <v>100</v>
      </c>
      <c r="G38" s="11">
        <v>3</v>
      </c>
      <c r="H38" s="11">
        <v>100</v>
      </c>
      <c r="I38" s="24">
        <v>3</v>
      </c>
      <c r="J38" s="25"/>
    </row>
    <row r="39" spans="1:10" x14ac:dyDescent="0.25">
      <c r="A39" s="12" t="s">
        <v>17</v>
      </c>
      <c r="B39" s="42"/>
      <c r="C39" s="26"/>
      <c r="D39" s="27"/>
      <c r="E39" s="26"/>
      <c r="F39" s="27"/>
      <c r="G39" s="13"/>
      <c r="H39" s="13"/>
      <c r="I39" s="26"/>
      <c r="J39" s="27"/>
    </row>
    <row r="40" spans="1:10" x14ac:dyDescent="0.25">
      <c r="A40" s="14" t="s">
        <v>18</v>
      </c>
      <c r="B40" s="42">
        <v>1.1000000000000001</v>
      </c>
      <c r="C40" s="26">
        <v>1.1000000000000001</v>
      </c>
      <c r="D40" s="27">
        <v>100</v>
      </c>
      <c r="E40" s="26">
        <v>1.1000000000000001</v>
      </c>
      <c r="F40" s="27">
        <v>100</v>
      </c>
      <c r="G40" s="13">
        <v>1.1000000000000001</v>
      </c>
      <c r="H40" s="13">
        <v>100</v>
      </c>
      <c r="I40" s="26">
        <v>1.1000000000000001</v>
      </c>
      <c r="J40" s="27">
        <v>100</v>
      </c>
    </row>
    <row r="41" spans="1:10" x14ac:dyDescent="0.25">
      <c r="A41" s="16"/>
      <c r="B41" s="43"/>
      <c r="C41" s="28"/>
      <c r="D41" s="29"/>
      <c r="E41" s="28"/>
      <c r="F41" s="29"/>
      <c r="G41" s="17"/>
      <c r="H41" s="17"/>
      <c r="I41" s="28"/>
      <c r="J41" s="29"/>
    </row>
    <row r="42" spans="1:10" x14ac:dyDescent="0.25">
      <c r="A42" s="18" t="s">
        <v>20</v>
      </c>
      <c r="B42" s="44">
        <f>SUM(B26:B40)</f>
        <v>20.200000000000003</v>
      </c>
      <c r="C42" s="19">
        <f>SUM(C26:C40)</f>
        <v>17.700000000000003</v>
      </c>
      <c r="D42" s="45"/>
      <c r="E42" s="51" cm="1">
        <f t="array" ref="E42">SUM(E27:E39 * F27:F39 / 100)</f>
        <v>13</v>
      </c>
      <c r="F42" s="45"/>
      <c r="G42" s="51" cm="1">
        <f t="array" ref="G42">SUM(G27:G39 * H27:H39 / 100)</f>
        <v>11.6</v>
      </c>
      <c r="H42" s="45"/>
      <c r="I42" s="19" cm="1">
        <f t="array" ref="I42">SUM(I27:I39 * J27:J39 / 100)</f>
        <v>5.05</v>
      </c>
      <c r="J42" s="45"/>
    </row>
    <row r="43" spans="1:10" x14ac:dyDescent="0.25">
      <c r="A43" s="18" t="s">
        <v>34</v>
      </c>
      <c r="B43" s="48">
        <f>SUM(B27:B41) * 1.25</f>
        <v>25.250000000000004</v>
      </c>
      <c r="C43" s="52">
        <f t="shared" ref="C43:I43" si="0">SUM(C27:C41) * 1.25</f>
        <v>22.125000000000004</v>
      </c>
      <c r="D43" s="53"/>
      <c r="E43" s="51">
        <f t="shared" si="0"/>
        <v>19</v>
      </c>
      <c r="F43" s="53"/>
      <c r="G43" s="51">
        <f t="shared" si="0"/>
        <v>15.875</v>
      </c>
      <c r="H43" s="53"/>
      <c r="I43" s="51">
        <f t="shared" si="0"/>
        <v>12.625</v>
      </c>
      <c r="J43" s="53"/>
    </row>
    <row r="44" spans="1:10" x14ac:dyDescent="0.25">
      <c r="A44" s="46" t="s">
        <v>35</v>
      </c>
      <c r="B44" s="47">
        <f>B43+5.4</f>
        <v>30.650000000000006</v>
      </c>
      <c r="C44" s="49">
        <f>C43+5.4</f>
        <v>27.525000000000006</v>
      </c>
      <c r="D44" s="31"/>
      <c r="E44" s="49">
        <f>E43+5.4</f>
        <v>24.4</v>
      </c>
      <c r="F44" s="31"/>
      <c r="G44" s="49">
        <f>G43+5.4</f>
        <v>21.274999999999999</v>
      </c>
      <c r="H44" s="50"/>
      <c r="I44" s="49">
        <f>I43+5.4</f>
        <v>18.024999999999999</v>
      </c>
      <c r="J44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AFB-2211-F549-A614-FC727B3DAFDE}">
  <dimension ref="A1:N62"/>
  <sheetViews>
    <sheetView tabSelected="1" topLeftCell="A28" zoomScaleNormal="100" workbookViewId="0">
      <selection activeCell="C63" sqref="C63"/>
    </sheetView>
  </sheetViews>
  <sheetFormatPr defaultColWidth="11.42578125" defaultRowHeight="15" x14ac:dyDescent="0.25"/>
  <cols>
    <col min="1" max="1" width="44.140625" bestFit="1" customWidth="1"/>
    <col min="2" max="2" width="22.85546875" style="64" customWidth="1"/>
    <col min="3" max="3" width="22.85546875" customWidth="1"/>
    <col min="4" max="5" width="17" bestFit="1" customWidth="1"/>
    <col min="6" max="6" width="15.42578125" bestFit="1" customWidth="1"/>
    <col min="7" max="7" width="17" bestFit="1" customWidth="1"/>
    <col min="8" max="8" width="17.42578125" bestFit="1" customWidth="1"/>
    <col min="9" max="9" width="17" bestFit="1" customWidth="1"/>
    <col min="10" max="10" width="15.42578125" bestFit="1" customWidth="1"/>
    <col min="11" max="11" width="17" bestFit="1" customWidth="1"/>
    <col min="12" max="12" width="15.42578125" bestFit="1" customWidth="1"/>
  </cols>
  <sheetData>
    <row r="1" spans="1:14" x14ac:dyDescent="0.25">
      <c r="A1" s="1"/>
      <c r="B1" s="55"/>
      <c r="C1" s="1"/>
      <c r="D1" s="5"/>
      <c r="E1" s="33" t="s">
        <v>0</v>
      </c>
      <c r="F1" s="34"/>
      <c r="G1" s="33" t="s">
        <v>1</v>
      </c>
      <c r="H1" s="7"/>
      <c r="I1" s="7" t="s">
        <v>2</v>
      </c>
      <c r="J1" s="7"/>
      <c r="K1" s="33" t="s">
        <v>3</v>
      </c>
      <c r="L1" s="32"/>
      <c r="M1" t="s">
        <v>36</v>
      </c>
      <c r="N1" t="s">
        <v>37</v>
      </c>
    </row>
    <row r="2" spans="1:14" x14ac:dyDescent="0.25">
      <c r="A2" s="6" t="s">
        <v>4</v>
      </c>
      <c r="B2" s="56" t="s">
        <v>44</v>
      </c>
      <c r="C2" s="6" t="s">
        <v>45</v>
      </c>
      <c r="D2" s="39" t="s">
        <v>5</v>
      </c>
      <c r="E2" s="20" t="s">
        <v>5</v>
      </c>
      <c r="F2" s="21" t="s">
        <v>6</v>
      </c>
      <c r="G2" s="20" t="s">
        <v>5</v>
      </c>
      <c r="H2" s="21" t="s">
        <v>6</v>
      </c>
      <c r="I2" s="20" t="s">
        <v>5</v>
      </c>
      <c r="J2" s="21" t="s">
        <v>6</v>
      </c>
      <c r="K2" s="20" t="s">
        <v>5</v>
      </c>
      <c r="L2" s="21" t="s">
        <v>6</v>
      </c>
    </row>
    <row r="3" spans="1:14" x14ac:dyDescent="0.25">
      <c r="A3" s="8" t="s">
        <v>7</v>
      </c>
      <c r="B3" s="57"/>
      <c r="C3" s="8"/>
      <c r="D3" s="40"/>
      <c r="E3" s="22"/>
      <c r="F3" s="23"/>
      <c r="G3" s="22"/>
      <c r="H3" s="23"/>
      <c r="I3" s="9"/>
      <c r="J3" s="9"/>
      <c r="K3" s="22"/>
      <c r="L3" s="23"/>
    </row>
    <row r="4" spans="1:14" x14ac:dyDescent="0.25">
      <c r="A4" s="10" t="s">
        <v>8</v>
      </c>
      <c r="B4" s="58" t="s">
        <v>55</v>
      </c>
      <c r="C4" s="10" t="s">
        <v>56</v>
      </c>
      <c r="D4" s="41">
        <v>5</v>
      </c>
      <c r="E4" s="24">
        <v>5</v>
      </c>
      <c r="F4" s="25">
        <v>100</v>
      </c>
      <c r="G4" s="24">
        <v>0</v>
      </c>
      <c r="H4" s="25">
        <v>0</v>
      </c>
      <c r="I4" s="11">
        <v>0</v>
      </c>
      <c r="J4" s="11">
        <v>0</v>
      </c>
      <c r="K4" s="24">
        <v>0</v>
      </c>
      <c r="L4" s="25">
        <v>0</v>
      </c>
    </row>
    <row r="5" spans="1:14" x14ac:dyDescent="0.25">
      <c r="A5" s="12" t="s">
        <v>9</v>
      </c>
      <c r="B5" s="59"/>
      <c r="C5" s="12"/>
      <c r="D5" s="42"/>
      <c r="E5" s="26"/>
      <c r="F5" s="27"/>
      <c r="G5" s="26"/>
      <c r="H5" s="27"/>
      <c r="I5" s="13"/>
      <c r="J5" s="13"/>
      <c r="K5" s="26"/>
      <c r="L5" s="27"/>
    </row>
    <row r="6" spans="1:14" x14ac:dyDescent="0.25">
      <c r="A6" s="14" t="s">
        <v>10</v>
      </c>
      <c r="B6" s="60" t="s">
        <v>54</v>
      </c>
      <c r="C6" s="14" t="s">
        <v>51</v>
      </c>
      <c r="D6" s="42">
        <v>4.0999999999999996</v>
      </c>
      <c r="E6" s="26">
        <v>0</v>
      </c>
      <c r="F6" s="27">
        <v>0</v>
      </c>
      <c r="G6" s="26">
        <v>4.0999999999999996</v>
      </c>
      <c r="H6" s="27">
        <v>80</v>
      </c>
      <c r="I6" s="13">
        <v>0</v>
      </c>
      <c r="J6" s="13">
        <v>0</v>
      </c>
      <c r="K6" s="26">
        <v>1</v>
      </c>
      <c r="L6" s="27">
        <v>5</v>
      </c>
    </row>
    <row r="7" spans="1:14" x14ac:dyDescent="0.25">
      <c r="A7" s="14"/>
      <c r="B7" s="60"/>
      <c r="C7" s="14"/>
      <c r="D7" s="42"/>
      <c r="E7" s="26"/>
      <c r="F7" s="27"/>
      <c r="G7" s="26"/>
      <c r="H7" s="27"/>
      <c r="I7" s="13"/>
      <c r="J7" s="13"/>
      <c r="K7" s="26"/>
      <c r="L7" s="27"/>
    </row>
    <row r="8" spans="1:14" x14ac:dyDescent="0.25">
      <c r="A8" s="14" t="s">
        <v>52</v>
      </c>
      <c r="B8" s="60" t="s">
        <v>46</v>
      </c>
      <c r="C8" s="14" t="s">
        <v>53</v>
      </c>
      <c r="D8" s="42"/>
      <c r="E8" s="26"/>
      <c r="F8" s="27"/>
      <c r="G8" s="26"/>
      <c r="H8" s="27"/>
      <c r="I8" s="13"/>
      <c r="J8" s="13"/>
      <c r="K8" s="26"/>
      <c r="L8" s="27"/>
    </row>
    <row r="9" spans="1:14" x14ac:dyDescent="0.25">
      <c r="A9" s="14" t="s">
        <v>11</v>
      </c>
      <c r="B9" s="60" t="s">
        <v>54</v>
      </c>
      <c r="C9" s="14" t="s">
        <v>51</v>
      </c>
      <c r="D9" s="42">
        <v>3.88</v>
      </c>
      <c r="E9" s="26">
        <v>0</v>
      </c>
      <c r="F9" s="27">
        <v>100</v>
      </c>
      <c r="G9" s="26">
        <v>0.03</v>
      </c>
      <c r="H9" s="27">
        <v>20</v>
      </c>
      <c r="I9" s="13">
        <v>0</v>
      </c>
      <c r="J9" s="13">
        <v>0</v>
      </c>
      <c r="K9" s="26">
        <v>1</v>
      </c>
      <c r="L9" s="27">
        <v>100</v>
      </c>
    </row>
    <row r="10" spans="1:14" x14ac:dyDescent="0.25">
      <c r="A10" s="15" t="s">
        <v>12</v>
      </c>
      <c r="B10" s="61"/>
      <c r="C10" s="15"/>
      <c r="D10" s="41"/>
      <c r="E10" s="24"/>
      <c r="F10" s="25"/>
      <c r="G10" s="24"/>
      <c r="H10" s="25"/>
      <c r="I10" s="11"/>
      <c r="J10" s="11"/>
      <c r="K10" s="24"/>
      <c r="L10" s="25"/>
    </row>
    <row r="11" spans="1:14" x14ac:dyDescent="0.25">
      <c r="A11" s="10" t="s">
        <v>38</v>
      </c>
      <c r="B11" s="58"/>
      <c r="C11" s="10"/>
      <c r="D11" s="41">
        <v>0</v>
      </c>
      <c r="E11" s="24">
        <v>0</v>
      </c>
      <c r="F11" s="25"/>
      <c r="G11" s="24">
        <v>0</v>
      </c>
      <c r="H11" s="25"/>
      <c r="I11" s="11">
        <v>0</v>
      </c>
      <c r="J11" s="11"/>
      <c r="K11" s="24">
        <v>0</v>
      </c>
      <c r="L11" s="25"/>
    </row>
    <row r="12" spans="1:14" x14ac:dyDescent="0.25">
      <c r="A12" s="10" t="s">
        <v>13</v>
      </c>
      <c r="B12" s="58" t="s">
        <v>46</v>
      </c>
      <c r="C12" s="10" t="s">
        <v>47</v>
      </c>
      <c r="D12" s="41">
        <v>7.6</v>
      </c>
      <c r="E12" s="24">
        <v>7.6</v>
      </c>
      <c r="F12" s="25">
        <v>100</v>
      </c>
      <c r="G12" s="24">
        <v>7.6</v>
      </c>
      <c r="H12" s="25">
        <v>100</v>
      </c>
      <c r="I12" s="11">
        <v>7.6</v>
      </c>
      <c r="J12" s="11">
        <v>100</v>
      </c>
      <c r="K12" s="24">
        <v>3</v>
      </c>
      <c r="L12" s="25">
        <v>100</v>
      </c>
      <c r="M12">
        <v>12</v>
      </c>
    </row>
    <row r="13" spans="1:14" x14ac:dyDescent="0.25">
      <c r="A13" s="12" t="s">
        <v>14</v>
      </c>
      <c r="B13" s="59"/>
      <c r="C13" s="12"/>
      <c r="D13" s="42"/>
      <c r="E13" s="26"/>
      <c r="F13" s="27"/>
      <c r="G13" s="26"/>
      <c r="H13" s="27"/>
      <c r="I13" s="13"/>
      <c r="J13" s="13"/>
      <c r="K13" s="26"/>
      <c r="L13" s="27"/>
    </row>
    <row r="14" spans="1:14" x14ac:dyDescent="0.25">
      <c r="A14" s="14" t="s">
        <v>15</v>
      </c>
      <c r="B14" s="60" t="s">
        <v>48</v>
      </c>
      <c r="C14" s="14" t="s">
        <v>51</v>
      </c>
      <c r="D14" s="42">
        <v>1</v>
      </c>
      <c r="E14" s="26">
        <v>1</v>
      </c>
      <c r="F14" s="27">
        <v>100</v>
      </c>
      <c r="G14" s="26">
        <v>1</v>
      </c>
      <c r="H14" s="27">
        <v>100</v>
      </c>
      <c r="I14" s="13">
        <v>1</v>
      </c>
      <c r="J14" s="13">
        <v>100</v>
      </c>
      <c r="K14" s="26">
        <v>1</v>
      </c>
      <c r="L14" s="27">
        <v>100</v>
      </c>
    </row>
    <row r="15" spans="1:14" x14ac:dyDescent="0.25">
      <c r="A15" s="15" t="s">
        <v>16</v>
      </c>
      <c r="B15" s="61"/>
      <c r="C15" s="15"/>
      <c r="D15" s="41"/>
      <c r="E15" s="24"/>
      <c r="F15" s="25"/>
      <c r="G15" s="24"/>
      <c r="H15" s="25"/>
      <c r="I15" s="11"/>
      <c r="J15" s="11"/>
      <c r="K15" s="24"/>
      <c r="L15" s="25"/>
    </row>
    <row r="16" spans="1:14" x14ac:dyDescent="0.25">
      <c r="A16" s="10"/>
      <c r="B16" s="58" t="s">
        <v>48</v>
      </c>
      <c r="C16" s="10" t="s">
        <v>49</v>
      </c>
      <c r="D16" s="41">
        <v>10</v>
      </c>
      <c r="E16" s="24">
        <v>3</v>
      </c>
      <c r="F16" s="25">
        <v>100</v>
      </c>
      <c r="G16" s="24">
        <v>8</v>
      </c>
      <c r="H16" s="25">
        <v>100</v>
      </c>
      <c r="I16" s="11">
        <v>10</v>
      </c>
      <c r="J16" s="11">
        <v>100</v>
      </c>
      <c r="K16" s="24"/>
      <c r="L16" s="25"/>
    </row>
    <row r="17" spans="1:12" x14ac:dyDescent="0.25">
      <c r="A17" s="12" t="s">
        <v>17</v>
      </c>
      <c r="B17" s="59"/>
      <c r="C17" s="12"/>
      <c r="D17" s="42"/>
      <c r="E17" s="26"/>
      <c r="F17" s="27"/>
      <c r="G17" s="26"/>
      <c r="H17" s="27"/>
      <c r="I17" s="13"/>
      <c r="J17" s="13"/>
      <c r="K17" s="26"/>
      <c r="L17" s="27"/>
    </row>
    <row r="18" spans="1:12" x14ac:dyDescent="0.25">
      <c r="A18" s="14" t="s">
        <v>57</v>
      </c>
      <c r="B18" s="60"/>
      <c r="C18" s="14"/>
      <c r="D18" s="42">
        <v>1.1000000000000001</v>
      </c>
      <c r="E18" s="26">
        <v>1.1000000000000001</v>
      </c>
      <c r="F18" s="27">
        <v>100</v>
      </c>
      <c r="G18" s="26">
        <v>1.1000000000000001</v>
      </c>
      <c r="H18" s="27">
        <v>100</v>
      </c>
      <c r="I18" s="13">
        <v>1.1000000000000001</v>
      </c>
      <c r="J18" s="13">
        <v>100</v>
      </c>
      <c r="K18" s="26">
        <v>1.1000000000000001</v>
      </c>
      <c r="L18" s="27">
        <v>100</v>
      </c>
    </row>
    <row r="19" spans="1:12" x14ac:dyDescent="0.25">
      <c r="A19" s="16" t="s">
        <v>19</v>
      </c>
      <c r="B19" s="62"/>
      <c r="C19" s="16"/>
      <c r="D19" s="43">
        <v>5.4</v>
      </c>
      <c r="E19" s="28">
        <v>5.4</v>
      </c>
      <c r="F19" s="29">
        <v>60</v>
      </c>
      <c r="G19" s="28">
        <v>5.6</v>
      </c>
      <c r="H19" s="29">
        <v>60</v>
      </c>
      <c r="I19" s="17">
        <v>0</v>
      </c>
      <c r="J19" s="17">
        <v>0</v>
      </c>
      <c r="K19" s="28">
        <v>0</v>
      </c>
      <c r="L19" s="29">
        <v>0</v>
      </c>
    </row>
    <row r="20" spans="1:12" x14ac:dyDescent="0.25">
      <c r="A20" s="18" t="s">
        <v>20</v>
      </c>
      <c r="B20" s="63"/>
      <c r="C20" s="18"/>
      <c r="D20" s="44">
        <f>SUM(D3:D19)</f>
        <v>38.08</v>
      </c>
      <c r="E20" s="30">
        <f>SUM(E3:E19)</f>
        <v>23.1</v>
      </c>
      <c r="F20" s="31"/>
      <c r="G20" s="30">
        <f>SUM(G3:G19)</f>
        <v>27.43</v>
      </c>
      <c r="H20" s="31"/>
      <c r="I20" s="35">
        <f>SUM(I3:I19)</f>
        <v>19.700000000000003</v>
      </c>
      <c r="J20" s="35"/>
      <c r="K20" s="30">
        <f>SUM(K3:K19)</f>
        <v>7.1</v>
      </c>
      <c r="L20" s="31"/>
    </row>
    <row r="24" spans="1:12" x14ac:dyDescent="0.25">
      <c r="A24" t="s">
        <v>10</v>
      </c>
      <c r="B24" s="64" t="s">
        <v>50</v>
      </c>
      <c r="C24" t="s">
        <v>58</v>
      </c>
      <c r="D24" t="s">
        <v>59</v>
      </c>
    </row>
    <row r="25" spans="1:12" x14ac:dyDescent="0.25">
      <c r="A25" t="s">
        <v>11</v>
      </c>
      <c r="B25" s="64" t="s">
        <v>50</v>
      </c>
    </row>
    <row r="27" spans="1:12" x14ac:dyDescent="0.25">
      <c r="A27" t="s">
        <v>60</v>
      </c>
      <c r="B27" s="64" t="s">
        <v>63</v>
      </c>
    </row>
    <row r="28" spans="1:12" x14ac:dyDescent="0.25">
      <c r="A28" t="s">
        <v>62</v>
      </c>
      <c r="B28" s="64" t="s">
        <v>61</v>
      </c>
    </row>
    <row r="30" spans="1:12" x14ac:dyDescent="0.25">
      <c r="A30" t="s">
        <v>64</v>
      </c>
    </row>
    <row r="32" spans="1:12" x14ac:dyDescent="0.25">
      <c r="A32" t="s">
        <v>62</v>
      </c>
      <c r="B32" s="64" t="s">
        <v>65</v>
      </c>
      <c r="C32" t="s">
        <v>66</v>
      </c>
    </row>
    <row r="34" spans="1:9" x14ac:dyDescent="0.25">
      <c r="A34" s="6" t="s">
        <v>4</v>
      </c>
      <c r="B34" s="56" t="s">
        <v>44</v>
      </c>
      <c r="C34" s="6" t="s">
        <v>45</v>
      </c>
      <c r="D34" s="66" t="s">
        <v>69</v>
      </c>
      <c r="E34" s="66" t="s">
        <v>2</v>
      </c>
      <c r="F34" s="66" t="s">
        <v>24</v>
      </c>
      <c r="G34" s="66" t="s">
        <v>71</v>
      </c>
      <c r="H34" s="66" t="s">
        <v>72</v>
      </c>
      <c r="I34" s="66" t="s">
        <v>39</v>
      </c>
    </row>
    <row r="35" spans="1:9" x14ac:dyDescent="0.25">
      <c r="A35" s="8" t="s">
        <v>7</v>
      </c>
      <c r="B35" s="57"/>
      <c r="C35" s="8"/>
    </row>
    <row r="36" spans="1:9" x14ac:dyDescent="0.25">
      <c r="A36" s="10" t="s">
        <v>8</v>
      </c>
      <c r="B36" s="58">
        <v>5</v>
      </c>
      <c r="C36" s="10">
        <v>1</v>
      </c>
      <c r="D36">
        <f>(B36*C36)</f>
        <v>5</v>
      </c>
      <c r="F36">
        <f>D36</f>
        <v>5</v>
      </c>
    </row>
    <row r="37" spans="1:9" x14ac:dyDescent="0.25">
      <c r="A37" s="12" t="s">
        <v>9</v>
      </c>
      <c r="B37" s="59"/>
      <c r="C37" s="12"/>
    </row>
    <row r="38" spans="1:9" x14ac:dyDescent="0.25">
      <c r="A38" s="14" t="s">
        <v>10</v>
      </c>
      <c r="B38" s="60">
        <v>5.5</v>
      </c>
      <c r="C38" s="14">
        <v>0.3</v>
      </c>
      <c r="D38">
        <f t="shared" ref="D38:D56" si="0">(B38*C38)</f>
        <v>1.65</v>
      </c>
      <c r="H38">
        <f>D38</f>
        <v>1.65</v>
      </c>
    </row>
    <row r="39" spans="1:9" x14ac:dyDescent="0.25">
      <c r="A39" s="14"/>
      <c r="B39" s="60"/>
      <c r="C39" s="14"/>
    </row>
    <row r="40" spans="1:9" x14ac:dyDescent="0.25">
      <c r="A40" s="14" t="s">
        <v>52</v>
      </c>
      <c r="B40" s="60">
        <v>12</v>
      </c>
      <c r="C40" s="14">
        <v>0.2</v>
      </c>
      <c r="D40">
        <f t="shared" si="0"/>
        <v>2.4000000000000004</v>
      </c>
      <c r="H40">
        <f>D40</f>
        <v>2.4000000000000004</v>
      </c>
    </row>
    <row r="41" spans="1:9" x14ac:dyDescent="0.25">
      <c r="A41" s="14" t="s">
        <v>11</v>
      </c>
      <c r="B41" s="60">
        <v>5.5</v>
      </c>
      <c r="C41" s="14">
        <v>0.3</v>
      </c>
      <c r="D41">
        <f t="shared" si="0"/>
        <v>1.65</v>
      </c>
    </row>
    <row r="42" spans="1:9" x14ac:dyDescent="0.25">
      <c r="A42" s="15" t="s">
        <v>12</v>
      </c>
      <c r="B42" s="61"/>
      <c r="C42" s="15"/>
    </row>
    <row r="43" spans="1:9" x14ac:dyDescent="0.25">
      <c r="A43" s="10" t="s">
        <v>38</v>
      </c>
      <c r="B43" s="58"/>
      <c r="C43" s="10"/>
    </row>
    <row r="44" spans="1:9" x14ac:dyDescent="0.25">
      <c r="A44" s="10" t="s">
        <v>13</v>
      </c>
      <c r="B44" s="58">
        <v>12</v>
      </c>
      <c r="C44" s="10">
        <v>0.63</v>
      </c>
      <c r="D44">
        <f t="shared" si="0"/>
        <v>7.5600000000000005</v>
      </c>
      <c r="F44">
        <f>D44</f>
        <v>7.5600000000000005</v>
      </c>
      <c r="H44">
        <f>D44</f>
        <v>7.5600000000000005</v>
      </c>
    </row>
    <row r="45" spans="1:9" x14ac:dyDescent="0.25">
      <c r="A45" s="12" t="s">
        <v>14</v>
      </c>
      <c r="B45" s="59"/>
      <c r="C45" s="12"/>
    </row>
    <row r="46" spans="1:9" x14ac:dyDescent="0.25">
      <c r="A46" s="14" t="s">
        <v>15</v>
      </c>
      <c r="B46" s="60">
        <v>3.3</v>
      </c>
      <c r="C46" s="14">
        <v>0.3</v>
      </c>
      <c r="D46">
        <f t="shared" si="0"/>
        <v>0.98999999999999988</v>
      </c>
      <c r="E46">
        <f>D46</f>
        <v>0.98999999999999988</v>
      </c>
      <c r="F46">
        <f>E46</f>
        <v>0.98999999999999988</v>
      </c>
      <c r="H46">
        <f>D46</f>
        <v>0.98999999999999988</v>
      </c>
    </row>
    <row r="47" spans="1:9" x14ac:dyDescent="0.25">
      <c r="A47" s="15" t="s">
        <v>16</v>
      </c>
      <c r="B47" s="61"/>
      <c r="C47" s="15"/>
    </row>
    <row r="48" spans="1:9" x14ac:dyDescent="0.25">
      <c r="A48" s="15"/>
      <c r="B48" s="61">
        <v>3.3</v>
      </c>
      <c r="C48" s="15">
        <v>1</v>
      </c>
      <c r="D48">
        <f t="shared" si="0"/>
        <v>3.3</v>
      </c>
      <c r="F48">
        <f>D48</f>
        <v>3.3</v>
      </c>
      <c r="G48">
        <f>D48</f>
        <v>3.3</v>
      </c>
      <c r="H48">
        <f>D48</f>
        <v>3.3</v>
      </c>
    </row>
    <row r="49" spans="1:9" x14ac:dyDescent="0.25">
      <c r="A49" s="10"/>
      <c r="B49" s="58">
        <v>3.3</v>
      </c>
      <c r="C49" s="10">
        <v>3</v>
      </c>
      <c r="D49">
        <f t="shared" si="0"/>
        <v>9.8999999999999986</v>
      </c>
      <c r="E49">
        <f>D49</f>
        <v>9.8999999999999986</v>
      </c>
    </row>
    <row r="50" spans="1:9" x14ac:dyDescent="0.25">
      <c r="A50" s="12" t="s">
        <v>17</v>
      </c>
      <c r="B50" s="59"/>
      <c r="C50" s="12"/>
    </row>
    <row r="51" spans="1:9" x14ac:dyDescent="0.25">
      <c r="A51" s="14" t="s">
        <v>60</v>
      </c>
      <c r="B51" s="59">
        <v>5</v>
      </c>
      <c r="C51" s="12">
        <v>8.1000000000000003E-2</v>
      </c>
      <c r="D51">
        <f t="shared" si="0"/>
        <v>0.40500000000000003</v>
      </c>
    </row>
    <row r="52" spans="1:9" x14ac:dyDescent="0.25">
      <c r="A52" s="14" t="s">
        <v>67</v>
      </c>
      <c r="B52" s="60">
        <v>3.4</v>
      </c>
      <c r="C52" s="14">
        <v>0.5</v>
      </c>
      <c r="D52">
        <f t="shared" si="0"/>
        <v>1.7</v>
      </c>
    </row>
    <row r="53" spans="1:9" x14ac:dyDescent="0.25">
      <c r="A53" s="14" t="s">
        <v>68</v>
      </c>
      <c r="B53" s="60">
        <v>5</v>
      </c>
      <c r="C53" s="14">
        <v>0.4</v>
      </c>
      <c r="D53">
        <f t="shared" si="0"/>
        <v>2</v>
      </c>
    </row>
    <row r="54" spans="1:9" x14ac:dyDescent="0.25">
      <c r="A54" s="16" t="s">
        <v>19</v>
      </c>
      <c r="B54" s="62"/>
      <c r="C54" s="16"/>
    </row>
    <row r="55" spans="1:9" x14ac:dyDescent="0.25">
      <c r="A55" s="16"/>
      <c r="B55" s="62"/>
      <c r="C55" s="16">
        <f>(C51+C52+C53)</f>
        <v>0.98099999999999998</v>
      </c>
      <c r="E55">
        <f>C55</f>
        <v>0.98099999999999998</v>
      </c>
      <c r="F55">
        <f>C55</f>
        <v>0.98099999999999998</v>
      </c>
      <c r="G55">
        <f>C51</f>
        <v>8.1000000000000003E-2</v>
      </c>
      <c r="H55">
        <f>C55</f>
        <v>0.98099999999999998</v>
      </c>
    </row>
    <row r="56" spans="1:9" x14ac:dyDescent="0.25">
      <c r="A56" s="65" t="s">
        <v>70</v>
      </c>
      <c r="B56" s="62">
        <v>24</v>
      </c>
      <c r="C56" s="16">
        <v>0.26500000000000001</v>
      </c>
      <c r="D56">
        <f t="shared" si="0"/>
        <v>6.36</v>
      </c>
      <c r="E56">
        <f>D56</f>
        <v>6.36</v>
      </c>
    </row>
    <row r="57" spans="1:9" x14ac:dyDescent="0.25">
      <c r="A57" s="18" t="s">
        <v>20</v>
      </c>
      <c r="B57" s="63"/>
      <c r="C57" s="18"/>
      <c r="D57" s="66">
        <f>SUM(D36,D38,D40,D41,D44,D46,D49,D51,D52,D53,D56)</f>
        <v>39.614999999999995</v>
      </c>
      <c r="E57" s="66">
        <f>SUM(E46,E49,E55)</f>
        <v>11.870999999999999</v>
      </c>
      <c r="F57" s="66">
        <f>SUM(F44,F46,F48,F55)</f>
        <v>12.831000000000001</v>
      </c>
      <c r="G57" s="66">
        <f>SUM(G48,G55)</f>
        <v>3.3809999999999998</v>
      </c>
      <c r="H57" s="66">
        <f>SUM(H38,H40,H44,H46,H48,H55)</f>
        <v>16.881000000000004</v>
      </c>
      <c r="I57" s="67" t="s">
        <v>73</v>
      </c>
    </row>
    <row r="58" spans="1:9" x14ac:dyDescent="0.25">
      <c r="B58" s="64" t="s">
        <v>76</v>
      </c>
    </row>
    <row r="59" spans="1:9" x14ac:dyDescent="0.25">
      <c r="A59" t="s">
        <v>75</v>
      </c>
      <c r="B59" s="64">
        <v>3000</v>
      </c>
    </row>
    <row r="60" spans="1:9" x14ac:dyDescent="0.25">
      <c r="C60" t="s">
        <v>77</v>
      </c>
    </row>
    <row r="61" spans="1:9" x14ac:dyDescent="0.25">
      <c r="C61" t="s">
        <v>74</v>
      </c>
    </row>
    <row r="62" spans="1:9" x14ac:dyDescent="0.25">
      <c r="C62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836D-29A2-0745-BB9E-2AEB1A1BDFFA}">
  <dimension ref="A1:M47"/>
  <sheetViews>
    <sheetView zoomScale="85" zoomScaleNormal="85" workbookViewId="0">
      <selection activeCell="R37" sqref="R37"/>
    </sheetView>
  </sheetViews>
  <sheetFormatPr defaultColWidth="8.85546875" defaultRowHeight="15" x14ac:dyDescent="0.25"/>
  <cols>
    <col min="1" max="1" width="22.85546875" bestFit="1" customWidth="1"/>
    <col min="2" max="2" width="13.85546875" style="4" customWidth="1"/>
    <col min="3" max="3" width="8.28515625" style="4" customWidth="1"/>
    <col min="4" max="4" width="7.7109375" style="4" customWidth="1"/>
    <col min="5" max="5" width="9.140625" style="4" customWidth="1"/>
    <col min="6" max="6" width="7.140625" style="4" customWidth="1"/>
    <col min="7" max="7" width="6.28515625" style="4" customWidth="1"/>
    <col min="8" max="8" width="6.42578125" style="4" customWidth="1"/>
    <col min="9" max="9" width="5.7109375" style="4" customWidth="1"/>
    <col min="10" max="10" width="7" style="4" customWidth="1"/>
    <col min="11" max="11" width="10.5703125" customWidth="1"/>
    <col min="18" max="18" width="21.85546875" bestFit="1" customWidth="1"/>
  </cols>
  <sheetData>
    <row r="1" spans="1:12" x14ac:dyDescent="0.25">
      <c r="A1" s="1"/>
      <c r="B1" s="5"/>
      <c r="C1" s="33" t="s">
        <v>0</v>
      </c>
      <c r="D1" s="34"/>
      <c r="E1" s="33" t="s">
        <v>1</v>
      </c>
      <c r="F1" s="7"/>
      <c r="G1" s="7" t="s">
        <v>2</v>
      </c>
      <c r="H1" s="7"/>
      <c r="I1" s="33" t="s">
        <v>3</v>
      </c>
      <c r="J1" s="32"/>
      <c r="K1" s="1"/>
      <c r="L1" s="1"/>
    </row>
    <row r="2" spans="1:12" x14ac:dyDescent="0.25">
      <c r="A2" s="6" t="s">
        <v>4</v>
      </c>
      <c r="B2" s="7" t="s">
        <v>5</v>
      </c>
      <c r="C2" s="20" t="s">
        <v>5</v>
      </c>
      <c r="D2" s="21" t="s">
        <v>6</v>
      </c>
      <c r="E2" s="20" t="s">
        <v>5</v>
      </c>
      <c r="F2" s="21" t="s">
        <v>6</v>
      </c>
      <c r="G2" s="20" t="s">
        <v>5</v>
      </c>
      <c r="H2" s="21" t="s">
        <v>6</v>
      </c>
      <c r="I2" s="20" t="s">
        <v>5</v>
      </c>
      <c r="J2" s="21" t="s">
        <v>6</v>
      </c>
      <c r="K2" s="1"/>
      <c r="L2" s="1"/>
    </row>
    <row r="3" spans="1:12" x14ac:dyDescent="0.25">
      <c r="A3" s="8" t="s">
        <v>7</v>
      </c>
      <c r="B3" s="9"/>
      <c r="C3" s="22"/>
      <c r="D3" s="23"/>
      <c r="E3" s="22"/>
      <c r="F3" s="23"/>
      <c r="G3" s="9"/>
      <c r="H3" s="9"/>
      <c r="I3" s="22"/>
      <c r="J3" s="23"/>
      <c r="K3" s="1"/>
      <c r="L3" s="1"/>
    </row>
    <row r="4" spans="1:12" x14ac:dyDescent="0.25">
      <c r="A4" s="10" t="s">
        <v>8</v>
      </c>
      <c r="B4" s="11">
        <v>5</v>
      </c>
      <c r="C4" s="24">
        <v>5</v>
      </c>
      <c r="D4" s="25">
        <v>100</v>
      </c>
      <c r="E4" s="24">
        <v>0</v>
      </c>
      <c r="F4" s="25">
        <v>0</v>
      </c>
      <c r="G4" s="11">
        <v>0</v>
      </c>
      <c r="H4" s="11">
        <v>0</v>
      </c>
      <c r="I4" s="24">
        <v>0</v>
      </c>
      <c r="J4" s="25">
        <v>0</v>
      </c>
      <c r="K4" s="1"/>
      <c r="L4" s="3"/>
    </row>
    <row r="5" spans="1:12" x14ac:dyDescent="0.25">
      <c r="A5" s="12" t="s">
        <v>9</v>
      </c>
      <c r="B5" s="13"/>
      <c r="C5" s="26"/>
      <c r="D5" s="27"/>
      <c r="E5" s="26"/>
      <c r="F5" s="27"/>
      <c r="G5" s="13"/>
      <c r="H5" s="13"/>
      <c r="I5" s="26"/>
      <c r="J5" s="27"/>
      <c r="K5" s="1"/>
      <c r="L5" s="1"/>
    </row>
    <row r="6" spans="1:12" x14ac:dyDescent="0.25">
      <c r="A6" s="14" t="s">
        <v>10</v>
      </c>
      <c r="B6" s="13">
        <v>1.5</v>
      </c>
      <c r="C6" s="26">
        <v>0</v>
      </c>
      <c r="D6" s="27">
        <v>0</v>
      </c>
      <c r="E6" s="26">
        <v>1.5</v>
      </c>
      <c r="F6" s="27">
        <v>80</v>
      </c>
      <c r="G6" s="13">
        <v>0</v>
      </c>
      <c r="H6" s="13">
        <v>0</v>
      </c>
      <c r="I6" s="26">
        <v>1</v>
      </c>
      <c r="J6" s="27">
        <v>5</v>
      </c>
      <c r="K6" s="1"/>
      <c r="L6" s="3"/>
    </row>
    <row r="7" spans="1:12" x14ac:dyDescent="0.25">
      <c r="A7" s="14"/>
      <c r="B7" s="13"/>
      <c r="C7" s="26"/>
      <c r="D7" s="27"/>
      <c r="E7" s="26"/>
      <c r="F7" s="27"/>
      <c r="G7" s="13"/>
      <c r="H7" s="13"/>
      <c r="I7" s="26"/>
      <c r="J7" s="27"/>
      <c r="K7" s="1"/>
      <c r="L7" s="3"/>
    </row>
    <row r="8" spans="1:12" x14ac:dyDescent="0.25">
      <c r="A8" s="14" t="s">
        <v>11</v>
      </c>
      <c r="B8" s="13">
        <v>1</v>
      </c>
      <c r="C8" s="26">
        <v>0</v>
      </c>
      <c r="D8" s="27">
        <v>100</v>
      </c>
      <c r="E8" s="26">
        <v>1</v>
      </c>
      <c r="F8" s="27">
        <v>20</v>
      </c>
      <c r="G8" s="13">
        <v>0</v>
      </c>
      <c r="H8" s="13">
        <v>0</v>
      </c>
      <c r="I8" s="26">
        <v>1</v>
      </c>
      <c r="J8" s="27">
        <v>100</v>
      </c>
      <c r="K8" s="1"/>
      <c r="L8" s="3"/>
    </row>
    <row r="9" spans="1:12" x14ac:dyDescent="0.25">
      <c r="A9" s="15" t="s">
        <v>12</v>
      </c>
      <c r="B9" s="11"/>
      <c r="C9" s="24"/>
      <c r="D9" s="25"/>
      <c r="E9" s="24"/>
      <c r="F9" s="25"/>
      <c r="G9" s="11"/>
      <c r="H9" s="11"/>
      <c r="I9" s="24"/>
      <c r="J9" s="25"/>
      <c r="K9" s="1"/>
      <c r="L9" s="1"/>
    </row>
    <row r="10" spans="1:12" x14ac:dyDescent="0.25">
      <c r="A10" s="10" t="s">
        <v>13</v>
      </c>
      <c r="B10" s="11">
        <v>7.6</v>
      </c>
      <c r="C10" s="24">
        <v>7.6</v>
      </c>
      <c r="D10" s="25">
        <v>100</v>
      </c>
      <c r="E10" s="24">
        <v>7.6</v>
      </c>
      <c r="F10" s="25">
        <v>100</v>
      </c>
      <c r="G10" s="11">
        <v>7.6</v>
      </c>
      <c r="H10" s="11">
        <v>100</v>
      </c>
      <c r="I10" s="24">
        <v>3</v>
      </c>
      <c r="J10" s="25">
        <v>100</v>
      </c>
      <c r="K10" s="1"/>
      <c r="L10" s="2"/>
    </row>
    <row r="11" spans="1:12" x14ac:dyDescent="0.25">
      <c r="A11" s="12" t="s">
        <v>14</v>
      </c>
      <c r="B11" s="13"/>
      <c r="C11" s="26"/>
      <c r="D11" s="27"/>
      <c r="E11" s="26"/>
      <c r="F11" s="27"/>
      <c r="G11" s="13"/>
      <c r="H11" s="13"/>
      <c r="I11" s="26"/>
      <c r="J11" s="27"/>
      <c r="K11" s="1"/>
      <c r="L11" s="1"/>
    </row>
    <row r="12" spans="1:12" x14ac:dyDescent="0.25">
      <c r="A12" s="14" t="s">
        <v>15</v>
      </c>
      <c r="B12" s="13">
        <v>1</v>
      </c>
      <c r="C12" s="26">
        <v>1</v>
      </c>
      <c r="D12" s="27">
        <v>100</v>
      </c>
      <c r="E12" s="26">
        <v>1</v>
      </c>
      <c r="F12" s="27">
        <v>100</v>
      </c>
      <c r="G12" s="13">
        <v>1</v>
      </c>
      <c r="H12" s="13">
        <v>100</v>
      </c>
      <c r="I12" s="26">
        <v>1</v>
      </c>
      <c r="J12" s="27">
        <v>100</v>
      </c>
      <c r="K12" s="1"/>
      <c r="L12" s="3"/>
    </row>
    <row r="13" spans="1:12" x14ac:dyDescent="0.25">
      <c r="A13" s="15" t="s">
        <v>16</v>
      </c>
      <c r="B13" s="11"/>
      <c r="C13" s="24"/>
      <c r="D13" s="25"/>
      <c r="E13" s="24"/>
      <c r="F13" s="25"/>
      <c r="G13" s="11"/>
      <c r="H13" s="11"/>
      <c r="I13" s="24"/>
      <c r="J13" s="25"/>
      <c r="K13" s="1"/>
      <c r="L13" s="1"/>
    </row>
    <row r="14" spans="1:12" x14ac:dyDescent="0.25">
      <c r="A14" s="10"/>
      <c r="B14" s="11">
        <v>3</v>
      </c>
      <c r="C14" s="24">
        <v>3</v>
      </c>
      <c r="D14" s="25">
        <v>100</v>
      </c>
      <c r="E14" s="24">
        <v>3</v>
      </c>
      <c r="F14" s="25">
        <v>100</v>
      </c>
      <c r="G14" s="11">
        <v>3</v>
      </c>
      <c r="H14" s="11">
        <v>100</v>
      </c>
      <c r="I14" s="24"/>
      <c r="J14" s="25"/>
      <c r="K14" s="1"/>
      <c r="L14" s="1"/>
    </row>
    <row r="15" spans="1:12" x14ac:dyDescent="0.25">
      <c r="A15" s="12" t="s">
        <v>17</v>
      </c>
      <c r="B15" s="13"/>
      <c r="C15" s="26"/>
      <c r="D15" s="27"/>
      <c r="E15" s="26"/>
      <c r="F15" s="27"/>
      <c r="G15" s="13"/>
      <c r="H15" s="13"/>
      <c r="I15" s="26"/>
      <c r="J15" s="27"/>
      <c r="K15" s="1"/>
      <c r="L15" s="1"/>
    </row>
    <row r="16" spans="1:12" x14ac:dyDescent="0.25">
      <c r="A16" s="14" t="s">
        <v>18</v>
      </c>
      <c r="B16" s="13">
        <v>1.1000000000000001</v>
      </c>
      <c r="C16" s="26">
        <v>1.1000000000000001</v>
      </c>
      <c r="D16" s="27">
        <v>100</v>
      </c>
      <c r="E16" s="26">
        <v>1.1000000000000001</v>
      </c>
      <c r="F16" s="27">
        <v>100</v>
      </c>
      <c r="G16" s="13">
        <v>1.1000000000000001</v>
      </c>
      <c r="H16" s="13">
        <v>100</v>
      </c>
      <c r="I16" s="26">
        <v>1.1000000000000001</v>
      </c>
      <c r="J16" s="27">
        <v>100</v>
      </c>
      <c r="K16" s="1"/>
      <c r="L16" s="2"/>
    </row>
    <row r="17" spans="1:13" x14ac:dyDescent="0.25">
      <c r="A17" s="16" t="s">
        <v>19</v>
      </c>
      <c r="B17" s="17">
        <v>5.4</v>
      </c>
      <c r="C17" s="28">
        <v>5.4</v>
      </c>
      <c r="D17" s="29">
        <v>60</v>
      </c>
      <c r="E17" s="28">
        <v>5.6</v>
      </c>
      <c r="F17" s="29">
        <v>60</v>
      </c>
      <c r="G17" s="17">
        <v>0</v>
      </c>
      <c r="H17" s="17">
        <v>0</v>
      </c>
      <c r="I17" s="28">
        <v>0</v>
      </c>
      <c r="J17" s="29">
        <v>0</v>
      </c>
      <c r="L17" s="2"/>
    </row>
    <row r="18" spans="1:13" x14ac:dyDescent="0.25">
      <c r="A18" s="18" t="s">
        <v>20</v>
      </c>
      <c r="B18" s="19">
        <f>SUM(B3:B17)</f>
        <v>25.6</v>
      </c>
      <c r="C18" s="30">
        <f>SUM(C3:C17)</f>
        <v>23.1</v>
      </c>
      <c r="D18" s="31"/>
      <c r="E18" s="30">
        <f>SUM(E3:E17)</f>
        <v>20.799999999999997</v>
      </c>
      <c r="F18" s="31"/>
      <c r="G18" s="35">
        <f>SUM(G3:G17)</f>
        <v>12.7</v>
      </c>
      <c r="H18" s="35"/>
      <c r="I18" s="30">
        <f>SUM(I3:I17)</f>
        <v>7.1</v>
      </c>
      <c r="J18" s="31"/>
    </row>
    <row r="21" spans="1:13" x14ac:dyDescent="0.25">
      <c r="D21" s="4" t="s">
        <v>21</v>
      </c>
    </row>
    <row r="25" spans="1:13" x14ac:dyDescent="0.25">
      <c r="A25" s="37" t="s">
        <v>22</v>
      </c>
      <c r="B25" s="37" t="s">
        <v>23</v>
      </c>
      <c r="C25" s="33" t="s">
        <v>24</v>
      </c>
      <c r="D25" s="37" t="s">
        <v>25</v>
      </c>
      <c r="E25" s="33" t="s">
        <v>26</v>
      </c>
      <c r="F25" s="37" t="s">
        <v>25</v>
      </c>
      <c r="G25" s="33" t="s">
        <v>13</v>
      </c>
      <c r="H25" s="37" t="s">
        <v>28</v>
      </c>
      <c r="I25" s="33" t="s">
        <v>29</v>
      </c>
      <c r="J25" s="37" t="s">
        <v>28</v>
      </c>
      <c r="K25" s="33" t="s">
        <v>39</v>
      </c>
      <c r="L25" s="37" t="s">
        <v>28</v>
      </c>
      <c r="M25" s="36"/>
    </row>
    <row r="26" spans="1:13" x14ac:dyDescent="0.25">
      <c r="A26" s="33" t="s">
        <v>30</v>
      </c>
      <c r="B26" s="39" t="s">
        <v>31</v>
      </c>
      <c r="C26" s="20" t="s">
        <v>32</v>
      </c>
      <c r="D26" s="21" t="s">
        <v>33</v>
      </c>
      <c r="E26" s="20" t="s">
        <v>32</v>
      </c>
      <c r="F26" s="21" t="s">
        <v>33</v>
      </c>
      <c r="G26" s="20" t="s">
        <v>32</v>
      </c>
      <c r="H26" s="21" t="s">
        <v>33</v>
      </c>
      <c r="I26" s="20" t="s">
        <v>32</v>
      </c>
      <c r="J26" s="21" t="s">
        <v>33</v>
      </c>
      <c r="K26" s="20" t="s">
        <v>32</v>
      </c>
      <c r="L26" s="21" t="s">
        <v>33</v>
      </c>
    </row>
    <row r="27" spans="1:13" x14ac:dyDescent="0.25">
      <c r="A27" s="8" t="s">
        <v>7</v>
      </c>
      <c r="B27" s="40"/>
      <c r="C27" s="22"/>
      <c r="D27" s="23"/>
      <c r="E27" s="22"/>
      <c r="F27" s="23"/>
      <c r="G27" s="9"/>
      <c r="H27" s="9"/>
      <c r="I27" s="22"/>
      <c r="J27" s="23"/>
      <c r="K27" s="22"/>
      <c r="L27" s="23"/>
    </row>
    <row r="28" spans="1:13" x14ac:dyDescent="0.25">
      <c r="A28" s="10" t="s">
        <v>8</v>
      </c>
      <c r="B28" s="41">
        <v>5</v>
      </c>
      <c r="C28" s="24">
        <v>5</v>
      </c>
      <c r="D28" s="25">
        <v>100</v>
      </c>
      <c r="E28" s="24">
        <v>0</v>
      </c>
      <c r="F28" s="25">
        <v>0</v>
      </c>
      <c r="G28" s="11">
        <v>0</v>
      </c>
      <c r="H28" s="11">
        <v>0</v>
      </c>
      <c r="I28" s="24">
        <v>0</v>
      </c>
      <c r="J28" s="25">
        <v>0</v>
      </c>
      <c r="K28" s="24">
        <v>0</v>
      </c>
      <c r="L28" s="25">
        <v>0</v>
      </c>
    </row>
    <row r="29" spans="1:13" x14ac:dyDescent="0.25">
      <c r="A29" s="12" t="s">
        <v>9</v>
      </c>
      <c r="B29" s="42"/>
      <c r="C29" s="26"/>
      <c r="D29" s="27"/>
      <c r="E29" s="26"/>
      <c r="F29" s="27"/>
      <c r="G29" s="13"/>
      <c r="H29" s="13"/>
      <c r="I29" s="26"/>
      <c r="J29" s="27"/>
      <c r="K29" s="26"/>
      <c r="L29" s="27"/>
    </row>
    <row r="30" spans="1:13" x14ac:dyDescent="0.25">
      <c r="A30" s="14" t="s">
        <v>10</v>
      </c>
      <c r="B30" s="42">
        <v>1.5</v>
      </c>
      <c r="C30" s="26">
        <v>0</v>
      </c>
      <c r="D30" s="27">
        <v>0</v>
      </c>
      <c r="E30" s="26">
        <v>1.5</v>
      </c>
      <c r="F30" s="27">
        <v>80</v>
      </c>
      <c r="G30" s="13">
        <v>0</v>
      </c>
      <c r="H30" s="13">
        <v>0</v>
      </c>
      <c r="I30" s="26">
        <v>1</v>
      </c>
      <c r="J30" s="27">
        <v>5</v>
      </c>
      <c r="K30" s="26">
        <v>0</v>
      </c>
      <c r="L30" s="27">
        <v>5</v>
      </c>
    </row>
    <row r="31" spans="1:13" x14ac:dyDescent="0.25">
      <c r="A31" s="14"/>
      <c r="B31" s="42"/>
      <c r="C31" s="26"/>
      <c r="D31" s="27"/>
      <c r="E31" s="26"/>
      <c r="F31" s="27"/>
      <c r="G31" s="13"/>
      <c r="H31" s="13"/>
      <c r="I31" s="26"/>
      <c r="J31" s="27"/>
      <c r="K31" s="26"/>
      <c r="L31" s="27"/>
    </row>
    <row r="32" spans="1:13" x14ac:dyDescent="0.25">
      <c r="A32" s="14" t="s">
        <v>11</v>
      </c>
      <c r="B32" s="42">
        <v>1</v>
      </c>
      <c r="C32" s="26">
        <v>0</v>
      </c>
      <c r="D32" s="27">
        <v>100</v>
      </c>
      <c r="E32" s="26">
        <v>1</v>
      </c>
      <c r="F32" s="27">
        <v>20</v>
      </c>
      <c r="G32" s="13">
        <v>0</v>
      </c>
      <c r="H32" s="13">
        <v>0</v>
      </c>
      <c r="I32" s="26">
        <v>1</v>
      </c>
      <c r="J32" s="27">
        <v>100</v>
      </c>
      <c r="K32" s="26">
        <v>0</v>
      </c>
      <c r="L32" s="27">
        <v>100</v>
      </c>
    </row>
    <row r="33" spans="1:13" x14ac:dyDescent="0.25">
      <c r="A33" s="15" t="s">
        <v>12</v>
      </c>
      <c r="B33" s="41"/>
      <c r="C33" s="24"/>
      <c r="D33" s="25"/>
      <c r="E33" s="24"/>
      <c r="F33" s="25"/>
      <c r="G33" s="11"/>
      <c r="H33" s="11"/>
      <c r="I33" s="24"/>
      <c r="J33" s="25"/>
      <c r="K33" s="24"/>
      <c r="L33" s="25"/>
    </row>
    <row r="34" spans="1:13" x14ac:dyDescent="0.25">
      <c r="A34" s="10" t="s">
        <v>13</v>
      </c>
      <c r="B34" s="41">
        <v>7.6</v>
      </c>
      <c r="C34" s="24">
        <v>3</v>
      </c>
      <c r="D34" s="25">
        <v>100</v>
      </c>
      <c r="E34" s="24">
        <v>3</v>
      </c>
      <c r="F34" s="25">
        <v>100</v>
      </c>
      <c r="G34" s="11">
        <v>7.6</v>
      </c>
      <c r="H34" s="11">
        <v>100</v>
      </c>
      <c r="I34" s="24">
        <v>3</v>
      </c>
      <c r="J34" s="25">
        <v>100</v>
      </c>
      <c r="K34" s="24">
        <v>3</v>
      </c>
      <c r="L34" s="25">
        <v>100</v>
      </c>
    </row>
    <row r="35" spans="1:13" x14ac:dyDescent="0.25">
      <c r="A35" s="12" t="s">
        <v>14</v>
      </c>
      <c r="B35" s="42"/>
      <c r="C35" s="26"/>
      <c r="D35" s="27"/>
      <c r="E35" s="26"/>
      <c r="F35" s="27"/>
      <c r="G35" s="13"/>
      <c r="H35" s="13"/>
      <c r="I35" s="26"/>
      <c r="J35" s="27"/>
      <c r="K35" s="26"/>
      <c r="L35" s="27"/>
    </row>
    <row r="36" spans="1:13" x14ac:dyDescent="0.25">
      <c r="A36" s="14" t="s">
        <v>15</v>
      </c>
      <c r="B36" s="42">
        <v>1</v>
      </c>
      <c r="C36" s="26">
        <v>1</v>
      </c>
      <c r="D36" s="27">
        <v>100</v>
      </c>
      <c r="E36" s="26">
        <v>1</v>
      </c>
      <c r="F36" s="27">
        <v>100</v>
      </c>
      <c r="G36" s="13">
        <v>1</v>
      </c>
      <c r="H36" s="13">
        <v>100</v>
      </c>
      <c r="I36" s="26">
        <v>1</v>
      </c>
      <c r="J36" s="27">
        <v>100</v>
      </c>
      <c r="K36" s="26">
        <v>1</v>
      </c>
      <c r="L36" s="27">
        <v>100</v>
      </c>
    </row>
    <row r="37" spans="1:13" x14ac:dyDescent="0.25">
      <c r="A37" s="15" t="s">
        <v>16</v>
      </c>
      <c r="B37" s="41"/>
      <c r="C37" s="24"/>
      <c r="D37" s="25"/>
      <c r="E37" s="24"/>
      <c r="F37" s="25"/>
      <c r="G37" s="11"/>
      <c r="H37" s="11"/>
      <c r="I37" s="24"/>
      <c r="J37" s="25"/>
      <c r="K37" s="24"/>
      <c r="L37" s="25"/>
    </row>
    <row r="38" spans="1:13" x14ac:dyDescent="0.25">
      <c r="A38" s="10"/>
      <c r="B38" s="41">
        <v>3</v>
      </c>
      <c r="C38" s="24">
        <v>3</v>
      </c>
      <c r="D38" s="25">
        <v>100</v>
      </c>
      <c r="E38" s="24">
        <v>3</v>
      </c>
      <c r="F38" s="25">
        <v>100</v>
      </c>
      <c r="G38" s="11">
        <v>3</v>
      </c>
      <c r="H38" s="11">
        <v>100</v>
      </c>
      <c r="I38" s="24"/>
      <c r="J38" s="25"/>
      <c r="K38" s="24"/>
      <c r="L38" s="25"/>
    </row>
    <row r="39" spans="1:13" x14ac:dyDescent="0.25">
      <c r="A39" s="12" t="s">
        <v>17</v>
      </c>
      <c r="B39" s="42"/>
      <c r="C39" s="26"/>
      <c r="D39" s="27"/>
      <c r="E39" s="26"/>
      <c r="F39" s="27"/>
      <c r="G39" s="13"/>
      <c r="H39" s="13"/>
      <c r="I39" s="26"/>
      <c r="J39" s="27"/>
      <c r="K39" s="26"/>
      <c r="L39" s="27"/>
    </row>
    <row r="40" spans="1:13" x14ac:dyDescent="0.25">
      <c r="A40" s="14" t="s">
        <v>18</v>
      </c>
      <c r="B40" s="42">
        <v>1.1000000000000001</v>
      </c>
      <c r="C40" s="26">
        <v>1.1000000000000001</v>
      </c>
      <c r="D40" s="27">
        <v>100</v>
      </c>
      <c r="E40" s="26">
        <v>1.1000000000000001</v>
      </c>
      <c r="F40" s="27">
        <v>100</v>
      </c>
      <c r="G40" s="13">
        <v>1.1000000000000001</v>
      </c>
      <c r="H40" s="13">
        <v>100</v>
      </c>
      <c r="I40" s="26">
        <v>1.1000000000000001</v>
      </c>
      <c r="J40" s="27">
        <v>100</v>
      </c>
      <c r="K40" s="26">
        <v>1.1000000000000001</v>
      </c>
      <c r="L40" s="27">
        <v>100</v>
      </c>
    </row>
    <row r="41" spans="1:13" x14ac:dyDescent="0.25">
      <c r="A41" s="16"/>
      <c r="B41" s="43"/>
      <c r="C41" s="28"/>
      <c r="D41" s="29"/>
      <c r="E41" s="28"/>
      <c r="F41" s="29"/>
      <c r="G41" s="17"/>
      <c r="H41" s="17"/>
      <c r="I41" s="28"/>
      <c r="J41" s="29"/>
      <c r="K41" s="28" t="s">
        <v>40</v>
      </c>
      <c r="L41" s="29"/>
    </row>
    <row r="42" spans="1:13" x14ac:dyDescent="0.25">
      <c r="A42" s="18" t="s">
        <v>20</v>
      </c>
      <c r="B42" s="44">
        <f>SUM(B27:B41)</f>
        <v>20.200000000000003</v>
      </c>
      <c r="C42" s="38">
        <f>SUM(C27:C41)</f>
        <v>13.1</v>
      </c>
      <c r="D42" s="19"/>
      <c r="E42" s="38" cm="1">
        <f t="array" ref="E42">SUM(E28:E40 * F28:F40 / 100)</f>
        <v>9.5</v>
      </c>
      <c r="F42" s="19"/>
      <c r="G42" s="38" cm="1">
        <f t="array" ref="G42">SUM(G28:G40 * H28:H40 / 100)</f>
        <v>12.7</v>
      </c>
      <c r="H42" s="19"/>
      <c r="I42" s="38" cm="1">
        <f t="array" ref="I42">SUM(I28:I40 * J28:J40 / 100)</f>
        <v>6.15</v>
      </c>
      <c r="J42" s="19"/>
      <c r="K42" s="38">
        <f>SUM(K27:K41)</f>
        <v>5.0999999999999996</v>
      </c>
      <c r="L42" s="19"/>
    </row>
    <row r="43" spans="1:13" x14ac:dyDescent="0.25">
      <c r="A43" s="18" t="s">
        <v>34</v>
      </c>
      <c r="B43" s="38">
        <f>B42*1.25</f>
        <v>25.250000000000004</v>
      </c>
      <c r="C43" s="54">
        <f>C42*1.25</f>
        <v>16.375</v>
      </c>
      <c r="D43" s="51"/>
      <c r="E43" s="54">
        <f>E42*1.25</f>
        <v>11.875</v>
      </c>
      <c r="F43" s="51"/>
      <c r="G43" s="54">
        <f>G42*1.25</f>
        <v>15.875</v>
      </c>
      <c r="H43" s="51"/>
      <c r="I43" s="54">
        <f>I42*1.25</f>
        <v>7.6875</v>
      </c>
      <c r="J43" s="51"/>
      <c r="K43" s="54">
        <f>K42*1.25</f>
        <v>6.375</v>
      </c>
      <c r="L43" s="19"/>
    </row>
    <row r="45" spans="1:13" x14ac:dyDescent="0.25">
      <c r="M45" t="s">
        <v>41</v>
      </c>
    </row>
    <row r="46" spans="1:13" x14ac:dyDescent="0.25">
      <c r="M46" t="s">
        <v>42</v>
      </c>
    </row>
    <row r="47" spans="1:13" x14ac:dyDescent="0.25">
      <c r="M47" t="s">
        <v>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d57622-add9-4764-9adc-96aeb47f3b4f" xsi:nil="true"/>
    <lcf76f155ced4ddcb4097134ff3c332f xmlns="597e61ad-a045-4c84-bd27-b0572a3c2ae0">
      <Terms xmlns="http://schemas.microsoft.com/office/infopath/2007/PartnerControls"/>
    </lcf76f155ced4ddcb4097134ff3c332f>
    <ReportWriting xmlns="597e61ad-a045-4c84-bd27-b0572a3c2a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2F5263EDEC44CA2211963B73E0E85" ma:contentTypeVersion="13" ma:contentTypeDescription="Create a new document." ma:contentTypeScope="" ma:versionID="43475e058743a94b028f13f79125b696">
  <xsd:schema xmlns:xsd="http://www.w3.org/2001/XMLSchema" xmlns:xs="http://www.w3.org/2001/XMLSchema" xmlns:p="http://schemas.microsoft.com/office/2006/metadata/properties" xmlns:ns2="597e61ad-a045-4c84-bd27-b0572a3c2ae0" xmlns:ns3="19d57622-add9-4764-9adc-96aeb47f3b4f" targetNamespace="http://schemas.microsoft.com/office/2006/metadata/properties" ma:root="true" ma:fieldsID="43581f34971767236db7c05a660e5b86" ns2:_="" ns3:_="">
    <xsd:import namespace="597e61ad-a045-4c84-bd27-b0572a3c2ae0"/>
    <xsd:import namespace="19d57622-add9-4764-9adc-96aeb47f3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ReportWriting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e61ad-a045-4c84-bd27-b0572a3c2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ReportWriting" ma:index="11" nillable="true" ma:displayName="Report Writing" ma:description="The NASA CSLI document may not help particular team solve technical issues but is very handy when writing a report. We can stick to particular checklists and writing procedures followed in the document. " ma:format="Dropdown" ma:internalName="ReportWriting">
      <xsd:simpleType>
        <xsd:restriction base="dms:Text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57622-add9-4764-9adc-96aeb47f3b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f49811-8d72-4ebe-8448-fb1d889af5ff}" ma:internalName="TaxCatchAll" ma:showField="CatchAllData" ma:web="19d57622-add9-4764-9adc-96aeb47f3b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2781B-8B2F-48ED-9AA6-14C5A99A2B64}">
  <ds:schemaRefs>
    <ds:schemaRef ds:uri="http://schemas.microsoft.com/office/2006/metadata/properties"/>
    <ds:schemaRef ds:uri="http://schemas.microsoft.com/office/infopath/2007/PartnerControls"/>
    <ds:schemaRef ds:uri="19d57622-add9-4764-9adc-96aeb47f3b4f"/>
    <ds:schemaRef ds:uri="597e61ad-a045-4c84-bd27-b0572a3c2ae0"/>
  </ds:schemaRefs>
</ds:datastoreItem>
</file>

<file path=customXml/itemProps2.xml><?xml version="1.0" encoding="utf-8"?>
<ds:datastoreItem xmlns:ds="http://schemas.openxmlformats.org/officeDocument/2006/customXml" ds:itemID="{887C3284-ECFC-4A1E-B720-B896DD7DE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e61ad-a045-4c84-bd27-b0572a3c2ae0"/>
    <ds:schemaRef ds:uri="19d57622-add9-4764-9adc-96aeb47f3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41308F-3E74-4D31-B6FF-6E2FFEEBDF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budget</vt:lpstr>
      <vt:lpstr>Sheet1</vt:lpstr>
      <vt:lpstr>Risk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Ashutosh Dhaka</cp:lastModifiedBy>
  <cp:revision/>
  <dcterms:created xsi:type="dcterms:W3CDTF">2023-03-15T00:28:49Z</dcterms:created>
  <dcterms:modified xsi:type="dcterms:W3CDTF">2023-05-23T23:29:06Z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0x010100DAC2F5263EDEC44CA2211963B73E0E85</vt:lpwstr>
  </property>
  <property fmtid="{D5CDD505-2E9C-101B-9397-08002B2CF9AE}" pid="3" name="MediaServiceImageTags">
    <vt:lpwstr/>
  </property>
</Properties>
</file>