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adop\Documents\Space system\"/>
    </mc:Choice>
  </mc:AlternateContent>
  <xr:revisionPtr revIDLastSave="0" documentId="13_ncr:1_{58DCFEC1-A123-436A-B0FA-573DF8C00DC2}" xr6:coauthVersionLast="47" xr6:coauthVersionMax="47" xr10:uidLastSave="{00000000-0000-0000-0000-000000000000}"/>
  <bookViews>
    <workbookView xWindow="-120" yWindow="-120" windowWidth="20730" windowHeight="11040" xr2:uid="{73D16316-1AE1-4365-81FA-C4B0A95175DE}"/>
  </bookViews>
  <sheets>
    <sheet name="Component List" sheetId="2" r:id="rId1"/>
    <sheet name="Requirements" sheetId="1" r:id="rId2"/>
    <sheet name="Requirments Matrix" sheetId="3"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23" i="2" l="1"/>
  <c r="H27" i="2" s="1"/>
  <c r="H29" i="2" s="1"/>
  <c r="H20" i="2"/>
  <c r="H4" i="2"/>
  <c r="H5" i="2"/>
  <c r="H8" i="2"/>
  <c r="H9" i="2"/>
  <c r="H11" i="2"/>
  <c r="H12" i="2"/>
  <c r="H17" i="2"/>
  <c r="H24" i="2"/>
  <c r="H25" i="2"/>
  <c r="D18" i="2"/>
  <c r="D27" i="2" s="1" a="1"/>
  <c r="D27" i="2" s="1"/>
  <c r="D29" i="2" s="1"/>
  <c r="J27" i="2"/>
  <c r="I15" i="2"/>
  <c r="L27" i="2"/>
  <c r="K27" i="2"/>
  <c r="M27" i="2"/>
  <c r="N27" i="2"/>
  <c r="S20"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Sarah Elizabeth Franze</author>
  </authors>
  <commentList>
    <comment ref="C34" authorId="0" shapeId="0" xr:uid="{88B1D9E5-B83A-4290-8FB8-B6DADB82BD54}">
      <text>
        <r>
          <rPr>
            <sz val="11"/>
            <color theme="1"/>
            <rFont val="Calibri"/>
            <family val="2"/>
            <scheme val="minor"/>
          </rPr>
          <t>Sarah Elizabeth Franze:
I know that if externally the payload is kept near 20 C it works fine, but do you have an operational range? How low below 20C can it dip/how high above?</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<sst xmlns="http://schemas.openxmlformats.org/spreadsheetml/2006/main" count="581" uniqueCount="377">
  <si>
    <t>* M1 = SCIENCE MODE  / M2 = DEPLOYMENT MODE / M3 = TRANSMISSION MODE</t>
  </si>
  <si>
    <t>Subsystem:</t>
  </si>
  <si>
    <t>Product Name</t>
  </si>
  <si>
    <t>N.</t>
  </si>
  <si>
    <t>Unit Mass [Kg]</t>
  </si>
  <si>
    <t>Dimensions [cm]</t>
  </si>
  <si>
    <t>Volume [cm3] / Note</t>
  </si>
  <si>
    <t>X</t>
  </si>
  <si>
    <t>Y</t>
  </si>
  <si>
    <t>Z</t>
  </si>
  <si>
    <t>Cost [$]</t>
  </si>
  <si>
    <t>Min Temp [C]</t>
  </si>
  <si>
    <t>Max Temp [C]</t>
  </si>
  <si>
    <t>Power M1 [W]</t>
  </si>
  <si>
    <t>Power M2 [W]</t>
  </si>
  <si>
    <t>Power M3 [W]</t>
  </si>
  <si>
    <t>Web</t>
  </si>
  <si>
    <t>Attitude &amp; Computer</t>
  </si>
  <si>
    <t>XACT-50 (Attitude Control System)</t>
  </si>
  <si>
    <t>50000-100000</t>
  </si>
  <si>
    <t>On Power Budget Sheet</t>
  </si>
  <si>
    <t>Link</t>
  </si>
  <si>
    <t>Endurasat OBC Type I</t>
  </si>
  <si>
    <t>3700-8600</t>
  </si>
  <si>
    <t>GNSS Reciever</t>
  </si>
  <si>
    <t>Internal to XACT-50</t>
  </si>
  <si>
    <t>Data Cables</t>
  </si>
  <si>
    <t>N.a.</t>
  </si>
  <si>
    <t>?</t>
  </si>
  <si>
    <t>Electrical Power</t>
  </si>
  <si>
    <t>Battery pack</t>
  </si>
  <si>
    <t>EPS: motherboard +2 daughters (ACU + PDU)</t>
  </si>
  <si>
    <t>Solar array (1 wing)</t>
  </si>
  <si>
    <t>Stowed: 33 x 20.8 x 9       Deployed length: 93cm</t>
  </si>
  <si>
    <t>Comm.</t>
  </si>
  <si>
    <t>Transceiver: NanoCom SR2000</t>
  </si>
  <si>
    <t>Antenna: NanoCom SR2000</t>
  </si>
  <si>
    <t>RTL-SDR dongle for GS</t>
  </si>
  <si>
    <t>32,95</t>
  </si>
  <si>
    <t>Mechanical &amp; Thermal</t>
  </si>
  <si>
    <t>W6U Structure (GOM Space)</t>
  </si>
  <si>
    <t>34.05 x 26.6 x 10</t>
  </si>
  <si>
    <t>Aluminium Side panels</t>
  </si>
  <si>
    <t>Custom made</t>
  </si>
  <si>
    <t xml:space="preserve">Thickness: 2mm </t>
  </si>
  <si>
    <t>Optical extension subsystem</t>
  </si>
  <si>
    <t>Depl. Length: 50cm</t>
  </si>
  <si>
    <t>Thermal Control Box (Model CT325)</t>
  </si>
  <si>
    <t>MLI blankets</t>
  </si>
  <si>
    <t>Thickness: 5mm</t>
  </si>
  <si>
    <t>quote requested</t>
  </si>
  <si>
    <t>DC Motor</t>
  </si>
  <si>
    <t>Thermal Sensors</t>
  </si>
  <si>
    <t>Active thermal elements (patch heaters) .04 g/cm^2</t>
  </si>
  <si>
    <t>Thickness: 2.3mm</t>
  </si>
  <si>
    <t>Orbit</t>
  </si>
  <si>
    <t>Nanorack launch for W6U</t>
  </si>
  <si>
    <t>Payload</t>
  </si>
  <si>
    <t>Optic (2 lenses)</t>
  </si>
  <si>
    <t>$63,500*2</t>
  </si>
  <si>
    <t>Detector</t>
  </si>
  <si>
    <t>SA.45s Space Chip-Scale Atomic Clock</t>
  </si>
  <si>
    <t>Mass tot. [Kg]</t>
  </si>
  <si>
    <t>Vol. tot. [cm3]</t>
  </si>
  <si>
    <t>MIN</t>
  </si>
  <si>
    <t>MAX</t>
  </si>
  <si>
    <t>Tot. M1 [W]</t>
  </si>
  <si>
    <t>Tot. M2 [W]</t>
  </si>
  <si>
    <t>Tot. M3 [W]</t>
  </si>
  <si>
    <t xml:space="preserve"> </t>
  </si>
  <si>
    <t>Requirements:</t>
  </si>
  <si>
    <t>Margin:</t>
  </si>
  <si>
    <t xml:space="preserve">  </t>
  </si>
  <si>
    <t>Subsystem source(output):</t>
  </si>
  <si>
    <t>Subsystem target(input):</t>
  </si>
  <si>
    <t>Requirements</t>
  </si>
  <si>
    <t>Value</t>
  </si>
  <si>
    <t>AOCS</t>
  </si>
  <si>
    <t>TELECOM</t>
  </si>
  <si>
    <t>Amount of data stored in memory</t>
  </si>
  <si>
    <t>~32GB total</t>
  </si>
  <si>
    <t>SSE</t>
  </si>
  <si>
    <t>Interfaces (Cables mass and length) between detector-computer-VIRTEX4</t>
  </si>
  <si>
    <t>Working on it</t>
  </si>
  <si>
    <t>EPS</t>
  </si>
  <si>
    <t>MECHANICAL</t>
  </si>
  <si>
    <t>Dimensions of all components</t>
  </si>
  <si>
    <t>Details on component list. Check the folder on Teams with the CAD models of the different modules.</t>
  </si>
  <si>
    <t xml:space="preserve">Min and Max Heat Produced </t>
  </si>
  <si>
    <t>Power margin to power susbsystem</t>
  </si>
  <si>
    <t>Solar array area and type(deployable or not)</t>
  </si>
  <si>
    <t>Deployble</t>
  </si>
  <si>
    <t>Area of solar array</t>
  </si>
  <si>
    <t>Stowed volume: 330mm x 208mm x 9mm  Deployed length: 930mm</t>
  </si>
  <si>
    <t>Telecom</t>
  </si>
  <si>
    <t>How many solar panels?</t>
  </si>
  <si>
    <t>ATTITUDE</t>
  </si>
  <si>
    <t>What is minimum acceptance angle of solar wings?</t>
  </si>
  <si>
    <t>25º</t>
  </si>
  <si>
    <t>Antenna type</t>
  </si>
  <si>
    <t>EDITED: Link (CAD is in General)</t>
  </si>
  <si>
    <t>ORBIT</t>
  </si>
  <si>
    <t>How many groundstations</t>
  </si>
  <si>
    <t>EDITED: DTU - Ground Station</t>
  </si>
  <si>
    <t>Is the antenna omni-directional? If not, what pointing is required</t>
  </si>
  <si>
    <t>No, it's not. Pointing is needed.</t>
  </si>
  <si>
    <t>How much does your module consume?</t>
  </si>
  <si>
    <t xml:space="preserve">EDITED: Max power from current transciever is 4.1W. Antenna consumption in IDLE mode is 0.2W </t>
  </si>
  <si>
    <t>Where are the ground stations located</t>
  </si>
  <si>
    <t>EDITED: DTU - GS​</t>
  </si>
  <si>
    <t>What is RTL-SDR dongle for GS, and what is the size of it?</t>
  </si>
  <si>
    <t>MECHANICAL &amp; THERMAL</t>
  </si>
  <si>
    <t>size &amp; shape &amp; weight of the spacecraft (moment of inertia)</t>
  </si>
  <si>
    <t xml:space="preserve">6u (10x20x30cm) , max 12 kg     </t>
  </si>
  <si>
    <t>SYSTEM</t>
  </si>
  <si>
    <t>Moment of inertia from SolidWorks Model</t>
  </si>
  <si>
    <t>COMPUTER</t>
  </si>
  <si>
    <t>Are the components: (EPS, OBC, Transceiver) stacked, or distributed? (Data cables should be easier if they are stacked)</t>
  </si>
  <si>
    <t>Stacked</t>
  </si>
  <si>
    <t>How many temp. sensor (for housekeeping data rate)</t>
  </si>
  <si>
    <t>Thermal</t>
  </si>
  <si>
    <t>Primary metal used for the structure</t>
  </si>
  <si>
    <t>Aluminium 6061</t>
  </si>
  <si>
    <t>PAYLOAD</t>
  </si>
  <si>
    <t>Dimensions</t>
  </si>
  <si>
    <t>In Component Table</t>
  </si>
  <si>
    <t>Type and amount of data per observation</t>
  </si>
  <si>
    <t>75 kb/orbit</t>
  </si>
  <si>
    <t>thermal</t>
  </si>
  <si>
    <t>optimal thermal range</t>
  </si>
  <si>
    <t>(0,80) C</t>
  </si>
  <si>
    <t>How big a sky coverage do you need</t>
  </si>
  <si>
    <t>FOV of 0.12 deg</t>
  </si>
  <si>
    <t>How often do you want to repoint &amp; how fast</t>
  </si>
  <si>
    <t>Approximately 24 times a day and instantaneous slew rate</t>
  </si>
  <si>
    <t>Minimum continuos observation time</t>
  </si>
  <si>
    <t>1 Hour</t>
  </si>
  <si>
    <t>Inclination of the pointing w.r.t the orbital plane</t>
  </si>
  <si>
    <t>Solved</t>
  </si>
  <si>
    <t>Weight of sensor</t>
  </si>
  <si>
    <t>300 g for whole sensor box</t>
  </si>
  <si>
    <t>THERMAL</t>
  </si>
  <si>
    <t>Temperature gradient requirement</t>
  </si>
  <si>
    <t>The dectector dimensions i very small, can it see both optics?</t>
  </si>
  <si>
    <t>ORBIT &amp; LAUNCH SEGMENT</t>
  </si>
  <si>
    <t xml:space="preserve">Orbit estimated altitude </t>
  </si>
  <si>
    <t>Mean altitude of 400 km</t>
  </si>
  <si>
    <t>Orbital parameters for future questions</t>
  </si>
  <si>
    <t>Eclipse Window</t>
  </si>
  <si>
    <t>about 36 mintues</t>
  </si>
  <si>
    <t>Perigee</t>
  </si>
  <si>
    <t>~413 km</t>
  </si>
  <si>
    <t>Eclipse Time per Orbit Period</t>
  </si>
  <si>
    <t>Apogee</t>
  </si>
  <si>
    <t>~422 km</t>
  </si>
  <si>
    <t>Observation Window</t>
  </si>
  <si>
    <t>no clear answer, but about 40% of period for 1 pulsar</t>
  </si>
  <si>
    <t>Period</t>
  </si>
  <si>
    <t>~92 minutes</t>
  </si>
  <si>
    <t>Launch vehicle</t>
  </si>
  <si>
    <t>Either of Space X's launchers, I am not aware whether we can choose one</t>
  </si>
  <si>
    <t>Inclination</t>
  </si>
  <si>
    <t>51.6 degrees</t>
  </si>
  <si>
    <t>Repetitivity of Ground Track</t>
  </si>
  <si>
    <t>6 times daily, 4 long periods of about 10 minutes and 2 change through the year</t>
  </si>
  <si>
    <t>Time in shadow</t>
  </si>
  <si>
    <t>~36 minutes</t>
  </si>
  <si>
    <t>Perigee and Apogee distances</t>
  </si>
  <si>
    <t xml:space="preserve">approximately 400km circular </t>
  </si>
  <si>
    <t>Observation window</t>
  </si>
  <si>
    <t>~36 minutes per pulsar</t>
  </si>
  <si>
    <t>time on target available</t>
  </si>
  <si>
    <t>Downlink time</t>
  </si>
  <si>
    <t>~10 minutes maximum</t>
  </si>
  <si>
    <t xml:space="preserve">Orbital period </t>
  </si>
  <si>
    <t>approximately 92 minutes</t>
  </si>
  <si>
    <t>These values are good starters for estimation but we strongly advise you to check the excel
 sheet under Orbit group files named OrbitSimulation.slx  for fully detailed view of the values as some are heavily dependent on time (to best fit your estimation procedure)</t>
  </si>
  <si>
    <t>orbit inclination</t>
  </si>
  <si>
    <t>surface area exposed to the sun</t>
  </si>
  <si>
    <t>SYSTEM ENGINEERING</t>
  </si>
  <si>
    <t>Mission overview, when can we transmit and for how long?</t>
  </si>
  <si>
    <t>T.B.D. (probably only perigee of every orbit)</t>
  </si>
  <si>
    <t>Approximate mission lifetime?</t>
  </si>
  <si>
    <t>minimum req. 6 months (ideally 2 years)</t>
  </si>
  <si>
    <t>Switching operat. mode is done from ground or from OBC?</t>
  </si>
  <si>
    <t>Is done by OBC depending on orbit and battery parameters, ground station should only received data</t>
  </si>
  <si>
    <t>Document</t>
  </si>
  <si>
    <t>A:</t>
  </si>
  <si>
    <t>ESA Fly Your Satellite Design Specification v4-0</t>
  </si>
  <si>
    <t>D:</t>
  </si>
  <si>
    <t>Custom Derived Requirements</t>
  </si>
  <si>
    <t>B:</t>
  </si>
  <si>
    <t>Physical Requirements Reconsderation</t>
  </si>
  <si>
    <t>E:</t>
  </si>
  <si>
    <t>System Margin Policy for ESA IOD CubeSat Projects</t>
  </si>
  <si>
    <t>C:</t>
  </si>
  <si>
    <t>NanoRacks DoubleWide Deployer (NRDD) System</t>
  </si>
  <si>
    <t>Requirement No.</t>
  </si>
  <si>
    <t>Paragraph</t>
  </si>
  <si>
    <t>Statement</t>
  </si>
  <si>
    <t xml:space="preserve">Verification Method </t>
  </si>
  <si>
    <t>Facility or Lab</t>
  </si>
  <si>
    <t>Phase</t>
  </si>
  <si>
    <t>Result</t>
  </si>
  <si>
    <t>Verification Success Criteria / Product</t>
  </si>
  <si>
    <t>M-1</t>
  </si>
  <si>
    <t>B</t>
  </si>
  <si>
    <t>4.1.3</t>
  </si>
  <si>
    <t>The CubeSat dimensions should be within the 6U form factor, i.e. the following dimensions: </t>
  </si>
  <si>
    <t>I</t>
  </si>
  <si>
    <t>Blueprints</t>
  </si>
  <si>
    <t>V</t>
  </si>
  <si>
    <t>The measurements are within bounds</t>
  </si>
  <si>
    <t>X-direction: 226.3 ± 0.1 mm wide  </t>
  </si>
  <si>
    <t>Y-direction: 100.0 ± 0.1 mm wide  </t>
  </si>
  <si>
    <t>Z-direction: 366.0 ± 0.1 mm wide </t>
  </si>
  <si>
    <t>M-2</t>
  </si>
  <si>
    <t>4.1.8</t>
  </si>
  <si>
    <t>Rails shall have a minimum width of 8.5 mm</t>
  </si>
  <si>
    <t>Datasheet</t>
  </si>
  <si>
    <t>M-3</t>
  </si>
  <si>
    <t>C</t>
  </si>
  <si>
    <t>The maximum mass must be 12kg</t>
  </si>
  <si>
    <t>T</t>
  </si>
  <si>
    <t>DTU Space</t>
  </si>
  <si>
    <t>D</t>
  </si>
  <si>
    <t>N</t>
  </si>
  <si>
    <t>Mass Props 
Report  (Measured)</t>
  </si>
  <si>
    <t>M-4</t>
  </si>
  <si>
    <t>A</t>
  </si>
  <si>
    <t>4.7.6</t>
  </si>
  <si>
    <t>Minimum of two test temperature sensors shall be installed inside the spacecraft.</t>
  </si>
  <si>
    <t>Two are installed by design</t>
  </si>
  <si>
    <t>M-5</t>
  </si>
  <si>
    <t>4.1.3-2</t>
  </si>
  <si>
    <t>The CubeSat center of mass (CM) shall be located within the following range relative to the geometric center of the payload. a. X-axis: (+/- 5cm) b. Y-axis: (+/- 3cm) c. Z-axis: i. 6U: (+/- 8cm)</t>
  </si>
  <si>
    <t>Mass Props Report (Calculated not Measured)</t>
  </si>
  <si>
    <t>M-6</t>
  </si>
  <si>
    <t>4.3.5</t>
  </si>
  <si>
    <t>The CubeSat shall be capable of withstanding a force 1200N across all load points equally in the Z direction.</t>
  </si>
  <si>
    <t>SolidWorks</t>
  </si>
  <si>
    <t>Structural Analysis Report</t>
  </si>
  <si>
    <t>M-7</t>
  </si>
  <si>
    <t>A,T</t>
  </si>
  <si>
    <t>Vibration Analysis/Test Report</t>
  </si>
  <si>
    <t>O-1</t>
  </si>
  <si>
    <t>4.9.1</t>
  </si>
  <si>
    <t>The mission must last more than 6 months</t>
  </si>
  <si>
    <t>O-2</t>
  </si>
  <si>
    <t>4.11.4</t>
  </si>
  <si>
    <t>The satellite must freely re-entry after 25y.</t>
  </si>
  <si>
    <t>O-3</t>
  </si>
  <si>
    <t>4.4.9</t>
  </si>
  <si>
    <t>The satellite should have no propulsion</t>
  </si>
  <si>
    <t>No propulsion system needed</t>
  </si>
  <si>
    <t>O-4</t>
  </si>
  <si>
    <t>4.5.2-2</t>
  </si>
  <si>
    <t>CubeSats over 5kg shall provide an Orbital Debris Assessment Report (ODAR) that verifies compliance with NASA-STD-8719.14.</t>
  </si>
  <si>
    <t>ODAR</t>
  </si>
  <si>
    <t>Compliance with NASA-STD-8719.14</t>
  </si>
  <si>
    <t>T-1</t>
  </si>
  <si>
    <t>4.2.11</t>
  </si>
  <si>
    <t>RF power output no greater than 1.5 W at the transmitter antenna's</t>
  </si>
  <si>
    <t>1.5W TX power limited</t>
  </si>
  <si>
    <t>T-2</t>
  </si>
  <si>
    <t>4.9.7</t>
  </si>
  <si>
    <t>The ground station should preferably be controlled and operated by the university</t>
  </si>
  <si>
    <t>Operations</t>
  </si>
  <si>
    <t>E</t>
  </si>
  <si>
    <t>DTU ground antenna</t>
  </si>
  <si>
    <t>T-3</t>
  </si>
  <si>
    <t>4.12.3</t>
  </si>
  <si>
    <t>CubeSats and ground stations shall comply with International Telecommunication Union (ITU) requirements</t>
  </si>
  <si>
    <t>Compliance with S-band regulation</t>
  </si>
  <si>
    <t>A-1</t>
  </si>
  <si>
    <t>4.4.1.1</t>
  </si>
  <si>
    <t>The CubeSat shall be tolerant to an initial tumbling rate of 90 deg/s per axis at deployment</t>
  </si>
  <si>
    <t>A-2</t>
  </si>
  <si>
    <t>A-3</t>
  </si>
  <si>
    <t>Design Information</t>
  </si>
  <si>
    <t>E-1</t>
  </si>
  <si>
    <t>4.2.2</t>
  </si>
  <si>
    <t>The CubeSat shall have at least 2 deployment switches</t>
  </si>
  <si>
    <t>Physical switches need to be installed in the circuit</t>
  </si>
  <si>
    <t>E-2</t>
  </si>
  <si>
    <t>4.2.12</t>
  </si>
  <si>
    <t>CubeSats shall be able to survive up to nine months without access after the installation in the deployer on the ground until the deployment</t>
  </si>
  <si>
    <t>T,A</t>
  </si>
  <si>
    <t>Aging simulations or testing to prove surviliability</t>
  </si>
  <si>
    <t>E-3</t>
  </si>
  <si>
    <t>4.2.1.1</t>
  </si>
  <si>
    <t>All electrical power storage devices shall be internal to the CubeSat</t>
  </si>
  <si>
    <t>By design the batteries are internal and shielded from radiation</t>
  </si>
  <si>
    <t>E-4</t>
  </si>
  <si>
    <t>4.4.7.3</t>
  </si>
  <si>
    <t>All flight cells and battery packs shall be subjected to an approved set of acceptance screening tests to ensure the cells will perform  to a standard statement of work issued by NanoRacks (NR-SRD-139)</t>
  </si>
  <si>
    <t>I,T</t>
  </si>
  <si>
    <t>E-5</t>
  </si>
  <si>
    <t>The Power budget margin shall be at least 20%</t>
  </si>
  <si>
    <t>P-1</t>
  </si>
  <si>
    <t>T-4</t>
  </si>
  <si>
    <t>4.9.6</t>
  </si>
  <si>
    <t>Cubesat shall use passive or active on-orbit tracking aids to facilitate post-launch satellite identification, increase the satellite trackability, and facilitate teh accurate and precise determination of its position in orbit.</t>
  </si>
  <si>
    <t>GNSS module integrated by the OBC</t>
  </si>
  <si>
    <t>TC-1</t>
  </si>
  <si>
    <t>TC-2</t>
  </si>
  <si>
    <t>M-8</t>
  </si>
  <si>
    <t>The optical extension component must have redundancy or space heritage</t>
  </si>
  <si>
    <t>Redundancy</t>
  </si>
  <si>
    <t>M-9</t>
  </si>
  <si>
    <t>The mechanism should be able to extend to a minimum focal length of 422mm</t>
  </si>
  <si>
    <t>Focal length is 450mm</t>
  </si>
  <si>
    <t>M-10</t>
  </si>
  <si>
    <t>Structure rigidity shall guarantee minimum pointing accuracy of 0.03deg</t>
  </si>
  <si>
    <t>SolidWorks/ DTU Space</t>
  </si>
  <si>
    <t>M-11</t>
  </si>
  <si>
    <t>Structure shall be able to fit all subsystems</t>
  </si>
  <si>
    <t>F:</t>
  </si>
  <si>
    <t>F</t>
  </si>
  <si>
    <t>Solidworks/Blueprints</t>
  </si>
  <si>
    <t>3.8.1.2</t>
  </si>
  <si>
    <t>3.7.1</t>
  </si>
  <si>
    <t>P-2</t>
  </si>
  <si>
    <t>X-ray detector shall have a microsecond time resolution</t>
  </si>
  <si>
    <t>Imaging testing with ultrafast x-ray sorce</t>
  </si>
  <si>
    <t>3.1.2</t>
  </si>
  <si>
    <t>The CubeSat shall be procted with 2.5mm aluminum shiled from radiation</t>
  </si>
  <si>
    <t>P-3</t>
  </si>
  <si>
    <t>The  maximum dosage inside of the CubeSat shall be 1krad per year</t>
  </si>
  <si>
    <t>Aluminium shielding thickness is 2.5mm</t>
  </si>
  <si>
    <t>Spenvis</t>
  </si>
  <si>
    <t>Absorbed radiation is 0.75krad/year</t>
  </si>
  <si>
    <t>The optic module shall fit inside a 6U cubesat structure</t>
  </si>
  <si>
    <t>The optical module is 135mm long</t>
  </si>
  <si>
    <t>3.1.1</t>
  </si>
  <si>
    <t>The EPS margin is 25%</t>
  </si>
  <si>
    <t>T-5</t>
  </si>
  <si>
    <t>Patch antenna</t>
  </si>
  <si>
    <t>The temperature inside the S/C shall be contain between 10C and 35C</t>
  </si>
  <si>
    <t>The deployment of the antenna shall not interfer with the deployment solar array</t>
  </si>
  <si>
    <t>3.6.4.3</t>
  </si>
  <si>
    <t>STK</t>
  </si>
  <si>
    <t>30 minutes to achive zero spin</t>
  </si>
  <si>
    <t>0.008deg accuracy</t>
  </si>
  <si>
    <t>Any on-board memory (Random Access Memory RAM used for code and / or data) shall include a memory margin of at least 50%</t>
  </si>
  <si>
    <t>A-4</t>
  </si>
  <si>
    <t>Physical model</t>
  </si>
  <si>
    <t>Usb port on the OBC</t>
  </si>
  <si>
    <t>4.3.1</t>
  </si>
  <si>
    <t>The cubesat should allow modification of the on-board software after the satellite assembly is completed and while on ground</t>
  </si>
  <si>
    <t>A-5</t>
  </si>
  <si>
    <t>It shall be possible to turn the satellite on/off via an umbelical connection</t>
  </si>
  <si>
    <t>Power on/off</t>
  </si>
  <si>
    <t>A-6</t>
  </si>
  <si>
    <t>4.6.3</t>
  </si>
  <si>
    <t>4.4.3</t>
  </si>
  <si>
    <t>The magnetic field outside the CubeSat static envelope shall be limited to be 0.5 Guass abobe Earth magnetic field</t>
  </si>
  <si>
    <t>A-7</t>
  </si>
  <si>
    <t>The on-board software shall implement a command-loss timer that triggers recovery routine</t>
  </si>
  <si>
    <t>4.3.3</t>
  </si>
  <si>
    <t>Below 0.25 Gauss at worst case</t>
  </si>
  <si>
    <t>15 Minutes (each pass over ground station)</t>
  </si>
  <si>
    <t>The margin is 96%</t>
  </si>
  <si>
    <t>The pointing requirment  is mininimum 0.03deg accuracy</t>
  </si>
  <si>
    <t>All the  components from list are in the model</t>
  </si>
  <si>
    <t>S-1</t>
  </si>
  <si>
    <t>4.3.6</t>
  </si>
  <si>
    <t>The CubeSat shall be capable of withstanding the random vibration environment to the Maximum 
Expected Flight Level (MEFL) for a duration of 60 seconds</t>
  </si>
  <si>
    <t xml:space="preserve">Internal in this document  </t>
  </si>
  <si>
    <t>11.5 months free re-entry</t>
  </si>
  <si>
    <t>Battery Test Report in Compliance with NR-SRD-139</t>
  </si>
  <si>
    <t>Smart Converter Lab</t>
  </si>
  <si>
    <t>Radio Anechoic Chamber</t>
  </si>
  <si>
    <t>Thermal Analysis Lab</t>
  </si>
  <si>
    <t>SolidWorks / Nanoracks facilities</t>
  </si>
  <si>
    <t>Matlab simulation</t>
  </si>
  <si>
    <t>Temperature Analysis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</si>
</sst>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0"/>
  </numFmts>
  <fonts count="13">
    <font>
      <sz val="11"/>
      <color theme="1"/>
      <name val="Calibri"/>
      <family val="2"/>
      <scheme val="minor"/>
    </font>
    <font>
      <b/>
      <sz val="11"/>
      <color theme="1"/>
      <name val="Calibri"/>
      <family val="2"/>
      <scheme val="minor"/>
    </font>
    <font>
      <sz val="11"/>
      <color rgb="FF444444"/>
      <name val="Calibri"/>
      <family val="2"/>
      <charset val="1"/>
    </font>
    <font>
      <b/>
      <sz val="11"/>
      <color rgb="FF000000"/>
      <name val="Calibri"/>
      <family val="2"/>
    </font>
    <font>
      <u/>
      <sz val="11"/>
      <color theme="10"/>
      <name val="Calibri"/>
      <family val="2"/>
      <scheme val="minor"/>
    </font>
    <font>
      <sz val="11"/>
      <color rgb="FF000000"/>
      <name val="Calibri"/>
      <family val="2"/>
    </font>
    <font>
      <sz val="6"/>
      <color rgb="FF000000"/>
      <name val="Neo Sans Std"/>
      <charset val="1"/>
    </font>
    <font>
      <sz val="11"/>
      <color rgb="FF006100"/>
      <name val="Calibri"/>
      <family val="2"/>
      <scheme val="minor"/>
    </font>
    <font>
      <sz val="11"/>
      <color rgb="FF9C5700"/>
      <name val="Calibri"/>
      <family val="2"/>
      <scheme val="minor"/>
    </font>
    <font>
      <b/>
      <sz val="11"/>
      <color theme="0"/>
      <name val="Calibri"/>
      <family val="2"/>
      <scheme val="minor"/>
    </font>
    <font>
      <sz val="8"/>
      <name val="Calibri"/>
      <family val="2"/>
      <scheme val="minor"/>
    </font>
    <font>
      <sz val="11"/>
      <color theme="1"/>
      <name val="Calibri"/>
      <family val="2"/>
      <scheme val="minor"/>
    </font>
    <font>
      <sz val="11"/>
      <color rgb="FF000000"/>
      <name val="Calibri"/>
      <family val="2"/>
    </font>
  </fonts>
  <fills count="18">
    <fill>
      <patternFill patternType="none"/>
    </fill>
    <fill>
      <patternFill patternType="gray125"/>
    </fill>
    <fill>
      <patternFill patternType="solid">
        <fgColor theme="7" tint="0.79998168889431442"/>
        <bgColor indexed="64"/>
      </patternFill>
    </fill>
    <fill>
      <patternFill patternType="solid">
        <fgColor theme="5" tint="0.59999389629810485"/>
        <bgColor indexed="64"/>
      </patternFill>
    </fill>
    <fill>
      <patternFill patternType="solid">
        <fgColor rgb="FFACB9CA"/>
        <bgColor indexed="64"/>
      </patternFill>
    </fill>
    <fill>
      <patternFill patternType="solid">
        <fgColor rgb="FFC6E0B4"/>
        <bgColor indexed="64"/>
      </patternFill>
    </fill>
    <fill>
      <patternFill patternType="solid">
        <fgColor rgb="FF5B9BD5"/>
        <bgColor indexed="64"/>
      </patternFill>
    </fill>
    <fill>
      <patternFill patternType="solid">
        <fgColor rgb="FFAEAAAA"/>
        <bgColor indexed="64"/>
      </patternFill>
    </fill>
    <fill>
      <patternFill patternType="solid">
        <fgColor rgb="FFF77CF5"/>
        <bgColor indexed="64"/>
      </patternFill>
    </fill>
    <fill>
      <patternFill patternType="solid">
        <fgColor theme="9" tint="0.59999389629810485"/>
        <bgColor indexed="64"/>
      </patternFill>
    </fill>
    <fill>
      <patternFill patternType="solid">
        <fgColor theme="8"/>
        <bgColor indexed="64"/>
      </patternFill>
    </fill>
    <fill>
      <patternFill patternType="solid">
        <fgColor rgb="FFFF0000"/>
        <bgColor indexed="64"/>
      </patternFill>
    </fill>
    <fill>
      <patternFill patternType="solid">
        <fgColor rgb="FFFFFF00"/>
        <bgColor indexed="64"/>
      </patternFill>
    </fill>
    <fill>
      <patternFill patternType="solid">
        <fgColor theme="5" tint="0.79998168889431442"/>
        <bgColor indexed="64"/>
      </patternFill>
    </fill>
    <fill>
      <patternFill patternType="solid">
        <fgColor rgb="FFC6EFCE"/>
      </patternFill>
    </fill>
    <fill>
      <patternFill patternType="solid">
        <fgColor rgb="FFFFEB9C"/>
      </patternFill>
    </fill>
    <fill>
      <patternFill patternType="solid">
        <fgColor rgb="FF00B0F0"/>
        <bgColor indexed="64"/>
      </patternFill>
    </fill>
    <fill>
      <patternFill patternType="solid">
        <fgColor theme="4"/>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top/>
      <bottom style="thin">
        <color rgb="FF000000"/>
      </bottom>
      <diagonal/>
    </border>
    <border>
      <left style="thin">
        <color rgb="FF000000"/>
      </left>
      <right/>
      <top/>
      <bottom/>
      <diagonal/>
    </border>
    <border>
      <left/>
      <right/>
      <top style="thin">
        <color indexed="64"/>
      </top>
      <bottom/>
      <diagonal/>
    </border>
    <border>
      <left/>
      <right style="thin">
        <color rgb="FF000000"/>
      </right>
      <top style="thin">
        <color indexed="64"/>
      </top>
      <bottom/>
      <diagonal/>
    </border>
    <border>
      <left/>
      <right style="thin">
        <color rgb="FF000000"/>
      </right>
      <top/>
      <bottom/>
      <diagonal/>
    </border>
    <border>
      <left/>
      <right/>
      <top/>
      <bottom style="thin">
        <color rgb="FF000000"/>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rgb="FF000000"/>
      </left>
      <right style="thin">
        <color indexed="64"/>
      </right>
      <top style="thin">
        <color rgb="FF000000"/>
      </top>
      <bottom/>
      <diagonal/>
    </border>
    <border>
      <left style="thin">
        <color rgb="FF000000"/>
      </left>
      <right style="thin">
        <color indexed="64"/>
      </right>
      <top/>
      <bottom/>
      <diagonal/>
    </border>
    <border>
      <left style="thin">
        <color rgb="FF000000"/>
      </left>
      <right style="thin">
        <color indexed="64"/>
      </right>
      <top/>
      <bottom style="thin">
        <color rgb="FF000000"/>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style="thin">
        <color indexed="64"/>
      </right>
      <top style="thin">
        <color rgb="FF000000"/>
      </top>
      <bottom/>
      <diagonal/>
    </border>
    <border>
      <left/>
      <right style="thin">
        <color indexed="64"/>
      </right>
      <top/>
      <bottom style="thin">
        <color rgb="FF000000"/>
      </bottom>
      <diagonal/>
    </border>
    <border>
      <left/>
      <right style="thin">
        <color rgb="FF000000"/>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rgb="FF000000"/>
      </left>
      <right/>
      <top style="thin">
        <color indexed="64"/>
      </top>
      <bottom/>
      <diagonal/>
    </border>
  </borders>
  <cellStyleXfs count="5">
    <xf numFmtId="0" fontId="0" fillId="0" borderId="0"/>
    <xf numFmtId="0" fontId="7" fillId="14" borderId="0" applyNumberFormat="0" applyBorder="0" applyAlignment="0" applyProtection="0"/>
    <xf numFmtId="0" fontId="8" fillId="15" borderId="0" applyNumberFormat="0" applyBorder="0" applyAlignment="0" applyProtection="0"/>
    <xf numFmtId="0" fontId="4" fillId="0" borderId="0" applyNumberFormat="0" applyFill="0" applyBorder="0" applyAlignment="0" applyProtection="0"/>
    <xf numFmtId="9" fontId="11" fillId="0" borderId="0" applyFont="0" applyFill="0" applyBorder="0" applyAlignment="0" applyProtection="0"/>
  </cellStyleXfs>
  <cellXfs count="174">
    <xf numFmtId="0" fontId="0" fillId="0" borderId="0" xfId="0"/>
    <xf numFmtId="2" fontId="0" fillId="0" borderId="0" xfId="0" applyNumberFormat="1"/>
    <xf numFmtId="164" fontId="0" fillId="0" borderId="0" xfId="0" applyNumberFormat="1"/>
    <xf numFmtId="0" fontId="2" fillId="0" borderId="0" xfId="0" quotePrefix="1" applyFont="1"/>
    <xf numFmtId="0" fontId="0" fillId="0" borderId="0" xfId="0" applyAlignment="1">
      <alignment horizontal="right"/>
    </xf>
    <xf numFmtId="0" fontId="1" fillId="0" borderId="0" xfId="0" applyFont="1"/>
    <xf numFmtId="49" fontId="1" fillId="0" borderId="1" xfId="0" applyNumberFormat="1" applyFont="1" applyBorder="1" applyAlignment="1">
      <alignment wrapText="1"/>
    </xf>
    <xf numFmtId="0" fontId="1" fillId="0" borderId="1" xfId="0" applyFont="1" applyBorder="1" applyAlignment="1">
      <alignment wrapText="1"/>
    </xf>
    <xf numFmtId="0" fontId="0" fillId="0" borderId="7" xfId="0" applyBorder="1" applyAlignment="1">
      <alignment wrapText="1"/>
    </xf>
    <xf numFmtId="0" fontId="0" fillId="0" borderId="3" xfId="0" applyBorder="1" applyAlignment="1">
      <alignment wrapText="1"/>
    </xf>
    <xf numFmtId="0" fontId="0" fillId="0" borderId="0" xfId="0" applyAlignment="1">
      <alignment wrapText="1"/>
    </xf>
    <xf numFmtId="0" fontId="0" fillId="0" borderId="8" xfId="0" applyBorder="1" applyAlignment="1">
      <alignment wrapText="1"/>
    </xf>
    <xf numFmtId="0" fontId="0" fillId="0" borderId="9" xfId="0" applyBorder="1" applyAlignment="1">
      <alignment wrapText="1"/>
    </xf>
    <xf numFmtId="0" fontId="0" fillId="0" borderId="2" xfId="0" applyBorder="1" applyAlignment="1">
      <alignment wrapText="1"/>
    </xf>
    <xf numFmtId="0" fontId="0" fillId="0" borderId="0" xfId="0" applyAlignment="1">
      <alignment vertical="center"/>
    </xf>
    <xf numFmtId="0" fontId="0" fillId="0" borderId="7" xfId="0" applyBorder="1"/>
    <xf numFmtId="2" fontId="0" fillId="0" borderId="7" xfId="0" applyNumberFormat="1" applyBorder="1"/>
    <xf numFmtId="0" fontId="0" fillId="0" borderId="3" xfId="0" applyBorder="1"/>
    <xf numFmtId="0" fontId="0" fillId="0" borderId="12" xfId="0" applyBorder="1"/>
    <xf numFmtId="0" fontId="0" fillId="0" borderId="4" xfId="0" applyBorder="1"/>
    <xf numFmtId="0" fontId="0" fillId="0" borderId="13" xfId="0" applyBorder="1"/>
    <xf numFmtId="0" fontId="0" fillId="10" borderId="0" xfId="0" applyFill="1"/>
    <xf numFmtId="0" fontId="0" fillId="11" borderId="0" xfId="0" applyFill="1"/>
    <xf numFmtId="0" fontId="0" fillId="2" borderId="0" xfId="0" applyFill="1"/>
    <xf numFmtId="2" fontId="0" fillId="2" borderId="0" xfId="0" applyNumberFormat="1" applyFill="1"/>
    <xf numFmtId="0" fontId="0" fillId="13" borderId="0" xfId="0" applyFill="1"/>
    <xf numFmtId="0" fontId="4" fillId="0" borderId="11" xfId="3" applyBorder="1"/>
    <xf numFmtId="0" fontId="0" fillId="0" borderId="9" xfId="0" applyBorder="1"/>
    <xf numFmtId="0" fontId="0" fillId="0" borderId="6" xfId="0" applyBorder="1"/>
    <xf numFmtId="0" fontId="0" fillId="0" borderId="6" xfId="0" applyBorder="1" applyAlignment="1">
      <alignment wrapText="1"/>
    </xf>
    <xf numFmtId="0" fontId="4" fillId="0" borderId="12" xfId="3" applyBorder="1"/>
    <xf numFmtId="0" fontId="4" fillId="0" borderId="12" xfId="3" applyBorder="1" applyAlignment="1">
      <alignment horizontal="left"/>
    </xf>
    <xf numFmtId="0" fontId="4" fillId="0" borderId="9" xfId="3" applyBorder="1" applyAlignment="1">
      <alignment wrapText="1"/>
    </xf>
    <xf numFmtId="16" fontId="0" fillId="0" borderId="9" xfId="0" applyNumberFormat="1" applyBorder="1" applyAlignment="1">
      <alignment wrapText="1"/>
    </xf>
    <xf numFmtId="0" fontId="5" fillId="0" borderId="12" xfId="0" applyFont="1" applyBorder="1"/>
    <xf numFmtId="0" fontId="5" fillId="0" borderId="12" xfId="0" applyFont="1" applyBorder="1" applyAlignment="1">
      <alignment wrapText="1"/>
    </xf>
    <xf numFmtId="0" fontId="0" fillId="0" borderId="13" xfId="0" applyBorder="1" applyAlignment="1">
      <alignment wrapText="1"/>
    </xf>
    <xf numFmtId="0" fontId="0" fillId="0" borderId="22" xfId="0" applyBorder="1" applyAlignment="1">
      <alignment wrapText="1"/>
    </xf>
    <xf numFmtId="0" fontId="6" fillId="0" borderId="0" xfId="0" applyFont="1"/>
    <xf numFmtId="0" fontId="0" fillId="0" borderId="12" xfId="0" applyBorder="1" applyAlignment="1">
      <alignment wrapText="1"/>
    </xf>
    <xf numFmtId="0" fontId="0" fillId="0" borderId="9" xfId="0" applyBorder="1" applyAlignment="1">
      <alignment horizontal="left" wrapText="1"/>
    </xf>
    <xf numFmtId="0" fontId="2" fillId="0" borderId="0" xfId="0" applyFont="1"/>
    <xf numFmtId="0" fontId="1" fillId="0" borderId="0" xfId="0" applyFont="1" applyAlignment="1">
      <alignment wrapText="1"/>
    </xf>
    <xf numFmtId="0" fontId="9" fillId="17" borderId="1" xfId="0" applyFont="1" applyFill="1" applyBorder="1" applyAlignment="1">
      <alignment wrapText="1"/>
    </xf>
    <xf numFmtId="0" fontId="0" fillId="2" borderId="1" xfId="0" applyFill="1" applyBorder="1" applyAlignment="1">
      <alignment wrapText="1"/>
    </xf>
    <xf numFmtId="0" fontId="0" fillId="2" borderId="18" xfId="0" applyFill="1" applyBorder="1" applyAlignment="1">
      <alignment wrapText="1"/>
    </xf>
    <xf numFmtId="0" fontId="0" fillId="2" borderId="26" xfId="0" applyFill="1" applyBorder="1" applyAlignment="1">
      <alignment wrapText="1"/>
    </xf>
    <xf numFmtId="2" fontId="4" fillId="0" borderId="12" xfId="3" applyNumberFormat="1" applyBorder="1"/>
    <xf numFmtId="0" fontId="9" fillId="17" borderId="1" xfId="0" applyFont="1" applyFill="1" applyBorder="1" applyAlignment="1">
      <alignment horizontal="center" vertical="center" wrapText="1"/>
    </xf>
    <xf numFmtId="0" fontId="0" fillId="0" borderId="0" xfId="0" applyAlignment="1">
      <alignment horizontal="center" vertical="center" wrapText="1"/>
    </xf>
    <xf numFmtId="0" fontId="9" fillId="17" borderId="18" xfId="0" applyFont="1" applyFill="1" applyBorder="1" applyAlignment="1">
      <alignment wrapText="1"/>
    </xf>
    <xf numFmtId="0" fontId="0" fillId="2" borderId="1" xfId="0" applyFill="1" applyBorder="1" applyAlignment="1">
      <alignment horizontal="center" vertical="center" wrapText="1"/>
    </xf>
    <xf numFmtId="0" fontId="7" fillId="14" borderId="1" xfId="1" applyBorder="1" applyAlignment="1">
      <alignment horizontal="center" vertical="center" wrapText="1"/>
    </xf>
    <xf numFmtId="0" fontId="8" fillId="15" borderId="1" xfId="2" applyBorder="1" applyAlignment="1">
      <alignment horizontal="center" vertical="center" wrapText="1"/>
    </xf>
    <xf numFmtId="0" fontId="0" fillId="17" borderId="1" xfId="0" applyFill="1" applyBorder="1" applyAlignment="1">
      <alignment wrapText="1"/>
    </xf>
    <xf numFmtId="0" fontId="0" fillId="17" borderId="1" xfId="0" applyFill="1" applyBorder="1" applyAlignment="1">
      <alignment horizontal="center" vertical="center" wrapText="1"/>
    </xf>
    <xf numFmtId="0" fontId="0" fillId="17" borderId="18" xfId="0" applyFill="1" applyBorder="1" applyAlignment="1">
      <alignment wrapText="1"/>
    </xf>
    <xf numFmtId="0" fontId="0" fillId="17" borderId="18" xfId="0" applyFill="1" applyBorder="1" applyAlignment="1">
      <alignment horizontal="center" vertical="center" wrapText="1"/>
    </xf>
    <xf numFmtId="0" fontId="7" fillId="2" borderId="1" xfId="1" applyFill="1" applyBorder="1" applyAlignment="1">
      <alignment horizontal="center" vertical="center" wrapText="1"/>
    </xf>
    <xf numFmtId="0" fontId="0" fillId="0" borderId="0" xfId="0" applyAlignment="1">
      <alignment horizontal="left"/>
    </xf>
    <xf numFmtId="0" fontId="0" fillId="0" borderId="14" xfId="0" applyBorder="1" applyAlignment="1">
      <alignment wrapText="1"/>
    </xf>
    <xf numFmtId="0" fontId="0" fillId="2" borderId="12" xfId="0" applyFill="1" applyBorder="1" applyAlignment="1">
      <alignment wrapText="1"/>
    </xf>
    <xf numFmtId="0" fontId="0" fillId="2" borderId="14" xfId="0" applyFill="1" applyBorder="1" applyAlignment="1">
      <alignment wrapText="1"/>
    </xf>
    <xf numFmtId="0" fontId="0" fillId="2" borderId="2" xfId="0" applyFill="1" applyBorder="1" applyAlignment="1">
      <alignment wrapText="1"/>
    </xf>
    <xf numFmtId="0" fontId="0" fillId="2" borderId="0" xfId="0" applyFill="1" applyAlignment="1">
      <alignment wrapText="1"/>
    </xf>
    <xf numFmtId="0" fontId="0" fillId="2" borderId="7" xfId="0" applyFill="1" applyBorder="1" applyAlignment="1">
      <alignment wrapText="1"/>
    </xf>
    <xf numFmtId="0" fontId="0" fillId="2" borderId="11" xfId="0" applyFill="1" applyBorder="1" applyAlignment="1">
      <alignment wrapText="1"/>
    </xf>
    <xf numFmtId="0" fontId="0" fillId="2" borderId="3" xfId="0" applyFill="1" applyBorder="1" applyAlignment="1">
      <alignment wrapText="1"/>
    </xf>
    <xf numFmtId="0" fontId="0" fillId="2" borderId="4" xfId="0" applyFill="1" applyBorder="1" applyAlignment="1">
      <alignment wrapText="1"/>
    </xf>
    <xf numFmtId="0" fontId="0" fillId="2" borderId="13" xfId="0" applyFill="1" applyBorder="1" applyAlignment="1">
      <alignment wrapText="1"/>
    </xf>
    <xf numFmtId="0" fontId="0" fillId="2" borderId="11" xfId="0" applyFill="1" applyBorder="1" applyAlignment="1">
      <alignment horizontal="center" vertical="center" wrapText="1"/>
    </xf>
    <xf numFmtId="0" fontId="0" fillId="2" borderId="18" xfId="0" applyFill="1" applyBorder="1" applyAlignment="1">
      <alignment horizontal="center" vertical="center" wrapText="1"/>
    </xf>
    <xf numFmtId="0" fontId="7" fillId="14" borderId="18" xfId="1" applyBorder="1" applyAlignment="1">
      <alignment horizontal="center" vertical="center" wrapText="1"/>
    </xf>
    <xf numFmtId="0" fontId="0" fillId="2" borderId="26" xfId="0" applyFill="1" applyBorder="1" applyAlignment="1">
      <alignment horizontal="center" vertical="center" wrapText="1"/>
    </xf>
    <xf numFmtId="0" fontId="7" fillId="14" borderId="26" xfId="1" applyBorder="1" applyAlignment="1">
      <alignment horizontal="center" vertical="center" wrapText="1"/>
    </xf>
    <xf numFmtId="0" fontId="0" fillId="2" borderId="0" xfId="0" applyFill="1" applyAlignment="1">
      <alignment horizontal="center" vertical="center" wrapText="1"/>
    </xf>
    <xf numFmtId="0" fontId="0" fillId="2" borderId="2" xfId="0" applyFill="1" applyBorder="1" applyAlignment="1">
      <alignment horizontal="center" vertical="center" wrapText="1"/>
    </xf>
    <xf numFmtId="0" fontId="0" fillId="2" borderId="7" xfId="0" applyFill="1" applyBorder="1" applyAlignment="1">
      <alignment horizontal="center" vertical="center" wrapText="1"/>
    </xf>
    <xf numFmtId="0" fontId="0" fillId="2" borderId="3" xfId="0" applyFill="1" applyBorder="1" applyAlignment="1">
      <alignment horizontal="center" vertical="center" wrapText="1"/>
    </xf>
    <xf numFmtId="0" fontId="0" fillId="2" borderId="4" xfId="0" applyFill="1" applyBorder="1" applyAlignment="1">
      <alignment horizontal="center" vertical="center" wrapText="1"/>
    </xf>
    <xf numFmtId="0" fontId="0" fillId="2" borderId="13" xfId="0" applyFill="1" applyBorder="1" applyAlignment="1">
      <alignment horizontal="center" vertical="center" wrapText="1"/>
    </xf>
    <xf numFmtId="0" fontId="0" fillId="12" borderId="0" xfId="0" applyFill="1"/>
    <xf numFmtId="0" fontId="0" fillId="0" borderId="27" xfId="0" applyBorder="1" applyAlignment="1">
      <alignment wrapText="1"/>
    </xf>
    <xf numFmtId="0" fontId="1" fillId="0" borderId="25" xfId="0" applyFont="1" applyBorder="1" applyAlignment="1">
      <alignment wrapText="1"/>
    </xf>
    <xf numFmtId="0" fontId="4" fillId="0" borderId="14" xfId="3" applyBorder="1"/>
    <xf numFmtId="0" fontId="1" fillId="16" borderId="1" xfId="0" applyFont="1" applyFill="1" applyBorder="1" applyAlignment="1">
      <alignment horizontal="center" vertical="center" wrapText="1"/>
    </xf>
    <xf numFmtId="0" fontId="0" fillId="0" borderId="14" xfId="0" applyBorder="1"/>
    <xf numFmtId="0" fontId="0" fillId="0" borderId="2" xfId="0" applyBorder="1"/>
    <xf numFmtId="0" fontId="0" fillId="0" borderId="23" xfId="0" applyBorder="1"/>
    <xf numFmtId="0" fontId="0" fillId="0" borderId="24" xfId="0" applyBorder="1"/>
    <xf numFmtId="0" fontId="0" fillId="0" borderId="25" xfId="0" applyBorder="1"/>
    <xf numFmtId="2" fontId="0" fillId="0" borderId="14" xfId="0" applyNumberFormat="1" applyBorder="1" applyAlignment="1">
      <alignment vertical="center" wrapText="1"/>
    </xf>
    <xf numFmtId="2" fontId="0" fillId="0" borderId="12" xfId="0" applyNumberFormat="1" applyBorder="1" applyAlignment="1">
      <alignment vertical="center" wrapText="1"/>
    </xf>
    <xf numFmtId="2" fontId="0" fillId="0" borderId="12" xfId="0" applyNumberFormat="1" applyBorder="1" applyAlignment="1">
      <alignment wrapText="1"/>
    </xf>
    <xf numFmtId="0" fontId="1" fillId="0" borderId="1" xfId="0" applyFont="1" applyBorder="1" applyAlignment="1">
      <alignment horizontal="center" vertical="center" wrapText="1"/>
    </xf>
    <xf numFmtId="9" fontId="0" fillId="13" borderId="0" xfId="4" applyFont="1" applyFill="1"/>
    <xf numFmtId="0" fontId="1" fillId="9" borderId="0" xfId="0" applyFont="1" applyFill="1" applyAlignment="1">
      <alignment horizontal="center"/>
    </xf>
    <xf numFmtId="0" fontId="9" fillId="17" borderId="2" xfId="0" applyFont="1" applyFill="1" applyBorder="1"/>
    <xf numFmtId="0" fontId="9" fillId="17" borderId="7" xfId="0" applyFont="1" applyFill="1" applyBorder="1"/>
    <xf numFmtId="0" fontId="9" fillId="17" borderId="7" xfId="0" applyFont="1" applyFill="1" applyBorder="1" applyAlignment="1">
      <alignment horizontal="center" vertical="center" wrapText="1"/>
    </xf>
    <xf numFmtId="0" fontId="9" fillId="17" borderId="7" xfId="0" applyFont="1" applyFill="1" applyBorder="1" applyAlignment="1">
      <alignment horizontal="left"/>
    </xf>
    <xf numFmtId="0" fontId="9" fillId="17" borderId="1" xfId="0" applyFont="1" applyFill="1" applyBorder="1" applyAlignment="1">
      <alignment horizontal="left" wrapText="1"/>
    </xf>
    <xf numFmtId="0" fontId="0" fillId="2" borderId="2" xfId="0" applyFill="1" applyBorder="1" applyAlignment="1">
      <alignment horizontal="left" wrapText="1"/>
    </xf>
    <xf numFmtId="0" fontId="0" fillId="2" borderId="11" xfId="0" applyFill="1" applyBorder="1" applyAlignment="1">
      <alignment horizontal="left" wrapText="1"/>
    </xf>
    <xf numFmtId="0" fontId="0" fillId="2" borderId="12" xfId="0" applyFill="1" applyBorder="1" applyAlignment="1">
      <alignment horizontal="left" wrapText="1"/>
    </xf>
    <xf numFmtId="0" fontId="0" fillId="2" borderId="14" xfId="0" applyFill="1" applyBorder="1" applyAlignment="1">
      <alignment horizontal="left" wrapText="1"/>
    </xf>
    <xf numFmtId="0" fontId="0" fillId="2" borderId="26" xfId="0" applyFill="1" applyBorder="1" applyAlignment="1">
      <alignment horizontal="left" wrapText="1"/>
    </xf>
    <xf numFmtId="0" fontId="0" fillId="2" borderId="1" xfId="0" applyFill="1" applyBorder="1" applyAlignment="1">
      <alignment horizontal="left" wrapText="1"/>
    </xf>
    <xf numFmtId="0" fontId="0" fillId="17" borderId="1" xfId="0" applyFill="1" applyBorder="1" applyAlignment="1">
      <alignment horizontal="left" wrapText="1"/>
    </xf>
    <xf numFmtId="0" fontId="0" fillId="17" borderId="18" xfId="0" applyFill="1" applyBorder="1" applyAlignment="1">
      <alignment horizontal="left" wrapText="1"/>
    </xf>
    <xf numFmtId="0" fontId="0" fillId="0" borderId="0" xfId="0" applyAlignment="1">
      <alignment horizontal="left" wrapText="1"/>
    </xf>
    <xf numFmtId="0" fontId="0" fillId="0" borderId="7" xfId="0" applyBorder="1" applyAlignment="1">
      <alignment horizontal="right"/>
    </xf>
    <xf numFmtId="0" fontId="0" fillId="0" borderId="2" xfId="0" applyBorder="1" applyAlignment="1">
      <alignment horizontal="right"/>
    </xf>
    <xf numFmtId="0" fontId="0" fillId="0" borderId="3" xfId="0" applyBorder="1" applyAlignment="1">
      <alignment horizontal="right"/>
    </xf>
    <xf numFmtId="0" fontId="0" fillId="0" borderId="4" xfId="0" applyBorder="1" applyAlignment="1">
      <alignment horizontal="right"/>
    </xf>
    <xf numFmtId="0" fontId="12" fillId="0" borderId="0" xfId="0" applyFont="1" applyAlignment="1">
      <alignment readingOrder="1"/>
    </xf>
    <xf numFmtId="0" fontId="7" fillId="17" borderId="1" xfId="1" applyFill="1" applyBorder="1" applyAlignment="1">
      <alignment horizontal="center" vertical="center" wrapText="1"/>
    </xf>
    <xf numFmtId="0" fontId="0" fillId="0" borderId="13" xfId="0" applyBorder="1" applyAlignment="1">
      <alignment horizontal="right" vertical="center" wrapText="1"/>
    </xf>
    <xf numFmtId="0" fontId="0" fillId="2" borderId="1" xfId="0" applyFill="1" applyBorder="1"/>
    <xf numFmtId="0" fontId="1" fillId="0" borderId="18" xfId="0" applyFont="1" applyBorder="1" applyAlignment="1">
      <alignment horizontal="center" vertical="center" wrapText="1"/>
    </xf>
    <xf numFmtId="0" fontId="1" fillId="0" borderId="26" xfId="0" applyFont="1" applyBorder="1" applyAlignment="1">
      <alignment horizontal="center" vertical="center" wrapText="1"/>
    </xf>
    <xf numFmtId="0" fontId="0" fillId="0" borderId="0" xfId="0" applyAlignment="1">
      <alignment horizontal="center"/>
    </xf>
    <xf numFmtId="0" fontId="0" fillId="0" borderId="13" xfId="0" applyBorder="1" applyAlignment="1">
      <alignment horizontal="center"/>
    </xf>
    <xf numFmtId="0" fontId="1" fillId="13" borderId="0" xfId="0" applyFont="1" applyFill="1" applyAlignment="1">
      <alignment horizontal="right"/>
    </xf>
    <xf numFmtId="0" fontId="1" fillId="0" borderId="23" xfId="0" applyFont="1" applyBorder="1" applyAlignment="1">
      <alignment horizontal="center" vertical="center" wrapText="1"/>
    </xf>
    <xf numFmtId="0" fontId="1" fillId="0" borderId="24" xfId="0" applyFont="1" applyBorder="1" applyAlignment="1">
      <alignment horizontal="center" vertical="center" wrapText="1"/>
    </xf>
    <xf numFmtId="0" fontId="1" fillId="0" borderId="25" xfId="0" applyFont="1" applyBorder="1" applyAlignment="1">
      <alignment horizontal="center" vertical="center" wrapText="1"/>
    </xf>
    <xf numFmtId="0" fontId="1" fillId="0" borderId="2" xfId="0" applyFont="1" applyBorder="1" applyAlignment="1">
      <alignment horizontal="center" vertical="center" wrapText="1"/>
    </xf>
    <xf numFmtId="0" fontId="1" fillId="0" borderId="4" xfId="0" applyFont="1" applyBorder="1" applyAlignment="1">
      <alignment horizontal="center" vertical="center" wrapText="1"/>
    </xf>
    <xf numFmtId="0" fontId="1" fillId="0" borderId="7" xfId="0" applyFont="1" applyBorder="1" applyAlignment="1">
      <alignment horizontal="center" vertical="center" wrapText="1"/>
    </xf>
    <xf numFmtId="0" fontId="1" fillId="0" borderId="13"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14" xfId="0" applyFont="1" applyBorder="1" applyAlignment="1">
      <alignment horizontal="center" vertical="center" wrapText="1"/>
    </xf>
    <xf numFmtId="0" fontId="0" fillId="0" borderId="7" xfId="0" applyBorder="1" applyAlignment="1">
      <alignment horizontal="center" vertical="center" textRotation="135"/>
    </xf>
    <xf numFmtId="0" fontId="0" fillId="0" borderId="0" xfId="0" applyAlignment="1">
      <alignment horizontal="center" vertical="center" textRotation="135"/>
    </xf>
    <xf numFmtId="0" fontId="0" fillId="0" borderId="13" xfId="0" applyBorder="1" applyAlignment="1">
      <alignment horizontal="center" vertical="center" textRotation="135"/>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1" fillId="3" borderId="18" xfId="0" applyFont="1" applyFill="1" applyBorder="1" applyAlignment="1">
      <alignment horizontal="center" vertical="center" wrapText="1"/>
    </xf>
    <xf numFmtId="0" fontId="1" fillId="3" borderId="19" xfId="0" applyFont="1" applyFill="1" applyBorder="1" applyAlignment="1">
      <alignment horizontal="center" vertical="center" wrapText="1"/>
    </xf>
    <xf numFmtId="0" fontId="1" fillId="3" borderId="26" xfId="0" applyFont="1" applyFill="1" applyBorder="1" applyAlignment="1">
      <alignment horizontal="center" vertical="center" wrapText="1"/>
    </xf>
    <xf numFmtId="0" fontId="1" fillId="4" borderId="19" xfId="0" applyFont="1" applyFill="1" applyBorder="1" applyAlignment="1">
      <alignment horizontal="center" vertical="center"/>
    </xf>
    <xf numFmtId="0" fontId="1" fillId="4" borderId="26" xfId="0" applyFont="1" applyFill="1" applyBorder="1" applyAlignment="1">
      <alignment horizontal="center" vertical="center"/>
    </xf>
    <xf numFmtId="0" fontId="1" fillId="5" borderId="18" xfId="0" applyFont="1" applyFill="1" applyBorder="1" applyAlignment="1">
      <alignment horizontal="center" vertical="center" wrapText="1"/>
    </xf>
    <xf numFmtId="0" fontId="1" fillId="5" borderId="19" xfId="0" applyFont="1" applyFill="1" applyBorder="1" applyAlignment="1">
      <alignment horizontal="center" vertical="center" wrapText="1"/>
    </xf>
    <xf numFmtId="0" fontId="1" fillId="5" borderId="26" xfId="0" applyFont="1" applyFill="1" applyBorder="1" applyAlignment="1">
      <alignment horizontal="center" vertical="center" wrapText="1"/>
    </xf>
    <xf numFmtId="0" fontId="1" fillId="8" borderId="16" xfId="0" applyFont="1" applyFill="1" applyBorder="1" applyAlignment="1">
      <alignment horizontal="center" vertical="center" wrapText="1"/>
    </xf>
    <xf numFmtId="0" fontId="1" fillId="8" borderId="17" xfId="0" applyFont="1" applyFill="1" applyBorder="1" applyAlignment="1">
      <alignment horizontal="center" vertical="center" wrapText="1"/>
    </xf>
    <xf numFmtId="0" fontId="1" fillId="0" borderId="0" xfId="0" applyFont="1" applyAlignment="1">
      <alignment horizontal="center" vertical="top" wrapText="1"/>
    </xf>
    <xf numFmtId="0" fontId="3" fillId="8" borderId="20" xfId="0" applyFont="1" applyFill="1" applyBorder="1" applyAlignment="1">
      <alignment horizontal="center" vertical="center"/>
    </xf>
    <xf numFmtId="0" fontId="3" fillId="8" borderId="12" xfId="0" applyFont="1" applyFill="1" applyBorder="1" applyAlignment="1">
      <alignment horizontal="center" vertical="center"/>
    </xf>
    <xf numFmtId="0" fontId="3" fillId="8" borderId="21" xfId="0" applyFont="1" applyFill="1" applyBorder="1" applyAlignment="1">
      <alignment horizontal="center" vertical="center"/>
    </xf>
    <xf numFmtId="0" fontId="1" fillId="6" borderId="20" xfId="0" applyFont="1" applyFill="1" applyBorder="1" applyAlignment="1">
      <alignment horizontal="center" vertical="center" wrapText="1"/>
    </xf>
    <xf numFmtId="0" fontId="1" fillId="6" borderId="12" xfId="0" applyFont="1" applyFill="1" applyBorder="1" applyAlignment="1">
      <alignment horizontal="center" vertical="center" wrapText="1"/>
    </xf>
    <xf numFmtId="0" fontId="1" fillId="6" borderId="21" xfId="0" applyFont="1" applyFill="1" applyBorder="1" applyAlignment="1">
      <alignment horizontal="center" vertical="center" wrapText="1"/>
    </xf>
    <xf numFmtId="0" fontId="1" fillId="7" borderId="9" xfId="0" applyFont="1" applyFill="1" applyBorder="1" applyAlignment="1">
      <alignment horizontal="center" vertical="center" wrapText="1"/>
    </xf>
    <xf numFmtId="0" fontId="1" fillId="7" borderId="22" xfId="0" applyFont="1" applyFill="1" applyBorder="1" applyAlignment="1">
      <alignment horizontal="center" vertical="center" wrapText="1"/>
    </xf>
    <xf numFmtId="0" fontId="1" fillId="5" borderId="0" xfId="0" applyFont="1" applyFill="1" applyAlignment="1">
      <alignment horizontal="center" vertical="center" wrapText="1"/>
    </xf>
    <xf numFmtId="0" fontId="1" fillId="5" borderId="10" xfId="0" applyFont="1" applyFill="1" applyBorder="1" applyAlignment="1">
      <alignment horizontal="center" vertical="center" wrapText="1"/>
    </xf>
    <xf numFmtId="0" fontId="1" fillId="3" borderId="2" xfId="0" applyFont="1" applyFill="1" applyBorder="1" applyAlignment="1">
      <alignment horizontal="center" vertical="center" wrapText="1"/>
    </xf>
    <xf numFmtId="0" fontId="1" fillId="3" borderId="3" xfId="0" applyFont="1" applyFill="1" applyBorder="1" applyAlignment="1">
      <alignment horizontal="center" vertical="center" wrapText="1"/>
    </xf>
    <xf numFmtId="0" fontId="1" fillId="3" borderId="5" xfId="0" applyFont="1" applyFill="1" applyBorder="1" applyAlignment="1">
      <alignment horizontal="center" vertical="center" wrapText="1"/>
    </xf>
    <xf numFmtId="0" fontId="1" fillId="4" borderId="15" xfId="0" applyFont="1" applyFill="1" applyBorder="1" applyAlignment="1">
      <alignment horizontal="center" vertical="center" wrapText="1"/>
    </xf>
    <xf numFmtId="0" fontId="1" fillId="4" borderId="16" xfId="0" applyFont="1" applyFill="1" applyBorder="1" applyAlignment="1">
      <alignment horizontal="center" vertical="center" wrapText="1"/>
    </xf>
    <xf numFmtId="0" fontId="1" fillId="4" borderId="17" xfId="0" applyFont="1" applyFill="1" applyBorder="1" applyAlignment="1">
      <alignment horizontal="center" vertical="center" wrapText="1"/>
    </xf>
    <xf numFmtId="0" fontId="9" fillId="17" borderId="7" xfId="0" applyFont="1" applyFill="1" applyBorder="1" applyAlignment="1">
      <alignment horizontal="left" wrapText="1"/>
    </xf>
    <xf numFmtId="0" fontId="9" fillId="17" borderId="11" xfId="0" applyFont="1" applyFill="1" applyBorder="1" applyAlignment="1">
      <alignment horizontal="left" wrapText="1"/>
    </xf>
    <xf numFmtId="0" fontId="0" fillId="0" borderId="7" xfId="0" applyBorder="1" applyAlignment="1">
      <alignment horizontal="left"/>
    </xf>
    <xf numFmtId="0" fontId="0" fillId="0" borderId="11" xfId="0" applyBorder="1" applyAlignment="1">
      <alignment horizontal="left"/>
    </xf>
    <xf numFmtId="0" fontId="0" fillId="0" borderId="0" xfId="0" applyAlignment="1">
      <alignment horizontal="left"/>
    </xf>
    <xf numFmtId="0" fontId="0" fillId="0" borderId="12" xfId="0" applyBorder="1" applyAlignment="1">
      <alignment horizontal="left"/>
    </xf>
    <xf numFmtId="0" fontId="0" fillId="0" borderId="13" xfId="0" applyBorder="1" applyAlignment="1">
      <alignment horizontal="left"/>
    </xf>
    <xf numFmtId="0" fontId="0" fillId="0" borderId="14" xfId="0" applyBorder="1" applyAlignment="1">
      <alignment horizontal="left"/>
    </xf>
  </cellXfs>
  <cellStyles count="5">
    <cellStyle name="Good" xfId="1" builtinId="26"/>
    <cellStyle name="Hyperlink" xfId="3" builtinId="8"/>
    <cellStyle name="Neutral" xfId="2" builtinId="28"/>
    <cellStyle name="Normal" xfId="0" builtinId="0"/>
    <cellStyle name="Percent" xfId="4" builtinId="5"/>
  </cellStyles>
  <dxfs count="2">
    <dxf>
      <font>
        <color rgb="FF006100"/>
      </font>
      <fill>
        <patternFill>
          <bgColor rgb="FFC6EFCE"/>
        </patternFill>
      </fill>
    </dxf>
    <dxf>
      <font>
        <color rgb="FF9C0006"/>
      </font>
      <fill>
        <patternFill>
          <bgColor rgb="FFFFC7CE"/>
        </patternFill>
      </fill>
    </dxf>
  </dxfs>
  <tableStyles count="0" defaultTableStyle="TableStyleMedium2" defaultPivotStyle="PivotStyleLight16"/>
  <colors>
    <mruColors>
      <color rgb="FFF77CF5"/>
      <color rgb="FFF5A28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customXml" Target="../customXml/item3.xml"/><Relationship Id="rId5" Type="http://schemas.openxmlformats.org/officeDocument/2006/relationships/styles" Target="styles.xml"/><Relationship Id="rId10" Type="http://schemas.openxmlformats.org/officeDocument/2006/relationships/customXml" Target="../customXml/item2.xml"/><Relationship Id="rId4" Type="http://schemas.openxmlformats.org/officeDocument/2006/relationships/theme" Target="theme/theme1.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endurosat.com/cubesat-store/cubesat-obc/onboard-computer-obc/" TargetMode="External"/><Relationship Id="rId13" Type="http://schemas.openxmlformats.org/officeDocument/2006/relationships/hyperlink" Target="https://www.dunmore.com/products/satkit-mli.html" TargetMode="External"/><Relationship Id="rId3" Type="http://schemas.openxmlformats.org/officeDocument/2006/relationships/hyperlink" Target="https://gomspace.com/shop/subsystems/communication-systems/nanocom-ant2000.aspx" TargetMode="External"/><Relationship Id="rId7" Type="http://schemas.openxmlformats.org/officeDocument/2006/relationships/hyperlink" Target="https://www.rtl-sdr.com/buy-rtl-sdr-dvb-t-dongles/" TargetMode="External"/><Relationship Id="rId12" Type="http://schemas.openxmlformats.org/officeDocument/2006/relationships/hyperlink" Target="https://dpk3n3gg92jwt.cloudfront.net/domains/minco/pdf/Heater%20Design%20Guide,%20HDG01b.pdf" TargetMode="External"/><Relationship Id="rId17" Type="http://schemas.openxmlformats.org/officeDocument/2006/relationships/printerSettings" Target="../printerSettings/printerSettings1.bin"/><Relationship Id="rId2" Type="http://schemas.openxmlformats.org/officeDocument/2006/relationships/hyperlink" Target="https://gomspace.com/shop/subsystems/power/nanopower-bp4.aspx" TargetMode="External"/><Relationship Id="rId16" Type="http://schemas.openxmlformats.org/officeDocument/2006/relationships/hyperlink" Target="https://www.microsemi.com/product-directory/embedded-clocks-frequency-references/5207-space-csac" TargetMode="External"/><Relationship Id="rId1" Type="http://schemas.openxmlformats.org/officeDocument/2006/relationships/hyperlink" Target="https://storage.googleapis.com/blue-canyon-tech-news/1/2023/02/BCT_ADCS_Data_Sheet.pdf" TargetMode="External"/><Relationship Id="rId6" Type="http://schemas.openxmlformats.org/officeDocument/2006/relationships/hyperlink" Target="https://gomspace.com/shop/subsystems/communication-systems/nanocom-sr2000.aspx" TargetMode="External"/><Relationship Id="rId11" Type="http://schemas.openxmlformats.org/officeDocument/2006/relationships/hyperlink" Target="https://dpk3n3gg92jwt.cloudfront.net/domains/minco/pdf/Heater%20Design%20Guide,%20HDG01b.pdf" TargetMode="External"/><Relationship Id="rId5" Type="http://schemas.openxmlformats.org/officeDocument/2006/relationships/hyperlink" Target="https://gomspace.com/UserFiles/Flyer_NanoPower_TSP_2030-3P-(1).pdf" TargetMode="External"/><Relationship Id="rId15" Type="http://schemas.openxmlformats.org/officeDocument/2006/relationships/hyperlink" Target="https://nanoracks.com/wp-content/uploads/Nanoracks-DoubleWide-Deployer-NRCSD-IDD.pdf" TargetMode="External"/><Relationship Id="rId10" Type="http://schemas.openxmlformats.org/officeDocument/2006/relationships/hyperlink" Target="https://gomspace.com/shop/subsystems/structures/6u-structure.aspx" TargetMode="External"/><Relationship Id="rId4" Type="http://schemas.openxmlformats.org/officeDocument/2006/relationships/hyperlink" Target="https://gomspace.com/shop/subsystems/power/nanopower-p60.aspx" TargetMode="External"/><Relationship Id="rId9" Type="http://schemas.openxmlformats.org/officeDocument/2006/relationships/hyperlink" Target="https://www.endurosat.com/cubesat-store/cubesat-antennas/gnss-patch-antenna/" TargetMode="External"/><Relationship Id="rId14" Type="http://schemas.openxmlformats.org/officeDocument/2006/relationships/hyperlink" Target="https://en.nanotec.com/products/624-db22m01"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2.bin"/><Relationship Id="rId1" Type="http://schemas.openxmlformats.org/officeDocument/2006/relationships/hyperlink" Target="https://gomspace.com/shop/subsystems/communication-systems/nanocom-ant2000.aspx"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8513F0-641F-47AA-B0C6-549D3ED3DD05}">
  <sheetPr>
    <pageSetUpPr fitToPage="1"/>
  </sheetPr>
  <dimension ref="A1:P39"/>
  <sheetViews>
    <sheetView tabSelected="1" zoomScale="90" zoomScaleNormal="90" workbookViewId="0">
      <selection activeCell="D12" sqref="D12"/>
    </sheetView>
  </sheetViews>
  <sheetFormatPr defaultColWidth="11.42578125" defaultRowHeight="15"/>
  <cols>
    <col min="1" max="1" width="14.85546875" customWidth="1"/>
    <col min="2" max="2" width="46.5703125" customWidth="1"/>
    <col min="3" max="3" width="7.42578125" customWidth="1"/>
    <col min="4" max="4" width="13.140625" customWidth="1"/>
    <col min="5" max="7" width="5.5703125" customWidth="1"/>
    <col min="8" max="8" width="21.28515625" customWidth="1"/>
    <col min="9" max="9" width="12.42578125" customWidth="1"/>
    <col min="10" max="10" width="11.42578125" customWidth="1"/>
    <col min="11" max="11" width="11.7109375" customWidth="1"/>
    <col min="12" max="12" width="9.28515625" customWidth="1"/>
    <col min="13" max="13" width="10.85546875" customWidth="1"/>
    <col min="14" max="14" width="9.140625" customWidth="1"/>
    <col min="15" max="15" width="9.42578125" customWidth="1"/>
  </cols>
  <sheetData>
    <row r="1" spans="1:16" ht="27.6" customHeight="1">
      <c r="A1" s="14" t="s">
        <v>0</v>
      </c>
    </row>
    <row r="2" spans="1:16" ht="15" customHeight="1">
      <c r="A2" s="127" t="s">
        <v>1</v>
      </c>
      <c r="B2" s="129" t="s">
        <v>2</v>
      </c>
      <c r="C2" s="129" t="s">
        <v>3</v>
      </c>
      <c r="D2" s="131" t="s">
        <v>4</v>
      </c>
      <c r="E2" s="124" t="s">
        <v>5</v>
      </c>
      <c r="F2" s="125"/>
      <c r="G2" s="126"/>
      <c r="H2" s="119" t="s">
        <v>6</v>
      </c>
    </row>
    <row r="3" spans="1:16" ht="30.6" customHeight="1">
      <c r="A3" s="128"/>
      <c r="B3" s="130"/>
      <c r="C3" s="130"/>
      <c r="D3" s="132"/>
      <c r="E3" s="94" t="s">
        <v>7</v>
      </c>
      <c r="F3" s="94" t="s">
        <v>8</v>
      </c>
      <c r="G3" s="94" t="s">
        <v>9</v>
      </c>
      <c r="H3" s="120"/>
      <c r="I3" s="83" t="s">
        <v>10</v>
      </c>
      <c r="J3" s="7" t="s">
        <v>11</v>
      </c>
      <c r="K3" s="7" t="s">
        <v>12</v>
      </c>
      <c r="L3" s="7" t="s">
        <v>13</v>
      </c>
      <c r="M3" s="7" t="s">
        <v>14</v>
      </c>
      <c r="N3" s="7" t="s">
        <v>15</v>
      </c>
      <c r="O3" s="7" t="s">
        <v>16</v>
      </c>
      <c r="P3" s="5"/>
    </row>
    <row r="4" spans="1:16" ht="30">
      <c r="A4" s="136" t="s">
        <v>17</v>
      </c>
      <c r="B4" s="82" t="s">
        <v>18</v>
      </c>
      <c r="C4" s="15">
        <v>1</v>
      </c>
      <c r="D4" s="15">
        <v>1.23</v>
      </c>
      <c r="E4" s="15">
        <v>10</v>
      </c>
      <c r="F4" s="15">
        <v>10</v>
      </c>
      <c r="G4" s="15">
        <v>7.54</v>
      </c>
      <c r="H4" s="92">
        <f>E4*F4*G4</f>
        <v>754</v>
      </c>
      <c r="I4" s="8" t="s">
        <v>19</v>
      </c>
      <c r="J4" s="16">
        <v>-20</v>
      </c>
      <c r="K4" s="16">
        <v>60</v>
      </c>
      <c r="L4" s="16">
        <v>7.59</v>
      </c>
      <c r="M4" s="133" t="s">
        <v>20</v>
      </c>
      <c r="N4" s="133"/>
      <c r="O4" s="26" t="s">
        <v>21</v>
      </c>
    </row>
    <row r="5" spans="1:16">
      <c r="A5" s="137"/>
      <c r="B5" s="29" t="s">
        <v>22</v>
      </c>
      <c r="C5">
        <v>1</v>
      </c>
      <c r="D5">
        <v>0.13</v>
      </c>
      <c r="E5">
        <v>9</v>
      </c>
      <c r="F5">
        <v>9</v>
      </c>
      <c r="G5">
        <v>1.9</v>
      </c>
      <c r="H5" s="92">
        <f>E5*F5*G5</f>
        <v>153.9</v>
      </c>
      <c r="I5" t="s">
        <v>23</v>
      </c>
      <c r="J5">
        <v>-25</v>
      </c>
      <c r="K5">
        <v>65</v>
      </c>
      <c r="L5">
        <v>0.4</v>
      </c>
      <c r="M5" s="134"/>
      <c r="N5" s="134"/>
      <c r="O5" s="30" t="s">
        <v>21</v>
      </c>
    </row>
    <row r="6" spans="1:16">
      <c r="A6" s="137"/>
      <c r="B6" s="17" t="s">
        <v>24</v>
      </c>
      <c r="C6">
        <v>1</v>
      </c>
      <c r="D6">
        <v>1.9E-2</v>
      </c>
      <c r="E6" s="121" t="s">
        <v>25</v>
      </c>
      <c r="F6" s="121"/>
      <c r="G6" s="121"/>
      <c r="H6" s="18"/>
      <c r="I6" s="59">
        <v>3800</v>
      </c>
      <c r="J6" s="1"/>
      <c r="K6" s="1"/>
      <c r="M6" s="134"/>
      <c r="N6" s="134"/>
      <c r="O6" s="30" t="s">
        <v>21</v>
      </c>
    </row>
    <row r="7" spans="1:16">
      <c r="A7" s="138"/>
      <c r="B7" s="19" t="s">
        <v>26</v>
      </c>
      <c r="C7" s="20">
        <v>10</v>
      </c>
      <c r="D7" s="20">
        <v>0</v>
      </c>
      <c r="E7" s="122" t="s">
        <v>27</v>
      </c>
      <c r="F7" s="122"/>
      <c r="G7" s="122"/>
      <c r="H7" s="86"/>
      <c r="I7" t="s">
        <v>28</v>
      </c>
      <c r="M7" s="134"/>
      <c r="N7" s="134"/>
      <c r="O7" s="18"/>
    </row>
    <row r="8" spans="1:16">
      <c r="A8" s="139" t="s">
        <v>29</v>
      </c>
      <c r="B8" s="15" t="s">
        <v>30</v>
      </c>
      <c r="C8" s="15">
        <v>1</v>
      </c>
      <c r="D8" s="15">
        <v>0.27</v>
      </c>
      <c r="E8" s="15">
        <v>9.4</v>
      </c>
      <c r="F8" s="15">
        <v>8.4</v>
      </c>
      <c r="G8" s="15">
        <v>2.2999999999999998</v>
      </c>
      <c r="H8" s="92">
        <f>E8*F8*G8</f>
        <v>181.608</v>
      </c>
      <c r="I8" t="s">
        <v>28</v>
      </c>
      <c r="J8" s="1">
        <v>-20</v>
      </c>
      <c r="K8" s="1">
        <v>75</v>
      </c>
      <c r="L8" s="1">
        <v>5.4</v>
      </c>
      <c r="M8" s="134"/>
      <c r="N8" s="134"/>
      <c r="O8" s="30" t="s">
        <v>21</v>
      </c>
    </row>
    <row r="9" spans="1:16">
      <c r="A9" s="140"/>
      <c r="B9" t="s">
        <v>31</v>
      </c>
      <c r="C9">
        <v>1</v>
      </c>
      <c r="D9">
        <v>0.191</v>
      </c>
      <c r="E9">
        <v>9</v>
      </c>
      <c r="F9">
        <v>9.6</v>
      </c>
      <c r="G9">
        <v>1.98</v>
      </c>
      <c r="H9" s="92">
        <f>E9*F9*G9</f>
        <v>171.07199999999997</v>
      </c>
      <c r="I9" t="s">
        <v>28</v>
      </c>
      <c r="J9" s="1">
        <v>-35</v>
      </c>
      <c r="K9" s="1">
        <v>85</v>
      </c>
      <c r="L9" s="1">
        <v>1</v>
      </c>
      <c r="M9" s="134"/>
      <c r="N9" s="134"/>
      <c r="O9" s="30" t="s">
        <v>21</v>
      </c>
    </row>
    <row r="10" spans="1:16" ht="45">
      <c r="A10" s="141"/>
      <c r="B10" s="20" t="s">
        <v>32</v>
      </c>
      <c r="C10" s="20">
        <v>1</v>
      </c>
      <c r="D10" s="20">
        <v>0.75</v>
      </c>
      <c r="E10" s="20">
        <v>33</v>
      </c>
      <c r="F10" s="20">
        <v>20.8</v>
      </c>
      <c r="G10" s="20">
        <v>9</v>
      </c>
      <c r="H10" s="60" t="s">
        <v>33</v>
      </c>
      <c r="I10" t="s">
        <v>28</v>
      </c>
      <c r="J10" s="1">
        <v>-100</v>
      </c>
      <c r="K10" s="1">
        <v>100</v>
      </c>
      <c r="M10" s="134"/>
      <c r="N10" s="134"/>
      <c r="O10" s="47" t="s">
        <v>21</v>
      </c>
    </row>
    <row r="11" spans="1:16">
      <c r="A11" s="142" t="s">
        <v>34</v>
      </c>
      <c r="B11" t="s">
        <v>35</v>
      </c>
      <c r="C11">
        <v>2</v>
      </c>
      <c r="D11">
        <v>0.27</v>
      </c>
      <c r="E11">
        <v>8.89</v>
      </c>
      <c r="F11">
        <v>9.1999999999999993</v>
      </c>
      <c r="G11">
        <v>2.34</v>
      </c>
      <c r="H11" s="92">
        <f>E11*F11*G11</f>
        <v>191.38391999999999</v>
      </c>
      <c r="I11" t="s">
        <v>28</v>
      </c>
      <c r="J11">
        <v>-40</v>
      </c>
      <c r="K11">
        <v>85</v>
      </c>
      <c r="L11">
        <v>4.0999999999999996</v>
      </c>
      <c r="M11" s="134"/>
      <c r="N11" s="134"/>
      <c r="O11" s="30" t="s">
        <v>21</v>
      </c>
    </row>
    <row r="12" spans="1:16">
      <c r="A12" s="142"/>
      <c r="B12" t="s">
        <v>36</v>
      </c>
      <c r="C12">
        <v>1</v>
      </c>
      <c r="D12">
        <v>0.11</v>
      </c>
      <c r="E12">
        <v>9.8000000000000007</v>
      </c>
      <c r="F12">
        <v>9.8000000000000007</v>
      </c>
      <c r="G12">
        <v>2.0099999999999998</v>
      </c>
      <c r="H12" s="92">
        <f>E12*F12*G12</f>
        <v>193.04040000000003</v>
      </c>
      <c r="I12" t="s">
        <v>28</v>
      </c>
      <c r="J12">
        <v>-40</v>
      </c>
      <c r="K12">
        <v>85</v>
      </c>
      <c r="L12">
        <v>1.5</v>
      </c>
      <c r="M12" s="134"/>
      <c r="N12" s="134"/>
      <c r="O12" s="31" t="s">
        <v>21</v>
      </c>
    </row>
    <row r="13" spans="1:16">
      <c r="A13" s="143"/>
      <c r="B13" s="20" t="s">
        <v>37</v>
      </c>
      <c r="C13" s="20">
        <v>1</v>
      </c>
      <c r="D13" s="20">
        <v>0</v>
      </c>
      <c r="E13" s="122" t="s">
        <v>27</v>
      </c>
      <c r="F13" s="122"/>
      <c r="G13" s="122"/>
      <c r="H13" s="86"/>
      <c r="I13" t="s">
        <v>38</v>
      </c>
      <c r="L13" s="4"/>
      <c r="M13" s="134"/>
      <c r="N13" s="134"/>
      <c r="O13" s="31" t="s">
        <v>21</v>
      </c>
    </row>
    <row r="14" spans="1:16">
      <c r="A14" s="144" t="s">
        <v>39</v>
      </c>
      <c r="B14" s="87" t="s">
        <v>40</v>
      </c>
      <c r="C14" s="15">
        <v>1</v>
      </c>
      <c r="D14" s="15">
        <v>0.73</v>
      </c>
      <c r="E14" s="15">
        <v>34.049999999999997</v>
      </c>
      <c r="F14" s="15">
        <v>26.6</v>
      </c>
      <c r="G14" s="15">
        <v>10</v>
      </c>
      <c r="H14" s="18" t="s">
        <v>41</v>
      </c>
      <c r="I14" t="s">
        <v>28</v>
      </c>
      <c r="J14">
        <v>-40</v>
      </c>
      <c r="K14">
        <v>65</v>
      </c>
      <c r="M14" s="134"/>
      <c r="N14" s="134"/>
      <c r="O14" s="30" t="s">
        <v>21</v>
      </c>
    </row>
    <row r="15" spans="1:16">
      <c r="A15" s="145"/>
      <c r="B15" s="17" t="s">
        <v>42</v>
      </c>
      <c r="C15">
        <v>1</v>
      </c>
      <c r="D15">
        <v>0.81</v>
      </c>
      <c r="E15" s="121" t="s">
        <v>43</v>
      </c>
      <c r="F15" s="121"/>
      <c r="G15" s="121"/>
      <c r="H15" s="18" t="s">
        <v>44</v>
      </c>
      <c r="I15">
        <f>28*D15</f>
        <v>22.68</v>
      </c>
      <c r="M15" s="134"/>
      <c r="N15" s="134"/>
      <c r="O15" s="18"/>
    </row>
    <row r="16" spans="1:16">
      <c r="A16" s="145"/>
      <c r="B16" s="17" t="s">
        <v>45</v>
      </c>
      <c r="C16">
        <v>1</v>
      </c>
      <c r="E16" s="121" t="s">
        <v>43</v>
      </c>
      <c r="F16" s="121"/>
      <c r="G16" s="121"/>
      <c r="H16" s="18" t="s">
        <v>46</v>
      </c>
      <c r="I16" t="s">
        <v>28</v>
      </c>
      <c r="M16" s="134"/>
      <c r="N16" s="134"/>
      <c r="O16" s="18"/>
    </row>
    <row r="17" spans="1:15">
      <c r="A17" s="145"/>
      <c r="B17" s="17" t="s">
        <v>47</v>
      </c>
      <c r="C17">
        <v>2</v>
      </c>
      <c r="D17">
        <v>2.8000000000000001E-2</v>
      </c>
      <c r="E17">
        <v>2.77</v>
      </c>
      <c r="F17">
        <v>1.54</v>
      </c>
      <c r="G17">
        <v>3.81</v>
      </c>
      <c r="H17" s="92">
        <f>E17*F17*G17</f>
        <v>16.252698000000002</v>
      </c>
      <c r="I17" t="s">
        <v>28</v>
      </c>
      <c r="L17">
        <v>3</v>
      </c>
      <c r="M17" s="134"/>
      <c r="N17" s="134"/>
      <c r="O17" s="30" t="s">
        <v>21</v>
      </c>
    </row>
    <row r="18" spans="1:15">
      <c r="A18" s="145"/>
      <c r="B18" s="17" t="s">
        <v>48</v>
      </c>
      <c r="C18">
        <v>10</v>
      </c>
      <c r="D18">
        <f>0.1226/10</f>
        <v>1.226E-2</v>
      </c>
      <c r="E18">
        <v>25.8</v>
      </c>
      <c r="F18">
        <v>0.5</v>
      </c>
      <c r="H18" s="18" t="s">
        <v>49</v>
      </c>
      <c r="I18" t="s">
        <v>50</v>
      </c>
      <c r="M18" s="134"/>
      <c r="N18" s="134"/>
      <c r="O18" s="30" t="s">
        <v>21</v>
      </c>
    </row>
    <row r="19" spans="1:15">
      <c r="A19" s="145"/>
      <c r="B19" s="17" t="s">
        <v>51</v>
      </c>
      <c r="C19">
        <v>2</v>
      </c>
      <c r="D19">
        <v>7.0000000000000007E-2</v>
      </c>
      <c r="E19" s="121" t="s">
        <v>27</v>
      </c>
      <c r="F19" s="121"/>
      <c r="G19" s="121"/>
      <c r="H19" s="18"/>
      <c r="I19">
        <v>64</v>
      </c>
      <c r="J19">
        <v>-10</v>
      </c>
      <c r="K19">
        <v>80</v>
      </c>
      <c r="M19" s="134"/>
      <c r="N19" s="134"/>
      <c r="O19" s="30" t="s">
        <v>21</v>
      </c>
    </row>
    <row r="20" spans="1:15">
      <c r="A20" s="145"/>
      <c r="B20" s="17" t="s">
        <v>52</v>
      </c>
      <c r="C20">
        <v>14</v>
      </c>
      <c r="D20">
        <v>2E-3</v>
      </c>
      <c r="E20">
        <v>0.76</v>
      </c>
      <c r="F20">
        <v>0.76</v>
      </c>
      <c r="G20">
        <v>0.2</v>
      </c>
      <c r="H20" s="92">
        <f>E20*F20*G20</f>
        <v>0.11552000000000001</v>
      </c>
      <c r="M20" s="134"/>
      <c r="N20" s="134"/>
      <c r="O20" s="18"/>
    </row>
    <row r="21" spans="1:15">
      <c r="A21" s="146"/>
      <c r="B21" s="19" t="s">
        <v>53</v>
      </c>
      <c r="C21" s="20">
        <v>14</v>
      </c>
      <c r="D21" s="20">
        <v>0.01</v>
      </c>
      <c r="E21" s="122" t="s">
        <v>43</v>
      </c>
      <c r="F21" s="122"/>
      <c r="G21" s="122"/>
      <c r="H21" s="60" t="s">
        <v>54</v>
      </c>
      <c r="M21" s="134"/>
      <c r="N21" s="134"/>
      <c r="O21" s="30" t="s">
        <v>21</v>
      </c>
    </row>
    <row r="22" spans="1:15">
      <c r="A22" s="85" t="s">
        <v>55</v>
      </c>
      <c r="B22" s="88" t="s">
        <v>56</v>
      </c>
      <c r="C22" s="89">
        <v>1</v>
      </c>
      <c r="D22" s="89">
        <v>0</v>
      </c>
      <c r="E22" s="122" t="s">
        <v>27</v>
      </c>
      <c r="F22" s="122"/>
      <c r="G22" s="122"/>
      <c r="H22" s="90"/>
      <c r="I22">
        <v>300000</v>
      </c>
      <c r="M22" s="134"/>
      <c r="N22" s="134"/>
      <c r="O22" s="30" t="s">
        <v>21</v>
      </c>
    </row>
    <row r="23" spans="1:15">
      <c r="A23" s="147" t="s">
        <v>57</v>
      </c>
      <c r="B23" s="17" t="s">
        <v>58</v>
      </c>
      <c r="C23">
        <v>1</v>
      </c>
      <c r="D23">
        <v>3.6</v>
      </c>
      <c r="E23">
        <v>28.55</v>
      </c>
      <c r="F23">
        <v>12.4</v>
      </c>
      <c r="G23">
        <v>8.3000000000000007</v>
      </c>
      <c r="H23" s="93">
        <f>3.14*(E23/2)^2*F23</f>
        <v>7934.2077350000009</v>
      </c>
      <c r="I23" s="115" t="s">
        <v>59</v>
      </c>
      <c r="L23">
        <v>5</v>
      </c>
      <c r="M23" s="134"/>
      <c r="N23" s="134"/>
      <c r="O23" s="18"/>
    </row>
    <row r="24" spans="1:15">
      <c r="A24" s="147"/>
      <c r="B24" s="17" t="s">
        <v>60</v>
      </c>
      <c r="C24">
        <v>1</v>
      </c>
      <c r="D24">
        <v>0.3</v>
      </c>
      <c r="E24">
        <v>1.4</v>
      </c>
      <c r="F24">
        <v>2.1</v>
      </c>
      <c r="G24">
        <v>2.2000000000000002</v>
      </c>
      <c r="H24" s="92">
        <f>E24*F24*G24</f>
        <v>6.468</v>
      </c>
      <c r="I24" t="s">
        <v>28</v>
      </c>
      <c r="J24">
        <v>0</v>
      </c>
      <c r="K24">
        <v>80</v>
      </c>
      <c r="M24" s="134"/>
      <c r="N24" s="134"/>
      <c r="O24" s="18"/>
    </row>
    <row r="25" spans="1:15">
      <c r="A25" s="148"/>
      <c r="B25" s="19" t="s">
        <v>61</v>
      </c>
      <c r="C25" s="20">
        <v>1</v>
      </c>
      <c r="D25" s="20">
        <v>3.5000000000000003E-2</v>
      </c>
      <c r="E25" s="20">
        <v>4.0599999999999996</v>
      </c>
      <c r="F25" s="20">
        <v>3.53</v>
      </c>
      <c r="G25" s="20">
        <v>1.1399999999999999</v>
      </c>
      <c r="H25" s="91">
        <f>E25*F25*G25</f>
        <v>16.338251999999997</v>
      </c>
      <c r="I25" s="20"/>
      <c r="J25" s="20">
        <v>-10</v>
      </c>
      <c r="K25" s="20">
        <v>70</v>
      </c>
      <c r="L25" s="20"/>
      <c r="M25" s="135"/>
      <c r="N25" s="135"/>
      <c r="O25" s="84" t="s">
        <v>21</v>
      </c>
    </row>
    <row r="26" spans="1:15">
      <c r="D26" s="96" t="s">
        <v>62</v>
      </c>
      <c r="E26" s="96"/>
      <c r="F26" s="96"/>
      <c r="G26" s="96"/>
      <c r="H26" s="96" t="s">
        <v>63</v>
      </c>
      <c r="J26" s="21" t="s">
        <v>64</v>
      </c>
      <c r="K26" s="22" t="s">
        <v>65</v>
      </c>
      <c r="L26" s="81" t="s">
        <v>66</v>
      </c>
      <c r="M26" s="81" t="s">
        <v>67</v>
      </c>
      <c r="N26" s="81" t="s">
        <v>68</v>
      </c>
    </row>
    <row r="27" spans="1:15">
      <c r="B27" t="s">
        <v>69</v>
      </c>
      <c r="D27" s="23" cm="1">
        <f t="array" ref="D27">SUM(C4:C25*D4:D25)</f>
        <v>9.2015999999999991</v>
      </c>
      <c r="E27" s="23"/>
      <c r="F27" s="23"/>
      <c r="G27" s="23"/>
      <c r="H27" s="24">
        <f>SUM(H4:H25)</f>
        <v>9618.3865250000017</v>
      </c>
      <c r="J27" s="24">
        <f>MAX(J4:J25)</f>
        <v>0</v>
      </c>
      <c r="K27" s="24">
        <f>MIN(K4:K25)</f>
        <v>60</v>
      </c>
      <c r="L27" s="23">
        <f>SUMPRODUCT(L4:L25)</f>
        <v>27.990000000000002</v>
      </c>
      <c r="M27" s="23">
        <f>SUMPRODUCT(M4:M25)</f>
        <v>0</v>
      </c>
      <c r="N27" s="23">
        <f>SUMPRODUCT(N4:N25)</f>
        <v>0</v>
      </c>
    </row>
    <row r="28" spans="1:15">
      <c r="B28" s="123" t="s">
        <v>70</v>
      </c>
      <c r="C28" s="123"/>
      <c r="D28" s="25">
        <v>12</v>
      </c>
      <c r="E28" s="25"/>
      <c r="F28" s="25"/>
      <c r="G28" s="25"/>
      <c r="H28" s="25">
        <v>6000</v>
      </c>
      <c r="J28" s="25">
        <v>0</v>
      </c>
      <c r="K28" s="25">
        <v>50</v>
      </c>
      <c r="L28" s="25">
        <v>35</v>
      </c>
      <c r="M28" s="25">
        <v>35</v>
      </c>
      <c r="N28" s="25">
        <v>35</v>
      </c>
    </row>
    <row r="29" spans="1:15">
      <c r="B29" s="123" t="s">
        <v>71</v>
      </c>
      <c r="C29" s="123"/>
      <c r="D29" s="95">
        <f>(D28-D27)/D27</f>
        <v>0.30412102243088174</v>
      </c>
      <c r="E29" s="25"/>
      <c r="F29" s="25"/>
      <c r="G29" s="25"/>
      <c r="H29" s="95">
        <f>(H28-H27)/H27</f>
        <v>-0.37619475112537143</v>
      </c>
    </row>
    <row r="31" spans="1:15">
      <c r="I31" t="s">
        <v>72</v>
      </c>
    </row>
    <row r="39" spans="2:2">
      <c r="B39" s="41"/>
    </row>
  </sheetData>
  <mergeCells count="22">
    <mergeCell ref="M4:N25"/>
    <mergeCell ref="A4:A7"/>
    <mergeCell ref="A8:A10"/>
    <mergeCell ref="A11:A13"/>
    <mergeCell ref="A14:A21"/>
    <mergeCell ref="A23:A25"/>
    <mergeCell ref="B29:C29"/>
    <mergeCell ref="E2:G2"/>
    <mergeCell ref="A2:A3"/>
    <mergeCell ref="B2:B3"/>
    <mergeCell ref="C2:C3"/>
    <mergeCell ref="D2:D3"/>
    <mergeCell ref="E6:G6"/>
    <mergeCell ref="E7:G7"/>
    <mergeCell ref="E13:G13"/>
    <mergeCell ref="E19:G19"/>
    <mergeCell ref="B28:C28"/>
    <mergeCell ref="H2:H3"/>
    <mergeCell ref="E16:G16"/>
    <mergeCell ref="E21:G21"/>
    <mergeCell ref="E15:G15"/>
    <mergeCell ref="E22:G22"/>
  </mergeCells>
  <hyperlinks>
    <hyperlink ref="O4" r:id="rId1" xr:uid="{D80A9774-D6F1-4711-B492-93342D775028}"/>
    <hyperlink ref="O8" r:id="rId2" xr:uid="{3CA0EE14-AEC5-FA42-BB22-EF3724482DFD}"/>
    <hyperlink ref="O12" r:id="rId3" xr:uid="{A52FBEA8-8B17-46B4-9325-3FF5D89FDB6C}"/>
    <hyperlink ref="O9" r:id="rId4" xr:uid="{48F6CCE9-F9B8-4237-9698-BAA9E276EE1B}"/>
    <hyperlink ref="O10" r:id="rId5" xr:uid="{599817A2-0838-4AFF-A1E8-D65DA01BB976}"/>
    <hyperlink ref="O11" r:id="rId6" xr:uid="{72D967E2-7420-4BA0-A2D7-BBA0AE40C319}"/>
    <hyperlink ref="O13" r:id="rId7" xr:uid="{F45D513F-3FB8-46EF-8828-B58493527EDB}"/>
    <hyperlink ref="O5" r:id="rId8" xr:uid="{5D28A7DB-84F9-492E-912E-ABD91412F296}"/>
    <hyperlink ref="O6" r:id="rId9" xr:uid="{84B56F01-186B-4442-8BB0-0886DB7800D1}"/>
    <hyperlink ref="O14" r:id="rId10" xr:uid="{184B54BE-F1E8-41B5-884F-2962B537B2A9}"/>
    <hyperlink ref="O21" r:id="rId11" xr:uid="{D14F7F52-B193-4A1A-9FC5-F83013C513E0}"/>
    <hyperlink ref="O17" r:id="rId12" xr:uid="{33FD2CC7-EAD6-4DA6-B69E-CFF1FDBE2FCD}"/>
    <hyperlink ref="O18" r:id="rId13" xr:uid="{76D052C4-E557-4D1C-8C5F-97517C4DC084}"/>
    <hyperlink ref="O19" r:id="rId14" xr:uid="{1DCC17F0-FC88-4475-B65F-A6D2B7F24ED5}"/>
    <hyperlink ref="O22" r:id="rId15" xr:uid="{BFC4430C-E1FB-4682-94A3-18E443717C7C}"/>
    <hyperlink ref="O25" r:id="rId16" xr:uid="{97428E4E-F20F-4430-8097-DDFEBE974DF7}"/>
  </hyperlinks>
  <pageMargins left="0.25" right="0.18" top="0.43" bottom="4.0999999999999996" header="0.35" footer="4.3499999999999996"/>
  <pageSetup paperSize="9" scale="51" orientation="portrait" r:id="rId17"/>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F30264-F4E9-4F5E-93E6-59235900EF3A}">
  <dimension ref="A2:S70"/>
  <sheetViews>
    <sheetView zoomScale="40" zoomScaleNormal="40" workbookViewId="0">
      <selection activeCell="D59" sqref="D59"/>
    </sheetView>
  </sheetViews>
  <sheetFormatPr defaultColWidth="8.5703125" defaultRowHeight="15"/>
  <cols>
    <col min="1" max="1" width="15.42578125" customWidth="1"/>
    <col min="2" max="2" width="18.42578125" customWidth="1"/>
    <col min="3" max="3" width="61.42578125" customWidth="1"/>
    <col min="4" max="4" width="89.42578125" customWidth="1"/>
    <col min="5" max="5" width="15" customWidth="1"/>
    <col min="6" max="6" width="36.42578125" bestFit="1" customWidth="1"/>
    <col min="7" max="7" width="21.42578125" bestFit="1" customWidth="1"/>
    <col min="8" max="8" width="13.42578125" customWidth="1"/>
    <col min="9" max="9" width="15" customWidth="1"/>
    <col min="10" max="10" width="14.42578125" customWidth="1"/>
    <col min="11" max="11" width="15.5703125" customWidth="1"/>
    <col min="12" max="12" width="13.42578125" customWidth="1"/>
    <col min="14" max="14" width="8.42578125" customWidth="1"/>
    <col min="15" max="15" width="8" customWidth="1"/>
    <col min="16" max="16" width="13.5703125" customWidth="1"/>
    <col min="19" max="19" width="2.42578125" bestFit="1" customWidth="1"/>
  </cols>
  <sheetData>
    <row r="2" spans="1:15" ht="30">
      <c r="A2" s="6" t="s">
        <v>73</v>
      </c>
      <c r="B2" s="7" t="s">
        <v>74</v>
      </c>
      <c r="C2" s="7" t="s">
        <v>75</v>
      </c>
      <c r="D2" s="7" t="s">
        <v>76</v>
      </c>
      <c r="M2" s="5"/>
    </row>
    <row r="3" spans="1:15">
      <c r="A3" s="136" t="s">
        <v>77</v>
      </c>
      <c r="B3" s="13" t="s">
        <v>78</v>
      </c>
      <c r="C3" s="8" t="s">
        <v>79</v>
      </c>
      <c r="D3" s="11" t="s">
        <v>80</v>
      </c>
      <c r="N3" s="1"/>
      <c r="O3" s="1"/>
    </row>
    <row r="4" spans="1:15" ht="30">
      <c r="A4" s="137"/>
      <c r="B4" s="9" t="s">
        <v>81</v>
      </c>
      <c r="C4" s="10" t="s">
        <v>82</v>
      </c>
      <c r="D4" s="12" t="s">
        <v>83</v>
      </c>
      <c r="G4" s="1"/>
      <c r="H4" s="1"/>
      <c r="I4" s="2"/>
    </row>
    <row r="5" spans="1:15">
      <c r="A5" s="137"/>
      <c r="B5" s="9"/>
      <c r="C5" s="10"/>
      <c r="D5" s="12"/>
      <c r="G5" s="1"/>
      <c r="H5" s="1"/>
    </row>
    <row r="6" spans="1:15">
      <c r="A6" s="138"/>
      <c r="B6" s="9"/>
      <c r="C6" s="10"/>
      <c r="D6" s="12"/>
      <c r="G6" s="1"/>
      <c r="H6" s="1"/>
      <c r="I6" s="3"/>
    </row>
    <row r="7" spans="1:15" ht="30">
      <c r="A7" s="160" t="s">
        <v>84</v>
      </c>
      <c r="B7" s="9" t="s">
        <v>85</v>
      </c>
      <c r="C7" s="10" t="s">
        <v>86</v>
      </c>
      <c r="D7" s="12" t="s">
        <v>87</v>
      </c>
      <c r="G7" s="1"/>
      <c r="H7" s="1"/>
      <c r="I7" s="1"/>
    </row>
    <row r="8" spans="1:15">
      <c r="A8" s="161"/>
      <c r="B8" s="9" t="s">
        <v>85</v>
      </c>
      <c r="C8" s="10" t="s">
        <v>88</v>
      </c>
      <c r="D8" s="27"/>
      <c r="G8" s="1"/>
      <c r="H8" s="1"/>
      <c r="I8" s="1"/>
    </row>
    <row r="9" spans="1:15">
      <c r="A9" s="161"/>
      <c r="B9" s="9"/>
      <c r="C9" s="10" t="s">
        <v>89</v>
      </c>
      <c r="D9" s="12"/>
      <c r="G9" s="1"/>
      <c r="H9" s="1"/>
    </row>
    <row r="10" spans="1:15">
      <c r="A10" s="161"/>
      <c r="B10" s="9" t="s">
        <v>85</v>
      </c>
      <c r="C10" s="10" t="s">
        <v>90</v>
      </c>
      <c r="D10" s="12" t="s">
        <v>91</v>
      </c>
      <c r="G10" s="1"/>
      <c r="H10" s="1"/>
      <c r="I10" s="1"/>
    </row>
    <row r="11" spans="1:15">
      <c r="A11" s="161"/>
      <c r="B11" s="9" t="s">
        <v>85</v>
      </c>
      <c r="C11" s="10" t="s">
        <v>92</v>
      </c>
      <c r="D11" s="12" t="s">
        <v>93</v>
      </c>
      <c r="G11" s="1"/>
      <c r="H11" s="1"/>
      <c r="I11" s="1"/>
      <c r="J11" s="1"/>
    </row>
    <row r="12" spans="1:15">
      <c r="A12" s="161"/>
      <c r="B12" s="9"/>
      <c r="C12" s="10"/>
      <c r="D12" s="12"/>
      <c r="G12" s="1"/>
      <c r="H12" s="1"/>
      <c r="I12" s="1"/>
    </row>
    <row r="13" spans="1:15">
      <c r="A13" s="161"/>
      <c r="B13" s="9" t="s">
        <v>94</v>
      </c>
      <c r="C13" s="10" t="s">
        <v>95</v>
      </c>
      <c r="D13" s="12">
        <v>3</v>
      </c>
    </row>
    <row r="14" spans="1:15">
      <c r="A14" s="161"/>
      <c r="B14" s="9" t="s">
        <v>96</v>
      </c>
      <c r="C14" s="10" t="s">
        <v>97</v>
      </c>
      <c r="D14" s="12" t="s">
        <v>98</v>
      </c>
    </row>
    <row r="15" spans="1:15">
      <c r="A15" s="161"/>
      <c r="B15" s="9"/>
      <c r="C15" s="10"/>
      <c r="D15" s="12"/>
    </row>
    <row r="16" spans="1:15">
      <c r="A16" s="162"/>
      <c r="B16" s="9"/>
      <c r="C16" s="10"/>
      <c r="D16" s="12"/>
    </row>
    <row r="17" spans="1:19">
      <c r="A17" s="163" t="s">
        <v>78</v>
      </c>
      <c r="B17" s="10"/>
      <c r="C17" s="10"/>
      <c r="D17" s="12"/>
    </row>
    <row r="18" spans="1:19">
      <c r="A18" s="164"/>
      <c r="B18" s="10" t="s">
        <v>85</v>
      </c>
      <c r="C18" s="10" t="s">
        <v>99</v>
      </c>
      <c r="D18" s="32" t="s">
        <v>100</v>
      </c>
      <c r="N18" s="1"/>
      <c r="O18" s="1"/>
    </row>
    <row r="19" spans="1:19">
      <c r="A19" s="164"/>
      <c r="B19" s="10" t="s">
        <v>101</v>
      </c>
      <c r="C19" s="10" t="s">
        <v>102</v>
      </c>
      <c r="D19" s="33" t="s">
        <v>103</v>
      </c>
    </row>
    <row r="20" spans="1:19">
      <c r="A20" s="164"/>
      <c r="B20" s="10" t="s">
        <v>96</v>
      </c>
      <c r="C20" s="10" t="s">
        <v>104</v>
      </c>
      <c r="D20" s="12" t="s">
        <v>105</v>
      </c>
      <c r="I20" s="4"/>
      <c r="S20">
        <f>SUM(I6:I7)</f>
        <v>0</v>
      </c>
    </row>
    <row r="21" spans="1:19">
      <c r="A21" s="164"/>
      <c r="B21" s="10" t="s">
        <v>84</v>
      </c>
      <c r="C21" s="10" t="s">
        <v>106</v>
      </c>
      <c r="D21" s="12" t="s">
        <v>107</v>
      </c>
    </row>
    <row r="22" spans="1:19">
      <c r="A22" s="164"/>
      <c r="B22" s="10" t="s">
        <v>101</v>
      </c>
      <c r="C22" s="10" t="s">
        <v>108</v>
      </c>
      <c r="D22" s="12" t="s">
        <v>109</v>
      </c>
    </row>
    <row r="23" spans="1:19">
      <c r="A23" s="164"/>
      <c r="B23" s="10" t="s">
        <v>85</v>
      </c>
      <c r="C23" s="10" t="s">
        <v>110</v>
      </c>
      <c r="D23" s="12"/>
    </row>
    <row r="24" spans="1:19">
      <c r="A24" s="165"/>
      <c r="D24" s="18"/>
      <c r="E24" s="38"/>
      <c r="F24" s="38"/>
      <c r="G24" s="38"/>
    </row>
    <row r="25" spans="1:19">
      <c r="A25" s="158" t="s">
        <v>111</v>
      </c>
      <c r="B25" s="9" t="s">
        <v>96</v>
      </c>
      <c r="C25" s="10" t="s">
        <v>112</v>
      </c>
      <c r="D25" s="39" t="s">
        <v>113</v>
      </c>
      <c r="E25" s="38"/>
      <c r="F25" s="38"/>
      <c r="G25" s="38"/>
    </row>
    <row r="26" spans="1:19">
      <c r="A26" s="158"/>
      <c r="B26" s="9" t="s">
        <v>114</v>
      </c>
      <c r="C26" s="10" t="s">
        <v>115</v>
      </c>
      <c r="D26" s="39"/>
      <c r="E26" s="38"/>
      <c r="F26" s="38"/>
      <c r="G26" s="38"/>
    </row>
    <row r="27" spans="1:19" ht="30">
      <c r="A27" s="158"/>
      <c r="B27" s="28" t="s">
        <v>116</v>
      </c>
      <c r="C27" s="10" t="s">
        <v>117</v>
      </c>
      <c r="D27" s="12" t="s">
        <v>118</v>
      </c>
    </row>
    <row r="28" spans="1:19">
      <c r="A28" s="158"/>
      <c r="B28" s="28" t="s">
        <v>78</v>
      </c>
      <c r="C28" t="s">
        <v>119</v>
      </c>
      <c r="D28" s="40">
        <v>12</v>
      </c>
    </row>
    <row r="29" spans="1:19">
      <c r="A29" s="158"/>
      <c r="B29" s="9" t="s">
        <v>120</v>
      </c>
      <c r="C29" s="10" t="s">
        <v>121</v>
      </c>
      <c r="D29" s="12" t="s">
        <v>122</v>
      </c>
    </row>
    <row r="30" spans="1:19">
      <c r="A30" s="158"/>
      <c r="B30" s="9"/>
      <c r="C30" s="10"/>
      <c r="D30" s="12"/>
    </row>
    <row r="31" spans="1:19">
      <c r="A31" s="159"/>
      <c r="B31" s="9"/>
      <c r="D31" s="12"/>
      <c r="E31" s="10"/>
    </row>
    <row r="32" spans="1:19">
      <c r="A32" s="150" t="s">
        <v>123</v>
      </c>
      <c r="B32" s="10" t="s">
        <v>85</v>
      </c>
      <c r="C32" t="s">
        <v>124</v>
      </c>
      <c r="D32" s="12" t="s">
        <v>125</v>
      </c>
      <c r="E32" s="10"/>
    </row>
    <row r="33" spans="1:7">
      <c r="A33" s="151"/>
      <c r="B33" s="10" t="s">
        <v>78</v>
      </c>
      <c r="C33" t="s">
        <v>126</v>
      </c>
      <c r="D33" s="34" t="s">
        <v>127</v>
      </c>
      <c r="E33" s="10"/>
    </row>
    <row r="34" spans="1:7">
      <c r="A34" s="151"/>
      <c r="B34" s="10" t="s">
        <v>128</v>
      </c>
      <c r="C34" t="s">
        <v>129</v>
      </c>
      <c r="D34" s="12" t="s">
        <v>130</v>
      </c>
      <c r="E34" s="10"/>
    </row>
    <row r="35" spans="1:7">
      <c r="A35" s="151"/>
      <c r="B35" s="10" t="s">
        <v>96</v>
      </c>
      <c r="C35" t="s">
        <v>131</v>
      </c>
      <c r="D35" s="12" t="s">
        <v>132</v>
      </c>
      <c r="E35" s="10"/>
    </row>
    <row r="36" spans="1:7">
      <c r="A36" s="151"/>
      <c r="B36" s="10" t="s">
        <v>96</v>
      </c>
      <c r="C36" t="s">
        <v>133</v>
      </c>
      <c r="D36" s="35" t="s">
        <v>134</v>
      </c>
      <c r="E36" s="10"/>
    </row>
    <row r="37" spans="1:7">
      <c r="A37" s="151"/>
      <c r="B37" s="10" t="s">
        <v>101</v>
      </c>
      <c r="C37" t="s">
        <v>135</v>
      </c>
      <c r="D37" s="34" t="s">
        <v>136</v>
      </c>
      <c r="E37" s="10"/>
    </row>
    <row r="38" spans="1:7">
      <c r="A38" s="151"/>
      <c r="B38" s="10" t="s">
        <v>84</v>
      </c>
      <c r="C38" t="s">
        <v>137</v>
      </c>
      <c r="D38" s="12" t="s">
        <v>138</v>
      </c>
      <c r="E38" s="10"/>
    </row>
    <row r="39" spans="1:7">
      <c r="A39" s="151"/>
      <c r="B39" s="10" t="s">
        <v>85</v>
      </c>
      <c r="C39" t="s">
        <v>139</v>
      </c>
      <c r="D39" s="12" t="s">
        <v>140</v>
      </c>
    </row>
    <row r="40" spans="1:7">
      <c r="A40" s="151"/>
      <c r="B40" s="10" t="s">
        <v>141</v>
      </c>
      <c r="C40" t="s">
        <v>142</v>
      </c>
      <c r="D40" s="12"/>
    </row>
    <row r="41" spans="1:7">
      <c r="A41" s="151"/>
      <c r="B41" s="10" t="s">
        <v>85</v>
      </c>
      <c r="C41" t="s">
        <v>143</v>
      </c>
      <c r="D41" s="12"/>
    </row>
    <row r="42" spans="1:7">
      <c r="A42" s="151"/>
      <c r="B42" s="10"/>
      <c r="D42" s="12"/>
    </row>
    <row r="43" spans="1:7">
      <c r="A43" s="152"/>
      <c r="D43" s="12"/>
    </row>
    <row r="44" spans="1:7">
      <c r="A44" s="153" t="s">
        <v>144</v>
      </c>
      <c r="B44" s="10" t="s">
        <v>84</v>
      </c>
      <c r="C44" t="s">
        <v>145</v>
      </c>
      <c r="D44" s="12" t="s">
        <v>146</v>
      </c>
      <c r="F44" t="s">
        <v>147</v>
      </c>
    </row>
    <row r="45" spans="1:7">
      <c r="A45" s="154"/>
      <c r="B45" s="10" t="s">
        <v>84</v>
      </c>
      <c r="C45" t="s">
        <v>148</v>
      </c>
      <c r="D45" s="12" t="s">
        <v>149</v>
      </c>
      <c r="F45" t="s">
        <v>150</v>
      </c>
      <c r="G45" t="s">
        <v>151</v>
      </c>
    </row>
    <row r="46" spans="1:7">
      <c r="A46" s="154"/>
      <c r="B46" s="10" t="s">
        <v>141</v>
      </c>
      <c r="C46" t="s">
        <v>152</v>
      </c>
      <c r="D46" s="12" t="s">
        <v>149</v>
      </c>
      <c r="F46" t="s">
        <v>153</v>
      </c>
      <c r="G46" t="s">
        <v>154</v>
      </c>
    </row>
    <row r="47" spans="1:7">
      <c r="A47" s="154"/>
      <c r="B47" s="10" t="s">
        <v>123</v>
      </c>
      <c r="C47" t="s">
        <v>155</v>
      </c>
      <c r="D47" s="12" t="s">
        <v>156</v>
      </c>
      <c r="F47" t="s">
        <v>157</v>
      </c>
      <c r="G47" t="s">
        <v>158</v>
      </c>
    </row>
    <row r="48" spans="1:7">
      <c r="A48" s="154"/>
      <c r="B48" s="10" t="s">
        <v>85</v>
      </c>
      <c r="C48" t="s">
        <v>159</v>
      </c>
      <c r="D48" s="12" t="s">
        <v>160</v>
      </c>
      <c r="F48" t="s">
        <v>161</v>
      </c>
      <c r="G48" t="s">
        <v>162</v>
      </c>
    </row>
    <row r="49" spans="1:10">
      <c r="A49" s="154"/>
      <c r="B49" s="10" t="s">
        <v>78</v>
      </c>
      <c r="C49" t="s">
        <v>163</v>
      </c>
      <c r="D49" s="12" t="s">
        <v>164</v>
      </c>
      <c r="F49" t="s">
        <v>165</v>
      </c>
      <c r="G49" t="s">
        <v>166</v>
      </c>
    </row>
    <row r="50" spans="1:10">
      <c r="A50" s="154"/>
      <c r="B50" s="10" t="s">
        <v>141</v>
      </c>
      <c r="C50" t="s">
        <v>167</v>
      </c>
      <c r="D50" s="12" t="s">
        <v>168</v>
      </c>
      <c r="F50" t="s">
        <v>169</v>
      </c>
      <c r="G50" t="s">
        <v>170</v>
      </c>
    </row>
    <row r="51" spans="1:10">
      <c r="A51" s="154"/>
      <c r="B51" s="10" t="s">
        <v>96</v>
      </c>
      <c r="C51" t="s">
        <v>171</v>
      </c>
      <c r="D51" s="12" t="s">
        <v>156</v>
      </c>
      <c r="F51" t="s">
        <v>172</v>
      </c>
      <c r="G51" t="s">
        <v>173</v>
      </c>
    </row>
    <row r="52" spans="1:10">
      <c r="A52" s="154"/>
      <c r="B52" s="10" t="s">
        <v>84</v>
      </c>
      <c r="C52" t="s">
        <v>174</v>
      </c>
      <c r="D52" s="12" t="s">
        <v>175</v>
      </c>
      <c r="F52" s="149" t="s">
        <v>176</v>
      </c>
      <c r="G52" s="149"/>
      <c r="H52" s="42"/>
      <c r="I52" s="42"/>
      <c r="J52" s="42"/>
    </row>
    <row r="53" spans="1:10">
      <c r="A53" s="154"/>
      <c r="B53" s="10" t="s">
        <v>141</v>
      </c>
      <c r="C53" t="s">
        <v>177</v>
      </c>
      <c r="D53" s="12" t="s">
        <v>162</v>
      </c>
      <c r="F53" s="149"/>
      <c r="G53" s="149"/>
      <c r="H53" s="42"/>
      <c r="I53" s="42"/>
      <c r="J53" s="42"/>
    </row>
    <row r="54" spans="1:10">
      <c r="A54" s="154"/>
      <c r="B54" s="10" t="s">
        <v>141</v>
      </c>
      <c r="C54" t="s">
        <v>178</v>
      </c>
      <c r="D54" s="12"/>
      <c r="F54" s="149"/>
      <c r="G54" s="149"/>
      <c r="H54" s="42"/>
      <c r="I54" s="42"/>
      <c r="J54" s="42"/>
    </row>
    <row r="55" spans="1:10">
      <c r="A55" s="154"/>
      <c r="B55" s="10"/>
      <c r="D55" s="12"/>
      <c r="F55" s="149"/>
      <c r="G55" s="149"/>
      <c r="H55" s="42"/>
      <c r="I55" s="42"/>
      <c r="J55" s="42"/>
    </row>
    <row r="56" spans="1:10">
      <c r="A56" s="155"/>
      <c r="D56" s="18"/>
      <c r="F56" s="149"/>
      <c r="G56" s="149"/>
      <c r="H56" s="42"/>
      <c r="I56" s="42"/>
      <c r="J56" s="42"/>
    </row>
    <row r="57" spans="1:10">
      <c r="A57" s="156" t="s">
        <v>179</v>
      </c>
      <c r="B57" s="10" t="s">
        <v>94</v>
      </c>
      <c r="C57" t="s">
        <v>180</v>
      </c>
      <c r="D57" s="12" t="s">
        <v>181</v>
      </c>
      <c r="F57" s="149"/>
      <c r="G57" s="149"/>
    </row>
    <row r="58" spans="1:10">
      <c r="A58" s="156"/>
      <c r="B58" s="10" t="s">
        <v>84</v>
      </c>
      <c r="C58" t="s">
        <v>182</v>
      </c>
      <c r="D58" s="12" t="s">
        <v>183</v>
      </c>
      <c r="F58" s="149"/>
      <c r="G58" s="149"/>
    </row>
    <row r="59" spans="1:10" ht="30">
      <c r="A59" s="156"/>
      <c r="B59" s="10" t="s">
        <v>94</v>
      </c>
      <c r="C59" t="s">
        <v>184</v>
      </c>
      <c r="D59" s="40" t="s">
        <v>185</v>
      </c>
      <c r="F59" s="149"/>
      <c r="G59" s="149"/>
    </row>
    <row r="60" spans="1:10">
      <c r="A60" s="156"/>
      <c r="B60" s="10"/>
      <c r="D60" s="12"/>
      <c r="F60" s="149"/>
      <c r="G60" s="149"/>
    </row>
    <row r="61" spans="1:10">
      <c r="A61" s="157"/>
      <c r="B61" s="36"/>
      <c r="C61" s="20"/>
      <c r="D61" s="37"/>
      <c r="F61" s="149"/>
      <c r="G61" s="149"/>
    </row>
    <row r="62" spans="1:10">
      <c r="B62" s="10"/>
    </row>
    <row r="63" spans="1:10">
      <c r="B63" s="10"/>
    </row>
    <row r="64" spans="1:10">
      <c r="B64" s="10"/>
    </row>
    <row r="65" spans="2:2">
      <c r="B65" s="10"/>
    </row>
    <row r="66" spans="2:2">
      <c r="B66" s="10"/>
    </row>
    <row r="67" spans="2:2">
      <c r="B67" s="10"/>
    </row>
    <row r="68" spans="2:2">
      <c r="B68" s="10"/>
    </row>
    <row r="69" spans="2:2">
      <c r="B69" s="10"/>
    </row>
    <row r="70" spans="2:2">
      <c r="B70" s="10"/>
    </row>
  </sheetData>
  <mergeCells count="8">
    <mergeCell ref="F52:G61"/>
    <mergeCell ref="A3:A6"/>
    <mergeCell ref="A32:A43"/>
    <mergeCell ref="A44:A56"/>
    <mergeCell ref="A57:A61"/>
    <mergeCell ref="A25:A31"/>
    <mergeCell ref="A7:A16"/>
    <mergeCell ref="A17:A24"/>
  </mergeCells>
  <hyperlinks>
    <hyperlink ref="D18" r:id="rId1" display="Atm: Link" xr:uid="{FC7B3814-5594-408B-92CF-FE93BBF63590}"/>
  </hyperlinks>
  <pageMargins left="0.7" right="0.7" top="0.75" bottom="0.75" header="0.3" footer="0.3"/>
  <pageSetup orientation="portrait"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B08539-E854-4187-9E63-D1D7B45E84E7}">
  <sheetPr>
    <pageSetUpPr fitToPage="1"/>
  </sheetPr>
  <dimension ref="B2:J54"/>
  <sheetViews>
    <sheetView topLeftCell="A14" zoomScale="70" zoomScaleNormal="70" workbookViewId="0">
      <selection activeCell="B7" sqref="B7:J53"/>
    </sheetView>
  </sheetViews>
  <sheetFormatPr defaultColWidth="8.5703125" defaultRowHeight="15"/>
  <cols>
    <col min="1" max="1" width="8.5703125" style="10"/>
    <col min="2" max="2" width="15.85546875" style="10" bestFit="1" customWidth="1"/>
    <col min="3" max="3" width="15.140625" style="10" customWidth="1"/>
    <col min="4" max="4" width="14.85546875" style="110" customWidth="1"/>
    <col min="5" max="5" width="89.42578125" style="10" bestFit="1" customWidth="1"/>
    <col min="6" max="6" width="15.42578125" style="49" customWidth="1"/>
    <col min="7" max="7" width="20.5703125" style="10" bestFit="1" customWidth="1"/>
    <col min="8" max="8" width="9.140625" style="10" customWidth="1"/>
    <col min="9" max="9" width="10.5703125" style="10" customWidth="1"/>
    <col min="10" max="10" width="48.28515625" style="10" customWidth="1"/>
    <col min="11" max="16384" width="8.5703125" style="10"/>
  </cols>
  <sheetData>
    <row r="2" spans="2:10">
      <c r="B2" s="97" t="s">
        <v>186</v>
      </c>
      <c r="C2" s="98"/>
      <c r="D2" s="100"/>
      <c r="E2" s="98"/>
      <c r="F2" s="99"/>
      <c r="G2" s="166"/>
      <c r="H2" s="166"/>
      <c r="I2" s="166"/>
      <c r="J2" s="167"/>
    </row>
    <row r="3" spans="2:10">
      <c r="B3" s="112" t="s">
        <v>187</v>
      </c>
      <c r="C3" s="168" t="s">
        <v>188</v>
      </c>
      <c r="D3" s="168"/>
      <c r="E3" s="168"/>
      <c r="F3" s="111" t="s">
        <v>189</v>
      </c>
      <c r="G3" s="168" t="s">
        <v>190</v>
      </c>
      <c r="H3" s="168"/>
      <c r="I3" s="168"/>
      <c r="J3" s="169"/>
    </row>
    <row r="4" spans="2:10">
      <c r="B4" s="113" t="s">
        <v>191</v>
      </c>
      <c r="C4" s="170" t="s">
        <v>192</v>
      </c>
      <c r="D4" s="170"/>
      <c r="E4" s="170"/>
      <c r="F4" s="4" t="s">
        <v>193</v>
      </c>
      <c r="G4" s="170" t="s">
        <v>194</v>
      </c>
      <c r="H4" s="170"/>
      <c r="I4" s="170"/>
      <c r="J4" s="171"/>
    </row>
    <row r="5" spans="2:10" ht="12.6" customHeight="1">
      <c r="B5" s="114" t="s">
        <v>195</v>
      </c>
      <c r="C5" s="172" t="s">
        <v>196</v>
      </c>
      <c r="D5" s="172"/>
      <c r="E5" s="172"/>
      <c r="F5" s="117" t="s">
        <v>317</v>
      </c>
      <c r="G5" s="172" t="s">
        <v>368</v>
      </c>
      <c r="H5" s="172"/>
      <c r="I5" s="172"/>
      <c r="J5" s="173"/>
    </row>
    <row r="7" spans="2:10" ht="30">
      <c r="B7" s="43" t="s">
        <v>197</v>
      </c>
      <c r="C7" s="43" t="s">
        <v>186</v>
      </c>
      <c r="D7" s="101" t="s">
        <v>198</v>
      </c>
      <c r="E7" s="50" t="s">
        <v>199</v>
      </c>
      <c r="F7" s="48" t="s">
        <v>200</v>
      </c>
      <c r="G7" s="43" t="s">
        <v>201</v>
      </c>
      <c r="H7" s="43" t="s">
        <v>202</v>
      </c>
      <c r="I7" s="43" t="s">
        <v>203</v>
      </c>
      <c r="J7" s="43" t="s">
        <v>204</v>
      </c>
    </row>
    <row r="8" spans="2:10">
      <c r="B8" s="45" t="s">
        <v>205</v>
      </c>
      <c r="C8" s="45" t="s">
        <v>206</v>
      </c>
      <c r="D8" s="102" t="s">
        <v>207</v>
      </c>
      <c r="E8" s="45" t="s">
        <v>208</v>
      </c>
      <c r="F8" s="70" t="s">
        <v>209</v>
      </c>
      <c r="G8" s="45" t="s">
        <v>210</v>
      </c>
      <c r="H8" s="71">
        <v>0</v>
      </c>
      <c r="I8" s="72" t="s">
        <v>211</v>
      </c>
      <c r="J8" s="45" t="s">
        <v>212</v>
      </c>
    </row>
    <row r="9" spans="2:10">
      <c r="B9" s="63"/>
      <c r="C9" s="65"/>
      <c r="D9" s="103"/>
      <c r="E9" s="64" t="s">
        <v>213</v>
      </c>
      <c r="F9" s="76"/>
      <c r="G9" s="65"/>
      <c r="H9" s="77"/>
      <c r="I9" s="65"/>
      <c r="J9" s="66"/>
    </row>
    <row r="10" spans="2:10">
      <c r="B10" s="67"/>
      <c r="C10" s="64"/>
      <c r="D10" s="104"/>
      <c r="E10" s="64" t="s">
        <v>214</v>
      </c>
      <c r="F10" s="78"/>
      <c r="G10" s="64"/>
      <c r="H10" s="75"/>
      <c r="I10" s="64"/>
      <c r="J10" s="61"/>
    </row>
    <row r="11" spans="2:10">
      <c r="B11" s="68"/>
      <c r="C11" s="69"/>
      <c r="D11" s="105"/>
      <c r="E11" s="69" t="s">
        <v>215</v>
      </c>
      <c r="F11" s="79"/>
      <c r="G11" s="69"/>
      <c r="H11" s="80"/>
      <c r="I11" s="69"/>
      <c r="J11" s="62"/>
    </row>
    <row r="12" spans="2:10">
      <c r="B12" s="46" t="s">
        <v>216</v>
      </c>
      <c r="C12" s="46" t="s">
        <v>206</v>
      </c>
      <c r="D12" s="106" t="s">
        <v>217</v>
      </c>
      <c r="E12" s="46" t="s">
        <v>218</v>
      </c>
      <c r="F12" s="73" t="s">
        <v>209</v>
      </c>
      <c r="G12" s="46" t="s">
        <v>219</v>
      </c>
      <c r="H12" s="73">
        <v>0</v>
      </c>
      <c r="I12" s="74" t="s">
        <v>211</v>
      </c>
      <c r="J12" s="46" t="s">
        <v>212</v>
      </c>
    </row>
    <row r="13" spans="2:10" ht="30">
      <c r="B13" s="44" t="s">
        <v>220</v>
      </c>
      <c r="C13" s="44" t="s">
        <v>221</v>
      </c>
      <c r="D13" s="107" t="s">
        <v>207</v>
      </c>
      <c r="E13" s="44" t="s">
        <v>222</v>
      </c>
      <c r="F13" s="51" t="s">
        <v>223</v>
      </c>
      <c r="G13" s="44" t="s">
        <v>224</v>
      </c>
      <c r="H13" s="51" t="s">
        <v>225</v>
      </c>
      <c r="I13" s="53" t="s">
        <v>226</v>
      </c>
      <c r="J13" s="44" t="s">
        <v>227</v>
      </c>
    </row>
    <row r="14" spans="2:10" ht="30">
      <c r="B14" s="44" t="s">
        <v>233</v>
      </c>
      <c r="C14" s="44" t="s">
        <v>221</v>
      </c>
      <c r="D14" s="107" t="s">
        <v>234</v>
      </c>
      <c r="E14" s="44" t="s">
        <v>235</v>
      </c>
      <c r="F14" s="51" t="s">
        <v>209</v>
      </c>
      <c r="G14" s="44" t="s">
        <v>210</v>
      </c>
      <c r="H14" s="51">
        <v>0</v>
      </c>
      <c r="I14" s="52" t="s">
        <v>211</v>
      </c>
      <c r="J14" s="44" t="s">
        <v>236</v>
      </c>
    </row>
    <row r="15" spans="2:10">
      <c r="B15" s="44" t="s">
        <v>228</v>
      </c>
      <c r="C15" s="44" t="s">
        <v>318</v>
      </c>
      <c r="D15" s="107">
        <v>2.6</v>
      </c>
      <c r="E15" s="44" t="s">
        <v>326</v>
      </c>
      <c r="F15" s="51" t="s">
        <v>225</v>
      </c>
      <c r="G15" s="44" t="s">
        <v>210</v>
      </c>
      <c r="H15" s="51">
        <v>0</v>
      </c>
      <c r="I15" s="52" t="s">
        <v>211</v>
      </c>
      <c r="J15" s="44" t="s">
        <v>329</v>
      </c>
    </row>
    <row r="16" spans="2:10" ht="30">
      <c r="B16" s="44" t="s">
        <v>237</v>
      </c>
      <c r="C16" s="44" t="s">
        <v>221</v>
      </c>
      <c r="D16" s="107" t="s">
        <v>238</v>
      </c>
      <c r="E16" s="44" t="s">
        <v>239</v>
      </c>
      <c r="F16" s="51" t="s">
        <v>229</v>
      </c>
      <c r="G16" s="44" t="s">
        <v>240</v>
      </c>
      <c r="H16" s="51" t="s">
        <v>229</v>
      </c>
      <c r="I16" s="58" t="s">
        <v>226</v>
      </c>
      <c r="J16" s="44" t="s">
        <v>241</v>
      </c>
    </row>
    <row r="17" spans="2:10" ht="45">
      <c r="B17" s="44" t="s">
        <v>242</v>
      </c>
      <c r="C17" s="44" t="s">
        <v>221</v>
      </c>
      <c r="D17" s="107" t="s">
        <v>366</v>
      </c>
      <c r="E17" s="44" t="s">
        <v>367</v>
      </c>
      <c r="F17" s="51" t="s">
        <v>243</v>
      </c>
      <c r="G17" s="44" t="s">
        <v>374</v>
      </c>
      <c r="H17" s="51">
        <v>0</v>
      </c>
      <c r="I17" s="58" t="s">
        <v>226</v>
      </c>
      <c r="J17" s="44" t="s">
        <v>244</v>
      </c>
    </row>
    <row r="18" spans="2:10">
      <c r="B18" s="44" t="s">
        <v>306</v>
      </c>
      <c r="C18" s="44" t="s">
        <v>225</v>
      </c>
      <c r="D18" s="107" t="s">
        <v>299</v>
      </c>
      <c r="E18" s="44" t="s">
        <v>307</v>
      </c>
      <c r="F18" s="51" t="s">
        <v>209</v>
      </c>
      <c r="G18" s="46" t="s">
        <v>219</v>
      </c>
      <c r="H18" s="51">
        <v>0</v>
      </c>
      <c r="I18" s="58" t="s">
        <v>211</v>
      </c>
      <c r="J18" s="44" t="s">
        <v>308</v>
      </c>
    </row>
    <row r="19" spans="2:10">
      <c r="B19" s="44" t="s">
        <v>309</v>
      </c>
      <c r="C19" s="44" t="s">
        <v>225</v>
      </c>
      <c r="D19" s="107" t="s">
        <v>299</v>
      </c>
      <c r="E19" s="44" t="s">
        <v>310</v>
      </c>
      <c r="F19" s="51" t="s">
        <v>225</v>
      </c>
      <c r="G19" s="44" t="s">
        <v>210</v>
      </c>
      <c r="H19" s="51">
        <v>0</v>
      </c>
      <c r="I19" s="58" t="s">
        <v>211</v>
      </c>
      <c r="J19" s="44" t="s">
        <v>311</v>
      </c>
    </row>
    <row r="20" spans="2:10" ht="30">
      <c r="B20" s="44" t="s">
        <v>312</v>
      </c>
      <c r="C20" s="44" t="s">
        <v>318</v>
      </c>
      <c r="D20" s="107" t="s">
        <v>321</v>
      </c>
      <c r="E20" s="44" t="s">
        <v>313</v>
      </c>
      <c r="F20" s="51" t="s">
        <v>243</v>
      </c>
      <c r="G20" s="44" t="s">
        <v>314</v>
      </c>
      <c r="H20" s="51" t="s">
        <v>225</v>
      </c>
      <c r="I20" s="58" t="s">
        <v>226</v>
      </c>
      <c r="J20" s="44" t="s">
        <v>241</v>
      </c>
    </row>
    <row r="21" spans="2:10" ht="30">
      <c r="B21" s="44" t="s">
        <v>315</v>
      </c>
      <c r="C21" s="44" t="s">
        <v>225</v>
      </c>
      <c r="D21" s="107" t="s">
        <v>365</v>
      </c>
      <c r="E21" s="44" t="s">
        <v>316</v>
      </c>
      <c r="F21" s="51" t="s">
        <v>209</v>
      </c>
      <c r="G21" s="44" t="s">
        <v>319</v>
      </c>
      <c r="H21" s="51"/>
      <c r="I21" s="58" t="s">
        <v>226</v>
      </c>
      <c r="J21" s="44" t="s">
        <v>364</v>
      </c>
    </row>
    <row r="22" spans="2:10">
      <c r="B22" s="54"/>
      <c r="C22" s="54"/>
      <c r="D22" s="108"/>
      <c r="E22" s="54"/>
      <c r="F22" s="55"/>
      <c r="G22" s="54"/>
      <c r="H22" s="55"/>
      <c r="I22" s="116"/>
      <c r="J22" s="54"/>
    </row>
    <row r="23" spans="2:10">
      <c r="B23" s="44" t="s">
        <v>304</v>
      </c>
      <c r="C23" s="44" t="s">
        <v>229</v>
      </c>
      <c r="D23" s="107" t="s">
        <v>230</v>
      </c>
      <c r="E23" s="44" t="s">
        <v>231</v>
      </c>
      <c r="F23" s="51" t="s">
        <v>225</v>
      </c>
      <c r="G23" s="44" t="s">
        <v>210</v>
      </c>
      <c r="H23" s="51">
        <v>0</v>
      </c>
      <c r="I23" s="52" t="s">
        <v>211</v>
      </c>
      <c r="J23" s="44" t="s">
        <v>232</v>
      </c>
    </row>
    <row r="24" spans="2:10">
      <c r="B24" s="44" t="s">
        <v>305</v>
      </c>
      <c r="C24" s="44" t="s">
        <v>318</v>
      </c>
      <c r="D24" s="107" t="s">
        <v>320</v>
      </c>
      <c r="E24" s="44" t="s">
        <v>338</v>
      </c>
      <c r="F24" s="51" t="s">
        <v>223</v>
      </c>
      <c r="G24" s="44" t="s">
        <v>373</v>
      </c>
      <c r="H24" s="51" t="s">
        <v>225</v>
      </c>
      <c r="I24" s="52" t="s">
        <v>226</v>
      </c>
      <c r="J24" s="44" t="s">
        <v>376</v>
      </c>
    </row>
    <row r="25" spans="2:10">
      <c r="B25" s="54"/>
      <c r="C25" s="54"/>
      <c r="D25" s="108"/>
      <c r="E25" s="54"/>
      <c r="F25" s="55"/>
      <c r="G25" s="54"/>
      <c r="H25" s="55"/>
      <c r="I25" s="54"/>
      <c r="J25" s="54"/>
    </row>
    <row r="26" spans="2:10">
      <c r="B26" s="44" t="s">
        <v>245</v>
      </c>
      <c r="C26" s="44" t="s">
        <v>229</v>
      </c>
      <c r="D26" s="107" t="s">
        <v>246</v>
      </c>
      <c r="E26" s="44" t="s">
        <v>247</v>
      </c>
      <c r="F26" s="51" t="s">
        <v>229</v>
      </c>
      <c r="G26" s="44" t="s">
        <v>341</v>
      </c>
      <c r="H26" s="51">
        <v>0</v>
      </c>
      <c r="I26" s="52" t="s">
        <v>211</v>
      </c>
      <c r="J26" s="44" t="s">
        <v>369</v>
      </c>
    </row>
    <row r="27" spans="2:10">
      <c r="B27" s="44" t="s">
        <v>248</v>
      </c>
      <c r="C27" s="44" t="s">
        <v>229</v>
      </c>
      <c r="D27" s="107" t="s">
        <v>249</v>
      </c>
      <c r="E27" s="44" t="s">
        <v>250</v>
      </c>
      <c r="F27" s="51" t="s">
        <v>229</v>
      </c>
      <c r="G27" s="44" t="s">
        <v>341</v>
      </c>
      <c r="H27" s="51">
        <v>0</v>
      </c>
      <c r="I27" s="52" t="s">
        <v>211</v>
      </c>
      <c r="J27" s="44" t="s">
        <v>369</v>
      </c>
    </row>
    <row r="28" spans="2:10">
      <c r="B28" s="44" t="s">
        <v>251</v>
      </c>
      <c r="C28" s="44" t="s">
        <v>221</v>
      </c>
      <c r="D28" s="107" t="s">
        <v>252</v>
      </c>
      <c r="E28" s="44" t="s">
        <v>253</v>
      </c>
      <c r="F28" s="51" t="s">
        <v>225</v>
      </c>
      <c r="G28" s="44" t="s">
        <v>210</v>
      </c>
      <c r="H28" s="51">
        <v>0</v>
      </c>
      <c r="I28" s="52" t="s">
        <v>211</v>
      </c>
      <c r="J28" s="44" t="s">
        <v>254</v>
      </c>
    </row>
    <row r="29" spans="2:10" ht="30">
      <c r="B29" s="44" t="s">
        <v>255</v>
      </c>
      <c r="C29" s="44" t="s">
        <v>221</v>
      </c>
      <c r="D29" s="107" t="s">
        <v>256</v>
      </c>
      <c r="E29" s="44" t="s">
        <v>257</v>
      </c>
      <c r="F29" s="51" t="s">
        <v>229</v>
      </c>
      <c r="G29" s="44" t="s">
        <v>258</v>
      </c>
      <c r="H29" s="51" t="s">
        <v>225</v>
      </c>
      <c r="I29" s="52" t="s">
        <v>226</v>
      </c>
      <c r="J29" s="44" t="s">
        <v>259</v>
      </c>
    </row>
    <row r="30" spans="2:10">
      <c r="B30" s="54"/>
      <c r="C30" s="54"/>
      <c r="D30" s="108"/>
      <c r="E30" s="54"/>
      <c r="F30" s="55"/>
      <c r="G30" s="54"/>
      <c r="H30" s="55"/>
      <c r="I30" s="54"/>
      <c r="J30" s="54"/>
    </row>
    <row r="31" spans="2:10" ht="30">
      <c r="B31" s="44" t="s">
        <v>260</v>
      </c>
      <c r="C31" s="44" t="s">
        <v>229</v>
      </c>
      <c r="D31" s="107" t="s">
        <v>261</v>
      </c>
      <c r="E31" s="44" t="s">
        <v>262</v>
      </c>
      <c r="F31" s="51" t="s">
        <v>223</v>
      </c>
      <c r="G31" s="44" t="s">
        <v>372</v>
      </c>
      <c r="H31" s="51" t="s">
        <v>225</v>
      </c>
      <c r="I31" s="53" t="s">
        <v>211</v>
      </c>
      <c r="J31" s="44" t="s">
        <v>263</v>
      </c>
    </row>
    <row r="32" spans="2:10" ht="45">
      <c r="B32" s="44" t="s">
        <v>264</v>
      </c>
      <c r="C32" s="44" t="s">
        <v>229</v>
      </c>
      <c r="D32" s="107" t="s">
        <v>301</v>
      </c>
      <c r="E32" s="107" t="s">
        <v>302</v>
      </c>
      <c r="F32" s="51" t="s">
        <v>209</v>
      </c>
      <c r="G32" s="44" t="s">
        <v>279</v>
      </c>
      <c r="H32" s="51">
        <v>0</v>
      </c>
      <c r="I32" s="52" t="s">
        <v>211</v>
      </c>
      <c r="J32" s="44" t="s">
        <v>303</v>
      </c>
    </row>
    <row r="33" spans="2:10">
      <c r="B33" s="44" t="s">
        <v>270</v>
      </c>
      <c r="C33" s="44" t="s">
        <v>229</v>
      </c>
      <c r="D33" s="107" t="s">
        <v>265</v>
      </c>
      <c r="E33" s="44" t="s">
        <v>266</v>
      </c>
      <c r="F33" s="51" t="s">
        <v>225</v>
      </c>
      <c r="G33" s="44" t="s">
        <v>267</v>
      </c>
      <c r="H33" s="51" t="s">
        <v>225</v>
      </c>
      <c r="I33" s="52" t="s">
        <v>211</v>
      </c>
      <c r="J33" s="44" t="s">
        <v>269</v>
      </c>
    </row>
    <row r="34" spans="2:10" ht="30">
      <c r="B34" s="44" t="s">
        <v>300</v>
      </c>
      <c r="C34" s="44" t="s">
        <v>229</v>
      </c>
      <c r="D34" s="107" t="s">
        <v>271</v>
      </c>
      <c r="E34" s="44" t="s">
        <v>272</v>
      </c>
      <c r="F34" s="51" t="s">
        <v>209</v>
      </c>
      <c r="G34" s="44" t="s">
        <v>219</v>
      </c>
      <c r="H34" s="51">
        <v>0</v>
      </c>
      <c r="I34" s="52" t="s">
        <v>211</v>
      </c>
      <c r="J34" s="44" t="s">
        <v>273</v>
      </c>
    </row>
    <row r="35" spans="2:10">
      <c r="B35" s="44" t="s">
        <v>336</v>
      </c>
      <c r="C35" s="44" t="s">
        <v>318</v>
      </c>
      <c r="D35" s="107" t="s">
        <v>340</v>
      </c>
      <c r="E35" s="44" t="s">
        <v>339</v>
      </c>
      <c r="F35" s="51" t="s">
        <v>225</v>
      </c>
      <c r="G35" s="44" t="s">
        <v>279</v>
      </c>
      <c r="H35" s="51">
        <v>0</v>
      </c>
      <c r="I35" s="52" t="s">
        <v>211</v>
      </c>
      <c r="J35" s="44" t="s">
        <v>337</v>
      </c>
    </row>
    <row r="36" spans="2:10">
      <c r="B36" s="54"/>
      <c r="C36" s="54"/>
      <c r="D36" s="108"/>
      <c r="E36" s="54"/>
      <c r="F36" s="55"/>
      <c r="G36" s="54"/>
      <c r="H36" s="55"/>
      <c r="I36" s="54"/>
      <c r="J36" s="54"/>
    </row>
    <row r="37" spans="2:10">
      <c r="B37" s="44" t="s">
        <v>274</v>
      </c>
      <c r="C37" s="44" t="s">
        <v>229</v>
      </c>
      <c r="D37" s="107" t="s">
        <v>275</v>
      </c>
      <c r="E37" s="44" t="s">
        <v>276</v>
      </c>
      <c r="F37" s="51" t="s">
        <v>229</v>
      </c>
      <c r="G37" s="44" t="s">
        <v>375</v>
      </c>
      <c r="H37" s="51">
        <v>0</v>
      </c>
      <c r="I37" s="53" t="s">
        <v>211</v>
      </c>
      <c r="J37" s="44" t="s">
        <v>342</v>
      </c>
    </row>
    <row r="38" spans="2:10">
      <c r="B38" s="44" t="s">
        <v>277</v>
      </c>
      <c r="C38" s="44" t="s">
        <v>225</v>
      </c>
      <c r="D38" s="107" t="s">
        <v>322</v>
      </c>
      <c r="E38" s="44" t="s">
        <v>363</v>
      </c>
      <c r="F38" s="51" t="s">
        <v>209</v>
      </c>
      <c r="G38" s="44" t="s">
        <v>219</v>
      </c>
      <c r="H38" s="51">
        <v>0</v>
      </c>
      <c r="I38" s="52" t="s">
        <v>211</v>
      </c>
      <c r="J38" s="44" t="s">
        <v>343</v>
      </c>
    </row>
    <row r="39" spans="2:10" ht="30">
      <c r="B39" s="44" t="s">
        <v>278</v>
      </c>
      <c r="C39" s="44" t="s">
        <v>268</v>
      </c>
      <c r="D39" s="107">
        <v>2.4</v>
      </c>
      <c r="E39" s="46" t="s">
        <v>344</v>
      </c>
      <c r="F39" s="51" t="s">
        <v>209</v>
      </c>
      <c r="G39" s="44" t="s">
        <v>279</v>
      </c>
      <c r="H39" s="51">
        <v>0</v>
      </c>
      <c r="I39" s="52" t="s">
        <v>211</v>
      </c>
      <c r="J39" s="44" t="s">
        <v>362</v>
      </c>
    </row>
    <row r="40" spans="2:10" ht="30">
      <c r="B40" s="44" t="s">
        <v>345</v>
      </c>
      <c r="C40" s="44" t="s">
        <v>229</v>
      </c>
      <c r="D40" s="107" t="s">
        <v>348</v>
      </c>
      <c r="E40" s="46" t="s">
        <v>349</v>
      </c>
      <c r="F40" s="51" t="s">
        <v>225</v>
      </c>
      <c r="G40" s="44" t="s">
        <v>346</v>
      </c>
      <c r="H40" s="51" t="s">
        <v>225</v>
      </c>
      <c r="I40" s="52" t="s">
        <v>226</v>
      </c>
      <c r="J40" s="44" t="s">
        <v>347</v>
      </c>
    </row>
    <row r="41" spans="2:10">
      <c r="B41" s="44" t="s">
        <v>350</v>
      </c>
      <c r="C41" s="44" t="s">
        <v>229</v>
      </c>
      <c r="D41" s="107" t="s">
        <v>354</v>
      </c>
      <c r="E41" s="46" t="s">
        <v>351</v>
      </c>
      <c r="F41" s="51" t="s">
        <v>225</v>
      </c>
      <c r="G41" s="44" t="s">
        <v>346</v>
      </c>
      <c r="H41" s="51" t="s">
        <v>225</v>
      </c>
      <c r="I41" s="52" t="s">
        <v>226</v>
      </c>
      <c r="J41" s="44" t="s">
        <v>352</v>
      </c>
    </row>
    <row r="42" spans="2:10" ht="30">
      <c r="B42" s="44" t="s">
        <v>353</v>
      </c>
      <c r="C42" s="44" t="s">
        <v>229</v>
      </c>
      <c r="D42" s="107" t="s">
        <v>355</v>
      </c>
      <c r="E42" s="46" t="s">
        <v>356</v>
      </c>
      <c r="F42" s="51" t="s">
        <v>229</v>
      </c>
      <c r="G42" s="44" t="s">
        <v>375</v>
      </c>
      <c r="H42" s="51">
        <v>0</v>
      </c>
      <c r="I42" s="52" t="s">
        <v>211</v>
      </c>
      <c r="J42" s="44" t="s">
        <v>360</v>
      </c>
    </row>
    <row r="43" spans="2:10">
      <c r="B43" s="44" t="s">
        <v>357</v>
      </c>
      <c r="C43" s="44" t="s">
        <v>229</v>
      </c>
      <c r="D43" s="107" t="s">
        <v>359</v>
      </c>
      <c r="E43" s="46" t="s">
        <v>358</v>
      </c>
      <c r="F43" s="51" t="s">
        <v>225</v>
      </c>
      <c r="G43" s="44" t="s">
        <v>279</v>
      </c>
      <c r="H43" s="51">
        <v>0</v>
      </c>
      <c r="I43" s="52" t="s">
        <v>211</v>
      </c>
      <c r="J43" s="44" t="s">
        <v>361</v>
      </c>
    </row>
    <row r="44" spans="2:10">
      <c r="B44" s="54"/>
      <c r="C44" s="54"/>
      <c r="D44" s="108"/>
      <c r="E44" s="54"/>
      <c r="F44" s="55"/>
      <c r="G44" s="54"/>
      <c r="H44" s="55"/>
      <c r="I44" s="54"/>
      <c r="J44" s="54"/>
    </row>
    <row r="45" spans="2:10">
      <c r="B45" s="44" t="s">
        <v>280</v>
      </c>
      <c r="C45" s="44" t="s">
        <v>229</v>
      </c>
      <c r="D45" s="107" t="s">
        <v>281</v>
      </c>
      <c r="E45" s="44" t="s">
        <v>282</v>
      </c>
      <c r="F45" s="51" t="s">
        <v>209</v>
      </c>
      <c r="G45" s="44" t="s">
        <v>224</v>
      </c>
      <c r="H45" s="51" t="s">
        <v>225</v>
      </c>
      <c r="I45" s="53" t="s">
        <v>226</v>
      </c>
      <c r="J45" s="44" t="s">
        <v>283</v>
      </c>
    </row>
    <row r="46" spans="2:10" ht="30">
      <c r="B46" s="44" t="s">
        <v>284</v>
      </c>
      <c r="C46" s="44" t="s">
        <v>229</v>
      </c>
      <c r="D46" s="107" t="s">
        <v>285</v>
      </c>
      <c r="E46" s="44" t="s">
        <v>286</v>
      </c>
      <c r="F46" s="51" t="s">
        <v>287</v>
      </c>
      <c r="G46" s="44" t="s">
        <v>224</v>
      </c>
      <c r="H46" s="51" t="s">
        <v>225</v>
      </c>
      <c r="I46" s="53" t="s">
        <v>226</v>
      </c>
      <c r="J46" s="44" t="s">
        <v>288</v>
      </c>
    </row>
    <row r="47" spans="2:10" ht="30">
      <c r="B47" s="44" t="s">
        <v>289</v>
      </c>
      <c r="C47" s="44" t="s">
        <v>221</v>
      </c>
      <c r="D47" s="107" t="s">
        <v>290</v>
      </c>
      <c r="E47" s="46" t="s">
        <v>291</v>
      </c>
      <c r="F47" s="51" t="s">
        <v>209</v>
      </c>
      <c r="G47" s="44" t="s">
        <v>279</v>
      </c>
      <c r="H47" s="51">
        <v>0</v>
      </c>
      <c r="I47" s="52" t="s">
        <v>211</v>
      </c>
      <c r="J47" s="44" t="s">
        <v>292</v>
      </c>
    </row>
    <row r="48" spans="2:10" ht="45">
      <c r="B48" s="44" t="s">
        <v>293</v>
      </c>
      <c r="C48" s="44" t="s">
        <v>221</v>
      </c>
      <c r="D48" s="107" t="s">
        <v>294</v>
      </c>
      <c r="E48" s="44" t="s">
        <v>295</v>
      </c>
      <c r="F48" s="51" t="s">
        <v>296</v>
      </c>
      <c r="G48" s="118" t="s">
        <v>371</v>
      </c>
      <c r="H48" s="51" t="s">
        <v>225</v>
      </c>
      <c r="I48" s="58" t="s">
        <v>226</v>
      </c>
      <c r="J48" s="44" t="s">
        <v>370</v>
      </c>
    </row>
    <row r="49" spans="2:10">
      <c r="B49" s="44" t="s">
        <v>297</v>
      </c>
      <c r="C49" s="44" t="s">
        <v>268</v>
      </c>
      <c r="D49" s="107">
        <v>2.2000000000000002</v>
      </c>
      <c r="E49" s="46" t="s">
        <v>298</v>
      </c>
      <c r="F49" s="51" t="s">
        <v>209</v>
      </c>
      <c r="G49" s="44" t="s">
        <v>279</v>
      </c>
      <c r="H49" s="51">
        <v>0</v>
      </c>
      <c r="I49" s="52" t="s">
        <v>211</v>
      </c>
      <c r="J49" s="44" t="s">
        <v>335</v>
      </c>
    </row>
    <row r="50" spans="2:10">
      <c r="B50" s="56"/>
      <c r="C50" s="56"/>
      <c r="D50" s="109"/>
      <c r="E50" s="56"/>
      <c r="F50" s="57"/>
      <c r="G50" s="56"/>
      <c r="H50" s="57"/>
      <c r="I50" s="56"/>
      <c r="J50" s="56"/>
    </row>
    <row r="51" spans="2:10">
      <c r="B51" s="44" t="s">
        <v>299</v>
      </c>
      <c r="C51" s="45" t="s">
        <v>318</v>
      </c>
      <c r="D51" s="102" t="s">
        <v>334</v>
      </c>
      <c r="E51" s="44" t="s">
        <v>332</v>
      </c>
      <c r="F51" s="51" t="s">
        <v>209</v>
      </c>
      <c r="G51" s="44" t="s">
        <v>279</v>
      </c>
      <c r="H51" s="51">
        <v>0</v>
      </c>
      <c r="I51" s="58" t="s">
        <v>211</v>
      </c>
      <c r="J51" s="44" t="s">
        <v>333</v>
      </c>
    </row>
    <row r="52" spans="2:10">
      <c r="B52" s="44" t="s">
        <v>322</v>
      </c>
      <c r="C52" s="44" t="s">
        <v>318</v>
      </c>
      <c r="D52" s="107" t="s">
        <v>325</v>
      </c>
      <c r="E52" s="46" t="s">
        <v>323</v>
      </c>
      <c r="F52" s="51" t="s">
        <v>223</v>
      </c>
      <c r="G52" s="44" t="s">
        <v>224</v>
      </c>
      <c r="H52" s="51" t="s">
        <v>225</v>
      </c>
      <c r="I52" s="58" t="s">
        <v>226</v>
      </c>
      <c r="J52" s="44" t="s">
        <v>324</v>
      </c>
    </row>
    <row r="53" spans="2:10">
      <c r="B53" s="44" t="s">
        <v>327</v>
      </c>
      <c r="C53" s="44" t="s">
        <v>318</v>
      </c>
      <c r="D53" s="107">
        <v>2.6</v>
      </c>
      <c r="E53" s="46" t="s">
        <v>328</v>
      </c>
      <c r="F53" s="51" t="s">
        <v>229</v>
      </c>
      <c r="G53" s="44" t="s">
        <v>330</v>
      </c>
      <c r="H53" s="51">
        <v>0</v>
      </c>
      <c r="I53" s="58" t="s">
        <v>211</v>
      </c>
      <c r="J53" s="44" t="s">
        <v>331</v>
      </c>
    </row>
    <row r="54" spans="2:10">
      <c r="B54" s="56"/>
      <c r="C54" s="56"/>
      <c r="D54" s="109"/>
      <c r="E54" s="56"/>
      <c r="F54" s="57"/>
      <c r="G54" s="56"/>
      <c r="H54" s="57"/>
      <c r="I54" s="56"/>
      <c r="J54" s="56"/>
    </row>
  </sheetData>
  <mergeCells count="7">
    <mergeCell ref="G2:J2"/>
    <mergeCell ref="G3:J3"/>
    <mergeCell ref="G4:J4"/>
    <mergeCell ref="G5:J5"/>
    <mergeCell ref="C3:E3"/>
    <mergeCell ref="C4:E4"/>
    <mergeCell ref="C5:E5"/>
  </mergeCells>
  <phoneticPr fontId="10" type="noConversion"/>
  <conditionalFormatting sqref="I1:I2 I6:I1048576">
    <cfRule type="cellIs" dxfId="1" priority="1" operator="equal">
      <formula>"N"</formula>
    </cfRule>
    <cfRule type="cellIs" dxfId="0" priority="3" operator="equal">
      <formula>"V"</formula>
    </cfRule>
  </conditionalFormatting>
  <pageMargins left="0.7" right="0.7" top="0.75" bottom="0.75" header="0.3" footer="0.3"/>
  <pageSetup paperSize="9" scale="48"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ReportWriting xmlns="597e61ad-a045-4c84-bd27-b0572a3c2ae0" xsi:nil="true"/>
    <TaxCatchAll xmlns="19d57622-add9-4764-9adc-96aeb47f3b4f" xsi:nil="true"/>
    <lcf76f155ced4ddcb4097134ff3c332f xmlns="597e61ad-a045-4c84-bd27-b0572a3c2ae0">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kument" ma:contentTypeID="0x010100DAC2F5263EDEC44CA2211963B73E0E85" ma:contentTypeVersion="13" ma:contentTypeDescription="Opret et nyt dokument." ma:contentTypeScope="" ma:versionID="8367c3ba8e5cbcabbf6163757fd8245a">
  <xsd:schema xmlns:xsd="http://www.w3.org/2001/XMLSchema" xmlns:xs="http://www.w3.org/2001/XMLSchema" xmlns:p="http://schemas.microsoft.com/office/2006/metadata/properties" xmlns:ns2="597e61ad-a045-4c84-bd27-b0572a3c2ae0" xmlns:ns3="19d57622-add9-4764-9adc-96aeb47f3b4f" targetNamespace="http://schemas.microsoft.com/office/2006/metadata/properties" ma:root="true" ma:fieldsID="3df5a31febad6194ae6d807d5a171ba2" ns2:_="" ns3:_="">
    <xsd:import namespace="597e61ad-a045-4c84-bd27-b0572a3c2ae0"/>
    <xsd:import namespace="19d57622-add9-4764-9adc-96aeb47f3b4f"/>
    <xsd:element name="properties">
      <xsd:complexType>
        <xsd:sequence>
          <xsd:element name="documentManagement">
            <xsd:complexType>
              <xsd:all>
                <xsd:element ref="ns2:MediaServiceMetadata" minOccurs="0"/>
                <xsd:element ref="ns2:MediaServiceFastMetadata" minOccurs="0"/>
                <xsd:element ref="ns2:MediaLengthInSeconds" minOccurs="0"/>
                <xsd:element ref="ns2:ReportWriting"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ServiceObjectDetectorVersion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97e61ad-a045-4c84-bd27-b0572a3c2ae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LengthInSeconds" ma:index="10" nillable="true" ma:displayName="MediaLengthInSeconds" ma:hidden="true" ma:internalName="MediaLengthInSeconds" ma:readOnly="true">
      <xsd:simpleType>
        <xsd:restriction base="dms:Unknown"/>
      </xsd:simpleType>
    </xsd:element>
    <xsd:element name="ReportWriting" ma:index="11" nillable="true" ma:displayName="Report Writing" ma:description="The NASA CSLI document may not help particular team solve technical issues but is very handy when writing a report. We can stick to particular checklists and writing procedures followed in the document. " ma:format="Dropdown" ma:internalName="ReportWriting">
      <xsd:simpleType>
        <xsd:restriction base="dms:Text">
          <xsd:maxLength value="255"/>
        </xsd:restriction>
      </xsd:simpleType>
    </xsd:element>
    <xsd:element name="lcf76f155ced4ddcb4097134ff3c332f" ma:index="13" nillable="true" ma:taxonomy="true" ma:internalName="lcf76f155ced4ddcb4097134ff3c332f" ma:taxonomyFieldName="MediaServiceImageTags" ma:displayName="Billedmærker" ma:readOnly="false" ma:fieldId="{5cf76f15-5ced-4ddc-b409-7134ff3c332f}" ma:taxonomyMulti="true" ma:sspId="b2102423-6c9a-45d0-aa71-0069027da28d"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dexed="true" ma:internalName="MediaServiceDateTaken" ma:readOnly="true">
      <xsd:simpleType>
        <xsd:restriction base="dms:Text"/>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element name="MediaServiceLocation" ma:index="20"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9d57622-add9-4764-9adc-96aeb47f3b4f"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15f49811-8d72-4ebe-8448-fb1d889af5ff}" ma:internalName="TaxCatchAll" ma:showField="CatchAllData" ma:web="19d57622-add9-4764-9adc-96aeb47f3b4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dhol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6A04BC6-2910-4DFF-AEAF-0D0CC980069A}">
  <ds:schemaRefs>
    <ds:schemaRef ds:uri="http://schemas.microsoft.com/office/2006/metadata/properties"/>
    <ds:schemaRef ds:uri="http://schemas.microsoft.com/office/infopath/2007/PartnerControls"/>
    <ds:schemaRef ds:uri="597e61ad-a045-4c84-bd27-b0572a3c2ae0"/>
    <ds:schemaRef ds:uri="19d57622-add9-4764-9adc-96aeb47f3b4f"/>
  </ds:schemaRefs>
</ds:datastoreItem>
</file>

<file path=customXml/itemProps2.xml><?xml version="1.0" encoding="utf-8"?>
<ds:datastoreItem xmlns:ds="http://schemas.openxmlformats.org/officeDocument/2006/customXml" ds:itemID="{0EC79A8C-604E-43B7-BF9C-623620AACC5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97e61ad-a045-4c84-bd27-b0572a3c2ae0"/>
    <ds:schemaRef ds:uri="19d57622-add9-4764-9adc-96aeb47f3b4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D168365-7EFE-40C2-8510-5D835F69397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Component List</vt:lpstr>
      <vt:lpstr>Requirements</vt:lpstr>
      <vt:lpstr>Requirments Matrix</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Francesco</dc:creator>
  <cp:keywords/>
  <dc:description/>
  <cp:lastModifiedBy>adop</cp:lastModifiedBy>
  <cp:revision/>
  <cp:lastPrinted>2023-05-05T13:45:45Z</cp:lastPrinted>
  <dcterms:created xsi:type="dcterms:W3CDTF">2022-04-23T14:05:01Z</dcterms:created>
  <dcterms:modified xsi:type="dcterms:W3CDTF">2023-05-22T19:16:18Z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0x010100DAC2F5263EDEC44CA2211963B73E0E85</vt:lpwstr>
  </property>
  <property fmtid="{D5CDD505-2E9C-101B-9397-08002B2CF9AE}" pid="3" name="Order">
    <vt:r8>8300</vt:r8>
  </property>
  <property fmtid="{D5CDD505-2E9C-101B-9397-08002B2CF9AE}" pid="4" name="xd_Signature">
    <vt:bool>false</vt:bool>
  </property>
  <property fmtid="{D5CDD505-2E9C-101B-9397-08002B2CF9AE}" pid="5" name="xd_ProgID">
    <vt:lpwstr/>
  </property>
  <property fmtid="{D5CDD505-2E9C-101B-9397-08002B2CF9AE}" pid="6" name="_ExtendedDescription">
    <vt:lpwstr/>
  </property>
  <property fmtid="{D5CDD505-2E9C-101B-9397-08002B2CF9AE}" pid="7" name="TriggerFlowInfo">
    <vt:lpwstr/>
  </property>
  <property fmtid="{D5CDD505-2E9C-101B-9397-08002B2CF9AE}" pid="8" name="ComplianceAssetId">
    <vt:lpwstr/>
  </property>
  <property fmtid="{D5CDD505-2E9C-101B-9397-08002B2CF9AE}" pid="9" name="TemplateUrl">
    <vt:lpwstr/>
  </property>
  <property fmtid="{D5CDD505-2E9C-101B-9397-08002B2CF9AE}" pid="10" name="MediaServiceImageTags">
    <vt:lpwstr/>
  </property>
</Properties>
</file>