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rhonesolairepro.sharepoint.com/sites/RSP/Documents partages/Odoo doc à transmettre/"/>
    </mc:Choice>
  </mc:AlternateContent>
  <xr:revisionPtr revIDLastSave="0" documentId="10_ncr:200_{06E80364-EF6C-4F6D-B1B4-F3D5788AA315}" xr6:coauthVersionLast="47" xr6:coauthVersionMax="47" xr10:uidLastSave="{00000000-0000-0000-0000-000000000000}"/>
  <workbookProtection workbookAlgorithmName="SHA-512" workbookHashValue="Sw1GHhUu/FxsKEUKcNj9Q0Q6yIlKCkdFKt3c4YkpDl15K0fIURQfXhoNmTjPD/ABpYDjG+tACgV8ZKXdEaVwPw==" workbookSaltValue="e4EOiu2SOwGW52Wl6HeAwA==" workbookSpinCount="100000" lockStructure="1"/>
  <bookViews>
    <workbookView xWindow="-120" yWindow="-120" windowWidth="29040" windowHeight="15720" activeTab="2" xr2:uid="{00000000-000D-0000-FFFF-FFFF00000000}"/>
  </bookViews>
  <sheets>
    <sheet name="Données" sheetId="1" r:id="rId1"/>
    <sheet name="Implantation" sheetId="10" r:id="rId2"/>
    <sheet name="BLUESCREEN" sheetId="11" r:id="rId3"/>
    <sheet name="COVID" sheetId="12" r:id="rId4"/>
    <sheet name="Formules" sheetId="7" state="hidden" r:id="rId5"/>
  </sheets>
  <definedNames>
    <definedName name="_xlnm.Auto_OpenEquipements_Sup_UPG">Formules!$C$34:$C$39</definedName>
    <definedName name="_xlnm.Auto_OpenMono_Tri">Formules!$C$29:$C$30</definedName>
    <definedName name="_xlnm.Auto_OpenSous_Type_Couverture">Formules!$H$4:$H$9</definedName>
    <definedName name="_xlnm.Auto_OpenTypes_chauffage">Formules!$G$4:$G$9</definedName>
    <definedName name="_xlnm.Consolidate_Area" localSheetId="0">Données!$A$1:$E$75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7" l="1"/>
  <c r="H7" i="7"/>
  <c r="H6" i="7"/>
  <c r="H5" i="7"/>
  <c r="C30" i="7" l="1"/>
  <c r="G11" i="7" l="1"/>
  <c r="H37" i="7"/>
  <c r="H35" i="7"/>
  <c r="J37" i="7" l="1"/>
  <c r="H34" i="7"/>
  <c r="I34" i="7"/>
  <c r="J34" i="7"/>
  <c r="L34" i="7"/>
  <c r="L35" i="7"/>
  <c r="I35" i="7" s="1"/>
  <c r="H36" i="7"/>
  <c r="I36" i="7"/>
  <c r="J36" i="7"/>
  <c r="L36" i="7"/>
  <c r="L37" i="7"/>
  <c r="I37" i="7" s="1"/>
  <c r="G36" i="7"/>
  <c r="G34" i="7"/>
  <c r="H18" i="7"/>
  <c r="K16" i="7"/>
  <c r="J16" i="7"/>
  <c r="H16" i="7"/>
  <c r="H17" i="7" s="1"/>
  <c r="H19" i="7" l="1"/>
  <c r="G37" i="7"/>
  <c r="J35" i="7"/>
  <c r="G35" i="7"/>
  <c r="H9" i="7" l="1"/>
  <c r="H10" i="7"/>
  <c r="H4" i="7"/>
</calcChain>
</file>

<file path=xl/sharedStrings.xml><?xml version="1.0" encoding="utf-8"?>
<sst xmlns="http://schemas.openxmlformats.org/spreadsheetml/2006/main" count="239" uniqueCount="160">
  <si>
    <t>Couverture - charpente</t>
  </si>
  <si>
    <t>Tuile</t>
  </si>
  <si>
    <t>Tuile mécanique plate</t>
  </si>
  <si>
    <t>Tuile mécanique ronde</t>
  </si>
  <si>
    <t>Tuile mécanique béton</t>
  </si>
  <si>
    <t>Tuile canal</t>
  </si>
  <si>
    <t>Tuile double canal</t>
  </si>
  <si>
    <t>Tuile écaille</t>
  </si>
  <si>
    <t>Bac</t>
  </si>
  <si>
    <t>Bac joint debout</t>
  </si>
  <si>
    <t>Bac acier carré</t>
  </si>
  <si>
    <t>Bac acier rond</t>
  </si>
  <si>
    <t>Fibro</t>
  </si>
  <si>
    <t>Fibro-ciment</t>
  </si>
  <si>
    <t>Fibro-ciment habillé</t>
  </si>
  <si>
    <t>Autre</t>
  </si>
  <si>
    <t>Pannes bois</t>
  </si>
  <si>
    <t>Pannes métal</t>
  </si>
  <si>
    <t>Chevrons bois</t>
  </si>
  <si>
    <t>Chevrons métal</t>
  </si>
  <si>
    <t>Electricité - Raccordement</t>
  </si>
  <si>
    <t xml:space="preserve">Travaux particuliers à prévoir : </t>
  </si>
  <si>
    <t>Electrique avec convecteurs</t>
  </si>
  <si>
    <t>Electrique plancher chauffant</t>
  </si>
  <si>
    <t>PAC air/eau ou eau/eau</t>
  </si>
  <si>
    <t>PAC air/air (clim)</t>
  </si>
  <si>
    <t>Chaudière (gaz-fuel-bois)</t>
  </si>
  <si>
    <t>Equipements à piloter</t>
  </si>
  <si>
    <t>Calcul Kit</t>
  </si>
  <si>
    <t>4010-11-E</t>
  </si>
  <si>
    <t>4020-11-E</t>
  </si>
  <si>
    <t>4030-11-E</t>
  </si>
  <si>
    <t>4040-11-E</t>
  </si>
  <si>
    <t>6010-11-E</t>
  </si>
  <si>
    <t>6020-11-E</t>
  </si>
  <si>
    <t>6030-11-E</t>
  </si>
  <si>
    <t>6040-11-E</t>
  </si>
  <si>
    <t>9010-11-E</t>
  </si>
  <si>
    <t>9020-11-E</t>
  </si>
  <si>
    <t>9030-11-E</t>
  </si>
  <si>
    <t>9040-11-E</t>
  </si>
  <si>
    <t>9020-31-E</t>
  </si>
  <si>
    <t>9030-31-E</t>
  </si>
  <si>
    <t>9040-31-E</t>
  </si>
  <si>
    <t>9010-31-E</t>
  </si>
  <si>
    <t>Pompe filtration piscine</t>
  </si>
  <si>
    <t>PAC piscine</t>
  </si>
  <si>
    <t>Borne de recharge voiture</t>
  </si>
  <si>
    <t>Chauffe-eau supplémentaire</t>
  </si>
  <si>
    <t>Jacuzzi ou Spa</t>
  </si>
  <si>
    <t>Autre (à définir)</t>
  </si>
  <si>
    <t>MONOPHASE</t>
  </si>
  <si>
    <t>Bac à tasseaux en zinc</t>
  </si>
  <si>
    <t xml:space="preserve">    </t>
  </si>
  <si>
    <t xml:space="preserve">      </t>
  </si>
  <si>
    <t>Passage cable</t>
  </si>
  <si>
    <t>Travaux à la charge du client</t>
  </si>
  <si>
    <t>Générateur + ECS + Chauffage</t>
  </si>
  <si>
    <t xml:space="preserve">Informations client       </t>
  </si>
  <si>
    <t>Type d'installation : sur imposition</t>
  </si>
  <si>
    <t>Cote coffret Mylight en mm : Mono l252-H500 / Tri l357-H625</t>
  </si>
  <si>
    <t>Photo de l'entrée de la maison (accès portail)</t>
  </si>
  <si>
    <t>Photo de la façade ou les générateurs sont installé, pour estimer ce qu'il y a devant la toiture au sol</t>
  </si>
  <si>
    <t xml:space="preserve">Photo de l’ensemble de la toiture qui reçoit les générateurs de près et de loin </t>
  </si>
  <si>
    <t>Photo de l'AGCP</t>
  </si>
  <si>
    <t>Photo de l' AGCP ouvert</t>
  </si>
  <si>
    <t>Photo du  compteur de pres</t>
  </si>
  <si>
    <t>Photo de compteur de loin</t>
  </si>
  <si>
    <t>Photo de la tuile de près des deux face</t>
  </si>
  <si>
    <t>Photo du TGBT ouvert et fermé</t>
  </si>
  <si>
    <t>Photo de la terre</t>
  </si>
  <si>
    <t>Photo du point d'injection</t>
  </si>
  <si>
    <t>Capture d'écran reseau mobile</t>
  </si>
  <si>
    <t>Photo du passage de cable</t>
  </si>
  <si>
    <t>Capture d'écran google earth</t>
  </si>
  <si>
    <t>Photo avec du recule pour l'implantation des elements</t>
  </si>
  <si>
    <t>Cote coffret AC en mm : Mono 3k l300-H220 Mono 6k                 Tri l320-H400</t>
  </si>
  <si>
    <t>kit:</t>
  </si>
  <si>
    <t xml:space="preserve">Emplacemement Coffret AC : </t>
  </si>
  <si>
    <t>Mot de passe Wifi :</t>
  </si>
  <si>
    <t xml:space="preserve">Accès difficile : </t>
  </si>
  <si>
    <t xml:space="preserve">Tranchée nécessaire : </t>
  </si>
  <si>
    <t xml:space="preserve">Grande échelle  : </t>
  </si>
  <si>
    <t xml:space="preserve">Encombrement accès toiture : </t>
  </si>
  <si>
    <r>
      <rPr>
        <sz val="12"/>
        <color theme="1"/>
        <rFont val="Verdana"/>
        <family val="2"/>
      </rPr>
      <t>Type de branchement(</t>
    </r>
    <r>
      <rPr>
        <i/>
        <sz val="12"/>
        <color theme="1"/>
        <rFont val="Verdana"/>
        <family val="2"/>
      </rPr>
      <t>si aérien prendre photo du poteau qui relie la maison)</t>
    </r>
    <r>
      <rPr>
        <sz val="12"/>
        <color theme="1"/>
        <rFont val="Verdana"/>
        <family val="2"/>
      </rPr>
      <t xml:space="preserve">: </t>
    </r>
  </si>
  <si>
    <t xml:space="preserve">Emplacement générateur:  </t>
  </si>
  <si>
    <t>Contrôleur technique : Valentin</t>
  </si>
  <si>
    <t xml:space="preserve">Volige :  Non </t>
  </si>
  <si>
    <t xml:space="preserve">Note toiture : </t>
  </si>
  <si>
    <t xml:space="preserve">Temps de travail : 1 jours / 2 tech </t>
  </si>
  <si>
    <t xml:space="preserve">Date de la visite technique : </t>
  </si>
  <si>
    <t xml:space="preserve">Nom du Client : </t>
  </si>
  <si>
    <t xml:space="preserve">prénom:  </t>
  </si>
  <si>
    <t xml:space="preserve">Adresse : </t>
  </si>
  <si>
    <t>Téléphone fixe :</t>
  </si>
  <si>
    <t>Téléphone portable :</t>
  </si>
  <si>
    <t>Superficie de la maison :       m²</t>
  </si>
  <si>
    <t>Date+ville de naissance :</t>
  </si>
  <si>
    <t xml:space="preserve">Adresse mail : </t>
  </si>
  <si>
    <t xml:space="preserve">fournisseur internet: </t>
  </si>
  <si>
    <t>section/ parcelle cadastrale :</t>
  </si>
  <si>
    <t xml:space="preserve">Orientation : </t>
  </si>
  <si>
    <t>Hauteur bord de toit :      M</t>
  </si>
  <si>
    <t xml:space="preserve">Type de couverture : </t>
  </si>
  <si>
    <t xml:space="preserve">Type de charpente : </t>
  </si>
  <si>
    <t xml:space="preserve">Tuiles collées: </t>
  </si>
  <si>
    <t xml:space="preserve">Entraxe chevrons :  </t>
  </si>
  <si>
    <t xml:space="preserve">état général de la charpente: </t>
  </si>
  <si>
    <t xml:space="preserve">Type de faîtage : </t>
  </si>
  <si>
    <t>Epaisseur liteau:    cm</t>
  </si>
  <si>
    <t xml:space="preserve">Inclinaison:  </t>
  </si>
  <si>
    <t xml:space="preserve">Type de tuile : </t>
  </si>
  <si>
    <t xml:space="preserve">Recouvrement : </t>
  </si>
  <si>
    <t xml:space="preserve">Matériau charpente :  </t>
  </si>
  <si>
    <t>Calepinage :</t>
  </si>
  <si>
    <t xml:space="preserve">Etat général couverture : </t>
  </si>
  <si>
    <t xml:space="preserve">Type de rive : </t>
  </si>
  <si>
    <t xml:space="preserve">Isolant : </t>
  </si>
  <si>
    <t>Stock tuiles clients :</t>
  </si>
  <si>
    <t xml:space="preserve">Note elec : </t>
  </si>
  <si>
    <t xml:space="preserve">Alimentation : </t>
  </si>
  <si>
    <t xml:space="preserve">PDL : </t>
  </si>
  <si>
    <t>Distance champ / Coffret AC :   M</t>
  </si>
  <si>
    <t>Distance tableau / coffret AC :   M</t>
  </si>
  <si>
    <t xml:space="preserve">Présence ID 30 mA : </t>
  </si>
  <si>
    <t>Linky :</t>
  </si>
  <si>
    <t xml:space="preserve">Type d'abonnement : </t>
  </si>
  <si>
    <t xml:space="preserve">Horaire HP/HC : </t>
  </si>
  <si>
    <t>Puissance soutirage en KVA sur fact elec:   kva</t>
  </si>
  <si>
    <t xml:space="preserve">Traversée de dalle :  </t>
  </si>
  <si>
    <t xml:space="preserve">Emplacement disjoncteur : </t>
  </si>
  <si>
    <r>
      <t>Emplacement Compteur</t>
    </r>
    <r>
      <rPr>
        <b/>
        <sz val="12"/>
        <color theme="1"/>
        <rFont val="Verdana"/>
        <family val="2"/>
      </rPr>
      <t xml:space="preserve"> : </t>
    </r>
    <r>
      <rPr>
        <sz val="14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>prendre 2 photos de loin et de près</t>
    </r>
    <r>
      <rPr>
        <sz val="14"/>
        <color theme="1"/>
        <rFont val="Verdana"/>
        <family val="2"/>
      </rPr>
      <t xml:space="preserve"> : </t>
    </r>
  </si>
  <si>
    <t xml:space="preserve">Largeur du coffret : </t>
  </si>
  <si>
    <t xml:space="preserve">Borniers libres sur tableau : </t>
  </si>
  <si>
    <t>Réseau mobile  ok</t>
  </si>
  <si>
    <r>
      <t xml:space="preserve">Terre :            </t>
    </r>
    <r>
      <rPr>
        <sz val="18"/>
        <color theme="1"/>
        <rFont val="Arial"/>
        <family val="2"/>
      </rPr>
      <t>ꭥ</t>
    </r>
  </si>
  <si>
    <t>Nombre de modules :</t>
  </si>
  <si>
    <t xml:space="preserve">Production d'ECS :  </t>
  </si>
  <si>
    <t xml:space="preserve">Puissance unitaire des modules : </t>
  </si>
  <si>
    <r>
      <t xml:space="preserve">Autoconsommation existante </t>
    </r>
    <r>
      <rPr>
        <b/>
        <sz val="14"/>
        <color rgb="FFFF0000"/>
        <rFont val="Verdana"/>
        <family val="2"/>
      </rPr>
      <t>si oui numéro CAE OU CRAE</t>
    </r>
    <r>
      <rPr>
        <sz val="14"/>
        <color theme="1"/>
        <rFont val="Verdana"/>
        <family val="2"/>
      </rPr>
      <t xml:space="preserve"> : </t>
    </r>
  </si>
  <si>
    <t xml:space="preserve">Raccordement ECS :  </t>
  </si>
  <si>
    <t>Temps de travail :</t>
  </si>
  <si>
    <t>Contrôleur technique :</t>
  </si>
  <si>
    <t>Superficie de la maison :</t>
  </si>
  <si>
    <t>m²</t>
  </si>
  <si>
    <t>Metre</t>
  </si>
  <si>
    <t>Hauteur bord de toit :</t>
  </si>
  <si>
    <t>Volige :</t>
  </si>
  <si>
    <t xml:space="preserve">Epaisseur liteau:    </t>
  </si>
  <si>
    <t>cm</t>
  </si>
  <si>
    <t xml:space="preserve">Note electricité : </t>
  </si>
  <si>
    <t>Type d'installation :</t>
  </si>
  <si>
    <t>Distance tableau / coffret AC :   Metres</t>
  </si>
  <si>
    <t>Distance champ / Coffret AC :   Metres</t>
  </si>
  <si>
    <t>Type de branchement, si aérien prendre photo du poteau qui relie la maison:</t>
  </si>
  <si>
    <r>
      <t>Emplacement Compteur, prendre 2 photos de loin et de près</t>
    </r>
    <r>
      <rPr>
        <b/>
        <sz val="12"/>
        <color theme="1"/>
        <rFont val="Verdana"/>
        <family val="2"/>
      </rPr>
      <t xml:space="preserve"> : </t>
    </r>
    <r>
      <rPr>
        <sz val="12"/>
        <color theme="1"/>
        <rFont val="Verdana"/>
        <family val="2"/>
      </rPr>
      <t xml:space="preserve"> </t>
    </r>
  </si>
  <si>
    <r>
      <t xml:space="preserve">Terre :   </t>
    </r>
    <r>
      <rPr>
        <sz val="18"/>
        <color theme="1"/>
        <rFont val="Arial"/>
        <family val="2"/>
      </rPr>
      <t>ꭥ</t>
    </r>
  </si>
  <si>
    <t xml:space="preserve">Autoconsommation existante si oui numéro CAE OU CRAE : </t>
  </si>
  <si>
    <t>Crochet :</t>
  </si>
  <si>
    <t>Hauteur de calle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</si>
</sst>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\ &quot;€&quot;_ ;_ * \(#,##0.00\)\ &quot;€&quot;_ ;_ * &quot;-&quot;??_)\ &quot;€&quot;_ ;_ @_ 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4"/>
      <name val="Verdana"/>
      <family val="2"/>
    </font>
    <font>
      <b/>
      <sz val="14"/>
      <color theme="1"/>
      <name val="Verdana"/>
      <family val="2"/>
    </font>
    <font>
      <sz val="12"/>
      <color rgb="FFFF0000"/>
      <name val="Verdana"/>
      <family val="2"/>
    </font>
    <font>
      <sz val="11"/>
      <color rgb="FFFF0000"/>
      <name val="Verdana"/>
      <family val="2"/>
    </font>
    <font>
      <b/>
      <sz val="10"/>
      <color theme="1"/>
      <name val="Verdana"/>
      <family val="2"/>
    </font>
    <font>
      <b/>
      <sz val="14"/>
      <color rgb="FFFF0000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i/>
      <sz val="12"/>
      <color theme="1"/>
      <name val="Verdana"/>
      <family val="2"/>
    </font>
    <font>
      <sz val="18"/>
      <color theme="1"/>
      <name val="Arial"/>
      <family val="2"/>
    </font>
    <font>
      <sz val="16"/>
      <color rgb="FF1E1E1E"/>
      <name val="Helvetica Neue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0" xfId="0" applyAlignment="1">
      <alignment horizontal="left" vertical="center" indent="14"/>
    </xf>
    <xf numFmtId="0" fontId="0" fillId="0" borderId="0" xfId="0" applyAlignment="1">
      <alignment vertical="center"/>
    </xf>
    <xf numFmtId="0" fontId="0" fillId="0" borderId="0" xfId="0" applyBorder="1" applyAlignment="1"/>
    <xf numFmtId="0" fontId="2" fillId="0" borderId="5" xfId="0" applyFont="1" applyBorder="1" applyAlignment="1"/>
    <xf numFmtId="0" fontId="2" fillId="0" borderId="5" xfId="0" applyFont="1" applyFill="1" applyBorder="1" applyAlignment="1">
      <alignment horizontal="left"/>
    </xf>
    <xf numFmtId="0" fontId="2" fillId="0" borderId="0" xfId="0" applyFont="1" applyBorder="1" applyAlignment="1"/>
    <xf numFmtId="0" fontId="2" fillId="0" borderId="15" xfId="0" applyFont="1" applyFill="1" applyBorder="1" applyAlignment="1">
      <alignment horizontal="left"/>
    </xf>
    <xf numFmtId="0" fontId="2" fillId="2" borderId="15" xfId="0" applyFont="1" applyFill="1" applyBorder="1" applyAlignment="1"/>
    <xf numFmtId="0" fontId="0" fillId="0" borderId="23" xfId="0" applyBorder="1"/>
    <xf numFmtId="0" fontId="0" fillId="0" borderId="20" xfId="0" applyBorder="1" applyAlignment="1"/>
    <xf numFmtId="0" fontId="2" fillId="0" borderId="19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6" xfId="0" applyFont="1" applyBorder="1" applyAlignment="1"/>
    <xf numFmtId="0" fontId="0" fillId="0" borderId="17" xfId="0" applyBorder="1" applyAlignment="1"/>
    <xf numFmtId="0" fontId="2" fillId="0" borderId="17" xfId="0" applyFont="1" applyBorder="1" applyAlignment="1">
      <alignment horizontal="left"/>
    </xf>
    <xf numFmtId="0" fontId="2" fillId="0" borderId="19" xfId="0" applyFont="1" applyBorder="1" applyAlignment="1"/>
    <xf numFmtId="0" fontId="2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0" fillId="2" borderId="14" xfId="0" applyFill="1" applyBorder="1" applyAlignment="1" applyProtection="1">
      <alignment horizontal="left"/>
      <protection locked="0"/>
    </xf>
    <xf numFmtId="0" fontId="0" fillId="2" borderId="23" xfId="0" applyFill="1" applyBorder="1" applyProtection="1"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2" borderId="26" xfId="0" applyFill="1" applyBorder="1" applyProtection="1">
      <protection locked="0"/>
    </xf>
    <xf numFmtId="0" fontId="0" fillId="2" borderId="26" xfId="0" applyFill="1" applyBorder="1" applyAlignment="1" applyProtection="1">
      <alignment horizontal="left"/>
      <protection locked="0"/>
    </xf>
    <xf numFmtId="0" fontId="0" fillId="2" borderId="27" xfId="0" applyFill="1" applyBorder="1" applyAlignment="1" applyProtection="1">
      <alignment horizontal="left"/>
      <protection locked="0"/>
    </xf>
    <xf numFmtId="0" fontId="2" fillId="2" borderId="25" xfId="0" applyFont="1" applyFill="1" applyBorder="1" applyAlignment="1" applyProtection="1">
      <alignment horizontal="left" vertical="center"/>
      <protection locked="0"/>
    </xf>
    <xf numFmtId="0" fontId="2" fillId="2" borderId="26" xfId="0" applyFont="1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protection locked="0"/>
    </xf>
    <xf numFmtId="0" fontId="0" fillId="2" borderId="26" xfId="0" applyFill="1" applyBorder="1" applyAlignment="1" applyProtection="1">
      <alignment horizontal="left"/>
    </xf>
    <xf numFmtId="49" fontId="0" fillId="2" borderId="26" xfId="0" applyNumberFormat="1" applyFill="1" applyBorder="1" applyAlignment="1" applyProtection="1">
      <alignment vertical="center" wrapText="1"/>
      <protection locked="0"/>
    </xf>
    <xf numFmtId="164" fontId="0" fillId="2" borderId="26" xfId="0" applyNumberFormat="1" applyFill="1" applyBorder="1" applyAlignment="1" applyProtection="1">
      <alignment vertical="center" wrapText="1"/>
      <protection locked="0"/>
    </xf>
    <xf numFmtId="0" fontId="16" fillId="2" borderId="26" xfId="0" applyFont="1" applyFill="1" applyBorder="1" applyAlignment="1" applyProtection="1">
      <alignment vertical="center" wrapText="1"/>
      <protection locked="0"/>
    </xf>
    <xf numFmtId="49" fontId="0" fillId="2" borderId="27" xfId="0" applyNumberFormat="1" applyFill="1" applyBorder="1" applyAlignment="1" applyProtection="1">
      <alignment vertical="center" wrapText="1"/>
      <protection locked="0"/>
    </xf>
    <xf numFmtId="49" fontId="0" fillId="2" borderId="25" xfId="0" applyNumberFormat="1" applyFill="1" applyBorder="1" applyAlignment="1" applyProtection="1">
      <alignment horizontal="left"/>
      <protection locked="0"/>
    </xf>
    <xf numFmtId="0" fontId="0" fillId="2" borderId="20" xfId="0" applyFill="1" applyBorder="1" applyAlignment="1" applyProtection="1">
      <protection locked="0"/>
    </xf>
    <xf numFmtId="0" fontId="2" fillId="2" borderId="27" xfId="0" applyFont="1" applyFill="1" applyBorder="1" applyAlignment="1" applyProtection="1">
      <alignment horizontal="left" vertical="center"/>
      <protection locked="0"/>
    </xf>
    <xf numFmtId="0" fontId="0" fillId="2" borderId="25" xfId="0" applyFill="1" applyBorder="1" applyAlignment="1" applyProtection="1">
      <alignment vertical="center" wrapText="1"/>
      <protection locked="0"/>
    </xf>
    <xf numFmtId="0" fontId="0" fillId="2" borderId="26" xfId="0" applyFill="1" applyBorder="1" applyAlignment="1" applyProtection="1">
      <alignment vertical="center" wrapText="1"/>
      <protection locked="0"/>
    </xf>
    <xf numFmtId="0" fontId="2" fillId="2" borderId="25" xfId="0" applyFont="1" applyFill="1" applyBorder="1" applyAlignment="1" applyProtection="1">
      <alignment horizontal="left"/>
      <protection locked="0"/>
    </xf>
    <xf numFmtId="0" fontId="0" fillId="2" borderId="26" xfId="0" applyFill="1" applyBorder="1" applyAlignment="1" applyProtection="1">
      <protection locked="0"/>
    </xf>
    <xf numFmtId="0" fontId="2" fillId="0" borderId="7" xfId="0" applyFont="1" applyBorder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9" xfId="0" applyFont="1" applyBorder="1" applyAlignment="1"/>
    <xf numFmtId="0" fontId="2" fillId="0" borderId="14" xfId="0" applyFont="1" applyBorder="1" applyAlignment="1"/>
    <xf numFmtId="0" fontId="2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13" xfId="0" applyFont="1" applyFill="1" applyBorder="1" applyAlignment="1"/>
    <xf numFmtId="0" fontId="0" fillId="0" borderId="9" xfId="0" applyBorder="1" applyAlignment="1"/>
    <xf numFmtId="0" fontId="2" fillId="0" borderId="9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2" fillId="0" borderId="13" xfId="0" applyFont="1" applyBorder="1" applyAlignment="1" applyProtection="1">
      <alignment vertical="top" wrapText="1"/>
      <protection locked="0"/>
    </xf>
    <xf numFmtId="0" fontId="2" fillId="0" borderId="9" xfId="0" applyFont="1" applyBorder="1" applyAlignment="1" applyProtection="1">
      <alignment vertical="top" wrapText="1"/>
      <protection locked="0"/>
    </xf>
    <xf numFmtId="0" fontId="2" fillId="0" borderId="14" xfId="0" applyFont="1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/>
    <xf numFmtId="0" fontId="2" fillId="0" borderId="4" xfId="0" applyNumberFormat="1" applyFont="1" applyBorder="1" applyAlignment="1"/>
    <xf numFmtId="0" fontId="0" fillId="0" borderId="0" xfId="0" applyNumberFormat="1" applyBorder="1" applyAlignment="1"/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2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/>
    </xf>
    <xf numFmtId="0" fontId="0" fillId="0" borderId="14" xfId="0" applyBorder="1" applyAlignment="1"/>
    <xf numFmtId="0" fontId="0" fillId="0" borderId="0" xfId="0" applyAlignment="1"/>
    <xf numFmtId="0" fontId="2" fillId="0" borderId="6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/>
    <xf numFmtId="0" fontId="2" fillId="0" borderId="1" xfId="0" applyFont="1" applyBorder="1" applyAlignment="1">
      <alignment horizontal="left"/>
    </xf>
    <xf numFmtId="0" fontId="0" fillId="0" borderId="2" xfId="0" applyBorder="1" applyAlignment="1"/>
    <xf numFmtId="0" fontId="2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49" fontId="13" fillId="2" borderId="13" xfId="0" applyNumberFormat="1" applyFont="1" applyFill="1" applyBorder="1" applyAlignment="1" applyProtection="1">
      <protection locked="0"/>
    </xf>
    <xf numFmtId="49" fontId="0" fillId="2" borderId="14" xfId="0" applyNumberFormat="1" applyFill="1" applyBorder="1" applyAlignment="1" applyProtection="1">
      <protection locked="0"/>
    </xf>
    <xf numFmtId="0" fontId="2" fillId="0" borderId="9" xfId="0" applyFont="1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14" xfId="0" applyBorder="1" applyAlignment="1" applyProtection="1">
      <protection hidden="1"/>
    </xf>
    <xf numFmtId="0" fontId="0" fillId="2" borderId="9" xfId="0" applyFill="1" applyBorder="1" applyAlignment="1" applyProtection="1">
      <alignment vertical="top"/>
      <protection locked="0"/>
    </xf>
    <xf numFmtId="0" fontId="0" fillId="2" borderId="14" xfId="0" applyFill="1" applyBorder="1" applyAlignment="1" applyProtection="1">
      <alignment vertical="top"/>
      <protection locked="0"/>
    </xf>
    <xf numFmtId="0" fontId="0" fillId="0" borderId="9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20" xfId="0" applyFill="1" applyBorder="1" applyAlignment="1" applyProtection="1">
      <protection locked="0"/>
    </xf>
    <xf numFmtId="0" fontId="0" fillId="2" borderId="1" xfId="0" applyFill="1" applyBorder="1" applyAlignment="1" applyProtection="1">
      <alignment vertical="top"/>
      <protection locked="0"/>
    </xf>
    <xf numFmtId="0" fontId="0" fillId="2" borderId="3" xfId="0" applyFill="1" applyBorder="1" applyAlignment="1" applyProtection="1">
      <alignment vertical="top"/>
      <protection locked="0"/>
    </xf>
    <xf numFmtId="0" fontId="10" fillId="0" borderId="34" xfId="0" applyFont="1" applyFill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49" fontId="2" fillId="2" borderId="21" xfId="0" applyNumberFormat="1" applyFont="1" applyFill="1" applyBorder="1" applyAlignment="1" applyProtection="1">
      <alignment horizontal="center"/>
      <protection locked="0"/>
    </xf>
    <xf numFmtId="49" fontId="0" fillId="2" borderId="31" xfId="0" applyNumberFormat="1" applyFill="1" applyBorder="1" applyAlignment="1" applyProtection="1">
      <alignment horizontal="center"/>
      <protection locked="0"/>
    </xf>
    <xf numFmtId="0" fontId="17" fillId="0" borderId="34" xfId="0" applyFont="1" applyFill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14" fillId="2" borderId="21" xfId="0" applyFont="1" applyFill="1" applyBorder="1" applyAlignment="1" applyProtection="1">
      <alignment horizontal="left" wrapText="1"/>
      <protection locked="0"/>
    </xf>
    <xf numFmtId="0" fontId="15" fillId="2" borderId="31" xfId="0" applyFont="1" applyFill="1" applyBorder="1" applyAlignment="1" applyProtection="1">
      <alignment wrapText="1"/>
      <protection locked="0"/>
    </xf>
    <xf numFmtId="0" fontId="2" fillId="0" borderId="34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2" borderId="21" xfId="0" applyFont="1" applyFill="1" applyBorder="1" applyAlignment="1" applyProtection="1">
      <alignment horizontal="left"/>
      <protection locked="0"/>
    </xf>
    <xf numFmtId="0" fontId="0" fillId="2" borderId="31" xfId="0" applyFill="1" applyBorder="1" applyAlignment="1" applyProtection="1">
      <protection locked="0"/>
    </xf>
    <xf numFmtId="0" fontId="2" fillId="0" borderId="35" xfId="0" applyFont="1" applyFill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49" fontId="2" fillId="2" borderId="24" xfId="0" applyNumberFormat="1" applyFont="1" applyFill="1" applyBorder="1" applyAlignment="1" applyProtection="1">
      <alignment horizontal="left"/>
      <protection locked="0"/>
    </xf>
    <xf numFmtId="49" fontId="0" fillId="2" borderId="32" xfId="0" applyNumberFormat="1" applyFill="1" applyBorder="1" applyAlignment="1" applyProtection="1">
      <protection locked="0"/>
    </xf>
    <xf numFmtId="49" fontId="2" fillId="2" borderId="23" xfId="0" applyNumberFormat="1" applyFont="1" applyFill="1" applyBorder="1" applyAlignment="1" applyProtection="1">
      <alignment horizontal="left"/>
      <protection locked="0"/>
    </xf>
    <xf numFmtId="49" fontId="0" fillId="2" borderId="27" xfId="0" applyNumberForma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9" fontId="0" fillId="2" borderId="37" xfId="0" applyNumberFormat="1" applyFill="1" applyBorder="1" applyAlignment="1" applyProtection="1">
      <alignment vertical="center" wrapText="1"/>
      <protection locked="0"/>
    </xf>
    <xf numFmtId="49" fontId="0" fillId="2" borderId="9" xfId="0" applyNumberFormat="1" applyFill="1" applyBorder="1" applyAlignment="1" applyProtection="1">
      <alignment vertical="center" wrapText="1"/>
      <protection locked="0"/>
    </xf>
    <xf numFmtId="49" fontId="0" fillId="2" borderId="14" xfId="0" applyNumberFormat="1" applyFill="1" applyBorder="1" applyAlignment="1" applyProtection="1">
      <alignment vertical="center" wrapText="1"/>
      <protection locked="0"/>
    </xf>
    <xf numFmtId="0" fontId="2" fillId="0" borderId="16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0" fillId="2" borderId="25" xfId="0" applyFill="1" applyBorder="1" applyAlignment="1" applyProtection="1">
      <alignment vertical="center" wrapText="1"/>
      <protection locked="0"/>
    </xf>
    <xf numFmtId="0" fontId="2" fillId="0" borderId="22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2" fillId="0" borderId="22" xfId="0" applyFont="1" applyBorder="1" applyAlignment="1"/>
    <xf numFmtId="0" fontId="0" fillId="0" borderId="23" xfId="0" applyBorder="1" applyAlignment="1"/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49" fontId="0" fillId="2" borderId="2" xfId="0" applyNumberFormat="1" applyFill="1" applyBorder="1" applyAlignment="1" applyProtection="1">
      <alignment vertical="top" wrapText="1"/>
      <protection locked="0"/>
    </xf>
    <xf numFmtId="49" fontId="0" fillId="2" borderId="3" xfId="0" applyNumberFormat="1" applyFill="1" applyBorder="1" applyAlignment="1" applyProtection="1">
      <alignment vertical="top" wrapText="1"/>
      <protection locked="0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/>
    <xf numFmtId="0" fontId="2" fillId="0" borderId="19" xfId="0" applyFont="1" applyFill="1" applyBorder="1" applyAlignment="1">
      <alignment horizontal="left"/>
    </xf>
    <xf numFmtId="0" fontId="0" fillId="0" borderId="20" xfId="0" applyBorder="1" applyAlignment="1"/>
    <xf numFmtId="0" fontId="0" fillId="2" borderId="17" xfId="0" applyFill="1" applyBorder="1" applyAlignment="1" applyProtection="1">
      <alignment horizontal="center" vertical="center"/>
      <protection locked="0"/>
    </xf>
    <xf numFmtId="49" fontId="0" fillId="2" borderId="4" xfId="0" applyNumberFormat="1" applyFill="1" applyBorder="1" applyAlignment="1" applyProtection="1">
      <alignment vertical="top" wrapText="1"/>
      <protection locked="0"/>
    </xf>
    <xf numFmtId="49" fontId="0" fillId="2" borderId="0" xfId="0" applyNumberFormat="1" applyFill="1" applyAlignment="1" applyProtection="1">
      <alignment vertical="top" wrapText="1"/>
      <protection locked="0"/>
    </xf>
    <xf numFmtId="49" fontId="0" fillId="2" borderId="5" xfId="0" applyNumberFormat="1" applyFill="1" applyBorder="1" applyAlignment="1" applyProtection="1">
      <alignment vertical="top" wrapText="1"/>
      <protection locked="0"/>
    </xf>
    <xf numFmtId="49" fontId="0" fillId="2" borderId="6" xfId="0" applyNumberFormat="1" applyFill="1" applyBorder="1" applyAlignment="1" applyProtection="1">
      <alignment vertical="top" wrapText="1"/>
      <protection locked="0"/>
    </xf>
    <xf numFmtId="49" fontId="0" fillId="2" borderId="7" xfId="0" applyNumberFormat="1" applyFill="1" applyBorder="1" applyAlignment="1" applyProtection="1">
      <alignment vertical="top" wrapText="1"/>
      <protection locked="0"/>
    </xf>
    <xf numFmtId="49" fontId="0" fillId="2" borderId="8" xfId="0" applyNumberFormat="1" applyFill="1" applyBorder="1" applyAlignment="1" applyProtection="1">
      <alignment vertical="top" wrapText="1"/>
      <protection locked="0"/>
    </xf>
    <xf numFmtId="0" fontId="0" fillId="2" borderId="13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protection locked="0"/>
    </xf>
    <xf numFmtId="0" fontId="0" fillId="2" borderId="14" xfId="0" applyFill="1" applyBorder="1" applyAlignment="1" applyProtection="1">
      <protection locked="0"/>
    </xf>
    <xf numFmtId="49" fontId="2" fillId="2" borderId="1" xfId="0" applyNumberFormat="1" applyFont="1" applyFill="1" applyBorder="1" applyAlignment="1" applyProtection="1">
      <alignment horizontal="left" vertical="top" wrapText="1"/>
      <protection locked="0"/>
    </xf>
    <xf numFmtId="49" fontId="0" fillId="2" borderId="2" xfId="0" applyNumberFormat="1" applyFill="1" applyBorder="1" applyAlignment="1" applyProtection="1">
      <alignment horizontal="left" vertical="top" wrapText="1"/>
      <protection locked="0"/>
    </xf>
    <xf numFmtId="49" fontId="0" fillId="2" borderId="3" xfId="0" applyNumberFormat="1" applyFill="1" applyBorder="1" applyAlignment="1" applyProtection="1">
      <alignment horizontal="left" vertical="top" wrapText="1"/>
      <protection locked="0"/>
    </xf>
    <xf numFmtId="49" fontId="0" fillId="2" borderId="4" xfId="0" applyNumberFormat="1" applyFill="1" applyBorder="1" applyAlignment="1" applyProtection="1">
      <alignment horizontal="left" vertical="top" wrapText="1"/>
      <protection locked="0"/>
    </xf>
    <xf numFmtId="49" fontId="0" fillId="2" borderId="0" xfId="0" applyNumberFormat="1" applyFill="1" applyAlignment="1" applyProtection="1">
      <alignment horizontal="left" vertical="top" wrapText="1"/>
      <protection locked="0"/>
    </xf>
    <xf numFmtId="49" fontId="0" fillId="2" borderId="5" xfId="0" applyNumberFormat="1" applyFill="1" applyBorder="1" applyAlignment="1" applyProtection="1">
      <alignment horizontal="left" vertical="top" wrapText="1"/>
      <protection locked="0"/>
    </xf>
    <xf numFmtId="0" fontId="2" fillId="0" borderId="13" xfId="0" applyFont="1" applyFill="1" applyBorder="1" applyAlignment="1">
      <alignment horizontal="left"/>
    </xf>
    <xf numFmtId="0" fontId="0" fillId="0" borderId="41" xfId="0" applyBorder="1" applyAlignment="1"/>
    <xf numFmtId="0" fontId="0" fillId="2" borderId="37" xfId="0" applyFill="1" applyBorder="1" applyAlignment="1" applyProtection="1">
      <protection locked="0"/>
    </xf>
    <xf numFmtId="0" fontId="0" fillId="0" borderId="41" xfId="0" applyBorder="1" applyAlignment="1" applyProtection="1">
      <protection locked="0"/>
    </xf>
    <xf numFmtId="0" fontId="2" fillId="2" borderId="38" xfId="0" applyFont="1" applyFill="1" applyBorder="1" applyAlignment="1" applyProtection="1">
      <alignment vertical="top" wrapText="1"/>
      <protection locked="0"/>
    </xf>
    <xf numFmtId="0" fontId="0" fillId="2" borderId="39" xfId="0" applyFill="1" applyBorder="1" applyAlignment="1" applyProtection="1">
      <alignment vertical="top" wrapText="1"/>
      <protection locked="0"/>
    </xf>
    <xf numFmtId="0" fontId="0" fillId="2" borderId="40" xfId="0" applyFill="1" applyBorder="1" applyAlignment="1" applyProtection="1">
      <alignment vertical="top" wrapText="1"/>
      <protection locked="0"/>
    </xf>
    <xf numFmtId="0" fontId="0" fillId="2" borderId="6" xfId="0" applyFill="1" applyBorder="1" applyAlignment="1" applyProtection="1">
      <alignment vertical="top" wrapText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left"/>
    </xf>
    <xf numFmtId="0" fontId="0" fillId="2" borderId="17" xfId="0" applyFill="1" applyBorder="1" applyAlignment="1" applyProtection="1">
      <alignment horizontal="left"/>
      <protection locked="0"/>
    </xf>
    <xf numFmtId="0" fontId="2" fillId="0" borderId="19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4" fillId="2" borderId="20" xfId="0" applyFont="1" applyFill="1" applyBorder="1" applyAlignment="1" applyProtection="1">
      <alignment horizontal="center" vertical="top" wrapText="1"/>
      <protection locked="0"/>
    </xf>
    <xf numFmtId="0" fontId="15" fillId="2" borderId="20" xfId="0" applyFont="1" applyFill="1" applyBorder="1" applyAlignment="1" applyProtection="1">
      <alignment horizontal="center" vertical="top" wrapText="1"/>
      <protection locked="0"/>
    </xf>
    <xf numFmtId="0" fontId="2" fillId="0" borderId="22" xfId="0" applyFont="1" applyFill="1" applyBorder="1" applyAlignment="1">
      <alignment horizontal="left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2" fillId="2" borderId="23" xfId="0" applyFont="1" applyFill="1" applyBorder="1" applyAlignment="1" applyProtection="1">
      <alignment vertical="center" wrapText="1"/>
      <protection locked="0"/>
    </xf>
    <xf numFmtId="0" fontId="0" fillId="2" borderId="27" xfId="0" applyFill="1" applyBorder="1" applyAlignment="1" applyProtection="1">
      <alignment vertical="center" wrapText="1"/>
      <protection locked="0"/>
    </xf>
    <xf numFmtId="49" fontId="0" fillId="2" borderId="17" xfId="0" applyNumberFormat="1" applyFill="1" applyBorder="1" applyAlignment="1" applyProtection="1">
      <protection locked="0"/>
    </xf>
    <xf numFmtId="0" fontId="2" fillId="0" borderId="29" xfId="0" applyFont="1" applyFill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2" fillId="2" borderId="18" xfId="0" applyFont="1" applyFill="1" applyBorder="1" applyAlignment="1" applyProtection="1">
      <alignment horizontal="left"/>
      <protection locked="0"/>
    </xf>
    <xf numFmtId="0" fontId="0" fillId="2" borderId="30" xfId="0" applyFill="1" applyBorder="1" applyAlignment="1" applyProtection="1">
      <protection locked="0"/>
    </xf>
    <xf numFmtId="49" fontId="5" fillId="2" borderId="9" xfId="0" applyNumberFormat="1" applyFont="1" applyFill="1" applyBorder="1" applyAlignment="1" applyProtection="1">
      <alignment horizontal="left" vertical="center"/>
      <protection locked="0"/>
    </xf>
    <xf numFmtId="49" fontId="0" fillId="2" borderId="9" xfId="0" applyNumberFormat="1" applyFill="1" applyBorder="1" applyAlignment="1" applyProtection="1">
      <alignment horizontal="left" vertical="center"/>
      <protection locked="0"/>
    </xf>
    <xf numFmtId="49" fontId="0" fillId="2" borderId="14" xfId="0" applyNumberForma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4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632115</xdr:colOff>
      <xdr:row>0</xdr:row>
      <xdr:rowOff>0</xdr:rowOff>
    </xdr:from>
    <xdr:ext cx="1194954" cy="848591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87092" y="121226"/>
          <a:ext cx="1194954" cy="84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FR" sz="140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Rapport de</a:t>
          </a:r>
        </a:p>
        <a:p>
          <a:pPr algn="r"/>
          <a:r>
            <a:rPr lang="fr-FR" sz="1400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Visite </a:t>
          </a:r>
        </a:p>
        <a:p>
          <a:pPr algn="r"/>
          <a:r>
            <a:rPr lang="fr-FR" sz="1400" baseline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Technique</a:t>
          </a:r>
          <a:endParaRPr lang="fr-FR" sz="14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234462</xdr:colOff>
      <xdr:row>0</xdr:row>
      <xdr:rowOff>0</xdr:rowOff>
    </xdr:from>
    <xdr:to>
      <xdr:col>0</xdr:col>
      <xdr:colOff>1244112</xdr:colOff>
      <xdr:row>3</xdr:row>
      <xdr:rowOff>153865</xdr:rowOff>
    </xdr:to>
    <xdr:pic>
      <xdr:nvPicPr>
        <xdr:cNvPr id="15" name="Image 1" descr="Log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62" y="139211"/>
          <a:ext cx="1009650" cy="77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1531328</xdr:colOff>
      <xdr:row>0</xdr:row>
      <xdr:rowOff>29307</xdr:rowOff>
    </xdr:from>
    <xdr:to>
      <xdr:col>4</xdr:col>
      <xdr:colOff>3086100</xdr:colOff>
      <xdr:row>4</xdr:row>
      <xdr:rowOff>136524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531328" y="219807"/>
          <a:ext cx="7746022" cy="86921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fr-FR" sz="5400" b="1">
              <a:solidFill>
                <a:srgbClr val="DEA6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RHONE</a:t>
          </a:r>
          <a:r>
            <a:rPr lang="fr-FR" sz="5400" b="1">
              <a:solidFill>
                <a:srgbClr val="943634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fr-FR" sz="5400" b="1">
              <a:solidFill>
                <a:srgbClr val="607088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SOLAIRE</a:t>
          </a:r>
          <a:r>
            <a:rPr lang="fr-FR" sz="5400" b="1">
              <a:solidFill>
                <a:srgbClr val="333399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fr-FR" sz="5400" b="1">
              <a:solidFill>
                <a:srgbClr val="DEA6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PRO</a:t>
          </a:r>
          <a:endParaRPr lang="fr-FR" sz="54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40787</xdr:colOff>
      <xdr:row>4</xdr:row>
      <xdr:rowOff>96227</xdr:rowOff>
    </xdr:from>
    <xdr:to>
      <xdr:col>5</xdr:col>
      <xdr:colOff>15875</xdr:colOff>
      <xdr:row>4</xdr:row>
      <xdr:rowOff>112102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40787" y="1048727"/>
          <a:ext cx="11316188" cy="15875"/>
        </a:xfrm>
        <a:prstGeom prst="line">
          <a:avLst/>
        </a:prstGeom>
        <a:ln w="28575"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3248025</xdr:colOff>
      <xdr:row>0</xdr:row>
      <xdr:rowOff>0</xdr:rowOff>
    </xdr:from>
    <xdr:to>
      <xdr:col>4</xdr:col>
      <xdr:colOff>4257675</xdr:colOff>
      <xdr:row>3</xdr:row>
      <xdr:rowOff>148004</xdr:rowOff>
    </xdr:to>
    <xdr:pic>
      <xdr:nvPicPr>
        <xdr:cNvPr id="21" name="Image 1" descr="Log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5" y="133350"/>
          <a:ext cx="1009650" cy="776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63500</xdr:rowOff>
    </xdr:from>
    <xdr:to>
      <xdr:col>1</xdr:col>
      <xdr:colOff>552450</xdr:colOff>
      <xdr:row>0</xdr:row>
      <xdr:rowOff>816079</xdr:rowOff>
    </xdr:to>
    <xdr:pic>
      <xdr:nvPicPr>
        <xdr:cNvPr id="2" name="Image 1" descr="Logo">
          <a:extLst>
            <a:ext uri="{FF2B5EF4-FFF2-40B4-BE49-F238E27FC236}">
              <a16:creationId xmlns:a16="http://schemas.microsoft.com/office/drawing/2014/main" id="{0A32DD3F-8FE7-8F4D-AF91-142DAD2A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63500"/>
          <a:ext cx="1009650" cy="752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1206500</xdr:colOff>
      <xdr:row>0</xdr:row>
      <xdr:rowOff>29308</xdr:rowOff>
    </xdr:from>
    <xdr:to>
      <xdr:col>5</xdr:col>
      <xdr:colOff>495300</xdr:colOff>
      <xdr:row>0</xdr:row>
      <xdr:rowOff>790576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93B2802-F989-6E4A-9504-4B544910531D}"/>
            </a:ext>
          </a:extLst>
        </xdr:cNvPr>
        <xdr:cNvSpPr txBox="1">
          <a:spLocks noChangeArrowheads="1"/>
        </xdr:cNvSpPr>
      </xdr:nvSpPr>
      <xdr:spPr bwMode="auto">
        <a:xfrm>
          <a:off x="2025650" y="29308"/>
          <a:ext cx="7575550" cy="76126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fr-FR" sz="4800" b="1">
              <a:solidFill>
                <a:srgbClr val="DEA6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RHONE</a:t>
          </a:r>
          <a:r>
            <a:rPr lang="fr-FR" sz="4800" b="1">
              <a:solidFill>
                <a:srgbClr val="943634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fr-FR" sz="4800" b="1">
              <a:solidFill>
                <a:srgbClr val="607088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SOLAIRE</a:t>
          </a:r>
          <a:r>
            <a:rPr lang="fr-FR" sz="4800" b="1">
              <a:solidFill>
                <a:srgbClr val="333399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fr-FR" sz="4800" b="1">
              <a:solidFill>
                <a:srgbClr val="DEA6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PRO</a:t>
          </a:r>
          <a:endParaRPr lang="fr-FR" sz="48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892663</xdr:colOff>
      <xdr:row>0</xdr:row>
      <xdr:rowOff>139700</xdr:rowOff>
    </xdr:from>
    <xdr:to>
      <xdr:col>5</xdr:col>
      <xdr:colOff>1902313</xdr:colOff>
      <xdr:row>0</xdr:row>
      <xdr:rowOff>848318</xdr:rowOff>
    </xdr:to>
    <xdr:pic>
      <xdr:nvPicPr>
        <xdr:cNvPr id="4" name="Image 1" descr="Logo">
          <a:extLst>
            <a:ext uri="{FF2B5EF4-FFF2-40B4-BE49-F238E27FC236}">
              <a16:creationId xmlns:a16="http://schemas.microsoft.com/office/drawing/2014/main" id="{0282F05E-D66F-9E41-A606-D9245C21A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1163" y="139700"/>
          <a:ext cx="1009650" cy="70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503776</xdr:colOff>
      <xdr:row>52</xdr:row>
      <xdr:rowOff>152400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0835B56-F371-5F42-A416-CA2897E0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07776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25400</xdr:rowOff>
    </xdr:from>
    <xdr:to>
      <xdr:col>8</xdr:col>
      <xdr:colOff>503776</xdr:colOff>
      <xdr:row>102</xdr:row>
      <xdr:rowOff>177800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90C6C44-1989-6444-9B83-6C288F62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50400"/>
          <a:ext cx="7107776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177800</xdr:rowOff>
    </xdr:from>
    <xdr:to>
      <xdr:col>8</xdr:col>
      <xdr:colOff>503776</xdr:colOff>
      <xdr:row>150</xdr:row>
      <xdr:rowOff>76200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64C92BDE-D0AA-C844-A97C-1E07F2F1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227800"/>
          <a:ext cx="7107776" cy="942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4"/>
  <sheetViews>
    <sheetView showWhiteSpace="0" view="pageLayout" zoomScale="70" zoomScaleNormal="70" zoomScaleSheetLayoutView="130" zoomScalePageLayoutView="70" workbookViewId="0">
      <selection activeCell="F3" sqref="F3"/>
    </sheetView>
  </sheetViews>
  <sheetFormatPr baseColWidth="10" defaultRowHeight="15"/>
  <cols>
    <col min="1" max="1" width="29.42578125" style="1" customWidth="1"/>
    <col min="2" max="2" width="19.7109375" style="1" customWidth="1"/>
    <col min="3" max="3" width="25.42578125" customWidth="1"/>
    <col min="4" max="4" width="36.85546875" customWidth="1"/>
    <col min="5" max="5" width="65.42578125" customWidth="1"/>
  </cols>
  <sheetData>
    <row r="2" spans="1:6">
      <c r="B2" s="15" t="s">
        <v>53</v>
      </c>
    </row>
    <row r="3" spans="1:6">
      <c r="B3" s="16" t="s">
        <v>54</v>
      </c>
    </row>
    <row r="5" spans="1:6" ht="15.75" thickBot="1"/>
    <row r="6" spans="1:6" ht="18.75" thickBot="1">
      <c r="A6" s="75" t="s">
        <v>89</v>
      </c>
      <c r="B6" s="76"/>
      <c r="C6" s="76"/>
      <c r="D6" s="76"/>
      <c r="E6" s="77"/>
    </row>
    <row r="7" spans="1:6" ht="18.75" thickBot="1">
      <c r="A7" s="88" t="s">
        <v>90</v>
      </c>
      <c r="B7" s="89"/>
      <c r="C7" s="89"/>
      <c r="D7" s="90" t="s">
        <v>86</v>
      </c>
      <c r="E7" s="91"/>
    </row>
    <row r="8" spans="1:6" ht="15.75" thickBot="1">
      <c r="A8" s="93" t="s">
        <v>77</v>
      </c>
      <c r="B8" s="94"/>
      <c r="C8" s="94"/>
      <c r="D8" s="94"/>
      <c r="E8" s="95"/>
    </row>
    <row r="9" spans="1:6" ht="18.75" thickBot="1">
      <c r="A9" s="80" t="s">
        <v>58</v>
      </c>
      <c r="B9" s="81"/>
      <c r="C9" s="81"/>
      <c r="D9" s="81"/>
      <c r="E9" s="82"/>
    </row>
    <row r="10" spans="1:6" ht="18">
      <c r="A10" s="137" t="s">
        <v>91</v>
      </c>
      <c r="B10" s="138"/>
      <c r="C10" s="138"/>
      <c r="D10" s="140" t="s">
        <v>92</v>
      </c>
      <c r="E10" s="141"/>
    </row>
    <row r="11" spans="1:6" ht="18">
      <c r="A11" s="86" t="s">
        <v>93</v>
      </c>
      <c r="B11" s="87"/>
      <c r="C11" s="87"/>
      <c r="D11" s="87"/>
      <c r="E11" s="19" t="s">
        <v>97</v>
      </c>
      <c r="F11" s="17"/>
    </row>
    <row r="12" spans="1:6" ht="18">
      <c r="A12" s="139" t="s">
        <v>94</v>
      </c>
      <c r="B12" s="73"/>
      <c r="C12" s="73"/>
      <c r="D12" s="92" t="s">
        <v>98</v>
      </c>
      <c r="E12" s="79"/>
    </row>
    <row r="13" spans="1:6" ht="18">
      <c r="A13" s="139" t="s">
        <v>95</v>
      </c>
      <c r="B13" s="73"/>
      <c r="C13" s="73"/>
      <c r="D13" s="78" t="s">
        <v>99</v>
      </c>
      <c r="E13" s="79"/>
    </row>
    <row r="14" spans="1:6" ht="18.75" thickBot="1">
      <c r="A14" s="139" t="s">
        <v>96</v>
      </c>
      <c r="B14" s="73"/>
      <c r="C14" s="73"/>
      <c r="D14" s="78" t="s">
        <v>100</v>
      </c>
      <c r="E14" s="79"/>
    </row>
    <row r="15" spans="1:6" ht="18.75" thickBot="1">
      <c r="A15" s="83" t="s">
        <v>0</v>
      </c>
      <c r="B15" s="84"/>
      <c r="C15" s="84"/>
      <c r="D15" s="84"/>
      <c r="E15" s="85"/>
    </row>
    <row r="16" spans="1:6" ht="18">
      <c r="A16" s="142" t="s">
        <v>101</v>
      </c>
      <c r="B16" s="136"/>
      <c r="C16" s="136"/>
      <c r="D16" s="145" t="s">
        <v>110</v>
      </c>
      <c r="E16" s="141"/>
    </row>
    <row r="17" spans="1:5" ht="18">
      <c r="A17" s="113" t="s">
        <v>102</v>
      </c>
      <c r="B17" s="73"/>
      <c r="C17" s="73"/>
      <c r="D17" s="92" t="s">
        <v>59</v>
      </c>
      <c r="E17" s="79"/>
    </row>
    <row r="18" spans="1:5" ht="18">
      <c r="A18" s="113" t="s">
        <v>103</v>
      </c>
      <c r="B18" s="73"/>
      <c r="C18" s="73"/>
      <c r="D18" s="20" t="s">
        <v>111</v>
      </c>
      <c r="E18" s="18" t="s">
        <v>112</v>
      </c>
    </row>
    <row r="19" spans="1:5" ht="18">
      <c r="A19" s="113" t="s">
        <v>104</v>
      </c>
      <c r="B19" s="73"/>
      <c r="C19" s="73"/>
      <c r="D19" s="92" t="s">
        <v>113</v>
      </c>
      <c r="E19" s="79"/>
    </row>
    <row r="20" spans="1:5" ht="18">
      <c r="A20" s="116" t="s">
        <v>105</v>
      </c>
      <c r="B20" s="117"/>
      <c r="C20" s="117"/>
      <c r="D20" s="92" t="s">
        <v>114</v>
      </c>
      <c r="E20" s="79"/>
    </row>
    <row r="21" spans="1:5" ht="18">
      <c r="A21" s="114" t="s">
        <v>106</v>
      </c>
      <c r="B21" s="115"/>
      <c r="C21" s="115"/>
      <c r="D21" s="92" t="s">
        <v>85</v>
      </c>
      <c r="E21" s="79"/>
    </row>
    <row r="22" spans="1:5" ht="18">
      <c r="A22" s="113" t="s">
        <v>107</v>
      </c>
      <c r="B22" s="73"/>
      <c r="C22" s="73"/>
      <c r="D22" s="92" t="s">
        <v>115</v>
      </c>
      <c r="E22" s="79"/>
    </row>
    <row r="23" spans="1:5" ht="18">
      <c r="A23" s="113" t="s">
        <v>108</v>
      </c>
      <c r="B23" s="73"/>
      <c r="C23" s="73"/>
      <c r="D23" s="92" t="s">
        <v>116</v>
      </c>
      <c r="E23" s="79"/>
    </row>
    <row r="24" spans="1:5" ht="18">
      <c r="A24" s="113" t="s">
        <v>109</v>
      </c>
      <c r="B24" s="73"/>
      <c r="C24" s="73"/>
      <c r="D24" s="97" t="s">
        <v>117</v>
      </c>
      <c r="E24" s="79"/>
    </row>
    <row r="25" spans="1:5" ht="18.75" thickBot="1">
      <c r="A25" s="96" t="s">
        <v>87</v>
      </c>
      <c r="B25" s="67"/>
      <c r="C25" s="67"/>
      <c r="D25" s="143" t="s">
        <v>118</v>
      </c>
      <c r="E25" s="144"/>
    </row>
    <row r="26" spans="1:5" ht="85.5" customHeight="1" thickBot="1">
      <c r="A26" s="110" t="s">
        <v>88</v>
      </c>
      <c r="B26" s="111"/>
      <c r="C26" s="111"/>
      <c r="D26" s="111"/>
      <c r="E26" s="112"/>
    </row>
    <row r="27" spans="1:5" ht="15" customHeight="1">
      <c r="A27" s="98" t="s">
        <v>119</v>
      </c>
      <c r="B27" s="99"/>
      <c r="C27" s="99"/>
      <c r="D27" s="99"/>
      <c r="E27" s="100"/>
    </row>
    <row r="28" spans="1:5" ht="15" customHeight="1">
      <c r="A28" s="101"/>
      <c r="B28" s="102"/>
      <c r="C28" s="102"/>
      <c r="D28" s="102"/>
      <c r="E28" s="103"/>
    </row>
    <row r="29" spans="1:5" ht="25.5" customHeight="1" thickBot="1">
      <c r="A29" s="104"/>
      <c r="B29" s="105"/>
      <c r="C29" s="105"/>
      <c r="D29" s="105"/>
      <c r="E29" s="106"/>
    </row>
    <row r="30" spans="1:5" ht="18.75" thickBot="1">
      <c r="A30" s="107" t="s">
        <v>76</v>
      </c>
      <c r="B30" s="108"/>
      <c r="C30" s="108"/>
      <c r="D30" s="108"/>
      <c r="E30" s="109"/>
    </row>
    <row r="31" spans="1:5" ht="18.75" thickBot="1">
      <c r="A31" s="107" t="s">
        <v>60</v>
      </c>
      <c r="B31" s="108"/>
      <c r="C31" s="108"/>
      <c r="D31" s="108"/>
      <c r="E31" s="109"/>
    </row>
    <row r="32" spans="1:5" ht="18.75" thickBot="1">
      <c r="A32" s="119" t="s">
        <v>20</v>
      </c>
      <c r="B32" s="120"/>
      <c r="C32" s="120"/>
      <c r="D32" s="120"/>
      <c r="E32" s="121"/>
    </row>
    <row r="33" spans="1:5" ht="18">
      <c r="A33" s="142" t="s">
        <v>120</v>
      </c>
      <c r="B33" s="136"/>
      <c r="C33" s="136"/>
      <c r="D33" s="145" t="s">
        <v>128</v>
      </c>
      <c r="E33" s="141"/>
    </row>
    <row r="34" spans="1:5" ht="18">
      <c r="A34" s="113" t="s">
        <v>121</v>
      </c>
      <c r="B34" s="73"/>
      <c r="C34" s="73"/>
      <c r="D34" s="92" t="s">
        <v>129</v>
      </c>
      <c r="E34" s="79"/>
    </row>
    <row r="35" spans="1:5" ht="18">
      <c r="A35" s="113" t="s">
        <v>122</v>
      </c>
      <c r="B35" s="73"/>
      <c r="C35" s="73"/>
      <c r="D35" s="122" t="s">
        <v>130</v>
      </c>
      <c r="E35" s="74"/>
    </row>
    <row r="36" spans="1:5" ht="18">
      <c r="A36" s="118" t="s">
        <v>123</v>
      </c>
      <c r="B36" s="73"/>
      <c r="C36" s="73"/>
      <c r="D36" s="122" t="s">
        <v>131</v>
      </c>
      <c r="E36" s="74"/>
    </row>
    <row r="37" spans="1:5" ht="37.5" customHeight="1">
      <c r="A37" s="127" t="s">
        <v>84</v>
      </c>
      <c r="B37" s="128"/>
      <c r="C37" s="128"/>
      <c r="D37" s="123" t="s">
        <v>79</v>
      </c>
      <c r="E37" s="124"/>
    </row>
    <row r="38" spans="1:5" ht="18">
      <c r="A38" s="125" t="s">
        <v>124</v>
      </c>
      <c r="B38" s="126"/>
      <c r="C38" s="126"/>
      <c r="D38" s="92" t="s">
        <v>132</v>
      </c>
      <c r="E38" s="79"/>
    </row>
    <row r="39" spans="1:5" ht="18">
      <c r="A39" s="86" t="s">
        <v>125</v>
      </c>
      <c r="B39" s="73"/>
      <c r="C39" s="73"/>
      <c r="D39" s="122" t="s">
        <v>133</v>
      </c>
      <c r="E39" s="74"/>
    </row>
    <row r="40" spans="1:5" ht="18">
      <c r="A40" s="139" t="s">
        <v>126</v>
      </c>
      <c r="B40" s="97"/>
      <c r="C40" s="97"/>
      <c r="D40" s="92" t="s">
        <v>134</v>
      </c>
      <c r="E40" s="166"/>
    </row>
    <row r="41" spans="1:5" ht="24" thickBot="1">
      <c r="A41" s="132" t="s">
        <v>127</v>
      </c>
      <c r="B41" s="133"/>
      <c r="C41" s="133"/>
      <c r="D41" s="134" t="s">
        <v>135</v>
      </c>
      <c r="E41" s="68"/>
    </row>
    <row r="42" spans="1:5" ht="18.75" thickBot="1">
      <c r="A42" s="129" t="s">
        <v>78</v>
      </c>
      <c r="B42" s="89"/>
      <c r="C42" s="89"/>
      <c r="D42" s="89"/>
      <c r="E42" s="130"/>
    </row>
    <row r="43" spans="1:5" ht="18.75" thickBot="1">
      <c r="A43" s="119" t="s">
        <v>21</v>
      </c>
      <c r="B43" s="120"/>
      <c r="C43" s="120"/>
      <c r="D43" s="120"/>
      <c r="E43" s="121"/>
    </row>
    <row r="44" spans="1:5" ht="18">
      <c r="A44" s="135" t="s">
        <v>80</v>
      </c>
      <c r="B44" s="136"/>
      <c r="C44" s="136"/>
      <c r="D44" s="145" t="s">
        <v>82</v>
      </c>
      <c r="E44" s="141"/>
    </row>
    <row r="45" spans="1:5" ht="18.75" thickBot="1">
      <c r="A45" s="118" t="s">
        <v>81</v>
      </c>
      <c r="B45" s="131"/>
      <c r="C45" s="131"/>
      <c r="D45" s="92" t="s">
        <v>83</v>
      </c>
      <c r="E45" s="79"/>
    </row>
    <row r="46" spans="1:5" ht="18.75" thickBot="1">
      <c r="A46" s="119" t="s">
        <v>57</v>
      </c>
      <c r="B46" s="120"/>
      <c r="C46" s="120"/>
      <c r="D46" s="120"/>
      <c r="E46" s="121"/>
    </row>
    <row r="47" spans="1:5" ht="18">
      <c r="A47" s="113" t="s">
        <v>136</v>
      </c>
      <c r="B47" s="131"/>
      <c r="C47" s="131"/>
      <c r="D47" s="92" t="s">
        <v>138</v>
      </c>
      <c r="E47" s="79"/>
    </row>
    <row r="48" spans="1:5" ht="18">
      <c r="A48" s="113"/>
      <c r="B48" s="131"/>
      <c r="C48" s="131"/>
      <c r="D48" s="92" t="s">
        <v>139</v>
      </c>
      <c r="E48" s="79"/>
    </row>
    <row r="49" spans="1:5" ht="18.75" thickBot="1">
      <c r="A49" s="113" t="s">
        <v>137</v>
      </c>
      <c r="B49" s="131"/>
      <c r="C49" s="131"/>
      <c r="D49" s="92" t="s">
        <v>140</v>
      </c>
      <c r="E49" s="74"/>
    </row>
    <row r="50" spans="1:5" ht="18.75" thickBot="1">
      <c r="A50" s="119" t="s">
        <v>27</v>
      </c>
      <c r="B50" s="120"/>
      <c r="C50" s="120"/>
      <c r="D50" s="120"/>
      <c r="E50" s="121"/>
    </row>
    <row r="51" spans="1:5" ht="18.75" thickBot="1">
      <c r="A51" s="146"/>
      <c r="B51" s="147"/>
      <c r="C51" s="147"/>
      <c r="D51" s="147"/>
      <c r="E51" s="148"/>
    </row>
    <row r="52" spans="1:5" ht="18.75" thickBot="1">
      <c r="A52" s="119" t="s">
        <v>55</v>
      </c>
      <c r="B52" s="120"/>
      <c r="C52" s="120"/>
      <c r="D52" s="120"/>
      <c r="E52" s="121"/>
    </row>
    <row r="53" spans="1:5">
      <c r="A53" s="149"/>
      <c r="B53" s="150"/>
      <c r="C53" s="150"/>
      <c r="D53" s="150"/>
      <c r="E53" s="151"/>
    </row>
    <row r="54" spans="1:5">
      <c r="A54" s="152"/>
      <c r="B54" s="153"/>
      <c r="C54" s="153"/>
      <c r="D54" s="153"/>
      <c r="E54" s="154"/>
    </row>
    <row r="55" spans="1:5" ht="30.75" customHeight="1" thickBot="1">
      <c r="A55" s="152"/>
      <c r="B55" s="153"/>
      <c r="C55" s="153"/>
      <c r="D55" s="153"/>
      <c r="E55" s="154"/>
    </row>
    <row r="56" spans="1:5" ht="18.75" thickBot="1">
      <c r="A56" s="155" t="s">
        <v>56</v>
      </c>
      <c r="B56" s="156"/>
      <c r="C56" s="156"/>
      <c r="D56" s="156"/>
      <c r="E56" s="157"/>
    </row>
    <row r="57" spans="1:5">
      <c r="A57" s="158"/>
      <c r="B57" s="159"/>
      <c r="C57" s="159"/>
      <c r="D57" s="159"/>
      <c r="E57" s="160"/>
    </row>
    <row r="58" spans="1:5">
      <c r="A58" s="161"/>
      <c r="B58" s="162"/>
      <c r="C58" s="162"/>
      <c r="D58" s="162"/>
      <c r="E58" s="124"/>
    </row>
    <row r="59" spans="1:5" ht="15.75" thickBot="1">
      <c r="A59" s="163"/>
      <c r="B59" s="164"/>
      <c r="C59" s="164"/>
      <c r="D59" s="164"/>
      <c r="E59" s="165"/>
    </row>
    <row r="60" spans="1:5">
      <c r="A60" s="69" t="s">
        <v>74</v>
      </c>
      <c r="B60" s="70"/>
      <c r="C60" s="70"/>
      <c r="D60" s="70"/>
      <c r="E60" s="71"/>
    </row>
    <row r="61" spans="1:5">
      <c r="A61" s="72" t="s">
        <v>61</v>
      </c>
      <c r="B61" s="73"/>
      <c r="C61" s="73"/>
      <c r="D61" s="73"/>
      <c r="E61" s="74"/>
    </row>
    <row r="62" spans="1:5">
      <c r="A62" s="72" t="s">
        <v>62</v>
      </c>
      <c r="B62" s="73"/>
      <c r="C62" s="73"/>
      <c r="D62" s="73"/>
      <c r="E62" s="74"/>
    </row>
    <row r="63" spans="1:5">
      <c r="A63" s="72" t="s">
        <v>63</v>
      </c>
      <c r="B63" s="73"/>
      <c r="C63" s="73"/>
      <c r="D63" s="73"/>
      <c r="E63" s="74"/>
    </row>
    <row r="64" spans="1:5">
      <c r="A64" s="72" t="s">
        <v>68</v>
      </c>
      <c r="B64" s="73"/>
      <c r="C64" s="73"/>
      <c r="D64" s="73"/>
      <c r="E64" s="74"/>
    </row>
    <row r="65" spans="1:5">
      <c r="A65" s="72" t="s">
        <v>64</v>
      </c>
      <c r="B65" s="73"/>
      <c r="C65" s="73"/>
      <c r="D65" s="73"/>
      <c r="E65" s="74"/>
    </row>
    <row r="66" spans="1:5">
      <c r="A66" s="72" t="s">
        <v>65</v>
      </c>
      <c r="B66" s="73"/>
      <c r="C66" s="73"/>
      <c r="D66" s="73"/>
      <c r="E66" s="74"/>
    </row>
    <row r="67" spans="1:5">
      <c r="A67" s="72" t="s">
        <v>66</v>
      </c>
      <c r="B67" s="73"/>
      <c r="C67" s="73"/>
      <c r="D67" s="73"/>
      <c r="E67" s="74"/>
    </row>
    <row r="68" spans="1:5">
      <c r="A68" s="72" t="s">
        <v>67</v>
      </c>
      <c r="B68" s="73"/>
      <c r="C68" s="73"/>
      <c r="D68" s="73"/>
      <c r="E68" s="74"/>
    </row>
    <row r="69" spans="1:5">
      <c r="A69" s="72" t="s">
        <v>69</v>
      </c>
      <c r="B69" s="73"/>
      <c r="C69" s="73"/>
      <c r="D69" s="73"/>
      <c r="E69" s="74"/>
    </row>
    <row r="70" spans="1:5">
      <c r="A70" s="72" t="s">
        <v>75</v>
      </c>
      <c r="B70" s="73"/>
      <c r="C70" s="73"/>
      <c r="D70" s="73"/>
      <c r="E70" s="74"/>
    </row>
    <row r="71" spans="1:5">
      <c r="A71" s="72" t="s">
        <v>70</v>
      </c>
      <c r="B71" s="73"/>
      <c r="C71" s="73"/>
      <c r="D71" s="73"/>
      <c r="E71" s="74"/>
    </row>
    <row r="72" spans="1:5">
      <c r="A72" s="72" t="s">
        <v>71</v>
      </c>
      <c r="B72" s="73"/>
      <c r="C72" s="73"/>
      <c r="D72" s="73"/>
      <c r="E72" s="74"/>
    </row>
    <row r="73" spans="1:5">
      <c r="A73" s="72" t="s">
        <v>73</v>
      </c>
      <c r="B73" s="73"/>
      <c r="C73" s="73"/>
      <c r="D73" s="73"/>
      <c r="E73" s="74"/>
    </row>
    <row r="74" spans="1:5" ht="15.75" thickBot="1">
      <c r="A74" s="66" t="s">
        <v>72</v>
      </c>
      <c r="B74" s="67"/>
      <c r="C74" s="67"/>
      <c r="D74" s="67"/>
      <c r="E74" s="68"/>
    </row>
  </sheetData>
  <sheetProtection selectLockedCells="1"/>
  <mergeCells count="91">
    <mergeCell ref="D39:E39"/>
    <mergeCell ref="D44:E44"/>
    <mergeCell ref="D40:E40"/>
    <mergeCell ref="A40:C40"/>
    <mergeCell ref="A43:E43"/>
    <mergeCell ref="A50:E50"/>
    <mergeCell ref="A49:C49"/>
    <mergeCell ref="D49:E49"/>
    <mergeCell ref="A47:C47"/>
    <mergeCell ref="A48:C48"/>
    <mergeCell ref="D47:E47"/>
    <mergeCell ref="D48:E48"/>
    <mergeCell ref="A51:E51"/>
    <mergeCell ref="A53:E55"/>
    <mergeCell ref="A56:E56"/>
    <mergeCell ref="A57:E59"/>
    <mergeCell ref="A52:E52"/>
    <mergeCell ref="D34:E34"/>
    <mergeCell ref="A32:E32"/>
    <mergeCell ref="A10:C10"/>
    <mergeCell ref="A12:C12"/>
    <mergeCell ref="A13:C13"/>
    <mergeCell ref="D10:E10"/>
    <mergeCell ref="A16:C16"/>
    <mergeCell ref="D21:E21"/>
    <mergeCell ref="D25:E25"/>
    <mergeCell ref="A33:C33"/>
    <mergeCell ref="A34:C34"/>
    <mergeCell ref="D33:E33"/>
    <mergeCell ref="A23:C23"/>
    <mergeCell ref="A24:C24"/>
    <mergeCell ref="D16:E16"/>
    <mergeCell ref="A14:C14"/>
    <mergeCell ref="A35:C35"/>
    <mergeCell ref="A36:C36"/>
    <mergeCell ref="A46:E46"/>
    <mergeCell ref="D35:E35"/>
    <mergeCell ref="D36:E36"/>
    <mergeCell ref="D37:E37"/>
    <mergeCell ref="A38:C38"/>
    <mergeCell ref="D38:E38"/>
    <mergeCell ref="A37:C37"/>
    <mergeCell ref="A42:E42"/>
    <mergeCell ref="D45:E45"/>
    <mergeCell ref="A45:C45"/>
    <mergeCell ref="A39:C39"/>
    <mergeCell ref="A41:C41"/>
    <mergeCell ref="D41:E41"/>
    <mergeCell ref="A44:C44"/>
    <mergeCell ref="D19:E19"/>
    <mergeCell ref="D22:E22"/>
    <mergeCell ref="D23:E23"/>
    <mergeCell ref="A17:C17"/>
    <mergeCell ref="A18:C18"/>
    <mergeCell ref="A19:C19"/>
    <mergeCell ref="A21:C21"/>
    <mergeCell ref="A22:C22"/>
    <mergeCell ref="D20:E20"/>
    <mergeCell ref="A20:C20"/>
    <mergeCell ref="D17:E17"/>
    <mergeCell ref="A25:C25"/>
    <mergeCell ref="D24:E24"/>
    <mergeCell ref="A27:E29"/>
    <mergeCell ref="A30:E30"/>
    <mergeCell ref="A31:E31"/>
    <mergeCell ref="A26:E26"/>
    <mergeCell ref="A6:E6"/>
    <mergeCell ref="D14:E14"/>
    <mergeCell ref="A9:E9"/>
    <mergeCell ref="A15:E15"/>
    <mergeCell ref="A11:D11"/>
    <mergeCell ref="A7:C7"/>
    <mergeCell ref="D7:E7"/>
    <mergeCell ref="D12:E12"/>
    <mergeCell ref="D13:E13"/>
    <mergeCell ref="A8:E8"/>
    <mergeCell ref="A74:E74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0"/>
    <mergeCell ref="A71:E71"/>
    <mergeCell ref="A72:E72"/>
    <mergeCell ref="A73:E73"/>
  </mergeCells>
  <pageMargins left="0.19685039370078741" right="0" top="0" bottom="0" header="0" footer="0"/>
  <pageSetup paperSize="9" scale="56" orientation="portrait" r:id="rId1"/>
  <headerFooter>
    <oddFooter>&amp;⾱MAITRISER VOTRE CONSOMMATION ELECTRIQUE&amp;ন&amp;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" sqref="F3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83D6-BDBD-E04B-B33F-9EB5A9C73839}">
  <dimension ref="A1:F73"/>
  <sheetViews>
    <sheetView showGridLines="0" tabSelected="1" view="pageLayout" zoomScaleNormal="100" workbookViewId="0">
      <selection activeCell="C10" sqref="C10"/>
    </sheetView>
  </sheetViews>
  <sheetFormatPr baseColWidth="10" defaultRowHeight="15"/>
  <cols>
    <col min="2" max="2" width="32.140625" customWidth="1"/>
    <col min="3" max="3" width="22.85546875" bestFit="1" customWidth="1"/>
    <col min="5" max="5" width="49.140625" customWidth="1"/>
    <col min="6" max="6" width="33.42578125" customWidth="1"/>
  </cols>
  <sheetData>
    <row r="1" spans="1:6" ht="72" customHeight="1" thickBot="1">
      <c r="A1" s="259"/>
      <c r="B1" s="259"/>
      <c r="C1" s="259"/>
      <c r="D1" s="259"/>
      <c r="E1" s="259"/>
      <c r="F1" s="259"/>
    </row>
    <row r="2" spans="1:6" ht="18.75" thickBot="1">
      <c r="A2" s="75" t="s">
        <v>141</v>
      </c>
      <c r="B2" s="89"/>
      <c r="C2" s="22"/>
      <c r="D2" s="171"/>
      <c r="E2" s="172"/>
      <c r="F2" s="173"/>
    </row>
    <row r="3" spans="1:6" ht="21" thickBot="1">
      <c r="A3" s="88" t="s">
        <v>90</v>
      </c>
      <c r="B3" s="89"/>
      <c r="C3" s="169"/>
      <c r="D3" s="170"/>
      <c r="E3" s="21" t="s">
        <v>142</v>
      </c>
      <c r="F3" s="43"/>
    </row>
    <row r="4" spans="1:6" ht="15.75" thickBot="1">
      <c r="A4" s="37" t="s">
        <v>77</v>
      </c>
      <c r="B4" s="267"/>
      <c r="C4" s="268"/>
      <c r="D4" s="268"/>
      <c r="E4" s="268"/>
      <c r="F4" s="269"/>
    </row>
    <row r="5" spans="1:6" ht="18.75" thickBot="1">
      <c r="A5" s="80" t="s">
        <v>58</v>
      </c>
      <c r="B5" s="81"/>
      <c r="C5" s="81"/>
      <c r="D5" s="81"/>
      <c r="E5" s="81"/>
      <c r="F5" s="82"/>
    </row>
    <row r="6" spans="1:6" ht="18">
      <c r="A6" s="217" t="s">
        <v>91</v>
      </c>
      <c r="B6" s="251"/>
      <c r="C6" s="252"/>
      <c r="D6" s="252"/>
      <c r="E6" s="41" t="s">
        <v>92</v>
      </c>
      <c r="F6" s="45"/>
    </row>
    <row r="7" spans="1:6" ht="26.1" customHeight="1">
      <c r="A7" s="253" t="s">
        <v>93</v>
      </c>
      <c r="B7" s="254"/>
      <c r="C7" s="255"/>
      <c r="D7" s="256"/>
      <c r="E7" s="42" t="s">
        <v>97</v>
      </c>
      <c r="F7" s="46"/>
    </row>
    <row r="8" spans="1:6" ht="18">
      <c r="A8" s="219" t="s">
        <v>94</v>
      </c>
      <c r="B8" s="220"/>
      <c r="C8" s="180"/>
      <c r="D8" s="180"/>
      <c r="E8" s="36" t="s">
        <v>98</v>
      </c>
      <c r="F8" s="47"/>
    </row>
    <row r="9" spans="1:6" ht="18">
      <c r="A9" s="219" t="s">
        <v>95</v>
      </c>
      <c r="B9" s="220"/>
      <c r="C9" s="180"/>
      <c r="D9" s="180"/>
      <c r="E9" s="39" t="s">
        <v>99</v>
      </c>
      <c r="F9" s="52"/>
    </row>
    <row r="10" spans="1:6" ht="18.75" thickBot="1">
      <c r="A10" s="257" t="s">
        <v>143</v>
      </c>
      <c r="B10" s="213"/>
      <c r="C10" s="44"/>
      <c r="D10" s="23" t="s">
        <v>144</v>
      </c>
      <c r="E10" s="40" t="s">
        <v>100</v>
      </c>
      <c r="F10" s="48"/>
    </row>
    <row r="11" spans="1:6" ht="18.75" thickBot="1">
      <c r="A11" s="83" t="s">
        <v>0</v>
      </c>
      <c r="B11" s="84"/>
      <c r="C11" s="84"/>
      <c r="D11" s="84"/>
      <c r="E11" s="84"/>
      <c r="F11" s="85"/>
    </row>
    <row r="12" spans="1:6" ht="18">
      <c r="A12" s="217" t="s">
        <v>101</v>
      </c>
      <c r="B12" s="218"/>
      <c r="C12" s="221"/>
      <c r="D12" s="221"/>
      <c r="E12" s="38" t="s">
        <v>110</v>
      </c>
      <c r="F12" s="49"/>
    </row>
    <row r="13" spans="1:6" ht="18">
      <c r="A13" s="219" t="s">
        <v>146</v>
      </c>
      <c r="B13" s="220"/>
      <c r="C13" s="51"/>
      <c r="D13" s="24" t="s">
        <v>145</v>
      </c>
      <c r="E13" s="39" t="s">
        <v>151</v>
      </c>
      <c r="F13" s="50"/>
    </row>
    <row r="14" spans="1:6" ht="18">
      <c r="A14" s="219" t="s">
        <v>103</v>
      </c>
      <c r="B14" s="220"/>
      <c r="C14" s="180"/>
      <c r="D14" s="180"/>
      <c r="E14" s="39" t="s">
        <v>111</v>
      </c>
      <c r="F14" s="46"/>
    </row>
    <row r="15" spans="1:6" ht="18">
      <c r="A15" s="25" t="s">
        <v>104</v>
      </c>
      <c r="B15" s="24"/>
      <c r="C15" s="250"/>
      <c r="D15" s="250"/>
      <c r="E15" s="39" t="s">
        <v>112</v>
      </c>
      <c r="F15" s="50"/>
    </row>
    <row r="16" spans="1:6" ht="18">
      <c r="A16" s="25" t="s">
        <v>105</v>
      </c>
      <c r="B16" s="24"/>
      <c r="C16" s="250"/>
      <c r="D16" s="250"/>
      <c r="E16" s="39" t="s">
        <v>113</v>
      </c>
      <c r="F16" s="50"/>
    </row>
    <row r="17" spans="1:6" ht="18">
      <c r="A17" s="25" t="s">
        <v>106</v>
      </c>
      <c r="B17" s="24"/>
      <c r="C17" s="258"/>
      <c r="D17" s="250"/>
      <c r="E17" s="39" t="s">
        <v>114</v>
      </c>
      <c r="F17" s="50"/>
    </row>
    <row r="18" spans="1:6" ht="18">
      <c r="A18" s="25" t="s">
        <v>107</v>
      </c>
      <c r="B18" s="24"/>
      <c r="C18" s="258"/>
      <c r="D18" s="250"/>
      <c r="E18" s="39" t="s">
        <v>85</v>
      </c>
      <c r="F18" s="50"/>
    </row>
    <row r="19" spans="1:6" ht="18">
      <c r="A19" s="25" t="s">
        <v>108</v>
      </c>
      <c r="B19" s="24"/>
      <c r="C19" s="258"/>
      <c r="D19" s="250"/>
      <c r="E19" s="39" t="s">
        <v>115</v>
      </c>
      <c r="F19" s="50"/>
    </row>
    <row r="20" spans="1:6" ht="18">
      <c r="A20" s="25" t="s">
        <v>148</v>
      </c>
      <c r="B20" s="24"/>
      <c r="C20" s="58"/>
      <c r="D20" s="24" t="s">
        <v>149</v>
      </c>
      <c r="E20" s="39" t="s">
        <v>116</v>
      </c>
      <c r="F20" s="50"/>
    </row>
    <row r="21" spans="1:6" ht="18.75" thickBot="1">
      <c r="A21" s="219" t="s">
        <v>147</v>
      </c>
      <c r="B21" s="220"/>
      <c r="C21" s="250"/>
      <c r="D21" s="250"/>
      <c r="E21" s="39" t="s">
        <v>117</v>
      </c>
      <c r="F21" s="50"/>
    </row>
    <row r="22" spans="1:6" ht="18.75" thickBot="1">
      <c r="A22" s="237" t="s">
        <v>159</v>
      </c>
      <c r="B22" s="238"/>
      <c r="C22" s="239"/>
      <c r="D22" s="240"/>
      <c r="E22" s="40" t="s">
        <v>118</v>
      </c>
      <c r="F22" s="59"/>
    </row>
    <row r="23" spans="1:6" ht="18.75" thickBot="1">
      <c r="A23" s="237" t="s">
        <v>158</v>
      </c>
      <c r="B23" s="238"/>
      <c r="C23" s="239"/>
      <c r="D23" s="240"/>
      <c r="E23" s="64"/>
      <c r="F23" s="65"/>
    </row>
    <row r="24" spans="1:6" ht="21" customHeight="1" thickBot="1">
      <c r="A24" s="270" t="s">
        <v>88</v>
      </c>
      <c r="B24" s="271"/>
      <c r="C24" s="271"/>
      <c r="D24" s="271"/>
      <c r="E24" s="271"/>
      <c r="F24" s="272"/>
    </row>
    <row r="25" spans="1:6" ht="38.1" customHeight="1" thickBot="1">
      <c r="A25" s="241"/>
      <c r="B25" s="242"/>
      <c r="C25" s="242"/>
      <c r="D25" s="242"/>
      <c r="E25" s="242"/>
      <c r="F25" s="243"/>
    </row>
    <row r="26" spans="1:6" ht="18">
      <c r="A26" s="247" t="s">
        <v>150</v>
      </c>
      <c r="B26" s="248"/>
      <c r="C26" s="248"/>
      <c r="D26" s="248"/>
      <c r="E26" s="248"/>
      <c r="F26" s="249"/>
    </row>
    <row r="27" spans="1:6">
      <c r="A27" s="241"/>
      <c r="B27" s="242"/>
      <c r="C27" s="242"/>
      <c r="D27" s="242"/>
      <c r="E27" s="242"/>
      <c r="F27" s="243"/>
    </row>
    <row r="28" spans="1:6" ht="20.100000000000001" customHeight="1" thickBot="1">
      <c r="A28" s="244"/>
      <c r="B28" s="245"/>
      <c r="C28" s="245"/>
      <c r="D28" s="245"/>
      <c r="E28" s="245"/>
      <c r="F28" s="246"/>
    </row>
    <row r="29" spans="1:6" ht="18.75" thickBot="1">
      <c r="A29" s="107" t="s">
        <v>76</v>
      </c>
      <c r="B29" s="108"/>
      <c r="C29" s="108"/>
      <c r="D29" s="108"/>
      <c r="E29" s="108"/>
      <c r="F29" s="109"/>
    </row>
    <row r="30" spans="1:6" ht="18.75" thickBot="1">
      <c r="A30" s="107" t="s">
        <v>60</v>
      </c>
      <c r="B30" s="108"/>
      <c r="C30" s="108"/>
      <c r="D30" s="108"/>
      <c r="E30" s="108"/>
      <c r="F30" s="109"/>
    </row>
    <row r="31" spans="1:6" ht="18" customHeight="1" thickBot="1">
      <c r="A31" s="119" t="s">
        <v>20</v>
      </c>
      <c r="B31" s="120"/>
      <c r="C31" s="120"/>
      <c r="D31" s="120"/>
      <c r="E31" s="120"/>
      <c r="F31" s="121"/>
    </row>
    <row r="32" spans="1:6" ht="36">
      <c r="A32" s="263" t="s">
        <v>120</v>
      </c>
      <c r="B32" s="264"/>
      <c r="C32" s="265"/>
      <c r="D32" s="266"/>
      <c r="E32" s="26" t="s">
        <v>128</v>
      </c>
      <c r="F32" s="60"/>
    </row>
    <row r="33" spans="1:6" ht="18.95" customHeight="1">
      <c r="A33" s="191" t="s">
        <v>121</v>
      </c>
      <c r="B33" s="192"/>
      <c r="C33" s="185"/>
      <c r="D33" s="186"/>
      <c r="E33" s="27" t="s">
        <v>129</v>
      </c>
      <c r="F33" s="61"/>
    </row>
    <row r="34" spans="1:6" ht="21" customHeight="1">
      <c r="A34" s="183" t="s">
        <v>153</v>
      </c>
      <c r="B34" s="184"/>
      <c r="C34" s="185"/>
      <c r="D34" s="186"/>
      <c r="E34" s="27" t="s">
        <v>130</v>
      </c>
      <c r="F34" s="53"/>
    </row>
    <row r="35" spans="1:6" ht="29.1" customHeight="1">
      <c r="A35" s="183" t="s">
        <v>152</v>
      </c>
      <c r="B35" s="184"/>
      <c r="C35" s="185"/>
      <c r="D35" s="186"/>
      <c r="E35" s="27" t="s">
        <v>79</v>
      </c>
      <c r="F35" s="54"/>
    </row>
    <row r="36" spans="1:6" ht="30">
      <c r="A36" s="187" t="s">
        <v>154</v>
      </c>
      <c r="B36" s="188"/>
      <c r="C36" s="189"/>
      <c r="D36" s="190"/>
      <c r="E36" s="28" t="s">
        <v>155</v>
      </c>
      <c r="F36" s="55"/>
    </row>
    <row r="37" spans="1:6" ht="18.95" customHeight="1">
      <c r="A37" s="191" t="s">
        <v>124</v>
      </c>
      <c r="B37" s="192"/>
      <c r="C37" s="193"/>
      <c r="D37" s="194"/>
      <c r="E37" s="27" t="s">
        <v>132</v>
      </c>
      <c r="F37" s="61"/>
    </row>
    <row r="38" spans="1:6" ht="18.95" customHeight="1">
      <c r="A38" s="191" t="s">
        <v>125</v>
      </c>
      <c r="B38" s="192"/>
      <c r="C38" s="193"/>
      <c r="D38" s="194"/>
      <c r="E38" s="27" t="s">
        <v>133</v>
      </c>
      <c r="F38" s="61"/>
    </row>
    <row r="39" spans="1:6" ht="24" customHeight="1">
      <c r="A39" s="191" t="s">
        <v>126</v>
      </c>
      <c r="B39" s="192"/>
      <c r="C39" s="193"/>
      <c r="D39" s="194"/>
      <c r="E39" s="27" t="s">
        <v>134</v>
      </c>
      <c r="F39" s="61"/>
    </row>
    <row r="40" spans="1:6" ht="24.95" customHeight="1" thickBot="1">
      <c r="A40" s="195" t="s">
        <v>127</v>
      </c>
      <c r="B40" s="196"/>
      <c r="C40" s="197"/>
      <c r="D40" s="198"/>
      <c r="E40" s="29" t="s">
        <v>156</v>
      </c>
      <c r="F40" s="56"/>
    </row>
    <row r="41" spans="1:6" ht="15.75" thickBot="1">
      <c r="A41" s="201" t="s">
        <v>78</v>
      </c>
      <c r="B41" s="202"/>
      <c r="C41" s="203"/>
      <c r="D41" s="204"/>
      <c r="E41" s="204"/>
      <c r="F41" s="205"/>
    </row>
    <row r="42" spans="1:6" ht="18.95" customHeight="1" thickBot="1">
      <c r="A42" s="119" t="s">
        <v>21</v>
      </c>
      <c r="B42" s="120"/>
      <c r="C42" s="120"/>
      <c r="D42" s="120"/>
      <c r="E42" s="120"/>
      <c r="F42" s="121"/>
    </row>
    <row r="43" spans="1:6" ht="18">
      <c r="A43" s="206" t="s">
        <v>80</v>
      </c>
      <c r="B43" s="207"/>
      <c r="C43" s="208"/>
      <c r="D43" s="209"/>
      <c r="E43" s="30" t="s">
        <v>82</v>
      </c>
      <c r="F43" s="62"/>
    </row>
    <row r="44" spans="1:6" ht="18.75" thickBot="1">
      <c r="A44" s="210" t="s">
        <v>81</v>
      </c>
      <c r="B44" s="211"/>
      <c r="C44" s="260"/>
      <c r="D44" s="261"/>
      <c r="E44" s="31" t="s">
        <v>83</v>
      </c>
      <c r="F44" s="48"/>
    </row>
    <row r="45" spans="1:6" ht="18.75" thickBot="1">
      <c r="A45" s="119" t="s">
        <v>57</v>
      </c>
      <c r="B45" s="120"/>
      <c r="C45" s="120"/>
      <c r="D45" s="120"/>
      <c r="E45" s="120"/>
      <c r="F45" s="121"/>
    </row>
    <row r="46" spans="1:6" ht="18">
      <c r="A46" s="32" t="s">
        <v>136</v>
      </c>
      <c r="B46" s="33"/>
      <c r="C46" s="262"/>
      <c r="D46" s="262"/>
      <c r="E46" s="34" t="s">
        <v>138</v>
      </c>
      <c r="F46" s="57"/>
    </row>
    <row r="47" spans="1:6" ht="18">
      <c r="A47" s="35" t="s">
        <v>137</v>
      </c>
      <c r="B47" s="24"/>
      <c r="C47" s="180"/>
      <c r="D47" s="180"/>
      <c r="E47" s="36" t="s">
        <v>140</v>
      </c>
      <c r="F47" s="63"/>
    </row>
    <row r="48" spans="1:6" ht="18.75" thickBot="1">
      <c r="A48" s="212" t="s">
        <v>157</v>
      </c>
      <c r="B48" s="213"/>
      <c r="C48" s="213"/>
      <c r="D48" s="213"/>
      <c r="E48" s="199"/>
      <c r="F48" s="200"/>
    </row>
    <row r="49" spans="1:6" ht="24.95" customHeight="1" thickBot="1">
      <c r="A49" s="119" t="s">
        <v>27</v>
      </c>
      <c r="B49" s="120"/>
      <c r="C49" s="120"/>
      <c r="D49" s="120"/>
      <c r="E49" s="120"/>
      <c r="F49" s="121"/>
    </row>
    <row r="50" spans="1:6" ht="32.1" customHeight="1" thickBot="1">
      <c r="A50" s="214"/>
      <c r="B50" s="215"/>
      <c r="C50" s="215"/>
      <c r="D50" s="215"/>
      <c r="E50" s="215"/>
      <c r="F50" s="216"/>
    </row>
    <row r="51" spans="1:6" ht="18.75" thickBot="1">
      <c r="A51" s="119" t="s">
        <v>55</v>
      </c>
      <c r="B51" s="120"/>
      <c r="C51" s="120"/>
      <c r="D51" s="120"/>
      <c r="E51" s="120"/>
      <c r="F51" s="121"/>
    </row>
    <row r="52" spans="1:6">
      <c r="A52" s="231"/>
      <c r="B52" s="232"/>
      <c r="C52" s="232"/>
      <c r="D52" s="232"/>
      <c r="E52" s="232"/>
      <c r="F52" s="233"/>
    </row>
    <row r="53" spans="1:6">
      <c r="A53" s="234"/>
      <c r="B53" s="235"/>
      <c r="C53" s="235"/>
      <c r="D53" s="235"/>
      <c r="E53" s="235"/>
      <c r="F53" s="236"/>
    </row>
    <row r="54" spans="1:6" ht="15.75" thickBot="1">
      <c r="A54" s="234"/>
      <c r="B54" s="235"/>
      <c r="C54" s="235"/>
      <c r="D54" s="235"/>
      <c r="E54" s="235"/>
      <c r="F54" s="236"/>
    </row>
    <row r="55" spans="1:6" ht="18.75" thickBot="1">
      <c r="A55" s="155" t="s">
        <v>56</v>
      </c>
      <c r="B55" s="156"/>
      <c r="C55" s="156"/>
      <c r="D55" s="156"/>
      <c r="E55" s="156"/>
      <c r="F55" s="157"/>
    </row>
    <row r="56" spans="1:6">
      <c r="A56" s="214"/>
      <c r="B56" s="215"/>
      <c r="C56" s="215"/>
      <c r="D56" s="215"/>
      <c r="E56" s="215"/>
      <c r="F56" s="216"/>
    </row>
    <row r="57" spans="1:6">
      <c r="A57" s="222"/>
      <c r="B57" s="223"/>
      <c r="C57" s="223"/>
      <c r="D57" s="223"/>
      <c r="E57" s="223"/>
      <c r="F57" s="224"/>
    </row>
    <row r="58" spans="1:6" ht="15.75" thickBot="1">
      <c r="A58" s="225"/>
      <c r="B58" s="226"/>
      <c r="C58" s="226"/>
      <c r="D58" s="226"/>
      <c r="E58" s="226"/>
      <c r="F58" s="227"/>
    </row>
    <row r="59" spans="1:6" ht="15.75" thickBot="1">
      <c r="A59" s="167" t="s">
        <v>74</v>
      </c>
      <c r="B59" s="168"/>
      <c r="C59" s="174"/>
      <c r="D59" s="174"/>
      <c r="E59" s="174"/>
      <c r="F59" s="175"/>
    </row>
    <row r="60" spans="1:6" ht="15.75" thickBot="1">
      <c r="A60" s="167" t="s">
        <v>61</v>
      </c>
      <c r="B60" s="168"/>
      <c r="C60" s="174"/>
      <c r="D60" s="174"/>
      <c r="E60" s="174"/>
      <c r="F60" s="175"/>
    </row>
    <row r="61" spans="1:6" ht="15.75" thickBot="1">
      <c r="A61" s="167" t="s">
        <v>62</v>
      </c>
      <c r="B61" s="176"/>
      <c r="C61" s="176"/>
      <c r="D61" s="71"/>
      <c r="E61" s="181"/>
      <c r="F61" s="182"/>
    </row>
    <row r="62" spans="1:6" ht="15.75" thickBot="1">
      <c r="A62" s="177" t="s">
        <v>63</v>
      </c>
      <c r="B62" s="178"/>
      <c r="C62" s="179"/>
      <c r="D62" s="228"/>
      <c r="E62" s="229"/>
      <c r="F62" s="230"/>
    </row>
    <row r="63" spans="1:6" ht="15.75" thickBot="1">
      <c r="A63" s="167" t="s">
        <v>68</v>
      </c>
      <c r="B63" s="168"/>
      <c r="C63" s="174"/>
      <c r="D63" s="174"/>
      <c r="E63" s="174"/>
      <c r="F63" s="175"/>
    </row>
    <row r="64" spans="1:6" ht="15.75" thickBot="1">
      <c r="A64" s="167" t="s">
        <v>64</v>
      </c>
      <c r="B64" s="168"/>
      <c r="C64" s="174"/>
      <c r="D64" s="174"/>
      <c r="E64" s="174"/>
      <c r="F64" s="175"/>
    </row>
    <row r="65" spans="1:6" ht="15.75" thickBot="1">
      <c r="A65" s="167" t="s">
        <v>65</v>
      </c>
      <c r="B65" s="168"/>
      <c r="C65" s="174"/>
      <c r="D65" s="174"/>
      <c r="E65" s="174"/>
      <c r="F65" s="175"/>
    </row>
    <row r="66" spans="1:6" ht="15.75" thickBot="1">
      <c r="A66" s="167" t="s">
        <v>66</v>
      </c>
      <c r="B66" s="168"/>
      <c r="C66" s="174"/>
      <c r="D66" s="174"/>
      <c r="E66" s="174"/>
      <c r="F66" s="175"/>
    </row>
    <row r="67" spans="1:6" ht="15.75" thickBot="1">
      <c r="A67" s="167" t="s">
        <v>67</v>
      </c>
      <c r="B67" s="168"/>
      <c r="C67" s="174"/>
      <c r="D67" s="174"/>
      <c r="E67" s="174"/>
      <c r="F67" s="175"/>
    </row>
    <row r="68" spans="1:6" ht="15.75" thickBot="1">
      <c r="A68" s="167" t="s">
        <v>69</v>
      </c>
      <c r="B68" s="168"/>
      <c r="C68" s="174"/>
      <c r="D68" s="174"/>
      <c r="E68" s="174"/>
      <c r="F68" s="175"/>
    </row>
    <row r="69" spans="1:6" ht="15.75" thickBot="1">
      <c r="A69" s="167" t="s">
        <v>75</v>
      </c>
      <c r="B69" s="168"/>
      <c r="C69" s="174"/>
      <c r="D69" s="174"/>
      <c r="E69" s="174"/>
      <c r="F69" s="175"/>
    </row>
    <row r="70" spans="1:6" ht="15.75" thickBot="1">
      <c r="A70" s="167" t="s">
        <v>70</v>
      </c>
      <c r="B70" s="168"/>
      <c r="C70" s="174"/>
      <c r="D70" s="174"/>
      <c r="E70" s="174"/>
      <c r="F70" s="175"/>
    </row>
    <row r="71" spans="1:6" ht="15.75" thickBot="1">
      <c r="A71" s="167" t="s">
        <v>71</v>
      </c>
      <c r="B71" s="168"/>
      <c r="C71" s="174"/>
      <c r="D71" s="174"/>
      <c r="E71" s="174"/>
      <c r="F71" s="175"/>
    </row>
    <row r="72" spans="1:6" ht="15.75" thickBot="1">
      <c r="A72" s="167" t="s">
        <v>73</v>
      </c>
      <c r="B72" s="168"/>
      <c r="C72" s="174"/>
      <c r="D72" s="174"/>
      <c r="E72" s="174"/>
      <c r="F72" s="175"/>
    </row>
    <row r="73" spans="1:6" ht="15.75" thickBot="1">
      <c r="A73" s="167" t="s">
        <v>72</v>
      </c>
      <c r="B73" s="168"/>
      <c r="C73" s="174"/>
      <c r="D73" s="174"/>
      <c r="E73" s="174"/>
      <c r="F73" s="175"/>
    </row>
  </sheetData>
  <mergeCells count="106">
    <mergeCell ref="C17:D17"/>
    <mergeCell ref="C18:D18"/>
    <mergeCell ref="A14:B14"/>
    <mergeCell ref="A2:B2"/>
    <mergeCell ref="A3:B3"/>
    <mergeCell ref="A1:F1"/>
    <mergeCell ref="C44:D44"/>
    <mergeCell ref="C46:D46"/>
    <mergeCell ref="A45:F45"/>
    <mergeCell ref="A32:B32"/>
    <mergeCell ref="A31:F31"/>
    <mergeCell ref="C32:D32"/>
    <mergeCell ref="A33:B33"/>
    <mergeCell ref="C33:D33"/>
    <mergeCell ref="A37:B37"/>
    <mergeCell ref="C37:D37"/>
    <mergeCell ref="A38:B38"/>
    <mergeCell ref="B4:F4"/>
    <mergeCell ref="C38:D38"/>
    <mergeCell ref="C19:D19"/>
    <mergeCell ref="C21:D21"/>
    <mergeCell ref="A24:F24"/>
    <mergeCell ref="A29:F29"/>
    <mergeCell ref="A30:F30"/>
    <mergeCell ref="A5:F5"/>
    <mergeCell ref="A6:B6"/>
    <mergeCell ref="C6:D6"/>
    <mergeCell ref="A7:B7"/>
    <mergeCell ref="C7:D7"/>
    <mergeCell ref="C8:D8"/>
    <mergeCell ref="C9:D9"/>
    <mergeCell ref="A10:B10"/>
    <mergeCell ref="A9:B9"/>
    <mergeCell ref="A8:B8"/>
    <mergeCell ref="A12:B12"/>
    <mergeCell ref="A11:F11"/>
    <mergeCell ref="A13:B13"/>
    <mergeCell ref="C12:D12"/>
    <mergeCell ref="C67:F67"/>
    <mergeCell ref="C68:F68"/>
    <mergeCell ref="A56:F58"/>
    <mergeCell ref="D62:F62"/>
    <mergeCell ref="C63:F63"/>
    <mergeCell ref="C64:F64"/>
    <mergeCell ref="A51:F51"/>
    <mergeCell ref="A52:F54"/>
    <mergeCell ref="A55:F55"/>
    <mergeCell ref="A23:B23"/>
    <mergeCell ref="C23:D23"/>
    <mergeCell ref="A22:B22"/>
    <mergeCell ref="C22:D22"/>
    <mergeCell ref="A21:B21"/>
    <mergeCell ref="A27:F28"/>
    <mergeCell ref="A26:F26"/>
    <mergeCell ref="A25:F25"/>
    <mergeCell ref="C14:D14"/>
    <mergeCell ref="C15:D15"/>
    <mergeCell ref="C16:D16"/>
    <mergeCell ref="C47:D47"/>
    <mergeCell ref="C59:F59"/>
    <mergeCell ref="C60:F60"/>
    <mergeCell ref="E61:F61"/>
    <mergeCell ref="A34:B34"/>
    <mergeCell ref="C34:D34"/>
    <mergeCell ref="A35:B35"/>
    <mergeCell ref="C35:D35"/>
    <mergeCell ref="A36:B36"/>
    <mergeCell ref="C36:D36"/>
    <mergeCell ref="A39:B39"/>
    <mergeCell ref="C39:D39"/>
    <mergeCell ref="A40:B40"/>
    <mergeCell ref="C40:D40"/>
    <mergeCell ref="E48:F48"/>
    <mergeCell ref="A42:F42"/>
    <mergeCell ref="A41:B41"/>
    <mergeCell ref="C41:F41"/>
    <mergeCell ref="A43:B43"/>
    <mergeCell ref="C43:D43"/>
    <mergeCell ref="A44:B44"/>
    <mergeCell ref="A48:D48"/>
    <mergeCell ref="A49:F49"/>
    <mergeCell ref="A50:F50"/>
    <mergeCell ref="A71:B71"/>
    <mergeCell ref="A73:B73"/>
    <mergeCell ref="A72:B72"/>
    <mergeCell ref="C3:D3"/>
    <mergeCell ref="D2:F2"/>
    <mergeCell ref="C71:F71"/>
    <mergeCell ref="C70:F70"/>
    <mergeCell ref="C72:F72"/>
    <mergeCell ref="C73:F73"/>
    <mergeCell ref="A59:B59"/>
    <mergeCell ref="A60:B60"/>
    <mergeCell ref="A61:D61"/>
    <mergeCell ref="A62:C62"/>
    <mergeCell ref="A63:B63"/>
    <mergeCell ref="A64:B64"/>
    <mergeCell ref="A65:B65"/>
    <mergeCell ref="A66:B66"/>
    <mergeCell ref="A67:B67"/>
    <mergeCell ref="A68:B68"/>
    <mergeCell ref="A70:B70"/>
    <mergeCell ref="A69:B69"/>
    <mergeCell ref="C65:F65"/>
    <mergeCell ref="C66:F66"/>
    <mergeCell ref="C69:F69"/>
  </mergeCells>
  <dataValidations disablePrompts="1" count="25">
    <dataValidation type="list" allowBlank="1" showInputMessage="1" showErrorMessage="1" sqref="C2" xr:uid="{7BA2256E-EE32-AE48-BD88-2625DD32AB1C}">
      <formula1>"1 jour 2 tech,1 jour 3 tech ,2 jour 2 tech ,2 jour 3 tech  "</formula1>
    </dataValidation>
    <dataValidation operator="greaterThan" allowBlank="1" showInputMessage="1" showErrorMessage="1" sqref="C3" xr:uid="{650296C8-D0E5-D244-BA3E-65D21929DDE2}"/>
    <dataValidation type="list" allowBlank="1" showInputMessage="1" showErrorMessage="1" sqref="F9" xr:uid="{1CCF4152-0BED-F642-92F4-572741948EB8}">
      <formula1>"Orange,Sosh,Free,SFR,Bouygues,RED,Alsatis,Coriolis,NRJ"</formula1>
    </dataValidation>
    <dataValidation type="list" allowBlank="1" showInputMessage="1" showErrorMessage="1" sqref="C12:D12" xr:uid="{D82D9205-A71E-014A-9FE1-136C0A33314D}">
      <formula1>"N,NE,E,SE,S,SW,W,NW"</formula1>
    </dataValidation>
    <dataValidation type="list" allowBlank="1" showInputMessage="1" showErrorMessage="1" sqref="C14:D14" xr:uid="{08F3AD97-3D28-F946-9590-8DAA9C8B599E}">
      <formula1>"Tuile mécanique,Ecaille,Ardoise,Fibro,Bac,acier,Terrasse  "</formula1>
    </dataValidation>
    <dataValidation type="list" allowBlank="1" showInputMessage="1" showErrorMessage="1" sqref="C15:D15" xr:uid="{A92887F9-752D-8649-B50A-C426BC6BE687}">
      <formula1>"Traditionnelle,Fermette,Métalique,Terrasse  "</formula1>
    </dataValidation>
    <dataValidation type="list" allowBlank="1" showInputMessage="1" showErrorMessage="1" sqref="C16:D16 C21:D21 F21 C37:D38 F33 F38 C43:D44 F43:F44 C59:F60 C63:F73 E61:F61 D62:F62" xr:uid="{89C43476-5C28-9D44-9877-05D7FD2DDEE7}">
      <formula1>"OUI,NON"</formula1>
    </dataValidation>
    <dataValidation type="list" allowBlank="1" showInputMessage="1" showErrorMessage="1" sqref="C17:D17" xr:uid="{B595FD90-C915-DB48-8ECD-78CDE841D916}">
      <formula1>"50,60,70,90,170"</formula1>
    </dataValidation>
    <dataValidation type="list" allowBlank="1" showInputMessage="1" showErrorMessage="1" sqref="C18:D18 F19" xr:uid="{FECBCF4C-83CC-664A-A7E0-B4B30978CF08}">
      <formula1>"NEUF,BON,MAUVAIS"</formula1>
    </dataValidation>
    <dataValidation type="list" allowBlank="1" showInputMessage="1" showErrorMessage="1" sqref="C19:D19" xr:uid="{55C5E5A5-821E-FB43-AFA8-A124E662F812}">
      <formula1>"Scellé,ventilé"</formula1>
    </dataValidation>
    <dataValidation type="list" allowBlank="1" showInputMessage="1" showErrorMessage="1" sqref="C20" xr:uid="{2DFD7C10-D555-864E-A598-BC26273FF674}">
      <formula1>"15,27,38"</formula1>
    </dataValidation>
    <dataValidation type="list" allowBlank="1" showInputMessage="1" showErrorMessage="1" sqref="F13" xr:uid="{EF4B806B-13B9-6640-8F1F-54803A4042E6}">
      <formula1>"surimposition,intégration"</formula1>
    </dataValidation>
    <dataValidation type="list" allowBlank="1" showInputMessage="1" showErrorMessage="1" sqref="F16" xr:uid="{C90298D7-E5C7-004E-9CB7-367EDE4F6047}">
      <formula1>"bois,métalique,béton"</formula1>
    </dataValidation>
    <dataValidation type="list" allowBlank="1" showInputMessage="1" showErrorMessage="1" sqref="F20" xr:uid="{62336943-1980-7745-BBF9-6CBE97EBFBF8}">
      <formula1>"Tuille non scellé,Tuille scellé,Bande de rive"</formula1>
    </dataValidation>
    <dataValidation type="list" allowBlank="1" showInputMessage="1" showErrorMessage="1" sqref="F22:F23" xr:uid="{E036185F-8FC9-0046-82C5-2539638424C1}">
      <formula1>"OUI 5,OUI 10, OUI 10+, NON"</formula1>
    </dataValidation>
    <dataValidation type="list" allowBlank="1" showInputMessage="1" showErrorMessage="1" sqref="C32:D32" xr:uid="{569B9CBD-74BD-8C45-BE55-237AB5FF9C31}">
      <formula1>"monophasé,triphasé"</formula1>
    </dataValidation>
    <dataValidation type="list" allowBlank="1" showInputMessage="1" showErrorMessage="1" sqref="C36:D36" xr:uid="{8225DE1B-F1CF-964B-A1A9-D02D256763EF}">
      <formula1>"Aérien,Sous-terrain,Les deux"</formula1>
    </dataValidation>
    <dataValidation type="list" allowBlank="1" showInputMessage="1" showErrorMessage="1" sqref="C39:D39" xr:uid="{42632427-FFC0-024D-AA8B-13561845C570}">
      <formula1>"Base,HCP,EJP,Tempo,SHC,WE  "</formula1>
    </dataValidation>
    <dataValidation type="list" allowBlank="1" showInputMessage="1" showErrorMessage="1" sqref="F32" xr:uid="{280D4DD5-DDF7-B74F-A2C5-2AF0610F24D2}">
      <formula1>"3,6,9,12,15,18"</formula1>
    </dataValidation>
    <dataValidation type="list" allowBlank="1" showInputMessage="1" showErrorMessage="1" sqref="F37" xr:uid="{0840550B-0D5E-7040-9A7B-0F590F8572B9}">
      <formula1>"23,35,54"</formula1>
    </dataValidation>
    <dataValidation type="list" allowBlank="1" showInputMessage="1" showErrorMessage="1" sqref="F39" xr:uid="{5F49910A-C51D-1440-AA58-DD6A1F3FD444}">
      <formula1>"BON, MAUVAIS"</formula1>
    </dataValidation>
    <dataValidation type="list" allowBlank="1" showInputMessage="1" showErrorMessage="1" sqref="C47:D47" xr:uid="{7F1BE5D3-A0A8-354F-A6D2-AF91AD866C0D}">
      <formula1>"Chauffaud éléctrique ,Thermodynamique,Chaudière gaz,Chaudière fuel,Pac,Solaire thermique  "</formula1>
    </dataValidation>
    <dataValidation type="list" allowBlank="1" showInputMessage="1" showErrorMessage="1" sqref="F47" xr:uid="{0A80EC83-1EAD-3643-98A6-111AFF1F3191}">
      <formula1>"Monophasé,Triphasé"</formula1>
    </dataValidation>
    <dataValidation type="list" allowBlank="1" showInputMessage="1" showErrorMessage="1" sqref="C22:D22" xr:uid="{D7AEDAAD-6030-44CE-AEF2-579F4AE0469A}">
      <mc:AlternateContent xmlns:x12ac="http://schemas.microsoft.com/office/spreadsheetml/2011/1/ac" xmlns:mc="http://schemas.openxmlformats.org/markup-compatibility/2006">
        <mc:Choice Requires="x12ac">
          <x12ac:list>"1,5",2,"2,5",3,"3,5",4</x12ac:list>
        </mc:Choice>
        <mc:Fallback>
          <formula1>"1,5,2,2,5,3,3,5,4"</formula1>
        </mc:Fallback>
      </mc:AlternateContent>
    </dataValidation>
    <dataValidation type="list" allowBlank="1" showInputMessage="1" showErrorMessage="1" sqref="C23:D23" xr:uid="{EC504FF8-3DC5-4AEB-B94B-D9F9068C3652}">
      <formula1>"4S,Coppo,Vario 2,Toiture double,Ardoise,2k2 climber"</formula1>
    </dataValidation>
  </dataValidations>
  <printOptions horizontalCentered="1" verticalCentered="1"/>
  <pageMargins left="0.19685039370078741" right="0.19685039370078741" top="0.35433070866141736" bottom="0" header="0.31496062992125984" footer="0"/>
  <pageSetup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4708-F61C-8B46-A799-643A58E0726B}">
  <dimension ref="A1"/>
  <sheetViews>
    <sheetView showGridLines="0" workbookViewId="0">
      <selection activeCell="L49" sqref="L49"/>
    </sheetView>
  </sheetViews>
  <sheetFormatPr baseColWidth="10" defaultRowHeight="15"/>
  <sheetData/>
  <sheetProtection algorithmName="SHA-512" hashValue="1YfQpvAKuYIYcFB2LgkLcNvCt9WzTmcuWzhPbjzqZAG//4WuoLfHJpL7Qz7MBp2MkmTA56QvxBjCUbnCIZvftQ==" saltValue="3PZoc1c2mLasG4Kxk4c0AA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44"/>
  <sheetViews>
    <sheetView topLeftCell="A7" workbookViewId="0">
      <selection activeCell="I38" sqref="I38"/>
    </sheetView>
  </sheetViews>
  <sheetFormatPr baseColWidth="10" defaultRowHeight="15"/>
  <cols>
    <col min="7" max="7" width="30.85546875" customWidth="1"/>
    <col min="12" max="12" width="15.42578125" customWidth="1"/>
  </cols>
  <sheetData>
    <row r="2" spans="3:12" ht="15.75" thickBot="1"/>
    <row r="3" spans="3:12" ht="15.75" thickBot="1">
      <c r="L3" s="11" t="s">
        <v>16</v>
      </c>
    </row>
    <row r="4" spans="3:12">
      <c r="C4" s="7" t="s">
        <v>1</v>
      </c>
      <c r="D4" s="8" t="s">
        <v>2</v>
      </c>
      <c r="E4" s="5"/>
      <c r="G4" s="11" t="s">
        <v>22</v>
      </c>
      <c r="H4" s="11" t="str">
        <f>IF(Données!$B$18="Tuile",D4,IF(Données!$B$18="Ardoise","Ardoise",IF(Données!$B$18="Bac métallique",D11,IF(Données!$B$18="Fibrociment",D21,""))))</f>
        <v/>
      </c>
      <c r="L4" s="12" t="s">
        <v>17</v>
      </c>
    </row>
    <row r="5" spans="3:12">
      <c r="C5" s="9"/>
      <c r="D5" s="4" t="s">
        <v>3</v>
      </c>
      <c r="E5" s="2"/>
      <c r="G5" s="12" t="s">
        <v>23</v>
      </c>
      <c r="H5" s="12" t="str">
        <f>IF(Données!$B$18="Tuile",D5,IF(Données!$B$18="Ardoise","",IF(Données!$B$18="Bac métallique",D12,IF(Données!$B$18="Fibrociment",D22,""))))</f>
        <v/>
      </c>
      <c r="L5" s="12" t="s">
        <v>18</v>
      </c>
    </row>
    <row r="6" spans="3:12">
      <c r="C6" s="9"/>
      <c r="D6" s="4" t="s">
        <v>4</v>
      </c>
      <c r="E6" s="2"/>
      <c r="G6" s="12" t="s">
        <v>24</v>
      </c>
      <c r="H6" s="12" t="str">
        <f>IF(Données!$B$18="Tuile",D6,IF(Données!$B$18="Ardoise","",IF(Données!$B$18="Bac métallique",D13,IF(Données!$B$18="Fibrociment",D23,""))))</f>
        <v/>
      </c>
      <c r="L6" s="12" t="s">
        <v>19</v>
      </c>
    </row>
    <row r="7" spans="3:12">
      <c r="C7" s="9"/>
      <c r="D7" s="4" t="s">
        <v>5</v>
      </c>
      <c r="E7" s="2"/>
      <c r="G7" s="12" t="s">
        <v>25</v>
      </c>
      <c r="H7" s="12" t="str">
        <f>IF(Données!$B$18="Tuile",D7,IF(Données!$B$18="Ardoise","",IF(Données!$B$18="Bac métallique",D14,IF(Données!$B$18="Fibrociment","",""))))</f>
        <v/>
      </c>
      <c r="L7" s="12"/>
    </row>
    <row r="8" spans="3:12">
      <c r="C8" s="9"/>
      <c r="D8" s="4" t="s">
        <v>6</v>
      </c>
      <c r="E8" s="2"/>
      <c r="G8" s="12" t="s">
        <v>26</v>
      </c>
      <c r="H8" s="12" t="str">
        <f>IF(Données!$B$18="Tuile",D8,IF(Données!$B$18="Ardoise","",IF(Données!$B$18="Bac métallique",D15,IF(Données!$B$18="Fibrociment","",""))))</f>
        <v/>
      </c>
      <c r="L8" s="12"/>
    </row>
    <row r="9" spans="3:12" ht="15.75" thickBot="1">
      <c r="C9" s="9"/>
      <c r="D9" s="4" t="s">
        <v>7</v>
      </c>
      <c r="E9" s="2"/>
      <c r="G9" s="13" t="s">
        <v>15</v>
      </c>
      <c r="H9" s="13" t="str">
        <f>IF(Données!$B$18="Tuile",D9,IF(Données!$B$18="Ardoise","",IF(Données!$B$18="Bac métallique","",IF(Données!$B$18="Fibrociment","",""))))</f>
        <v/>
      </c>
      <c r="L9" s="13"/>
    </row>
    <row r="10" spans="3:12">
      <c r="C10" s="9"/>
      <c r="D10" s="4" t="s">
        <v>15</v>
      </c>
      <c r="E10" s="2"/>
      <c r="H10" t="str">
        <f>IF(Données!$B$18="Tuile",D10,IF(Données!$B$18="Ardoise","",IF(Données!$B$18="Bac métallique","",IF(Données!$B$18="Fibrociment","",""))))</f>
        <v/>
      </c>
    </row>
    <row r="11" spans="3:12">
      <c r="C11" s="9" t="s">
        <v>8</v>
      </c>
      <c r="D11" s="4" t="s">
        <v>9</v>
      </c>
      <c r="E11" s="2"/>
      <c r="G11" t="e">
        <f>IF(Données!#REF!=Formules!G4,"Kit électrique ",IF(AND(Données!#REF!=Formules!G8,Données!#REF!="Oui"),"Kit PAC",IF(Données!#REF!=Formules!G6,"Kit PAC à valider","Kit Thermostat")))</f>
        <v>#REF!</v>
      </c>
    </row>
    <row r="12" spans="3:12">
      <c r="C12" s="9"/>
      <c r="D12" s="14" t="s">
        <v>52</v>
      </c>
      <c r="E12" s="2"/>
    </row>
    <row r="13" spans="3:12">
      <c r="C13" s="9"/>
      <c r="D13" s="4" t="s">
        <v>10</v>
      </c>
      <c r="E13" s="2"/>
    </row>
    <row r="14" spans="3:12" ht="15.75" thickBot="1">
      <c r="C14" s="9"/>
      <c r="D14" s="4" t="s">
        <v>11</v>
      </c>
      <c r="E14" s="2"/>
    </row>
    <row r="15" spans="3:12">
      <c r="C15" s="9"/>
      <c r="D15" s="14" t="s">
        <v>15</v>
      </c>
      <c r="E15" s="2"/>
      <c r="G15" s="7" t="s">
        <v>28</v>
      </c>
      <c r="H15" s="8"/>
      <c r="I15" s="8"/>
      <c r="J15" s="8"/>
      <c r="K15" s="5"/>
    </row>
    <row r="16" spans="3:12">
      <c r="C16" s="9"/>
      <c r="D16" s="4"/>
      <c r="E16" s="2"/>
      <c r="G16" s="9" t="s">
        <v>29</v>
      </c>
      <c r="H16" s="4" t="e">
        <f>SUM(Données!B47*Données!E47+Données!#REF!)</f>
        <v>#REF!</v>
      </c>
      <c r="I16" s="4"/>
      <c r="J16" s="4">
        <f>IF(Données!B33="TRIPHASE",3,1)</f>
        <v>1</v>
      </c>
      <c r="K16" s="2">
        <f>IF(AND(Données!B33="TRIPHASE",Données!E49="TRIPHASE"),3,1)</f>
        <v>1</v>
      </c>
    </row>
    <row r="17" spans="3:11">
      <c r="C17" s="9"/>
      <c r="D17" s="4"/>
      <c r="E17" s="2"/>
      <c r="G17" s="9" t="s">
        <v>30</v>
      </c>
      <c r="H17" s="4" t="e">
        <f>IF(Données!B33="TRIPHASE",9000,IF(H16&lt;=4250,4000,IF(H16&lt;6750,6000,9000)))</f>
        <v>#REF!</v>
      </c>
      <c r="I17" s="4"/>
      <c r="J17" s="4"/>
      <c r="K17" s="2"/>
    </row>
    <row r="18" spans="3:11">
      <c r="C18" s="9"/>
      <c r="D18" s="4"/>
      <c r="E18" s="2"/>
      <c r="G18" s="9" t="s">
        <v>31</v>
      </c>
      <c r="H18" s="4" t="e">
        <f>IF(AND(Données!#REF!="Oui",Données!B49="Autre (chaudière, PAC…)"),40,IF(Données!#REF!="Oui",20,IF(Données!B49="Autre (chaudière, PAC…)",30,10)))</f>
        <v>#REF!</v>
      </c>
      <c r="I18" s="4"/>
      <c r="J18" s="4"/>
      <c r="K18" s="2"/>
    </row>
    <row r="19" spans="3:11">
      <c r="C19" s="9"/>
      <c r="D19" s="4"/>
      <c r="E19" s="2"/>
      <c r="G19" s="9" t="s">
        <v>32</v>
      </c>
      <c r="H19" s="4" t="e">
        <f>CONCATENATE(H17+H18,"-",J16,K16,"-E")</f>
        <v>#REF!</v>
      </c>
      <c r="I19" s="4"/>
      <c r="J19" s="4"/>
      <c r="K19" s="2"/>
    </row>
    <row r="20" spans="3:11">
      <c r="C20" s="9"/>
      <c r="D20" s="4"/>
      <c r="E20" s="2"/>
      <c r="G20" s="9" t="s">
        <v>33</v>
      </c>
      <c r="H20" s="4"/>
      <c r="I20" s="4"/>
      <c r="J20" s="4"/>
      <c r="K20" s="2"/>
    </row>
    <row r="21" spans="3:11">
      <c r="C21" s="9" t="s">
        <v>12</v>
      </c>
      <c r="D21" s="4" t="s">
        <v>13</v>
      </c>
      <c r="E21" s="2"/>
      <c r="G21" s="9" t="s">
        <v>34</v>
      </c>
      <c r="H21" s="4"/>
      <c r="I21" s="4"/>
      <c r="J21" s="4"/>
      <c r="K21" s="2"/>
    </row>
    <row r="22" spans="3:11">
      <c r="C22" s="9"/>
      <c r="D22" s="4" t="s">
        <v>14</v>
      </c>
      <c r="E22" s="2"/>
      <c r="G22" s="9" t="s">
        <v>35</v>
      </c>
      <c r="H22" s="4"/>
      <c r="I22" s="4"/>
      <c r="J22" s="4"/>
      <c r="K22" s="2"/>
    </row>
    <row r="23" spans="3:11">
      <c r="C23" s="9"/>
      <c r="D23" s="4" t="s">
        <v>15</v>
      </c>
      <c r="E23" s="2"/>
      <c r="G23" s="9" t="s">
        <v>36</v>
      </c>
      <c r="H23" s="4"/>
      <c r="I23" s="4"/>
      <c r="J23" s="4"/>
      <c r="K23" s="2"/>
    </row>
    <row r="24" spans="3:11">
      <c r="C24" s="9"/>
      <c r="D24" s="4"/>
      <c r="E24" s="2"/>
      <c r="G24" s="9" t="s">
        <v>37</v>
      </c>
      <c r="H24" s="4"/>
      <c r="I24" s="4"/>
      <c r="J24" s="4"/>
      <c r="K24" s="2"/>
    </row>
    <row r="25" spans="3:11">
      <c r="C25" s="9"/>
      <c r="D25" s="4"/>
      <c r="E25" s="2"/>
      <c r="G25" s="9" t="s">
        <v>38</v>
      </c>
      <c r="H25" s="4"/>
      <c r="I25" s="4"/>
      <c r="J25" s="4"/>
      <c r="K25" s="2"/>
    </row>
    <row r="26" spans="3:11">
      <c r="C26" s="9"/>
      <c r="D26" s="4"/>
      <c r="E26" s="2"/>
      <c r="G26" s="9" t="s">
        <v>39</v>
      </c>
      <c r="H26" s="4"/>
      <c r="I26" s="4"/>
      <c r="J26" s="4"/>
      <c r="K26" s="2"/>
    </row>
    <row r="27" spans="3:11" ht="15.75" thickBot="1">
      <c r="C27" s="10"/>
      <c r="D27" s="6"/>
      <c r="E27" s="3"/>
      <c r="G27" s="9" t="s">
        <v>40</v>
      </c>
      <c r="H27" s="4"/>
      <c r="I27" s="4"/>
      <c r="J27" s="4"/>
      <c r="K27" s="2"/>
    </row>
    <row r="28" spans="3:11">
      <c r="G28" s="9" t="s">
        <v>44</v>
      </c>
      <c r="H28" s="4"/>
      <c r="I28" s="4"/>
      <c r="J28" s="4"/>
      <c r="K28" s="2"/>
    </row>
    <row r="29" spans="3:11">
      <c r="C29" t="s">
        <v>51</v>
      </c>
      <c r="G29" s="9" t="s">
        <v>41</v>
      </c>
      <c r="H29" s="4"/>
      <c r="I29" s="4"/>
      <c r="J29" s="4"/>
      <c r="K29" s="2"/>
    </row>
    <row r="30" spans="3:11">
      <c r="C30" t="str">
        <f>IF(Données!B33="TRIPHASE","TRIPHASE","")</f>
        <v/>
      </c>
      <c r="G30" s="9" t="s">
        <v>42</v>
      </c>
      <c r="H30" s="4"/>
      <c r="I30" s="4"/>
      <c r="J30" s="4"/>
      <c r="K30" s="2"/>
    </row>
    <row r="31" spans="3:11" ht="15.75" thickBot="1">
      <c r="G31" s="10" t="s">
        <v>43</v>
      </c>
      <c r="H31" s="6"/>
      <c r="I31" s="6"/>
      <c r="J31" s="6"/>
      <c r="K31" s="3"/>
    </row>
    <row r="33" spans="3:12" ht="15.75" thickBot="1"/>
    <row r="34" spans="3:12">
      <c r="C34" t="s">
        <v>45</v>
      </c>
      <c r="G34" s="7" t="e">
        <f>Données!#REF!</f>
        <v>#REF!</v>
      </c>
      <c r="H34" s="7">
        <f>Données!B53</f>
        <v>0</v>
      </c>
      <c r="I34" s="7">
        <f>Données!C53</f>
        <v>0</v>
      </c>
      <c r="J34" s="7">
        <f>Données!A53</f>
        <v>0</v>
      </c>
      <c r="K34" s="7"/>
      <c r="L34" s="7">
        <f>Données!E53</f>
        <v>0</v>
      </c>
    </row>
    <row r="35" spans="3:12">
      <c r="C35" t="s">
        <v>46</v>
      </c>
      <c r="G35" s="9">
        <f>Données!A54</f>
        <v>0</v>
      </c>
      <c r="H35" s="9">
        <f>IF(Données!B54="TRIPHASE",3,1)</f>
        <v>1</v>
      </c>
      <c r="I35" s="9">
        <f>IF(L35&lt;4300,7012,7014)</f>
        <v>7012</v>
      </c>
      <c r="J35" s="9">
        <f>Données!D54</f>
        <v>0</v>
      </c>
      <c r="K35" s="9"/>
      <c r="L35" s="9">
        <f>Données!E54</f>
        <v>0</v>
      </c>
    </row>
    <row r="36" spans="3:12">
      <c r="C36" t="s">
        <v>49</v>
      </c>
      <c r="G36" s="9">
        <f>Données!A55</f>
        <v>0</v>
      </c>
      <c r="H36" s="9">
        <f>Données!B55</f>
        <v>0</v>
      </c>
      <c r="I36" s="9">
        <f>Données!C55</f>
        <v>0</v>
      </c>
      <c r="J36" s="9">
        <f>Données!D55</f>
        <v>0</v>
      </c>
      <c r="K36" s="9"/>
      <c r="L36" s="9">
        <f>Données!E55</f>
        <v>0</v>
      </c>
    </row>
    <row r="37" spans="3:12">
      <c r="C37" t="s">
        <v>47</v>
      </c>
      <c r="G37" s="9" t="e">
        <f>Données!#REF!</f>
        <v>#REF!</v>
      </c>
      <c r="H37" s="9" t="e">
        <f>IF(Données!#REF!="TRIPHASE",3,1)</f>
        <v>#REF!</v>
      </c>
      <c r="I37" s="9" t="e">
        <f>IF(OR(L37&lt;4300,AND(H37=3,L37&lt;12000)),7012,7014)</f>
        <v>#REF!</v>
      </c>
      <c r="J37" s="9" t="e">
        <f>Données!#REF!</f>
        <v>#REF!</v>
      </c>
      <c r="K37" s="9"/>
      <c r="L37" s="9" t="e">
        <f>Données!#REF!</f>
        <v>#REF!</v>
      </c>
    </row>
    <row r="38" spans="3:12">
      <c r="C38" t="s">
        <v>48</v>
      </c>
      <c r="G38" s="9"/>
      <c r="H38" s="9"/>
      <c r="I38" s="9"/>
      <c r="J38" s="9"/>
      <c r="K38" s="9"/>
      <c r="L38" s="9"/>
    </row>
    <row r="39" spans="3:12">
      <c r="C39" t="s">
        <v>50</v>
      </c>
      <c r="G39" s="9"/>
      <c r="H39" s="9"/>
      <c r="I39" s="9"/>
      <c r="J39" s="9"/>
      <c r="K39" s="9"/>
      <c r="L39" s="9"/>
    </row>
    <row r="40" spans="3:12">
      <c r="G40" s="9"/>
      <c r="H40" s="9"/>
      <c r="I40" s="9"/>
      <c r="J40" s="9"/>
      <c r="K40" s="9"/>
      <c r="L40" s="9"/>
    </row>
    <row r="41" spans="3:12">
      <c r="G41" s="9"/>
      <c r="H41" s="9"/>
      <c r="I41" s="9"/>
      <c r="J41" s="9"/>
      <c r="K41" s="9"/>
      <c r="L41" s="9"/>
    </row>
    <row r="42" spans="3:12">
      <c r="G42" s="9"/>
      <c r="H42" s="9"/>
      <c r="I42" s="9"/>
      <c r="J42" s="9"/>
      <c r="K42" s="9"/>
      <c r="L42" s="9"/>
    </row>
    <row r="43" spans="3:12">
      <c r="G43" s="9"/>
      <c r="H43" s="9"/>
      <c r="I43" s="9"/>
      <c r="J43" s="9"/>
      <c r="K43" s="9"/>
      <c r="L43" s="9"/>
    </row>
    <row r="44" spans="3:12" ht="15.75" thickBot="1">
      <c r="G44" s="10"/>
      <c r="H44" s="10"/>
      <c r="I44" s="10"/>
      <c r="J44" s="10"/>
      <c r="K44" s="10"/>
      <c r="L44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8EA01C35B5B74098A602F1F81CEBA1" ma:contentTypeVersion="18" ma:contentTypeDescription="Crée un document." ma:contentTypeScope="" ma:versionID="b8464efbd8d0d22c4de0441093984da1">
  <xsd:schema xmlns:xsd="http://www.w3.org/2001/XMLSchema" xmlns:xs="http://www.w3.org/2001/XMLSchema" xmlns:p="http://schemas.microsoft.com/office/2006/metadata/properties" xmlns:ns2="44dc5695-aa18-409c-9dbd-bd9e212d799a" xmlns:ns3="22598b6c-2c76-4cb7-a0d0-7898f92bed45" targetNamespace="http://schemas.microsoft.com/office/2006/metadata/properties" ma:root="true" ma:fieldsID="4c10e0bcf0d2ff6016466ede645ae70f" ns2:_="" ns3:_="">
    <xsd:import namespace="44dc5695-aa18-409c-9dbd-bd9e212d799a"/>
    <xsd:import namespace="22598b6c-2c76-4cb7-a0d0-7898f92be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c5695-aa18-409c-9dbd-bd9e212d79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e8eb9be-522d-4b61-b208-b7663a9961a9}" ma:internalName="TaxCatchAll" ma:showField="CatchAllData" ma:web="44dc5695-aa18-409c-9dbd-bd9e212d79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98b6c-2c76-4cb7-a0d0-7898f92be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030673d8-b70b-420f-adc9-372504a174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1713B-189A-40A2-9D39-F2172C8F4E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EE92C-DAD9-454F-9516-4ADE615D1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c5695-aa18-409c-9dbd-bd9e212d799a"/>
    <ds:schemaRef ds:uri="22598b6c-2c76-4cb7-a0d0-7898f92be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Données</vt:lpstr>
      <vt:lpstr>Implantation</vt:lpstr>
      <vt:lpstr>BLUESCREEN</vt:lpstr>
      <vt:lpstr>COVID</vt:lpstr>
      <vt:lpstr>Formules</vt:lpstr>
      <vt:lpstr>Auto_ouvrirEquipements_Sup_UPG</vt:lpstr>
      <vt:lpstr>Auto_ouvrirMono_Tri</vt:lpstr>
      <vt:lpstr>Auto_ouvrirSous_Type_Couverture</vt:lpstr>
      <vt:lpstr>Auto_ouvrirTypes_chauffage</vt:lpstr>
      <vt:lpstr>Données!Zone_de_consolidation</vt:lpstr>
    </vt:vector>
  </TitlesOfParts>
  <Company>GEF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Mod</dc:creator>
  <cp:lastModifiedBy>Angélique PEYCELON</cp:lastModifiedBy>
  <cp:lastPrinted>2022-09-20T13:51:06Z</cp:lastPrinted>
  <dcterms:created xsi:type="dcterms:W3CDTF">2015-11-24T08:53:49Z</dcterms:created>
  <dcterms:modified xsi:type="dcterms:W3CDTF">2022-09-20T13:51:14Z</dcterms:modified>
</cp:coreProperties>
</file>