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1133824\Documents\GitHub\SAI\results\"/>
    </mc:Choice>
  </mc:AlternateContent>
  <xr:revisionPtr revIDLastSave="0" documentId="13_ncr:1_{61EB7C55-C30B-4331-8DFF-20340AF06BA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ew" sheetId="2" r:id="rId1"/>
    <sheet name="country" sheetId="3" r:id="rId2"/>
    <sheet name="affiliation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D3" i="4"/>
  <c r="C3" i="4"/>
  <c r="C2" i="4"/>
  <c r="B3" i="4"/>
  <c r="B2" i="4"/>
  <c r="E2" i="3"/>
  <c r="D3" i="3"/>
  <c r="C3" i="3"/>
  <c r="C2" i="3"/>
  <c r="B3" i="3"/>
  <c r="B2" i="3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B2" i="1"/>
  <c r="B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<sst xmlns="http://schemas.openxmlformats.org/spreadsheetml/2006/main" count="39" uniqueCount="19">
  <si>
    <t>Country</t>
  </si>
  <si>
    <t>Affiliation</t>
  </si>
  <si>
    <t>Amatch()</t>
  </si>
  <si>
    <t>Llama3.2:1b</t>
  </si>
  <si>
    <t>Llama3.2:3b</t>
  </si>
  <si>
    <t>Llama3.1:8b</t>
  </si>
  <si>
    <t>Mistral:7b</t>
  </si>
  <si>
    <t>Qwen2.5:1.5b</t>
  </si>
  <si>
    <t>Qwen2.5:7b</t>
  </si>
  <si>
    <t>Phi:2.7b</t>
  </si>
  <si>
    <t>Affiliation_2</t>
  </si>
  <si>
    <t>Lowest</t>
  </si>
  <si>
    <t>Llama</t>
  </si>
  <si>
    <t>Qwen</t>
  </si>
  <si>
    <t>Mistral</t>
  </si>
  <si>
    <t>Phi</t>
  </si>
  <si>
    <t>Small</t>
  </si>
  <si>
    <t>Big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</si>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</sst>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FB1B-382D-4D23-A134-5044F47091AA}">
  <dimension ref="A1:M3"/>
  <sheetViews>
    <sheetView zoomScale="150" zoomScaleNormal="150" workbookViewId="0">
      <selection activeCell="J3" sqref="J3"/>
    </sheetView>
  </sheetViews>
  <sheetFormatPr defaultRowHeight="15" x14ac:dyDescent="0.25"/>
  <cols>
    <col min="1" max="1" width="10" style="2" bestFit="1" customWidth="1"/>
    <col min="2" max="2" width="7.28515625" style="2" bestFit="1" customWidth="1"/>
    <col min="3" max="7" width="13.28515625" style="2" bestFit="1" customWidth="1"/>
    <col min="8" max="8" width="13.7109375" style="2" bestFit="1" customWidth="1"/>
    <col min="9" max="10" width="13.28515625" style="2" bestFit="1" customWidth="1"/>
    <col min="11" max="12" width="8.85546875" style="2" bestFit="1" customWidth="1"/>
    <col min="13" max="13" width="10" style="2" bestFit="1" customWidth="1"/>
    <col min="14" max="16384" width="9.140625" style="2"/>
  </cols>
  <sheetData>
    <row r="1" spans="1:13" x14ac:dyDescent="0.25">
      <c r="A1" s="1"/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x14ac:dyDescent="0.25">
      <c r="A2" s="1" t="s">
        <v>0</v>
      </c>
      <c r="B2" s="3">
        <f>13390/28083</f>
        <v>0.47680091158352028</v>
      </c>
      <c r="C2" s="2">
        <f>14497/28083</f>
        <v>0.5162197770893423</v>
      </c>
      <c r="D2" s="2">
        <f>11199/28083</f>
        <v>0.39878218139087707</v>
      </c>
      <c r="E2" s="2">
        <f>2634/28083</f>
        <v>9.3793398141224227E-2</v>
      </c>
      <c r="F2" s="2">
        <f>28052/28083</f>
        <v>0.99889612933091199</v>
      </c>
      <c r="G2" s="2">
        <f>28048/28083</f>
        <v>0.99875369440586836</v>
      </c>
      <c r="H2" s="2">
        <f>12840/28083</f>
        <v>0.45721610939002244</v>
      </c>
      <c r="I2" s="2">
        <f>27893/28083</f>
        <v>0.99323434106042807</v>
      </c>
      <c r="J2" s="2">
        <f>3741/28083</f>
        <v>0.13321226364704625</v>
      </c>
    </row>
    <row r="3" spans="1:13" x14ac:dyDescent="0.25">
      <c r="A3" s="1" t="s">
        <v>1</v>
      </c>
      <c r="B3" s="3">
        <f>47/221</f>
        <v>0.21266968325791855</v>
      </c>
      <c r="C3" s="2">
        <f>83/221</f>
        <v>0.3755656108597285</v>
      </c>
      <c r="D3" s="2">
        <f>9/221</f>
        <v>4.072398190045249E-2</v>
      </c>
      <c r="E3" s="2">
        <f>3/221</f>
        <v>1.3574660633484163E-2</v>
      </c>
      <c r="F3" s="2">
        <f>197/221</f>
        <v>0.89140271493212675</v>
      </c>
      <c r="G3" s="2">
        <f>199/221</f>
        <v>0.90045248868778283</v>
      </c>
      <c r="H3" s="2">
        <f>154/221</f>
        <v>0.69683257918552033</v>
      </c>
      <c r="I3" s="2">
        <f>159/221</f>
        <v>0.71945701357466063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7DB2-3A06-4E44-9CDB-38BA4388D06E}">
  <dimension ref="A1:E3"/>
  <sheetViews>
    <sheetView tabSelected="1" zoomScale="150" zoomScaleNormal="150" workbookViewId="0">
      <selection activeCell="E9" sqref="E9"/>
    </sheetView>
  </sheetViews>
  <sheetFormatPr defaultRowHeight="15" x14ac:dyDescent="0.25"/>
  <cols>
    <col min="1" max="1" width="9.140625" style="2"/>
    <col min="2" max="5" width="12.42578125" style="2" bestFit="1" customWidth="1"/>
    <col min="6" max="16384" width="9.140625" style="2"/>
  </cols>
  <sheetData>
    <row r="1" spans="1:5" x14ac:dyDescent="0.25"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16</v>
      </c>
      <c r="B2" s="2">
        <f>11199/28083</f>
        <v>0.39878218139087707</v>
      </c>
      <c r="C2" s="2">
        <f>12840/28083</f>
        <v>0.45721610939002244</v>
      </c>
      <c r="D2" s="2" t="s">
        <v>18</v>
      </c>
      <c r="E2" s="2">
        <f>3741/28083</f>
        <v>0.13321226364704625</v>
      </c>
    </row>
    <row r="3" spans="1:5" x14ac:dyDescent="0.25">
      <c r="A3" s="1" t="s">
        <v>17</v>
      </c>
      <c r="B3" s="2">
        <f>28052/28083</f>
        <v>0.99889612933091199</v>
      </c>
      <c r="C3" s="2">
        <f>27893/28083</f>
        <v>0.99323434106042807</v>
      </c>
      <c r="D3" s="2">
        <f>28048/28083</f>
        <v>0.99875369440586836</v>
      </c>
      <c r="E3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615A-84EA-4A4F-8E8F-0DBFC5A34599}">
  <dimension ref="A1:E3"/>
  <sheetViews>
    <sheetView zoomScale="150" zoomScaleNormal="150" workbookViewId="0">
      <selection activeCell="F8" sqref="F8"/>
    </sheetView>
  </sheetViews>
  <sheetFormatPr defaultRowHeight="15" x14ac:dyDescent="0.25"/>
  <cols>
    <col min="2" max="5" width="12.42578125" bestFit="1" customWidth="1"/>
  </cols>
  <sheetData>
    <row r="1" spans="1:5" x14ac:dyDescent="0.25">
      <c r="A1" s="2"/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16</v>
      </c>
      <c r="B2" s="2">
        <f>9/221</f>
        <v>4.072398190045249E-2</v>
      </c>
      <c r="C2" s="2">
        <f>154/221</f>
        <v>0.69683257918552033</v>
      </c>
      <c r="D2" s="2" t="s">
        <v>18</v>
      </c>
      <c r="E2" s="2">
        <f>5/221</f>
        <v>2.2624434389140271E-2</v>
      </c>
    </row>
    <row r="3" spans="1:5" x14ac:dyDescent="0.25">
      <c r="A3" s="1" t="s">
        <v>17</v>
      </c>
      <c r="B3" s="2">
        <f>197/221</f>
        <v>0.89140271493212675</v>
      </c>
      <c r="C3" s="2">
        <f>159/221</f>
        <v>0.71945701357466063</v>
      </c>
      <c r="D3" s="2">
        <f>199/221</f>
        <v>0.90045248868778283</v>
      </c>
      <c r="E3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zoomScale="150" zoomScaleNormal="150" workbookViewId="0">
      <selection activeCell="B3" sqref="B3"/>
    </sheetView>
  </sheetViews>
  <sheetFormatPr defaultRowHeight="15" x14ac:dyDescent="0.25"/>
  <cols>
    <col min="1" max="1" width="19.42578125" style="2" customWidth="1"/>
    <col min="2" max="2" width="7.28515625" style="2" bestFit="1" customWidth="1"/>
    <col min="3" max="7" width="13.28515625" style="2" bestFit="1" customWidth="1"/>
    <col min="8" max="8" width="13.7109375" style="2" bestFit="1" customWidth="1"/>
    <col min="9" max="10" width="13.28515625" style="2" bestFit="1" customWidth="1"/>
    <col min="11" max="12" width="8.85546875" style="2" bestFit="1" customWidth="1"/>
    <col min="13" max="13" width="10" style="2" bestFit="1" customWidth="1"/>
    <col min="14" max="16384" width="9.140625" style="2"/>
  </cols>
  <sheetData>
    <row r="1" spans="1:13" x14ac:dyDescent="0.25">
      <c r="A1" s="1"/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x14ac:dyDescent="0.25">
      <c r="A2" s="1" t="s">
        <v>0</v>
      </c>
      <c r="B2" s="3">
        <f>13390/28083</f>
        <v>0.47680091158352028</v>
      </c>
      <c r="C2" s="2">
        <f>14497/28083</f>
        <v>0.5162197770893423</v>
      </c>
      <c r="D2" s="2">
        <f>11199/28083</f>
        <v>0.39878218139087707</v>
      </c>
      <c r="E2" s="2">
        <f>2634/28083</f>
        <v>9.3793398141224227E-2</v>
      </c>
      <c r="F2" s="2">
        <f>28052/28083</f>
        <v>0.99889612933091199</v>
      </c>
      <c r="G2" s="2">
        <f>28048/28083</f>
        <v>0.99875369440586836</v>
      </c>
      <c r="H2" s="2">
        <f>12840/28083</f>
        <v>0.45721610939002244</v>
      </c>
      <c r="I2" s="2">
        <f>27893/28083</f>
        <v>0.99323434106042807</v>
      </c>
      <c r="J2" s="2">
        <f>3741/28083</f>
        <v>0.13321226364704625</v>
      </c>
    </row>
    <row r="3" spans="1:13" x14ac:dyDescent="0.25">
      <c r="A3" s="1" t="s">
        <v>1</v>
      </c>
      <c r="B3" s="3"/>
      <c r="C3" s="2">
        <f>81/221</f>
        <v>0.36651583710407237</v>
      </c>
      <c r="D3" s="2">
        <f>8/221</f>
        <v>3.6199095022624438E-2</v>
      </c>
      <c r="E3" s="2">
        <f>10/221</f>
        <v>4.5248868778280542E-2</v>
      </c>
      <c r="F3" s="2">
        <f>187/221</f>
        <v>0.84615384615384615</v>
      </c>
      <c r="G3" s="2">
        <f>190/221</f>
        <v>0.85972850678733037</v>
      </c>
      <c r="H3" s="2">
        <f>113/221</f>
        <v>0.5113122171945701</v>
      </c>
      <c r="I3" s="2">
        <f>121/221</f>
        <v>0.54751131221719462</v>
      </c>
      <c r="J3" s="2">
        <f>62/221</f>
        <v>0.28054298642533937</v>
      </c>
    </row>
    <row r="4" spans="1:13" x14ac:dyDescent="0.25">
      <c r="A4" s="1" t="s">
        <v>10</v>
      </c>
      <c r="B4" s="3">
        <f>47/221</f>
        <v>0.21266968325791855</v>
      </c>
      <c r="C4" s="2">
        <f>83/221</f>
        <v>0.3755656108597285</v>
      </c>
      <c r="D4" s="2">
        <f>9/221</f>
        <v>4.072398190045249E-2</v>
      </c>
      <c r="E4" s="2">
        <f>3/221</f>
        <v>1.3574660633484163E-2</v>
      </c>
      <c r="F4" s="2">
        <f>197/221</f>
        <v>0.89140271493212675</v>
      </c>
      <c r="G4" s="2">
        <f>199/221</f>
        <v>0.90045248868778283</v>
      </c>
      <c r="H4" s="2">
        <f>154/221</f>
        <v>0.69683257918552033</v>
      </c>
      <c r="I4" s="2">
        <f>159/221</f>
        <v>0.71945701357466063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country</vt:lpstr>
      <vt:lpstr>affiliation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Jiajia Li</dc:creator>
  <cp:lastModifiedBy>Jiajia Li</cp:lastModifiedBy>
  <dcterms:created xsi:type="dcterms:W3CDTF">2015-06-05T18:17:20Z</dcterms:created>
  <dcterms:modified xsi:type="dcterms:W3CDTF">2025-02-05T06:06:30Z</dcterms:modified>
</cp:coreProperties>
</file>