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renalanau-my.sharepoint.com/personal/simon_adrenalan_com/Documents/Documents/20250520 AusCERT tutorial on risk/examples/"/>
    </mc:Choice>
  </mc:AlternateContent>
  <xr:revisionPtr revIDLastSave="851" documentId="8_{1ED3DB49-2592-4647-A33F-B5DBC43D9C58}" xr6:coauthVersionLast="47" xr6:coauthVersionMax="47" xr10:uidLastSave="{2185523A-1A92-2E4A-AF07-4B6A532C55C5}"/>
  <bookViews>
    <workbookView xWindow="0" yWindow="760" windowWidth="30240" windowHeight="17700" xr2:uid="{9D9692E7-6C82-4D3F-885F-2437C4BE795E}"/>
  </bookViews>
  <sheets>
    <sheet name="Readme" sheetId="8" r:id="rId1"/>
    <sheet name="Assets" sheetId="9" r:id="rId2"/>
    <sheet name="Risks Summary Table" sheetId="5" r:id="rId3"/>
    <sheet name="Risk Assessment" sheetId="2" r:id="rId4"/>
    <sheet name="Common Risks" sheetId="12" r:id="rId5"/>
    <sheet name="Assessor" sheetId="10" r:id="rId6"/>
    <sheet name="Risk Table" sheetId="1" r:id="rId7"/>
    <sheet name="Likelihood" sheetId="4" r:id="rId8"/>
    <sheet name="Consequence" sheetId="3" r:id="rId9"/>
    <sheet name="Velocity" sheetId="11" r:id="rId10"/>
    <sheet name="Consequence Working" sheetId="13" r:id="rId11"/>
    <sheet name="Constants" sheetId="14" r:id="rId12"/>
  </sheets>
  <definedNames>
    <definedName name="_xlnm._FilterDatabase" localSheetId="3" hidden="1">'Risk Assessment'!$A:$A</definedName>
    <definedName name="C_Budget">Constants!$B$1</definedName>
    <definedName name="_xlnm.Print_Area" localSheetId="8">Consequence!$A$1:$I$7</definedName>
    <definedName name="_xlnm.Print_Area" localSheetId="7">Likelihood!$A$1:$B$6</definedName>
    <definedName name="_xlnm.Print_Area" localSheetId="6">'Risk Table'!$A$1:$G$7</definedName>
    <definedName name="_xlnm.Print_Area" localSheetId="2">'Risks Summary Table'!$A$1:$O$9</definedName>
    <definedName name="_xlnm.Print_Titles" localSheetId="3">'Risk Assessment'!$1:$2</definedName>
    <definedName name="ProjectAssessed">Readme!$C$2</definedName>
    <definedName name="RR_H">'Risk Table'!$B$16</definedName>
    <definedName name="RR_L">'Risk Table'!$B$18</definedName>
    <definedName name="RR_M">'Risk Table'!$B$17</definedName>
    <definedName name="RR_VH">'Risk Table'!$B$15</definedName>
    <definedName name="RR_VL">'Risk Table'!$B$19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8" i="5" l="1"/>
  <c r="C10" i="5"/>
  <c r="A20" i="5"/>
  <c r="A12" i="5"/>
  <c r="C2" i="5"/>
  <c r="A4" i="5"/>
  <c r="D13" i="5" a="1"/>
  <c r="D13" i="5" s="1"/>
  <c r="E13" i="5" a="1"/>
  <c r="E13" i="5" s="1"/>
  <c r="F13" i="5" a="1"/>
  <c r="F13" i="5" s="1"/>
  <c r="G13" i="5" a="1"/>
  <c r="G13" i="5" s="1"/>
  <c r="D14" i="5" a="1"/>
  <c r="D14" i="5" s="1"/>
  <c r="E14" i="5" a="1"/>
  <c r="E14" i="5" s="1"/>
  <c r="F14" i="5" a="1"/>
  <c r="F14" i="5" s="1"/>
  <c r="G14" i="5" a="1"/>
  <c r="G14" i="5" s="1"/>
  <c r="D15" i="5" a="1"/>
  <c r="D15" i="5" s="1"/>
  <c r="E15" i="5" a="1"/>
  <c r="E15" i="5" s="1"/>
  <c r="F15" i="5" a="1"/>
  <c r="F15" i="5" s="1"/>
  <c r="G15" i="5" a="1"/>
  <c r="G15" i="5" s="1"/>
  <c r="D16" i="5" a="1"/>
  <c r="D16" i="5" s="1"/>
  <c r="E16" i="5" a="1"/>
  <c r="E16" i="5" s="1"/>
  <c r="F16" i="5" a="1"/>
  <c r="F16" i="5" s="1"/>
  <c r="G16" i="5" a="1"/>
  <c r="G16" i="5" s="1"/>
  <c r="E12" i="5" a="1"/>
  <c r="E12" i="5" s="1"/>
  <c r="F12" i="5" a="1"/>
  <c r="F12" i="5" s="1"/>
  <c r="G12" i="5" a="1"/>
  <c r="G12" i="5" s="1"/>
  <c r="D12" i="5" a="1"/>
  <c r="D12" i="5" s="1"/>
  <c r="C16" i="5" a="1"/>
  <c r="C16" i="5" s="1"/>
  <c r="C15" i="5" a="1"/>
  <c r="C15" i="5" s="1"/>
  <c r="C14" i="5" a="1"/>
  <c r="C14" i="5" s="1"/>
  <c r="C13" i="5" a="1"/>
  <c r="C13" i="5" s="1"/>
  <c r="C12" i="5" a="1"/>
  <c r="C12" i="5" s="1"/>
  <c r="B24" i="5"/>
  <c r="C24" i="5" s="1" a="1"/>
  <c r="C24" i="5" s="1"/>
  <c r="G23" i="5" a="1"/>
  <c r="G23" i="5" s="1"/>
  <c r="F23" i="5" a="1"/>
  <c r="F23" i="5" s="1"/>
  <c r="B23" i="5"/>
  <c r="E23" i="5" s="1" a="1"/>
  <c r="E23" i="5" s="1"/>
  <c r="G22" i="5" a="1"/>
  <c r="G22" i="5" s="1"/>
  <c r="F22" i="5" a="1"/>
  <c r="F22" i="5" s="1"/>
  <c r="E22" i="5" a="1"/>
  <c r="E22" i="5" s="1"/>
  <c r="D22" i="5" a="1"/>
  <c r="D22" i="5" s="1"/>
  <c r="C22" i="5" a="1"/>
  <c r="C22" i="5" s="1"/>
  <c r="B22" i="5"/>
  <c r="C21" i="5" a="1"/>
  <c r="C21" i="5" s="1"/>
  <c r="B21" i="5"/>
  <c r="G21" i="5" s="1" a="1"/>
  <c r="G21" i="5" s="1"/>
  <c r="G20" i="5" a="1"/>
  <c r="G20" i="5" s="1"/>
  <c r="F20" i="5" a="1"/>
  <c r="F20" i="5" s="1"/>
  <c r="B20" i="5"/>
  <c r="C20" i="5" s="1" a="1"/>
  <c r="C20" i="5" s="1"/>
  <c r="G19" i="5"/>
  <c r="F19" i="5"/>
  <c r="E19" i="5"/>
  <c r="D19" i="5"/>
  <c r="C19" i="5"/>
  <c r="N4" i="2"/>
  <c r="N5" i="2"/>
  <c r="N6" i="2"/>
  <c r="N7" i="2"/>
  <c r="N8" i="2"/>
  <c r="N9" i="2"/>
  <c r="N10" i="2"/>
  <c r="N11" i="2"/>
  <c r="N3" i="2"/>
  <c r="M2" i="2"/>
  <c r="L2" i="2"/>
  <c r="A6" i="13"/>
  <c r="A5" i="13"/>
  <c r="A4" i="13"/>
  <c r="A3" i="13"/>
  <c r="A2" i="13"/>
  <c r="D6" i="13"/>
  <c r="D5" i="13"/>
  <c r="D4" i="13"/>
  <c r="D3" i="13"/>
  <c r="D2" i="13"/>
  <c r="E21" i="5" l="1" a="1"/>
  <c r="E21" i="5" s="1"/>
  <c r="C23" i="5" a="1"/>
  <c r="C23" i="5" s="1"/>
  <c r="D24" i="5" a="1"/>
  <c r="D24" i="5" s="1"/>
  <c r="D20" i="5" a="1"/>
  <c r="D20" i="5" s="1"/>
  <c r="F24" i="5" a="1"/>
  <c r="F24" i="5" s="1"/>
  <c r="D21" i="5" a="1"/>
  <c r="D21" i="5" s="1"/>
  <c r="F21" i="5" a="1"/>
  <c r="F21" i="5" s="1"/>
  <c r="D23" i="5" a="1"/>
  <c r="D23" i="5" s="1"/>
  <c r="E24" i="5" a="1"/>
  <c r="E24" i="5" s="1"/>
  <c r="E20" i="5" a="1"/>
  <c r="E20" i="5" s="1"/>
  <c r="G24" i="5" a="1"/>
  <c r="G24" i="5" s="1"/>
  <c r="C1" i="1"/>
  <c r="A3" i="1"/>
  <c r="B16" i="5"/>
  <c r="B15" i="5"/>
  <c r="B14" i="5"/>
  <c r="B13" i="5"/>
  <c r="B12" i="5"/>
  <c r="B5" i="5"/>
  <c r="B6" i="5"/>
  <c r="B7" i="5"/>
  <c r="B8" i="5"/>
  <c r="G8" i="5" s="1" a="1"/>
  <c r="G8" i="5" s="1"/>
  <c r="B4" i="5"/>
  <c r="G11" i="5"/>
  <c r="F11" i="5"/>
  <c r="E11" i="5"/>
  <c r="D11" i="5"/>
  <c r="C11" i="5"/>
  <c r="G3" i="5"/>
  <c r="F3" i="5"/>
  <c r="E3" i="5"/>
  <c r="D3" i="5"/>
  <c r="D7" i="5" s="1" a="1"/>
  <c r="D7" i="5" s="1"/>
  <c r="C3" i="5"/>
  <c r="I3" i="12"/>
  <c r="A6" i="4"/>
  <c r="A5" i="4"/>
  <c r="A4" i="4"/>
  <c r="A3" i="4"/>
  <c r="A2" i="4"/>
  <c r="I12" i="12"/>
  <c r="I11" i="12"/>
  <c r="G5" i="5" a="1"/>
  <c r="G5" i="5" s="1"/>
  <c r="I10" i="12"/>
  <c r="G2" i="12"/>
  <c r="H2" i="2"/>
  <c r="P2" i="2" s="1"/>
  <c r="I9" i="12"/>
  <c r="I8" i="12"/>
  <c r="I7" i="12"/>
  <c r="I6" i="12"/>
  <c r="I5" i="12"/>
  <c r="I4" i="12"/>
  <c r="J4" i="2"/>
  <c r="F3" i="1"/>
  <c r="J3" i="2"/>
  <c r="R4" i="2"/>
  <c r="R11" i="2"/>
  <c r="J11" i="2"/>
  <c r="J10" i="2"/>
  <c r="R10" i="2"/>
  <c r="R9" i="2"/>
  <c r="J9" i="2"/>
  <c r="J8" i="2"/>
  <c r="R8" i="2"/>
  <c r="F5" i="5" a="1"/>
  <c r="F5" i="5" s="1"/>
  <c r="C6" i="5" a="1"/>
  <c r="C6" i="5" s="1"/>
  <c r="D6" i="5" a="1"/>
  <c r="D6" i="5" s="1"/>
  <c r="E6" i="5" a="1"/>
  <c r="E6" i="5" s="1"/>
  <c r="G6" i="5" a="1"/>
  <c r="G6" i="5" s="1"/>
  <c r="R5" i="2"/>
  <c r="R6" i="2"/>
  <c r="R7" i="2"/>
  <c r="R3" i="2"/>
  <c r="J5" i="2"/>
  <c r="J6" i="2"/>
  <c r="J7" i="2"/>
  <c r="A1" i="4"/>
  <c r="E11" i="1"/>
  <c r="D5" i="5" l="1" a="1"/>
  <c r="D5" i="5" s="1"/>
  <c r="C5" i="5" a="1"/>
  <c r="C5" i="5" s="1"/>
  <c r="F6" i="5" a="1"/>
  <c r="F6" i="5" s="1"/>
  <c r="E4" i="5" a="1"/>
  <c r="E4" i="5" s="1"/>
  <c r="C4" i="5" a="1"/>
  <c r="C4" i="5" s="1"/>
  <c r="F4" i="5" a="1"/>
  <c r="F4" i="5" s="1"/>
  <c r="C8" i="5" a="1"/>
  <c r="C8" i="5" s="1"/>
  <c r="F7" i="5" a="1"/>
  <c r="F7" i="5" s="1"/>
  <c r="E7" i="5" a="1"/>
  <c r="E7" i="5" s="1"/>
  <c r="E8" i="5" a="1"/>
  <c r="E8" i="5" s="1"/>
  <c r="G4" i="5" a="1"/>
  <c r="G4" i="5" s="1"/>
  <c r="E5" i="5" a="1"/>
  <c r="E5" i="5" s="1"/>
  <c r="D4" i="5" a="1"/>
  <c r="D4" i="5" s="1"/>
  <c r="G7" i="5" a="1"/>
  <c r="G7" i="5" s="1"/>
  <c r="C7" i="5" a="1"/>
  <c r="C7" i="5" s="1"/>
  <c r="F8" i="5" a="1"/>
  <c r="F8" i="5" s="1"/>
  <c r="D8" i="5" a="1"/>
  <c r="D8" i="5" s="1"/>
  <c r="H2" i="12"/>
  <c r="I2" i="2"/>
  <c r="Q2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F1" authorId="0" shapeId="0" xr:uid="{6BB9BC7B-2CD2-DC47-894E-C560DC7E76A4}">
      <text>
        <r>
          <rPr>
            <sz val="10"/>
            <color rgb="FF000000"/>
            <rFont val="Tahoma"/>
            <family val="2"/>
          </rPr>
          <t>Any payment card industry data in here (i.e. will credit card numbers ever be in this info asset)</t>
        </r>
      </text>
    </comment>
    <comment ref="H1" authorId="0" shapeId="0" xr:uid="{4B0B165C-0670-6847-BF9C-0753F6324E5A}">
      <text>
        <r>
          <rPr>
            <sz val="10"/>
            <color rgb="FF000000"/>
            <rFont val="Tahoma"/>
            <family val="2"/>
          </rPr>
          <t>Role of Accountable person</t>
        </r>
      </text>
    </comment>
    <comment ref="N1" authorId="0" shapeId="0" xr:uid="{101D09D3-51F2-C84C-A33B-29E324D4EAE4}">
      <text>
        <r>
          <rPr>
            <sz val="10"/>
            <color rgb="FF000000"/>
            <rFont val="Tahoma"/>
            <family val="2"/>
          </rPr>
          <t>How fast to be restored?</t>
        </r>
      </text>
    </comment>
    <comment ref="O1" authorId="0" shapeId="0" xr:uid="{B8D6C4EE-54A0-7F4F-AD37-F1DBDC990520}">
      <text>
        <r>
          <rPr>
            <sz val="10"/>
            <color rgb="FF000000"/>
            <rFont val="Tahoma"/>
            <family val="2"/>
          </rPr>
          <t>How much data to lose?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Simon Stahn</author>
  </authors>
  <commentList>
    <comment ref="F1" authorId="0" shapeId="0" xr:uid="{527EB588-23A6-1143-AF3B-9E5DB9BFB6F6}">
      <text>
        <r>
          <rPr>
            <sz val="9"/>
            <color rgb="FF000000"/>
            <rFont val="Tahoma"/>
            <family val="2"/>
          </rPr>
          <t>Should be aligned with info classifications if they exist in the org</t>
        </r>
      </text>
    </comment>
    <comment ref="I1" authorId="0" shapeId="0" xr:uid="{06D4BAC5-AA80-B44F-9CDB-CC9FA9BD8E80}">
      <text>
        <r>
          <rPr>
            <sz val="9"/>
            <color indexed="81"/>
            <rFont val="Tahoma"/>
            <family val="2"/>
          </rPr>
          <t>An eligible data breach occurs when:
- there is unauthorised access to or unauthorised disclosure of personal information, or a loss of personal information, that an organisation or agency holds
- this is likely to result in serious harm to one or more individuals, and
- the organisation or agency hasn’t been able to prevent the likely risk of serious harm with remedial action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<sst xmlns="http://schemas.openxmlformats.org/spreadsheetml/2006/main" count="442" uniqueCount="271">
  <si>
    <t>Project being assessed:</t>
  </si>
  <si>
    <t>Template Title:</t>
  </si>
  <si>
    <t>Risk Assessment Template Spreadsheet</t>
  </si>
  <si>
    <t>Version:</t>
  </si>
  <si>
    <t>Last Updated:</t>
  </si>
  <si>
    <t>How to use:</t>
  </si>
  <si>
    <t>Likelihood</t>
  </si>
  <si>
    <t>Consequence</t>
  </si>
  <si>
    <t>CATASTROPHIC</t>
  </si>
  <si>
    <t>MAJOR</t>
  </si>
  <si>
    <t>MODERATE</t>
  </si>
  <si>
    <t>MINOR</t>
  </si>
  <si>
    <t>Inherent Risk</t>
  </si>
  <si>
    <t>.</t>
  </si>
  <si>
    <t>Target Risk</t>
  </si>
  <si>
    <t>Ref</t>
  </si>
  <si>
    <t>Risk</t>
  </si>
  <si>
    <t>Related Opportunity, Business Context</t>
  </si>
  <si>
    <t>Risk Context Info - Examples / Use Cases</t>
  </si>
  <si>
    <t>Mitigating Controls</t>
  </si>
  <si>
    <t>R01</t>
  </si>
  <si>
    <t>R02</t>
  </si>
  <si>
    <t>R03</t>
  </si>
  <si>
    <t>R04</t>
  </si>
  <si>
    <t>R05</t>
  </si>
  <si>
    <t>R06</t>
  </si>
  <si>
    <t>R07</t>
  </si>
  <si>
    <t>High</t>
  </si>
  <si>
    <t>Medium</t>
  </si>
  <si>
    <t>Low</t>
  </si>
  <si>
    <t>Test lookup formula</t>
  </si>
  <si>
    <t>Result</t>
  </si>
  <si>
    <t>CONSEQUENCE CATAGORIES</t>
  </si>
  <si>
    <t>Description</t>
  </si>
  <si>
    <r>
      <rPr>
        <b/>
        <i/>
        <sz val="20"/>
        <color theme="1"/>
        <rFont val="Calibri (Body)"/>
      </rPr>
      <t>Inherent</t>
    </r>
    <r>
      <rPr>
        <b/>
        <i/>
        <sz val="12"/>
        <color theme="1"/>
        <rFont val="Calibri"/>
        <family val="2"/>
        <scheme val="minor"/>
      </rPr>
      <t xml:space="preserve">
Risks
Summary</t>
    </r>
  </si>
  <si>
    <r>
      <rPr>
        <b/>
        <i/>
        <sz val="20"/>
        <color theme="1"/>
        <rFont val="Calibri (Body)"/>
      </rPr>
      <t>Residual</t>
    </r>
    <r>
      <rPr>
        <b/>
        <i/>
        <sz val="12"/>
        <color theme="1"/>
        <rFont val="Calibri"/>
        <family val="2"/>
        <scheme val="minor"/>
      </rPr>
      <t xml:space="preserve">
Risks
Summary</t>
    </r>
  </si>
  <si>
    <t>Info Asset</t>
  </si>
  <si>
    <t>Email</t>
  </si>
  <si>
    <t>Teams-SharePoint-OneDrive</t>
  </si>
  <si>
    <t>Location</t>
  </si>
  <si>
    <t>M365</t>
  </si>
  <si>
    <t>Responsible</t>
  </si>
  <si>
    <t>Support</t>
  </si>
  <si>
    <t>Consulted</t>
  </si>
  <si>
    <t>Informed</t>
  </si>
  <si>
    <t>Recovery Time Objective (RTO)</t>
  </si>
  <si>
    <t>Owner (Accountable)</t>
  </si>
  <si>
    <t>Recovery Point Objective (RPO)</t>
  </si>
  <si>
    <t>Where are the backups?</t>
  </si>
  <si>
    <t>How backups secured?</t>
  </si>
  <si>
    <t>Gap btn RTO/RPO &amp; reality?</t>
  </si>
  <si>
    <t>What is the backup process?</t>
  </si>
  <si>
    <t>24 hours</t>
  </si>
  <si>
    <t>Client Personal Info (inc Sensitive)?</t>
  </si>
  <si>
    <t>Yes</t>
  </si>
  <si>
    <t>Recovery testing period / last test?</t>
  </si>
  <si>
    <t>[Info Asset]</t>
  </si>
  <si>
    <t>Account compromise from malicious link</t>
  </si>
  <si>
    <t>Account compromise from malicious software</t>
  </si>
  <si>
    <t>Device compromise from malicious link</t>
  </si>
  <si>
    <t>Device compromise from malicious software</t>
  </si>
  <si>
    <t>Privileged user account compromised (and/or device that account is using).</t>
  </si>
  <si>
    <t>User compute device</t>
  </si>
  <si>
    <t>• up to date antivirus controls, both on device &amp; in-line to email
• policy controls enforced on devices (eg by endpoint security mgr)</t>
  </si>
  <si>
    <t>• up to date antivirus controls, both on device &amp; in-line to email
• policy controls enforced on devices (eg by endpoint security mgr)
• separation of user and privileged accounts (not using priv acct for normal activities)</t>
  </si>
  <si>
    <t>User compute devices</t>
  </si>
  <si>
    <t>PCI Data</t>
  </si>
  <si>
    <t>No</t>
  </si>
  <si>
    <t>Maybe</t>
  </si>
  <si>
    <t>(distributed)</t>
  </si>
  <si>
    <t>Email &amp; related messaging data</t>
  </si>
  <si>
    <t>All Teams, SharePoint and OneDrive data stored in the native M365 environment. (Other 'apps' added to Teams may store their data elsewhere and are other info assets.)</t>
  </si>
  <si>
    <t>user compute devices (laptop, phones, PCs) whether corp owned or staff owned</t>
  </si>
  <si>
    <t>R08</t>
  </si>
  <si>
    <t>• passwords to be kept in corporate password manager (Dashlane) in a vault accessible by [exec?]</t>
  </si>
  <si>
    <t>• backup of all current data (with RPO) &amp; process to recover to different platform (tested)
• [may be cost attached for these recovery process controls]</t>
  </si>
  <si>
    <t>• Populate the Info Assets sheet appropriately
• In the "Risk Assessment" sheet, fill out the columns "Risk", "Related Opportunity, Business Context" and "Risk Context Info - Examples / Use Cases".
• Select the appropriate inherent likelihood and consequences. (Risk level auto calculates.)
• Select the appropriate target likelihood and consequences. (Risk level auto calculates.)
• View the Risks Summary Tables sheet as needed.</t>
  </si>
  <si>
    <t>Record Retention Time (default)</t>
  </si>
  <si>
    <t>Record Retention Exceptions</t>
  </si>
  <si>
    <t>INSIGNIFICANT</t>
  </si>
  <si>
    <t>RARE</t>
  </si>
  <si>
    <t>Risk Rating</t>
  </si>
  <si>
    <t>Tolerance / Escalation</t>
  </si>
  <si>
    <r>
      <rPr>
        <b/>
        <sz val="11"/>
        <color theme="1"/>
        <rFont val="Calibri"/>
        <family val="2"/>
        <scheme val="minor"/>
      </rPr>
      <t>Tolerable</t>
    </r>
    <r>
      <rPr>
        <sz val="11"/>
        <color theme="1"/>
        <rFont val="Calibri"/>
        <family val="2"/>
        <scheme val="minor"/>
      </rPr>
      <t xml:space="preserve"> / Conservative
Assess the risk and determine if current controls are adequate
Management responsibility must be specified</t>
    </r>
  </si>
  <si>
    <r>
      <rPr>
        <b/>
        <sz val="11"/>
        <color theme="1"/>
        <rFont val="Calibri"/>
        <family val="2"/>
        <scheme val="minor"/>
      </rPr>
      <t>Acceptable</t>
    </r>
    <r>
      <rPr>
        <sz val="11"/>
        <color theme="1"/>
        <rFont val="Calibri"/>
        <family val="2"/>
        <scheme val="minor"/>
      </rPr>
      <t xml:space="preserve">
Manage through routine procedures
Unlikely to need specific application of resources.</t>
    </r>
  </si>
  <si>
    <t>Some loss but immaterial. Existing controls &amp; procedures should cope with event or circumstance</t>
  </si>
  <si>
    <t>Risk Category</t>
  </si>
  <si>
    <t>Descriptive Note</t>
  </si>
  <si>
    <t>Strategic Risk</t>
  </si>
  <si>
    <t>Privileged User Credentials</t>
  </si>
  <si>
    <t>Credentials with "admin" level privileges</t>
  </si>
  <si>
    <t>Azure AD</t>
  </si>
  <si>
    <t>Operational Risk</t>
  </si>
  <si>
    <t>Business Disruption and System Failure</t>
  </si>
  <si>
    <t>Damage to Physical Assets</t>
  </si>
  <si>
    <t>People / Human Resources</t>
  </si>
  <si>
    <t>Health, Safety and Wellbeing</t>
  </si>
  <si>
    <t>Financial Risk</t>
  </si>
  <si>
    <t>Legal, Compliance and Regulatory Risk</t>
  </si>
  <si>
    <t>Assessor</t>
  </si>
  <si>
    <t>Name</t>
  </si>
  <si>
    <t>Simon Stahn</t>
  </si>
  <si>
    <t>Compromised privileged user credentials being used for Bad Things</t>
  </si>
  <si>
    <t>Distributed privileged admin credentials (by role / area) allow a level of self-administration for groups, increasing speed / flex for business owners</t>
  </si>
  <si>
    <t>Justification Notes if needed (from Assessor)</t>
  </si>
  <si>
    <t>• Admin credentials may be used to compromise a system, leading to further risks such as data exflil, embedded backdoors, etc</t>
  </si>
  <si>
    <t>• Use of the standard AzureAD credentials with supported MFA (currently Ping)
• Use of Privileged Access Management (PAM) solution with 'valid reason' to elevate privilege for an account, for a time.
• separation of normal user and admin user accounts (i.e. normal use like email and browsing is done from user account, not admin account)
• regular review of users with privileged accounts.
• tie in with service ticketing system
• SecOps monitoring for priv esc.</t>
  </si>
  <si>
    <t>User Credentials</t>
  </si>
  <si>
    <t>user credentials (username + password); no privilege assigned to account.</t>
  </si>
  <si>
    <t>• user credentials (user + pass) have been compromised (i.e. leaked online from a breach) and are being used to try and gain brute force access to a system</t>
  </si>
  <si>
    <t>standard attack</t>
  </si>
  <si>
    <t>Credential stuffing leads to compromise of an account</t>
  </si>
  <si>
    <t>Very High</t>
  </si>
  <si>
    <t>Very Low</t>
  </si>
  <si>
    <t>Cyber Risk
Confidentiality- Accidental or Malicious release of Information:</t>
  </si>
  <si>
    <t>Integrity – The unauthorised modification or destruction of information is expected to:</t>
  </si>
  <si>
    <t>Availability – Critical Information Assets and Information are:</t>
  </si>
  <si>
    <t>Information where an accidental or malicious breach would have an insignificant impact</t>
  </si>
  <si>
    <t>Penalties for serious and repeated interferences with privacy.</t>
  </si>
  <si>
    <t>Have an insignificant impact.</t>
  </si>
  <si>
    <t>Unavailable &lt;2 hours.
Recovery steps are known with predictable recovery time.</t>
  </si>
  <si>
    <t>• Unavailable &gt;2 - &lt;8 hours.
• Recovery steps are known with
predictable recovery time.</t>
  </si>
  <si>
    <t>•Unavailable &lt;24 hours.
• Recovery steps are known with
predictable recovery time.</t>
  </si>
  <si>
    <t>• Unavailable &gt;24 - &lt;72 hours causing significant disruption to multiple assets.
•Senior management direction required for prioritisation of recovery operations.</t>
  </si>
  <si>
    <t>Probability</t>
  </si>
  <si>
    <t>15 - 40 %</t>
  </si>
  <si>
    <t>41 - 65 %</t>
  </si>
  <si>
    <t>66 - 85 %</t>
  </si>
  <si>
    <t>&gt; 85 %</t>
  </si>
  <si>
    <t>&lt; 15 %</t>
  </si>
  <si>
    <t>Severe</t>
  </si>
  <si>
    <t>Major</t>
  </si>
  <si>
    <t>Moderate</t>
  </si>
  <si>
    <t>Minor</t>
  </si>
  <si>
    <t>Insignificant</t>
  </si>
  <si>
    <t>Only likely in exceptional circumstatnces and unlikely to occur in the next five years</t>
  </si>
  <si>
    <t>Not likely to occur, but may occur in the next three years</t>
  </si>
  <si>
    <t>May occur within two years</t>
  </si>
  <si>
    <t>Has happen in the past and/or could happen in the next year</t>
  </si>
  <si>
    <t>Happens from time to time and/or could happen in the next six months</t>
  </si>
  <si>
    <t>Rare</t>
  </si>
  <si>
    <t>Unlikely</t>
  </si>
  <si>
    <t>Possible</t>
  </si>
  <si>
    <t>Probable</t>
  </si>
  <si>
    <t>Almost Certain</t>
  </si>
  <si>
    <t>Computing Infrastructure</t>
  </si>
  <si>
    <t>Network devices, server hosts (e.g. hypervisor systems), firewall hardware, etc</t>
  </si>
  <si>
    <t>On-prem, Cloud</t>
  </si>
  <si>
    <t>Hypervisor hosts &amp; management taken over via management network</t>
  </si>
  <si>
    <t>User Device compromise from malicious link</t>
  </si>
  <si>
    <t>User Device compromise from malicious attachment</t>
  </si>
  <si>
    <t>productivity</t>
  </si>
  <si>
    <t>ability to administer systems without being physically present at hardware</t>
  </si>
  <si>
    <t>Hypervisor hosts compromise</t>
  </si>
  <si>
    <t>• Out Of Band (OOB) management network is not directly connected to the wider network infrastructure; admin of devices can only occur from a restricted set of devices/networks (that is reviewed at least annually)</t>
  </si>
  <si>
    <t>Collecting unnecessary personal information</t>
  </si>
  <si>
    <t>Collecting info in relation to a (marketing / sign-up / etc) process.</t>
  </si>
  <si>
    <t>Collecting info that is either not needed or temporarily needed to fulfil a process.</t>
  </si>
  <si>
    <t>• Collect the minimum info required to complete the process
• remove info after processing if that info is not continuously required, or required for regulatory / legal reasons that is not otherwise met.</t>
  </si>
  <si>
    <t>Ability to administer Appliance/Hardware when external systems are experiencing availability issue.</t>
  </si>
  <si>
    <t>Minor consequence as it is likely that if SSO availability causes an issue with the Appliance/Hardware then recovery of the SSO (or internet) will resolve the issue. There are many other services/apps that rely on SSO and/or the internet connectivity to function, so that availability issue will be a priority.</t>
  </si>
  <si>
    <t>• Redundant internet connectivity
• Resilient &amp; redundant border security controls (F5 firewalls)
• Use of 'break glass' credentials with one time code tool providing MFA functionality</t>
  </si>
  <si>
    <t>Example for AusCERT tutorial</t>
  </si>
  <si>
    <r>
      <rPr>
        <b/>
        <sz val="11"/>
        <color theme="1"/>
        <rFont val="Calibri"/>
        <family val="2"/>
        <scheme val="minor"/>
      </rPr>
      <t>Unacceptable</t>
    </r>
    <r>
      <rPr>
        <sz val="11"/>
        <color theme="1"/>
        <rFont val="Calibri"/>
        <family val="2"/>
        <scheme val="minor"/>
      </rPr>
      <t xml:space="preserve"> / No Tolerance
Immediate / Urgent action required
Escalate to the / Executive Group</t>
    </r>
  </si>
  <si>
    <r>
      <rPr>
        <b/>
        <sz val="11"/>
        <color theme="1"/>
        <rFont val="Calibri"/>
        <family val="2"/>
        <scheme val="minor"/>
      </rPr>
      <t>Highly Cautious</t>
    </r>
    <r>
      <rPr>
        <sz val="11"/>
        <color theme="1"/>
        <rFont val="Calibri"/>
        <family val="2"/>
        <scheme val="minor"/>
      </rPr>
      <t xml:space="preserve">
Within 3 months / Action plan required 
Requires escalation to Senior Management</t>
    </r>
  </si>
  <si>
    <r>
      <rPr>
        <b/>
        <i/>
        <sz val="20"/>
        <color theme="1"/>
        <rFont val="Calibri (Body)"/>
      </rPr>
      <t>Target</t>
    </r>
    <r>
      <rPr>
        <b/>
        <i/>
        <sz val="12"/>
        <color theme="1"/>
        <rFont val="Calibri"/>
        <family val="2"/>
        <scheme val="minor"/>
      </rPr>
      <t xml:space="preserve">
Risks
Summary</t>
    </r>
  </si>
  <si>
    <t>Client Personal Information</t>
  </si>
  <si>
    <t>Client Personal Info, including 'sensitive' personal info</t>
  </si>
  <si>
    <t>(Controlled) Inherent Risk</t>
  </si>
  <si>
    <t>• No user accounts have administrator priviledges - use of a Priviledged Access Management solution is in place.
• Developers do not have admin permissions on their devices.
• conditional access requirements upon privileged accounts (i.e. only from onsite, or corporate maintained devices)</t>
  </si>
  <si>
    <t>Common controls to reduce residual risk</t>
  </si>
  <si>
    <t>Impact</t>
  </si>
  <si>
    <t>Budget Max</t>
  </si>
  <si>
    <t>Budget $</t>
  </si>
  <si>
    <t>Manual: Budget / Cost / Revenue</t>
  </si>
  <si>
    <t>InfoSec - confidentiality</t>
  </si>
  <si>
    <t>InfoSec - integrity</t>
  </si>
  <si>
    <t>InfoSec - availability</t>
  </si>
  <si>
    <t>InfoSec - Privacy</t>
  </si>
  <si>
    <t>InfoSec - Compromise</t>
  </si>
  <si>
    <t>Health &amp; Safety</t>
  </si>
  <si>
    <t>Environmental</t>
  </si>
  <si>
    <t>Customer Experience</t>
  </si>
  <si>
    <t>Regulatory / Legal Breach</t>
  </si>
  <si>
    <t>Benefit Realisation Delay</t>
  </si>
  <si>
    <t>• No measureable operational impact to the organisation
• Financial loss &lt;0.5% of the annual budget</t>
  </si>
  <si>
    <t>&lt; $ 100k</t>
  </si>
  <si>
    <t>Loss of 0 to 5 unrecoverable  active/current records;
loss of 0 to 100 unrecoverable archived/historic records</t>
  </si>
  <si>
    <t>loss of access to &lt;= 5 active/current records and/or for &lt;= 30 minutes</t>
  </si>
  <si>
    <t>Loss of data that has no PII or PII-S;
reputational damage controllable</t>
  </si>
  <si>
    <t>denial of service to &lt; 15% of devices
no privileged accounts compromised</t>
  </si>
  <si>
    <t>Illness, first aid or injury not requiring medical treatment.</t>
  </si>
  <si>
    <t>No appreciable changes to environment or highly localised event or both.</t>
  </si>
  <si>
    <t>Short duration disruptions affecting part of one transport mode.</t>
  </si>
  <si>
    <t>• Minor degradation of service
• Impact limited to a single area of the organisation
• Can be managed with management intervention
• Financial loss of &lt;1.0 % of annual budget</t>
  </si>
  <si>
    <t>$ 100k - $1m</t>
  </si>
  <si>
    <t>Loss of 5 to 25 unrecoverable  active/current records;
loss of 100 to 500 unrecoverable  archived/historic records</t>
  </si>
  <si>
    <t>loss of access to 5 to 25 active/current records and/or for 1-3 hours</t>
  </si>
  <si>
    <t>Loss of &lt; notifiable PII records;
some reputational damage possible</t>
  </si>
  <si>
    <t>denial of service to 15%-50% of devices
no privileged accounts compromised, or privileged account compromised that is discovered and remediated within 5 minutes with no lateral movement (ie contained)</t>
  </si>
  <si>
    <t>Illness or minor injuries requiring medical treatment.</t>
  </si>
  <si>
    <t>Change from normal conditions within environmental regulatory limits and environmental effects are within site boundaries.</t>
  </si>
  <si>
    <t>Minor disruptions affecting several parts of one transport mode.</t>
  </si>
  <si>
    <t>• Substantial degradation of service
• Impact on multiple areas of the organisation
• Can be managed with substantial management intervention and possible outside assistance.
• Financial loss of &lt; 3.0% of annual budget.</t>
  </si>
  <si>
    <t>$ 1m - $ 10m</t>
  </si>
  <si>
    <t>Loss of 25 to 200 unrecoverable active/current records;
loss of over 500 unrecoverable archived/historic records</t>
  </si>
  <si>
    <t>loss of access to 25 to 200 active/current records and/or for 4 hours to 1 day</t>
  </si>
  <si>
    <t>Loss of small notifiable records; no PII-S loss; potentially regulatory fine;
some short term reputational damage</t>
  </si>
  <si>
    <t>Single recoverable lost time injury or illness, alternate or restricted duties injury or short-term occupational illness.</t>
  </si>
  <si>
    <t>Short term or well-contained environmental effects or both. Minor remedial actions probably required.</t>
  </si>
  <si>
    <t>Serious disruptions affecting operation of one complete transport mode.</t>
  </si>
  <si>
    <t>• Significant degradation of service
• Impact on multiple areas of the organisation
• Threatens the organisation viability and requires significant resources and management intervention including assistance.
• Financial loss of &lt; 5.0% of annual budget</t>
  </si>
  <si>
    <t>$ 10m - $ 50m</t>
  </si>
  <si>
    <t>Loss of 200 to 500 unrecoverable  active/current records;
loss of over 500 unrecoverable  archived/historic records</t>
  </si>
  <si>
    <t>loss of access to 200 to 500 active/current records and/or for 1 to 5 days</t>
  </si>
  <si>
    <t>loss of large qty of PII; small qty of PII-S; regulatory fine; possible costs regarding loss to individuals involved;
some reputational damage and client loss but can be mitigated over time</t>
  </si>
  <si>
    <t>1-10 major injuries requiring hospitalisation and numerous days lost, or medium-term occupational illness.</t>
  </si>
  <si>
    <t>Impacts external ecosystem and considerable remediation is required.</t>
  </si>
  <si>
    <t>Major disruptions affecting operations of one transport mode with network-wide effects on one or more modes of transport.</t>
  </si>
  <si>
    <t>$ 50m - $ 100m</t>
  </si>
  <si>
    <t xml:space="preserve">Complete loss / compromise of data in 1+ systems.
</t>
  </si>
  <si>
    <t>loss of access to all active/current records and/or for over 5 days</t>
  </si>
  <si>
    <t>loss of large-to-all qty of PII &amp; PII-S;
regulatory fine; high ongoing costs regarding loss to individuals involved;
reputational damage such that significant number of clients leave, hard to attract new clients</t>
  </si>
  <si>
    <t>Compromise of administrative or executive devices with capability to cause further damage;
Compromise of lesser privileged accounts for longer than 1wk</t>
  </si>
  <si>
    <t>Single fatality or 10-20 major injuries/permanent disabilities/chronic diseases, or both.</t>
  </si>
  <si>
    <t>Long term environmental impairment in neighbouring or valued ecosystems. Extensive remediation required.</t>
  </si>
  <si>
    <t>Short duration shutdowns or substantial disruptions affecting multiple transport modes with sector wide cascading effects.</t>
  </si>
  <si>
    <t>Budget</t>
  </si>
  <si>
    <t>Value used for calcuating Impact if based on % of this amount. Eg if a project has a $10mil budget, a risk impact of &gt;10% may be unacceptably high.
For overall organisational risk management, the revenue or annual sustainable income figure could be used here. I.e. if $10mil annual revenue was made by the business with 5% profit then adjust the impact budget % figures appropriately (eg survival of org, etc)</t>
  </si>
  <si>
    <t>Risk Owner Top</t>
  </si>
  <si>
    <t>Executives &amp; Board</t>
  </si>
  <si>
    <t>The 'buck stops here' risk owners; eg for alerting/actioning highest level of risks</t>
  </si>
  <si>
    <t>Risk Owner Medium</t>
  </si>
  <si>
    <t>Steering Committee</t>
  </si>
  <si>
    <t>The medium level of risk alert/own - ie steering committees, programme management</t>
  </si>
  <si>
    <t>Risk Owner Project</t>
  </si>
  <si>
    <t>Project Management</t>
  </si>
  <si>
    <t>The lower level of risk alert/own - ie low-medium risks that can be handled within a project or area; should still be reported on</t>
  </si>
  <si>
    <t>Residual Risk</t>
  </si>
  <si>
    <t>Access to Appliance/Hardware may be restricted if the SSO solution is unreachable.</t>
  </si>
  <si>
    <t>• Enforced MFA for authentication, using SSO &amp; MFA solution.
• Enforced account lock after x failed attempts.</t>
  </si>
  <si>
    <t>Indication of the speed of onsite or the time it takes the organisation to feel the effects (consequence) once risk manifests</t>
  </si>
  <si>
    <t>Rating</t>
  </si>
  <si>
    <t>Very Rapid</t>
  </si>
  <si>
    <t>Rapid</t>
  </si>
  <si>
    <t>Slow</t>
  </si>
  <si>
    <t>Very Slow</t>
  </si>
  <si>
    <t>Very rapid onset, litte/no warning, or instantaneous</t>
  </si>
  <si>
    <t>Onset occurs in 1-6 months</t>
  </si>
  <si>
    <t>Onset occurs in hours/days to &lt; few weeks</t>
  </si>
  <si>
    <t>6+ months</t>
  </si>
  <si>
    <t>Year onwards</t>
  </si>
  <si>
    <t>Velocity</t>
  </si>
  <si>
    <t>• Threatens the organisation's medium and long-term viability
• Immediate action required to minimise or mitigate the effect on most parts of the organisation
• Financial loss of &lt; 10.0%.</t>
  </si>
  <si>
    <t>Critical event/circumstance  with potentially disastrous impact on business sustainability</t>
  </si>
  <si>
    <t>Critical event or circumstance that can be endured with proper management</t>
  </si>
  <si>
    <t>Significant event or circumstance that can be managed under normal conditions</t>
  </si>
  <si>
    <t>Event with consequences that can be readily absorbed but requires management effort to minimise the impact</t>
  </si>
  <si>
    <t>Client Personal Information is compromised / made public</t>
  </si>
  <si>
    <t>Sensitive Client Personal Information is compromised / made public</t>
  </si>
  <si>
    <t>In the case of the internet or Indentity systemis down, there will be issues logging into the Appliance/Hardware to administer it.</t>
  </si>
  <si>
    <t>Information where an accidental or malicious breach could reasonably be expected to cause harm to the Org, another organisation or an individual if released publicly (must notify OAIC)</t>
  </si>
  <si>
    <t>• Limit the amount of client PII that a user account can access over a time period (eg search cannot return more than x records)
• Separation of duties for larger (ie &gt; x records) searches or access to volume of client personal information</t>
  </si>
  <si>
    <t>• Limit the amount of client PII-Sensitive that a user account can access over a time period (eg search cannot return more than x records)
• Separation of duties for larger (ie &gt; x records) searches or access to volume of sensitivepersonal information</t>
  </si>
  <si>
    <t>• Impact the viability and sustainability of the Org.
•Causes significant reputational damage and disruption.
•Integrity of critical Information asset compromised.</t>
  </si>
  <si>
    <t>•Unavailable &gt;72 hours causing significant disruption to the whole Org.
• No predictable recovery time. •Senior management direction
required for prioritisation of recovery operations.</t>
  </si>
  <si>
    <t>Have a moderate adverse effect on individuals, Org operations or assets.</t>
  </si>
  <si>
    <t>Information where an accidental or malicious breach would be unlikely to cause harm to the Org, another organisation or an individual if released publicly</t>
  </si>
  <si>
    <t>Have a limited adverse effect on individuals, Org operations or assets.</t>
  </si>
  <si>
    <t>Information where an accidental or malicious breach could reasonably be expected to cause serious harm to the Org, another organisation or an individual if released publicly (notifiable data breach)</t>
  </si>
  <si>
    <t>• Have a major adverse effect on individuals, Org operations or assets.
•Causes significant reputational damage and disruption.
•Integrity of critical Information asset compromised.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</si>
</sst>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d\-mmm\-yyyy"/>
    <numFmt numFmtId="165" formatCode="_-&quot;$&quot;* #,##0_-;\-&quot;$&quot;* #,##0_-;_-&quot;$&quot;* &quot;-&quot;??_-;_-@_-"/>
  </numFmts>
  <fonts count="2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20"/>
      <color theme="1"/>
      <name val="Calibri (Body)"/>
    </font>
    <font>
      <sz val="10"/>
      <color rgb="FF000000"/>
      <name val="Tahoma"/>
      <family val="2"/>
    </font>
    <font>
      <sz val="11"/>
      <color theme="0" tint="-0.499984740745262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theme="1"/>
      <name val="Symbol"/>
      <charset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9"/>
      <color rgb="FF000000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6" fillId="0" borderId="0" applyNumberFormat="0" applyFill="0" applyBorder="0" applyAlignment="0" applyProtection="0"/>
    <xf numFmtId="44" fontId="17" fillId="0" borderId="0" applyFont="0" applyFill="0" applyBorder="0" applyAlignment="0" applyProtection="0"/>
  </cellStyleXfs>
  <cellXfs count="10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vertical="center"/>
    </xf>
    <xf numFmtId="0" fontId="0" fillId="6" borderId="7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6" fillId="0" borderId="1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6" fillId="2" borderId="5" xfId="0" applyFont="1" applyFill="1" applyBorder="1" applyAlignment="1">
      <alignment vertical="top" wrapText="1"/>
    </xf>
    <xf numFmtId="0" fontId="6" fillId="2" borderId="13" xfId="0" applyFont="1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12" fillId="7" borderId="1" xfId="0" applyFont="1" applyFill="1" applyBorder="1" applyAlignment="1">
      <alignment vertical="top" wrapText="1"/>
    </xf>
    <xf numFmtId="0" fontId="13" fillId="0" borderId="0" xfId="0" applyFont="1" applyAlignment="1">
      <alignment vertical="top" wrapText="1"/>
    </xf>
    <xf numFmtId="0" fontId="6" fillId="2" borderId="1" xfId="0" applyFont="1" applyFill="1" applyBorder="1" applyAlignment="1">
      <alignment horizontal="center" vertical="center"/>
    </xf>
    <xf numFmtId="0" fontId="13" fillId="8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0" xfId="0" applyFill="1" applyAlignment="1">
      <alignment vertical="top" wrapText="1"/>
    </xf>
    <xf numFmtId="0" fontId="0" fillId="0" borderId="1" xfId="0" applyBorder="1" applyAlignment="1">
      <alignment horizontal="center"/>
    </xf>
    <xf numFmtId="0" fontId="14" fillId="0" borderId="16" xfId="0" applyFont="1" applyBorder="1" applyAlignment="1">
      <alignment horizontal="left" vertical="center" wrapText="1"/>
    </xf>
    <xf numFmtId="0" fontId="15" fillId="9" borderId="15" xfId="0" applyFont="1" applyFill="1" applyBorder="1" applyAlignment="1">
      <alignment horizontal="center" vertical="top" wrapText="1"/>
    </xf>
    <xf numFmtId="0" fontId="6" fillId="2" borderId="1" xfId="0" applyFont="1" applyFill="1" applyBorder="1"/>
    <xf numFmtId="0" fontId="5" fillId="0" borderId="1" xfId="0" applyFont="1" applyBorder="1" applyAlignment="1">
      <alignment vertical="top" wrapText="1"/>
    </xf>
    <xf numFmtId="0" fontId="5" fillId="0" borderId="0" xfId="0" applyFont="1" applyAlignment="1">
      <alignment wrapText="1"/>
    </xf>
    <xf numFmtId="0" fontId="5" fillId="0" borderId="14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1" xfId="0" applyFont="1" applyBorder="1" applyAlignment="1">
      <alignment horizontal="center" wrapText="1"/>
    </xf>
    <xf numFmtId="0" fontId="16" fillId="0" borderId="0" xfId="1"/>
    <xf numFmtId="0" fontId="0" fillId="0" borderId="17" xfId="0" applyBorder="1" applyAlignment="1">
      <alignment horizontal="center" vertical="center" wrapText="1"/>
    </xf>
    <xf numFmtId="0" fontId="4" fillId="10" borderId="1" xfId="0" applyFont="1" applyFill="1" applyBorder="1" applyAlignment="1">
      <alignment vertical="center" wrapText="1"/>
    </xf>
    <xf numFmtId="0" fontId="4" fillId="10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12" borderId="8" xfId="0" applyFill="1" applyBorder="1" applyAlignment="1">
      <alignment horizontal="center" vertical="center" wrapText="1"/>
    </xf>
    <xf numFmtId="0" fontId="0" fillId="12" borderId="9" xfId="0" applyFill="1" applyBorder="1" applyAlignment="1">
      <alignment horizontal="center" vertical="center" wrapText="1"/>
    </xf>
    <xf numFmtId="0" fontId="0" fillId="12" borderId="11" xfId="0" applyFill="1" applyBorder="1" applyAlignment="1">
      <alignment horizontal="center" vertical="center" wrapText="1"/>
    </xf>
    <xf numFmtId="0" fontId="0" fillId="12" borderId="12" xfId="0" applyFill="1" applyBorder="1" applyAlignment="1">
      <alignment horizontal="center" vertical="center" wrapText="1"/>
    </xf>
    <xf numFmtId="0" fontId="0" fillId="11" borderId="7" xfId="0" applyFill="1" applyBorder="1" applyAlignment="1">
      <alignment horizontal="center" vertical="center" wrapText="1"/>
    </xf>
    <xf numFmtId="0" fontId="0" fillId="11" borderId="10" xfId="0" applyFill="1" applyBorder="1" applyAlignment="1">
      <alignment horizontal="center" vertical="center" wrapText="1"/>
    </xf>
    <xf numFmtId="0" fontId="0" fillId="11" borderId="8" xfId="0" applyFill="1" applyBorder="1" applyAlignment="1">
      <alignment horizontal="center" vertical="center" wrapText="1"/>
    </xf>
    <xf numFmtId="0" fontId="0" fillId="11" borderId="11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164" fontId="0" fillId="0" borderId="0" xfId="0" applyNumberFormat="1"/>
    <xf numFmtId="0" fontId="0" fillId="2" borderId="1" xfId="0" applyFill="1" applyBorder="1" applyAlignment="1">
      <alignment vertical="top"/>
    </xf>
    <xf numFmtId="0" fontId="6" fillId="13" borderId="1" xfId="0" applyFont="1" applyFill="1" applyBorder="1" applyAlignment="1">
      <alignment vertical="top"/>
    </xf>
    <xf numFmtId="10" fontId="0" fillId="0" borderId="1" xfId="0" applyNumberFormat="1" applyBorder="1" applyAlignment="1">
      <alignment vertical="top" wrapText="1"/>
    </xf>
    <xf numFmtId="165" fontId="0" fillId="0" borderId="1" xfId="2" applyNumberFormat="1" applyFont="1" applyBorder="1" applyAlignment="1">
      <alignment vertical="top" wrapText="1"/>
    </xf>
    <xf numFmtId="0" fontId="0" fillId="0" borderId="1" xfId="0" applyBorder="1" applyAlignment="1">
      <alignment vertical="top"/>
    </xf>
    <xf numFmtId="9" fontId="0" fillId="0" borderId="1" xfId="0" applyNumberFormat="1" applyBorder="1" applyAlignment="1">
      <alignment vertical="top" wrapText="1"/>
    </xf>
    <xf numFmtId="0" fontId="0" fillId="13" borderId="1" xfId="0" applyFill="1" applyBorder="1" applyAlignment="1">
      <alignment vertical="top"/>
    </xf>
    <xf numFmtId="165" fontId="0" fillId="0" borderId="1" xfId="2" applyNumberFormat="1" applyFont="1" applyBorder="1" applyAlignment="1">
      <alignment vertical="top"/>
    </xf>
    <xf numFmtId="0" fontId="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textRotation="90"/>
    </xf>
    <xf numFmtId="0" fontId="9" fillId="0" borderId="0" xfId="0" applyFont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top" wrapText="1"/>
    </xf>
    <xf numFmtId="0" fontId="6" fillId="2" borderId="19" xfId="0" applyFont="1" applyFill="1" applyBorder="1" applyAlignment="1">
      <alignment horizontal="center" vertical="top" wrapText="1"/>
    </xf>
    <xf numFmtId="0" fontId="6" fillId="2" borderId="20" xfId="0" applyFont="1" applyFill="1" applyBorder="1" applyAlignment="1">
      <alignment horizontal="center" vertical="top" wrapText="1"/>
    </xf>
    <xf numFmtId="0" fontId="6" fillId="2" borderId="18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textRotation="90"/>
    </xf>
    <xf numFmtId="0" fontId="6" fillId="2" borderId="1" xfId="0" applyFont="1" applyFill="1" applyBorder="1" applyAlignment="1">
      <alignment horizontal="center" vertical="center" textRotation="90"/>
    </xf>
    <xf numFmtId="0" fontId="2" fillId="0" borderId="0" xfId="0" applyFont="1" applyAlignment="1">
      <alignment horizontal="center" vertical="top" wrapText="1"/>
    </xf>
    <xf numFmtId="0" fontId="1" fillId="10" borderId="1" xfId="0" applyFont="1" applyFill="1" applyBorder="1" applyAlignment="1">
      <alignment vertical="center" wrapText="1"/>
    </xf>
  </cellXfs>
  <cellStyles count="3">
    <cellStyle name="Currency" xfId="2" builtinId="4"/>
    <cellStyle name="Hyperlink" xfId="1" builtinId="8"/>
    <cellStyle name="Normal" xfId="0" builtinId="0"/>
  </cellStyles>
  <dxfs count="43">
    <dxf>
      <fill>
        <patternFill>
          <bgColor rgb="FF92D050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theme="5"/>
        </patternFill>
      </fill>
    </dxf>
    <dxf>
      <fill>
        <patternFill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Relationship Id="rId22" Type="http://schemas.openxmlformats.org/officeDocument/2006/relationships/customXml" Target="../customXml/item4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43995-5AB1-48C9-89B9-D87AD3F3793C}">
  <dimension ref="B2:E8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7.1640625" customWidth="1"/>
    <col min="2" max="2" width="15.83203125" customWidth="1"/>
    <col min="3" max="3" width="37.5" customWidth="1"/>
  </cols>
  <sheetData>
    <row r="2" spans="2:5" ht="32" x14ac:dyDescent="0.2">
      <c r="B2" s="6" t="s">
        <v>0</v>
      </c>
      <c r="C2" s="20" t="s">
        <v>162</v>
      </c>
    </row>
    <row r="4" spans="2:5" x14ac:dyDescent="0.2">
      <c r="B4" t="s">
        <v>1</v>
      </c>
      <c r="C4" t="s">
        <v>2</v>
      </c>
    </row>
    <row r="5" spans="2:5" x14ac:dyDescent="0.2">
      <c r="B5" t="s">
        <v>3</v>
      </c>
      <c r="C5">
        <v>0.2</v>
      </c>
    </row>
    <row r="6" spans="2:5" x14ac:dyDescent="0.2">
      <c r="B6" t="s">
        <v>4</v>
      </c>
      <c r="C6" s="67">
        <v>45792</v>
      </c>
    </row>
    <row r="8" spans="2:5" ht="165" customHeight="1" x14ac:dyDescent="0.2">
      <c r="B8" s="6" t="s">
        <v>5</v>
      </c>
      <c r="C8" s="81" t="s">
        <v>76</v>
      </c>
      <c r="D8" s="81"/>
      <c r="E8" s="81"/>
    </row>
  </sheetData>
  <mergeCells count="1">
    <mergeCell ref="C8:E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7F0F3-2AE5-A548-9EFA-FA9D9DAEEB13}">
  <sheetPr>
    <pageSetUpPr fitToPage="1"/>
  </sheetPr>
  <dimension ref="A1:X8"/>
  <sheetViews>
    <sheetView zoomScale="130" zoomScaleNormal="13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8" sqref="C8"/>
    </sheetView>
  </sheetViews>
  <sheetFormatPr baseColWidth="10" defaultColWidth="10.83203125" defaultRowHeight="15" x14ac:dyDescent="0.2"/>
  <cols>
    <col min="1" max="1" width="3.5" style="5" bestFit="1" customWidth="1"/>
    <col min="2" max="2" width="23.5" style="31" customWidth="1"/>
    <col min="3" max="3" width="23.5" style="5" customWidth="1"/>
    <col min="4" max="4" width="10.83203125" style="5"/>
    <col min="5" max="6" width="15.5" style="5" customWidth="1"/>
    <col min="7" max="7" width="1.6640625" style="32" bestFit="1" customWidth="1"/>
    <col min="8" max="8" width="11.6640625" style="5" customWidth="1"/>
    <col min="9" max="12" width="10.83203125" style="5"/>
    <col min="13" max="13" width="1.6640625" style="32" bestFit="1" customWidth="1"/>
    <col min="14" max="14" width="13.5" style="5" customWidth="1"/>
    <col min="15" max="15" width="13.6640625" style="5" customWidth="1"/>
    <col min="16" max="16" width="22.33203125" style="5" customWidth="1"/>
    <col min="17" max="17" width="28.83203125" style="5" customWidth="1"/>
    <col min="18" max="20" width="19.6640625" style="5" customWidth="1"/>
    <col min="21" max="21" width="1.6640625" style="32" bestFit="1" customWidth="1"/>
    <col min="22" max="22" width="19.6640625" style="5" customWidth="1"/>
    <col min="23" max="23" width="20.33203125" style="5" customWidth="1"/>
    <col min="24" max="24" width="1.6640625" style="32" bestFit="1" customWidth="1"/>
    <col min="25" max="16384" width="10.83203125" style="5"/>
  </cols>
  <sheetData>
    <row r="1" spans="1:24" ht="48" x14ac:dyDescent="0.2">
      <c r="A1" s="5" t="s">
        <v>15</v>
      </c>
      <c r="B1" s="31" t="s">
        <v>36</v>
      </c>
      <c r="C1" s="5" t="s">
        <v>33</v>
      </c>
      <c r="D1" s="5" t="s">
        <v>39</v>
      </c>
      <c r="E1" s="5" t="s">
        <v>53</v>
      </c>
      <c r="F1" s="5" t="s">
        <v>66</v>
      </c>
      <c r="G1" s="32" t="s">
        <v>13</v>
      </c>
      <c r="H1" s="5" t="s">
        <v>46</v>
      </c>
      <c r="I1" s="5" t="s">
        <v>41</v>
      </c>
      <c r="J1" s="5" t="s">
        <v>42</v>
      </c>
      <c r="K1" s="5" t="s">
        <v>43</v>
      </c>
      <c r="L1" s="5" t="s">
        <v>44</v>
      </c>
      <c r="M1" s="32" t="s">
        <v>13</v>
      </c>
      <c r="N1" s="5" t="s">
        <v>45</v>
      </c>
      <c r="O1" s="5" t="s">
        <v>47</v>
      </c>
      <c r="P1" s="5" t="s">
        <v>48</v>
      </c>
      <c r="Q1" s="5" t="s">
        <v>51</v>
      </c>
      <c r="R1" s="5" t="s">
        <v>49</v>
      </c>
      <c r="S1" s="5" t="s">
        <v>55</v>
      </c>
      <c r="T1" s="5" t="s">
        <v>50</v>
      </c>
      <c r="U1" s="32" t="s">
        <v>13</v>
      </c>
      <c r="V1" s="5" t="s">
        <v>77</v>
      </c>
      <c r="W1" s="5" t="s">
        <v>78</v>
      </c>
      <c r="X1" s="32" t="s">
        <v>13</v>
      </c>
    </row>
    <row r="2" spans="1:24" ht="32" x14ac:dyDescent="0.2">
      <c r="A2" s="5">
        <v>1</v>
      </c>
      <c r="B2" s="31" t="s">
        <v>37</v>
      </c>
      <c r="C2" s="5" t="s">
        <v>70</v>
      </c>
      <c r="D2" s="5" t="s">
        <v>40</v>
      </c>
      <c r="E2" s="5" t="s">
        <v>54</v>
      </c>
      <c r="F2" s="5" t="s">
        <v>68</v>
      </c>
      <c r="O2" s="5" t="s">
        <v>52</v>
      </c>
    </row>
    <row r="3" spans="1:24" ht="112" x14ac:dyDescent="0.2">
      <c r="A3" s="5">
        <v>2</v>
      </c>
      <c r="B3" s="31" t="s">
        <v>38</v>
      </c>
      <c r="C3" s="5" t="s">
        <v>71</v>
      </c>
      <c r="D3" s="5" t="s">
        <v>40</v>
      </c>
      <c r="E3" s="5" t="s">
        <v>54</v>
      </c>
      <c r="F3" s="5" t="s">
        <v>68</v>
      </c>
      <c r="O3" s="5" t="s">
        <v>52</v>
      </c>
    </row>
    <row r="4" spans="1:24" ht="48" x14ac:dyDescent="0.2">
      <c r="A4" s="5">
        <v>3</v>
      </c>
      <c r="B4" s="31" t="s">
        <v>166</v>
      </c>
      <c r="C4" s="5" t="s">
        <v>167</v>
      </c>
      <c r="E4" s="5" t="s">
        <v>54</v>
      </c>
      <c r="F4" s="5" t="s">
        <v>68</v>
      </c>
    </row>
    <row r="5" spans="1:24" ht="32" x14ac:dyDescent="0.2">
      <c r="A5" s="5">
        <v>4</v>
      </c>
      <c r="B5" s="31" t="s">
        <v>89</v>
      </c>
      <c r="C5" s="5" t="s">
        <v>90</v>
      </c>
      <c r="D5" s="5" t="s">
        <v>91</v>
      </c>
      <c r="E5" s="5" t="s">
        <v>67</v>
      </c>
      <c r="F5" s="5" t="s">
        <v>67</v>
      </c>
    </row>
    <row r="6" spans="1:24" ht="48" x14ac:dyDescent="0.2">
      <c r="A6" s="5">
        <v>5</v>
      </c>
      <c r="B6" s="31" t="s">
        <v>107</v>
      </c>
      <c r="C6" s="33" t="s">
        <v>108</v>
      </c>
      <c r="D6" s="5" t="s">
        <v>91</v>
      </c>
      <c r="E6" s="5" t="s">
        <v>54</v>
      </c>
      <c r="F6" s="5" t="s">
        <v>67</v>
      </c>
    </row>
    <row r="7" spans="1:24" ht="48" x14ac:dyDescent="0.2">
      <c r="A7" s="5">
        <v>6</v>
      </c>
      <c r="B7" s="31" t="s">
        <v>145</v>
      </c>
      <c r="C7" s="5" t="s">
        <v>146</v>
      </c>
      <c r="D7" s="5" t="s">
        <v>147</v>
      </c>
      <c r="E7" s="5" t="s">
        <v>67</v>
      </c>
      <c r="F7" s="5" t="s">
        <v>67</v>
      </c>
    </row>
    <row r="8" spans="1:24" ht="64" x14ac:dyDescent="0.2">
      <c r="A8" s="5">
        <v>7</v>
      </c>
      <c r="B8" s="31" t="s">
        <v>65</v>
      </c>
      <c r="C8" s="5" t="s">
        <v>72</v>
      </c>
      <c r="D8" s="5" t="s">
        <v>69</v>
      </c>
      <c r="E8" s="5" t="s">
        <v>54</v>
      </c>
      <c r="F8" s="5" t="s">
        <v>68</v>
      </c>
    </row>
  </sheetData>
  <conditionalFormatting sqref="E1:E1048576">
    <cfRule type="containsText" dxfId="42" priority="3" operator="containsText" text="Yes">
      <formula>NOT(ISERROR(SEARCH("Yes",E1)))</formula>
    </cfRule>
  </conditionalFormatting>
  <conditionalFormatting sqref="F1:F1048576">
    <cfRule type="containsText" dxfId="41" priority="1" operator="containsText" text="Maybe">
      <formula>NOT(ISERROR(SEARCH("Maybe",F1)))</formula>
    </cfRule>
    <cfRule type="containsText" dxfId="40" priority="2" operator="containsText" text="Yes">
      <formula>NOT(ISERROR(SEARCH("Yes",F1)))</formula>
    </cfRule>
  </conditionalFormatting>
  <pageMargins left="0.7" right="0.7" top="0.75" bottom="0.75" header="0.3" footer="0.3"/>
  <pageSetup paperSize="9" scale="37" orientation="landscape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45778-05A0-4085-9571-F96CD401C181}">
  <sheetPr>
    <pageSetUpPr fitToPage="1"/>
  </sheetPr>
  <dimension ref="A2:G24"/>
  <sheetViews>
    <sheetView zoomScale="130" zoomScaleNormal="130" workbookViewId="0"/>
  </sheetViews>
  <sheetFormatPr baseColWidth="10" defaultColWidth="8.83203125" defaultRowHeight="15" x14ac:dyDescent="0.2"/>
  <cols>
    <col min="2" max="7" width="15.6640625" customWidth="1"/>
    <col min="10" max="15" width="15.6640625" customWidth="1"/>
  </cols>
  <sheetData>
    <row r="2" spans="1:7" ht="45" customHeight="1" x14ac:dyDescent="0.2">
      <c r="A2" s="84" t="s">
        <v>34</v>
      </c>
      <c r="B2" s="85"/>
      <c r="C2" s="82" t="str">
        <f>'Risk Table'!$D$10</f>
        <v>Likelihood</v>
      </c>
      <c r="D2" s="82"/>
      <c r="E2" s="82"/>
      <c r="F2" s="82"/>
      <c r="G2" s="82"/>
    </row>
    <row r="3" spans="1:7" ht="45" customHeight="1" x14ac:dyDescent="0.2">
      <c r="A3" s="86"/>
      <c r="B3" s="87"/>
      <c r="C3" s="12" t="str">
        <f>'Risk Table'!$C$2</f>
        <v>Rare</v>
      </c>
      <c r="D3" s="12" t="str">
        <f>'Risk Table'!$D$2</f>
        <v>Unlikely</v>
      </c>
      <c r="E3" s="12" t="str">
        <f>'Risk Table'!$E$2</f>
        <v>Possible</v>
      </c>
      <c r="F3" s="12" t="str">
        <f>'Risk Table'!$F$2</f>
        <v>Probable</v>
      </c>
      <c r="G3" s="12" t="str">
        <f>'Risk Table'!$G$2</f>
        <v>Almost Certain</v>
      </c>
    </row>
    <row r="4" spans="1:7" ht="45" customHeight="1" x14ac:dyDescent="0.2">
      <c r="A4" s="83" t="str">
        <f>'Risk Table'!$C$10</f>
        <v>Consequence</v>
      </c>
      <c r="B4" s="13" t="str">
        <f>'Risk Table'!$B$3</f>
        <v>Severe</v>
      </c>
      <c r="C4" s="62" t="str" cm="1">
        <f t="array" ref="C4">_xlfn.TEXTJOIN(", ",TRUE,IF('Risk Assessment'!$H$3:$H$69=C$3, IF('Risk Assessment'!$I$3:$I$69=$B4, 'Risk Assessment'!$A$3:$A$69,""),""))</f>
        <v/>
      </c>
      <c r="D4" s="14" t="str" cm="1">
        <f t="array" ref="D4">_xlfn.TEXTJOIN(", ",TRUE,IF('Risk Assessment'!$H$3:$H$69=D$3, IF('Risk Assessment'!$I$3:$I$69=$B4, 'Risk Assessment'!$A$3:$A$69,""),""))</f>
        <v/>
      </c>
      <c r="E4" s="15" t="str" cm="1">
        <f t="array" ref="E4">_xlfn.TEXTJOIN(", ",TRUE,IF('Risk Assessment'!$H$3:$H$69=E$3, IF('Risk Assessment'!$I$3:$I$69=$B4, 'Risk Assessment'!$A$3:$A$69,""),""))</f>
        <v/>
      </c>
      <c r="F4" s="16" t="str" cm="1">
        <f t="array" ref="F4">_xlfn.TEXTJOIN(", ",TRUE,IF('Risk Assessment'!$H$3:$H$69=F$3, IF('Risk Assessment'!$I$3:$I$69=$B4, 'Risk Assessment'!$A$3:$A$69,""),""))</f>
        <v/>
      </c>
      <c r="G4" s="16" t="str" cm="1">
        <f t="array" ref="G4">_xlfn.TEXTJOIN(", ",TRUE,IF('Risk Assessment'!$H$3:$H$69=G$3, IF('Risk Assessment'!$I$3:$I$69=$B4, 'Risk Assessment'!$A$3:$A$69,""),""))</f>
        <v/>
      </c>
    </row>
    <row r="5" spans="1:7" ht="45" customHeight="1" x14ac:dyDescent="0.2">
      <c r="A5" s="83"/>
      <c r="B5" s="13" t="str">
        <f>'Risk Table'!$B$4</f>
        <v>Major</v>
      </c>
      <c r="C5" s="62" t="str" cm="1">
        <f t="array" ref="C5">_xlfn.TEXTJOIN(", ",TRUE,IF('Risk Assessment'!$H$3:$H$69=C$3, IF('Risk Assessment'!$I$3:$I$69=$B5, 'Risk Assessment'!$A$3:$A$69,""),""))</f>
        <v/>
      </c>
      <c r="D5" s="58" t="str" cm="1">
        <f t="array" ref="D5">_xlfn.TEXTJOIN(", ",TRUE,IF('Risk Assessment'!$H$3:$H$69=D$3, IF('Risk Assessment'!$I$3:$I$69=$B5, 'Risk Assessment'!$A$3:$A$69,""),""))</f>
        <v/>
      </c>
      <c r="E5" s="17" t="str" cm="1">
        <f t="array" ref="E5">_xlfn.TEXTJOIN(", ",TRUE,IF('Risk Assessment'!$H$3:$H$69=E$3, IF('Risk Assessment'!$I$3:$I$69=$B5, 'Risk Assessment'!$A$3:$A$69,""),""))</f>
        <v>R01</v>
      </c>
      <c r="F5" s="15" t="str" cm="1">
        <f t="array" ref="F5">_xlfn.TEXTJOIN(", ",TRUE,IF('Risk Assessment'!$H$3:$H$69=F$3, IF('Risk Assessment'!$I$3:$I$69=$B5, 'Risk Assessment'!$A$3:$A$69,""),""))</f>
        <v/>
      </c>
      <c r="G5" s="16" t="str" cm="1">
        <f t="array" ref="G5">_xlfn.TEXTJOIN(", ",TRUE,IF('Risk Assessment'!$H$3:$H$69=G$3, IF('Risk Assessment'!$I$3:$I$69=$B5, 'Risk Assessment'!$A$3:$A$69,""),""))</f>
        <v/>
      </c>
    </row>
    <row r="6" spans="1:7" ht="45" customHeight="1" x14ac:dyDescent="0.2">
      <c r="A6" s="83"/>
      <c r="B6" s="13" t="str">
        <f>'Risk Table'!$B$5</f>
        <v>Moderate</v>
      </c>
      <c r="C6" s="62" t="str" cm="1">
        <f t="array" ref="C6">_xlfn.TEXTJOIN(", ",TRUE,IF('Risk Assessment'!$H$3:$H$69=C$3, IF('Risk Assessment'!$I$3:$I$69=$B6, 'Risk Assessment'!$A$3:$A$69,""),""))</f>
        <v/>
      </c>
      <c r="D6" s="58" t="str" cm="1">
        <f t="array" ref="D6">_xlfn.TEXTJOIN(", ",TRUE,IF('Risk Assessment'!$H$3:$H$69=D$3, IF('Risk Assessment'!$I$3:$I$69=$B6, 'Risk Assessment'!$A$3:$A$69,""),""))</f>
        <v/>
      </c>
      <c r="E6" s="17" t="str" cm="1">
        <f t="array" ref="E6">_xlfn.TEXTJOIN(", ",TRUE,IF('Risk Assessment'!$H$3:$H$69=E$3, IF('Risk Assessment'!$I$3:$I$69=$B6, 'Risk Assessment'!$A$3:$A$69,""),""))</f>
        <v>R04, R05, R06, R07, R08, R08</v>
      </c>
      <c r="F6" s="15" t="str" cm="1">
        <f t="array" ref="F6">_xlfn.TEXTJOIN(", ",TRUE,IF('Risk Assessment'!$H$3:$H$69=F$3, IF('Risk Assessment'!$I$3:$I$69=$B6, 'Risk Assessment'!$A$3:$A$69,""),""))</f>
        <v/>
      </c>
      <c r="G6" s="18" t="str" cm="1">
        <f t="array" ref="G6">_xlfn.TEXTJOIN(", ",TRUE,IF('Risk Assessment'!$H$3:$H$69=G$3, IF('Risk Assessment'!$I$3:$I$69=$B6, 'Risk Assessment'!$A$3:$A$69,""),""))</f>
        <v/>
      </c>
    </row>
    <row r="7" spans="1:7" ht="45" customHeight="1" x14ac:dyDescent="0.2">
      <c r="A7" s="83"/>
      <c r="B7" s="13" t="str">
        <f>'Risk Table'!$B$6</f>
        <v>Minor</v>
      </c>
      <c r="C7" s="62" t="str" cm="1">
        <f t="array" ref="C7">_xlfn.TEXTJOIN(", ",TRUE,IF('Risk Assessment'!$H$3:$H$69=C$3, IF('Risk Assessment'!$I$3:$I$69=$B7, 'Risk Assessment'!$A$3:$A$69,""),""))</f>
        <v/>
      </c>
      <c r="D7" s="64" t="str" cm="1">
        <f t="array" ref="D7">_xlfn.TEXTJOIN(", ",TRUE,IF('Risk Assessment'!$H$3:$H$69=D$3, IF('Risk Assessment'!$I$3:$I$69=$B7, 'Risk Assessment'!$A$3:$A$69,""),""))</f>
        <v/>
      </c>
      <c r="E7" s="58" t="str" cm="1">
        <f t="array" ref="E7">_xlfn.TEXTJOIN(", ",TRUE,IF('Risk Assessment'!$H$3:$H$69=E$3, IF('Risk Assessment'!$I$3:$I$69=$B7, 'Risk Assessment'!$A$3:$A$69,""),""))</f>
        <v/>
      </c>
      <c r="F7" s="17" t="str" cm="1">
        <f t="array" ref="F7">_xlfn.TEXTJOIN(", ",TRUE,IF('Risk Assessment'!$H$3:$H$69=F$3, IF('Risk Assessment'!$I$3:$I$69=$B7, 'Risk Assessment'!$A$3:$A$69,""),""))</f>
        <v>R02, R03</v>
      </c>
      <c r="G7" s="19" t="str" cm="1">
        <f t="array" ref="G7">_xlfn.TEXTJOIN(", ",TRUE,IF('Risk Assessment'!$H$3:$H$69=G$3, IF('Risk Assessment'!$I$3:$I$69=$B7, 'Risk Assessment'!$A$3:$A$69,""),""))</f>
        <v/>
      </c>
    </row>
    <row r="8" spans="1:7" ht="45" customHeight="1" x14ac:dyDescent="0.2">
      <c r="A8" s="83"/>
      <c r="B8" s="13" t="str">
        <f>'Risk Table'!$B$7</f>
        <v>Insignificant</v>
      </c>
      <c r="C8" s="63" t="str" cm="1">
        <f t="array" ref="C8">_xlfn.TEXTJOIN(", ",TRUE,IF('Risk Assessment'!$H$3:$H$69=C$3, IF('Risk Assessment'!$I$3:$I$69=$B8, 'Risk Assessment'!$A$3:$A$69,""),""))</f>
        <v/>
      </c>
      <c r="D8" s="65" t="str" cm="1">
        <f t="array" ref="D8">_xlfn.TEXTJOIN(", ",TRUE,IF('Risk Assessment'!$H$3:$H$69=D$3, IF('Risk Assessment'!$I$3:$I$69=$B8, 'Risk Assessment'!$A$3:$A$69,""),""))</f>
        <v/>
      </c>
      <c r="E8" s="58" t="str" cm="1">
        <f t="array" ref="E8">_xlfn.TEXTJOIN(", ",TRUE,IF('Risk Assessment'!$H$3:$H$69=E$3, IF('Risk Assessment'!$I$3:$I$69=$B8, 'Risk Assessment'!$A$3:$A$69,""),""))</f>
        <v/>
      </c>
      <c r="F8" s="58" t="str" cm="1">
        <f t="array" ref="F8">_xlfn.TEXTJOIN(", ",TRUE,IF('Risk Assessment'!$H$3:$H$69=F$3, IF('Risk Assessment'!$I$3:$I$69=$B8, 'Risk Assessment'!$A$3:$A$69,""),""))</f>
        <v/>
      </c>
      <c r="G8" s="59" t="str" cm="1">
        <f t="array" ref="G8">_xlfn.TEXTJOIN(", ",TRUE,IF('Risk Assessment'!$H$3:$H$69=G$3, IF('Risk Assessment'!$I$3:$I$69=$B8, 'Risk Assessment'!$A$3:$A$69,""),""))</f>
        <v/>
      </c>
    </row>
    <row r="10" spans="1:7" x14ac:dyDescent="0.2">
      <c r="A10" s="84" t="s">
        <v>165</v>
      </c>
      <c r="B10" s="85"/>
      <c r="C10" s="82" t="str">
        <f>'Risk Table'!$D$10</f>
        <v>Likelihood</v>
      </c>
      <c r="D10" s="82"/>
      <c r="E10" s="82"/>
      <c r="F10" s="82"/>
      <c r="G10" s="82"/>
    </row>
    <row r="11" spans="1:7" ht="45" customHeight="1" x14ac:dyDescent="0.2">
      <c r="A11" s="86"/>
      <c r="B11" s="87"/>
      <c r="C11" s="12" t="str">
        <f>'Risk Table'!$C$2</f>
        <v>Rare</v>
      </c>
      <c r="D11" s="12" t="str">
        <f>'Risk Table'!$D$2</f>
        <v>Unlikely</v>
      </c>
      <c r="E11" s="12" t="str">
        <f>'Risk Table'!$E$2</f>
        <v>Possible</v>
      </c>
      <c r="F11" s="12" t="str">
        <f>'Risk Table'!$F$2</f>
        <v>Probable</v>
      </c>
      <c r="G11" s="12" t="str">
        <f>'Risk Table'!$G$2</f>
        <v>Almost Certain</v>
      </c>
    </row>
    <row r="12" spans="1:7" ht="45" customHeight="1" x14ac:dyDescent="0.2">
      <c r="A12" s="83" t="str">
        <f>'Risk Table'!$C$10</f>
        <v>Consequence</v>
      </c>
      <c r="B12" s="13" t="str">
        <f>'Risk Table'!$B$3</f>
        <v>Severe</v>
      </c>
      <c r="C12" s="62" t="str" cm="1">
        <f t="array" ref="C12">_xlfn.TEXTJOIN(", ",TRUE,IF('Risk Assessment'!$L$3:$L$69=C$3, IF('Risk Assessment'!$M$3:$M$69=$B12, 'Risk Assessment'!$A$3:$A$69,""),""))</f>
        <v/>
      </c>
      <c r="D12" s="15" t="str" cm="1">
        <f t="array" ref="D12">_xlfn.TEXTJOIN(", ",TRUE,IF('Risk Assessment'!$L$3:$L$69=D$3, IF('Risk Assessment'!$M$3:$M$69=$B12, 'Risk Assessment'!$A$3:$A$69,""),""))</f>
        <v/>
      </c>
      <c r="E12" s="15" t="str" cm="1">
        <f t="array" ref="E12">_xlfn.TEXTJOIN(", ",TRUE,IF('Risk Assessment'!$L$3:$L$69=E$3, IF('Risk Assessment'!$M$3:$M$69=$B12, 'Risk Assessment'!$A$3:$A$69,""),""))</f>
        <v/>
      </c>
      <c r="F12" s="66" t="str" cm="1">
        <f t="array" ref="F12">_xlfn.TEXTJOIN(", ",TRUE,IF('Risk Assessment'!$L$3:$L$69=F$3, IF('Risk Assessment'!$M$3:$M$69=$B12, 'Risk Assessment'!$A$3:$A$69,""),""))</f>
        <v/>
      </c>
      <c r="G12" s="16" t="str" cm="1">
        <f t="array" ref="G12">_xlfn.TEXTJOIN(", ",TRUE,IF('Risk Assessment'!$L$3:$L$69=G$3, IF('Risk Assessment'!$M$3:$M$69=$B12, 'Risk Assessment'!$A$3:$A$69,""),""))</f>
        <v/>
      </c>
    </row>
    <row r="13" spans="1:7" ht="45" customHeight="1" x14ac:dyDescent="0.2">
      <c r="A13" s="83"/>
      <c r="B13" s="13" t="str">
        <f>'Risk Table'!$B$4</f>
        <v>Major</v>
      </c>
      <c r="C13" s="62" t="str" cm="1">
        <f t="array" ref="C13">_xlfn.TEXTJOIN(", ",TRUE,IF('Risk Assessment'!$L$3:$L$69=C$3, IF('Risk Assessment'!$M$3:$M$69=$B13, 'Risk Assessment'!$A$3:$A$69,""),""))</f>
        <v/>
      </c>
      <c r="D13" s="58" t="str" cm="1">
        <f t="array" ref="D13">_xlfn.TEXTJOIN(", ",TRUE,IF('Risk Assessment'!$L$3:$L$69=D$3, IF('Risk Assessment'!$M$3:$M$69=$B13, 'Risk Assessment'!$A$3:$A$69,""),""))</f>
        <v/>
      </c>
      <c r="E13" s="17" t="str" cm="1">
        <f t="array" ref="E13">_xlfn.TEXTJOIN(", ",TRUE,IF('Risk Assessment'!$L$3:$L$69=E$3, IF('Risk Assessment'!$M$3:$M$69=$B13, 'Risk Assessment'!$A$3:$A$69,""),""))</f>
        <v/>
      </c>
      <c r="F13" s="15" t="str" cm="1">
        <f t="array" ref="F13">_xlfn.TEXTJOIN(", ",TRUE,IF('Risk Assessment'!$L$3:$L$69=F$3, IF('Risk Assessment'!$M$3:$M$69=$B13, 'Risk Assessment'!$A$3:$A$69,""),""))</f>
        <v/>
      </c>
      <c r="G13" s="16" t="str" cm="1">
        <f t="array" ref="G13">_xlfn.TEXTJOIN(", ",TRUE,IF('Risk Assessment'!$L$3:$L$69=G$3, IF('Risk Assessment'!$M$3:$M$69=$B13, 'Risk Assessment'!$A$3:$A$69,""),""))</f>
        <v/>
      </c>
    </row>
    <row r="14" spans="1:7" ht="45" customHeight="1" x14ac:dyDescent="0.2">
      <c r="A14" s="83"/>
      <c r="B14" s="13" t="str">
        <f>'Risk Table'!$B$5</f>
        <v>Moderate</v>
      </c>
      <c r="C14" s="62" t="str" cm="1">
        <f t="array" ref="C14">_xlfn.TEXTJOIN(", ",TRUE,IF('Risk Assessment'!$L$3:$L$69=C$3, IF('Risk Assessment'!$M$3:$M$69=$B14, 'Risk Assessment'!$A$3:$A$69,""),""))</f>
        <v/>
      </c>
      <c r="D14" s="58" t="str" cm="1">
        <f t="array" ref="D14">_xlfn.TEXTJOIN(", ",TRUE,IF('Risk Assessment'!$L$3:$L$69=D$3, IF('Risk Assessment'!$M$3:$M$69=$B14, 'Risk Assessment'!$A$3:$A$69,""),""))</f>
        <v>R01, R02, R03, R04, R05, R06, R07, R08, R08</v>
      </c>
      <c r="E14" s="17" t="str" cm="1">
        <f t="array" ref="E14">_xlfn.TEXTJOIN(", ",TRUE,IF('Risk Assessment'!$L$3:$L$69=E$3, IF('Risk Assessment'!$M$3:$M$69=$B14, 'Risk Assessment'!$A$3:$A$69,""),""))</f>
        <v/>
      </c>
      <c r="F14" s="15" t="str" cm="1">
        <f t="array" ref="F14">_xlfn.TEXTJOIN(", ",TRUE,IF('Risk Assessment'!$L$3:$L$69=F$3, IF('Risk Assessment'!$M$3:$M$69=$B14, 'Risk Assessment'!$A$3:$A$69,""),""))</f>
        <v/>
      </c>
      <c r="G14" s="18" t="str" cm="1">
        <f t="array" ref="G14">_xlfn.TEXTJOIN(", ",TRUE,IF('Risk Assessment'!$L$3:$L$69=G$3, IF('Risk Assessment'!$M$3:$M$69=$B14, 'Risk Assessment'!$A$3:$A$69,""),""))</f>
        <v/>
      </c>
    </row>
    <row r="15" spans="1:7" ht="45" customHeight="1" x14ac:dyDescent="0.2">
      <c r="A15" s="83"/>
      <c r="B15" s="13" t="str">
        <f>'Risk Table'!$B$6</f>
        <v>Minor</v>
      </c>
      <c r="C15" s="62" t="str" cm="1">
        <f t="array" ref="C15">_xlfn.TEXTJOIN(", ",TRUE,IF('Risk Assessment'!$L$3:$L$69=C$3, IF('Risk Assessment'!$M$3:$M$69=$B15, 'Risk Assessment'!$A$3:$A$69,""),""))</f>
        <v/>
      </c>
      <c r="D15" s="64" t="str" cm="1">
        <f t="array" ref="D15">_xlfn.TEXTJOIN(", ",TRUE,IF('Risk Assessment'!$L$3:$L$69=D$3, IF('Risk Assessment'!$M$3:$M$69=$B15, 'Risk Assessment'!$A$3:$A$69,""),""))</f>
        <v/>
      </c>
      <c r="E15" s="58" t="str" cm="1">
        <f t="array" ref="E15">_xlfn.TEXTJOIN(", ",TRUE,IF('Risk Assessment'!$L$3:$L$69=E$3, IF('Risk Assessment'!$M$3:$M$69=$B15, 'Risk Assessment'!$A$3:$A$69,""),""))</f>
        <v/>
      </c>
      <c r="F15" s="17" t="str" cm="1">
        <f t="array" ref="F15">_xlfn.TEXTJOIN(", ",TRUE,IF('Risk Assessment'!$L$3:$L$69=F$3, IF('Risk Assessment'!$M$3:$M$69=$B15, 'Risk Assessment'!$A$3:$A$69,""),""))</f>
        <v/>
      </c>
      <c r="G15" s="19" t="str" cm="1">
        <f t="array" ref="G15">_xlfn.TEXTJOIN(", ",TRUE,IF('Risk Assessment'!$L$3:$L$69=G$3, IF('Risk Assessment'!$M$3:$M$69=$B15, 'Risk Assessment'!$A$3:$A$69,""),""))</f>
        <v/>
      </c>
    </row>
    <row r="16" spans="1:7" ht="45" customHeight="1" x14ac:dyDescent="0.2">
      <c r="A16" s="83"/>
      <c r="B16" s="13" t="str">
        <f>'Risk Table'!$B$7</f>
        <v>Insignificant</v>
      </c>
      <c r="C16" s="62" t="str" cm="1">
        <f t="array" ref="C16">_xlfn.TEXTJOIN(", ",TRUE,IF('Risk Assessment'!$L$3:$L$69=C$3, IF('Risk Assessment'!$M$3:$M$69=$B16, 'Risk Assessment'!$A$3:$A$69,""),""))</f>
        <v/>
      </c>
      <c r="D16" s="65" t="str" cm="1">
        <f t="array" ref="D16">_xlfn.TEXTJOIN(", ",TRUE,IF('Risk Assessment'!$L$3:$L$69=D$3, IF('Risk Assessment'!$M$3:$M$69=$B16, 'Risk Assessment'!$A$3:$A$69,""),""))</f>
        <v/>
      </c>
      <c r="E16" s="60" t="str" cm="1">
        <f t="array" ref="E16">_xlfn.TEXTJOIN(", ",TRUE,IF('Risk Assessment'!$L$3:$L$69=E$3, IF('Risk Assessment'!$M$3:$M$69=$B16, 'Risk Assessment'!$A$3:$A$69,""),""))</f>
        <v/>
      </c>
      <c r="F16" s="60" t="str" cm="1">
        <f t="array" ref="F16">_xlfn.TEXTJOIN(", ",TRUE,IF('Risk Assessment'!$L$3:$L$69=F$3, IF('Risk Assessment'!$M$3:$M$69=$B16, 'Risk Assessment'!$A$3:$A$69,""),""))</f>
        <v/>
      </c>
      <c r="G16" s="61" t="str" cm="1">
        <f t="array" ref="G16">_xlfn.TEXTJOIN(", ",TRUE,IF('Risk Assessment'!$L$3:$L$69=G$3, IF('Risk Assessment'!$M$3:$M$69=$B16, 'Risk Assessment'!$A$3:$A$69,""),""))</f>
        <v/>
      </c>
    </row>
    <row r="17" spans="1:7" ht="15" customHeight="1" x14ac:dyDescent="0.2"/>
    <row r="18" spans="1:7" ht="20" customHeight="1" x14ac:dyDescent="0.2">
      <c r="A18" s="84" t="s">
        <v>35</v>
      </c>
      <c r="B18" s="85"/>
      <c r="C18" s="82" t="str">
        <f>'Risk Table'!$D$10</f>
        <v>Likelihood</v>
      </c>
      <c r="D18" s="82"/>
      <c r="E18" s="82"/>
      <c r="F18" s="82"/>
      <c r="G18" s="82"/>
    </row>
    <row r="19" spans="1:7" ht="45" customHeight="1" x14ac:dyDescent="0.2">
      <c r="A19" s="86"/>
      <c r="B19" s="87"/>
      <c r="C19" s="12" t="str">
        <f>'Risk Table'!$C$2</f>
        <v>Rare</v>
      </c>
      <c r="D19" s="12" t="str">
        <f>'Risk Table'!$D$2</f>
        <v>Unlikely</v>
      </c>
      <c r="E19" s="12" t="str">
        <f>'Risk Table'!$E$2</f>
        <v>Possible</v>
      </c>
      <c r="F19" s="12" t="str">
        <f>'Risk Table'!$F$2</f>
        <v>Probable</v>
      </c>
      <c r="G19" s="12" t="str">
        <f>'Risk Table'!$G$2</f>
        <v>Almost Certain</v>
      </c>
    </row>
    <row r="20" spans="1:7" ht="45" customHeight="1" x14ac:dyDescent="0.2">
      <c r="A20" s="83" t="str">
        <f>'Risk Table'!$C$10</f>
        <v>Consequence</v>
      </c>
      <c r="B20" s="13" t="str">
        <f>'Risk Table'!$B$3</f>
        <v>Severe</v>
      </c>
      <c r="C20" s="62" t="str" cm="1">
        <f t="array" ref="C20">_xlfn.TEXTJOIN(", ",TRUE,IF('Risk Assessment'!$P$3:$P$69=C$3, IF('Risk Assessment'!$Q$3:$Q$69=$B20, 'Risk Assessment'!$A$3:$A$69,""),""))</f>
        <v/>
      </c>
      <c r="D20" s="15" t="str" cm="1">
        <f t="array" ref="D20">_xlfn.TEXTJOIN(", ",TRUE,IF('Risk Assessment'!$P$3:$P$69=D$3, IF('Risk Assessment'!$Q$3:$Q$69=$B20, 'Risk Assessment'!$A$3:$A$69,""),""))</f>
        <v/>
      </c>
      <c r="E20" s="15" t="str" cm="1">
        <f t="array" ref="E20">_xlfn.TEXTJOIN(", ",TRUE,IF('Risk Assessment'!$P$3:$P$69=E$3, IF('Risk Assessment'!$Q$3:$Q$69=$B20, 'Risk Assessment'!$A$3:$A$69,""),""))</f>
        <v/>
      </c>
      <c r="F20" s="66" t="str" cm="1">
        <f t="array" ref="F20">_xlfn.TEXTJOIN(", ",TRUE,IF('Risk Assessment'!$P$3:$P$69=F$3, IF('Risk Assessment'!$Q$3:$Q$69=$B20, 'Risk Assessment'!$A$3:$A$69,""),""))</f>
        <v/>
      </c>
      <c r="G20" s="16" t="str" cm="1">
        <f t="array" ref="G20">_xlfn.TEXTJOIN(", ",TRUE,IF('Risk Assessment'!$P$3:$P$69=G$3, IF('Risk Assessment'!$Q$3:$Q$69=$B20, 'Risk Assessment'!$A$3:$A$69,""),""))</f>
        <v/>
      </c>
    </row>
    <row r="21" spans="1:7" ht="45" customHeight="1" x14ac:dyDescent="0.2">
      <c r="A21" s="83"/>
      <c r="B21" s="13" t="str">
        <f>'Risk Table'!$B$4</f>
        <v>Major</v>
      </c>
      <c r="C21" s="62" t="str" cm="1">
        <f t="array" ref="C21">_xlfn.TEXTJOIN(", ",TRUE,IF('Risk Assessment'!$P$3:$P$69=C$3, IF('Risk Assessment'!$Q$3:$Q$69=$B21, 'Risk Assessment'!$A$3:$A$69,""),""))</f>
        <v/>
      </c>
      <c r="D21" s="58" t="str" cm="1">
        <f t="array" ref="D21">_xlfn.TEXTJOIN(", ",TRUE,IF('Risk Assessment'!$P$3:$P$69=D$3, IF('Risk Assessment'!$Q$3:$Q$69=$B21, 'Risk Assessment'!$A$3:$A$69,""),""))</f>
        <v/>
      </c>
      <c r="E21" s="17" t="str" cm="1">
        <f t="array" ref="E21">_xlfn.TEXTJOIN(", ",TRUE,IF('Risk Assessment'!$P$3:$P$69=E$3, IF('Risk Assessment'!$Q$3:$Q$69=$B21, 'Risk Assessment'!$A$3:$A$69,""),""))</f>
        <v/>
      </c>
      <c r="F21" s="15" t="str" cm="1">
        <f t="array" ref="F21">_xlfn.TEXTJOIN(", ",TRUE,IF('Risk Assessment'!$P$3:$P$69=F$3, IF('Risk Assessment'!$Q$3:$Q$69=$B21, 'Risk Assessment'!$A$3:$A$69,""),""))</f>
        <v/>
      </c>
      <c r="G21" s="16" t="str" cm="1">
        <f t="array" ref="G21">_xlfn.TEXTJOIN(", ",TRUE,IF('Risk Assessment'!$P$3:$P$69=G$3, IF('Risk Assessment'!$Q$3:$Q$69=$B21, 'Risk Assessment'!$A$3:$A$69,""),""))</f>
        <v/>
      </c>
    </row>
    <row r="22" spans="1:7" ht="45" customHeight="1" x14ac:dyDescent="0.2">
      <c r="A22" s="83"/>
      <c r="B22" s="13" t="str">
        <f>'Risk Table'!$B$5</f>
        <v>Moderate</v>
      </c>
      <c r="C22" s="62" t="str" cm="1">
        <f t="array" ref="C22">_xlfn.TEXTJOIN(", ",TRUE,IF('Risk Assessment'!$P$3:$P$69=C$3, IF('Risk Assessment'!$Q$3:$Q$69=$B22, 'Risk Assessment'!$A$3:$A$69,""),""))</f>
        <v>R03</v>
      </c>
      <c r="D22" s="58" t="str" cm="1">
        <f t="array" ref="D22">_xlfn.TEXTJOIN(", ",TRUE,IF('Risk Assessment'!$P$3:$P$69=D$3, IF('Risk Assessment'!$Q$3:$Q$69=$B22, 'Risk Assessment'!$A$3:$A$69,""),""))</f>
        <v>R01</v>
      </c>
      <c r="E22" s="17" t="str" cm="1">
        <f t="array" ref="E22">_xlfn.TEXTJOIN(", ",TRUE,IF('Risk Assessment'!$P$3:$P$69=E$3, IF('Risk Assessment'!$Q$3:$Q$69=$B22, 'Risk Assessment'!$A$3:$A$69,""),""))</f>
        <v/>
      </c>
      <c r="F22" s="15" t="str" cm="1">
        <f t="array" ref="F22">_xlfn.TEXTJOIN(", ",TRUE,IF('Risk Assessment'!$P$3:$P$69=F$3, IF('Risk Assessment'!$Q$3:$Q$69=$B22, 'Risk Assessment'!$A$3:$A$69,""),""))</f>
        <v/>
      </c>
      <c r="G22" s="18" t="str" cm="1">
        <f t="array" ref="G22">_xlfn.TEXTJOIN(", ",TRUE,IF('Risk Assessment'!$P$3:$P$69=G$3, IF('Risk Assessment'!$Q$3:$Q$69=$B22, 'Risk Assessment'!$A$3:$A$69,""),""))</f>
        <v/>
      </c>
    </row>
    <row r="23" spans="1:7" ht="45" customHeight="1" x14ac:dyDescent="0.2">
      <c r="A23" s="83"/>
      <c r="B23" s="13" t="str">
        <f>'Risk Table'!$B$6</f>
        <v>Minor</v>
      </c>
      <c r="C23" s="62" t="str" cm="1">
        <f t="array" ref="C23">_xlfn.TEXTJOIN(", ",TRUE,IF('Risk Assessment'!$P$3:$P$69=C$3, IF('Risk Assessment'!$Q$3:$Q$69=$B23, 'Risk Assessment'!$A$3:$A$69,""),""))</f>
        <v>R02, R04, R05, R06, R07, R08, R08</v>
      </c>
      <c r="D23" s="64" t="str" cm="1">
        <f t="array" ref="D23">_xlfn.TEXTJOIN(", ",TRUE,IF('Risk Assessment'!$P$3:$P$69=D$3, IF('Risk Assessment'!$Q$3:$Q$69=$B23, 'Risk Assessment'!$A$3:$A$69,""),""))</f>
        <v/>
      </c>
      <c r="E23" s="58" t="str" cm="1">
        <f t="array" ref="E23">_xlfn.TEXTJOIN(", ",TRUE,IF('Risk Assessment'!$P$3:$P$69=E$3, IF('Risk Assessment'!$Q$3:$Q$69=$B23, 'Risk Assessment'!$A$3:$A$69,""),""))</f>
        <v/>
      </c>
      <c r="F23" s="17" t="str" cm="1">
        <f t="array" ref="F23">_xlfn.TEXTJOIN(", ",TRUE,IF('Risk Assessment'!$P$3:$P$69=F$3, IF('Risk Assessment'!$Q$3:$Q$69=$B23, 'Risk Assessment'!$A$3:$A$69,""),""))</f>
        <v/>
      </c>
      <c r="G23" s="19" t="str" cm="1">
        <f t="array" ref="G23">_xlfn.TEXTJOIN(", ",TRUE,IF('Risk Assessment'!$P$3:$P$69=G$3, IF('Risk Assessment'!$Q$3:$Q$69=$B23, 'Risk Assessment'!$A$3:$A$69,""),""))</f>
        <v/>
      </c>
    </row>
    <row r="24" spans="1:7" ht="45" customHeight="1" x14ac:dyDescent="0.2">
      <c r="A24" s="83"/>
      <c r="B24" s="13" t="str">
        <f>'Risk Table'!$B$7</f>
        <v>Insignificant</v>
      </c>
      <c r="C24" s="63" t="str" cm="1">
        <f t="array" ref="C24">_xlfn.TEXTJOIN(", ",TRUE,IF('Risk Assessment'!$P$3:$P$69=C$3, IF('Risk Assessment'!$Q$3:$Q$69=$B24, 'Risk Assessment'!$A$3:$A$69,""),""))</f>
        <v/>
      </c>
      <c r="D24" s="65" t="str" cm="1">
        <f t="array" ref="D24">_xlfn.TEXTJOIN(", ",TRUE,IF('Risk Assessment'!$P$3:$P$69=D$3, IF('Risk Assessment'!$Q$3:$Q$69=$B24, 'Risk Assessment'!$A$3:$A$69,""),""))</f>
        <v/>
      </c>
      <c r="E24" s="60" t="str" cm="1">
        <f t="array" ref="E24">_xlfn.TEXTJOIN(", ",TRUE,IF('Risk Assessment'!$P$3:$P$69=E$3, IF('Risk Assessment'!$Q$3:$Q$69=$B24, 'Risk Assessment'!$A$3:$A$69,""),""))</f>
        <v/>
      </c>
      <c r="F24" s="60" t="str" cm="1">
        <f t="array" ref="F24">_xlfn.TEXTJOIN(", ",TRUE,IF('Risk Assessment'!$P$3:$P$69=F$3, IF('Risk Assessment'!$Q$3:$Q$69=$B24, 'Risk Assessment'!$A$3:$A$69,""),""))</f>
        <v/>
      </c>
      <c r="G24" s="61" t="str" cm="1">
        <f t="array" ref="G24">_xlfn.TEXTJOIN(", ",TRUE,IF('Risk Assessment'!$P$3:$P$69=G$3, IF('Risk Assessment'!$Q$3:$Q$69=$B24, 'Risk Assessment'!$A$3:$A$69,""),""))</f>
        <v/>
      </c>
    </row>
  </sheetData>
  <mergeCells count="9">
    <mergeCell ref="A20:A24"/>
    <mergeCell ref="A10:B11"/>
    <mergeCell ref="C10:G10"/>
    <mergeCell ref="A12:A16"/>
    <mergeCell ref="C2:G2"/>
    <mergeCell ref="A4:A8"/>
    <mergeCell ref="A2:B3"/>
    <mergeCell ref="A18:B19"/>
    <mergeCell ref="C18:G18"/>
  </mergeCells>
  <conditionalFormatting sqref="C4:G8 C12:G16">
    <cfRule type="containsText" dxfId="39" priority="11" stopIfTrue="1" operator="containsText" text="Extreme">
      <formula>NOT(ISERROR(SEARCH("Extreme",C4)))</formula>
    </cfRule>
    <cfRule type="containsText" dxfId="38" priority="12" stopIfTrue="1" operator="containsText" text="Severe">
      <formula>NOT(ISERROR(SEARCH("Severe",C4)))</formula>
    </cfRule>
    <cfRule type="containsText" dxfId="37" priority="13" stopIfTrue="1" operator="containsText" text="High">
      <formula>NOT(ISERROR(SEARCH("High",C4)))</formula>
    </cfRule>
    <cfRule type="containsText" dxfId="36" priority="14" stopIfTrue="1" operator="containsText" text="Medium">
      <formula>NOT(ISERROR(SEARCH("Medium",C4)))</formula>
    </cfRule>
    <cfRule type="containsText" dxfId="35" priority="15" stopIfTrue="1" operator="containsText" text="Low">
      <formula>NOT(ISERROR(SEARCH("Low",C4)))</formula>
    </cfRule>
  </conditionalFormatting>
  <conditionalFormatting sqref="C20:G24">
    <cfRule type="containsText" dxfId="34" priority="1" stopIfTrue="1" operator="containsText" text="Extreme">
      <formula>NOT(ISERROR(SEARCH("Extreme",C20)))</formula>
    </cfRule>
    <cfRule type="containsText" dxfId="33" priority="2" stopIfTrue="1" operator="containsText" text="Severe">
      <formula>NOT(ISERROR(SEARCH("Severe",C20)))</formula>
    </cfRule>
    <cfRule type="containsText" dxfId="32" priority="3" stopIfTrue="1" operator="containsText" text="High">
      <formula>NOT(ISERROR(SEARCH("High",C20)))</formula>
    </cfRule>
    <cfRule type="containsText" dxfId="31" priority="4" stopIfTrue="1" operator="containsText" text="Medium">
      <formula>NOT(ISERROR(SEARCH("Medium",C20)))</formula>
    </cfRule>
    <cfRule type="containsText" dxfId="30" priority="5" stopIfTrue="1" operator="containsText" text="Low">
      <formula>NOT(ISERROR(SEARCH("Low",C20)))</formula>
    </cfRule>
  </conditionalFormatting>
  <pageMargins left="0.25" right="0.25" top="1.3779527559055118" bottom="0.75" header="0.3" footer="0.3"/>
  <pageSetup paperSize="9" scale="62" orientation="landscape" r:id="rId1"/>
  <headerFooter>
    <oddHeader>&amp;L&amp;"Calibri,Regular"&amp;K000000&amp;G&amp;R&amp;"Calibri,Regular"&amp;K000000Risk Assessment</oddHeader>
    <oddFooter>&amp;L&amp;F&amp;RPage &amp;P of &amp;N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F1D30-0D37-41CB-8427-261AEC0EE396}">
  <sheetPr>
    <pageSetUpPr fitToPage="1"/>
  </sheetPr>
  <dimension ref="A1:S11"/>
  <sheetViews>
    <sheetView zoomScale="110" zoomScaleNormal="110" workbookViewId="0">
      <pane xSplit="2" ySplit="2" topLeftCell="C4" activePane="bottomRight" state="frozen"/>
      <selection pane="topRight" activeCell="C1" sqref="C1"/>
      <selection pane="bottomLeft" activeCell="A3" sqref="A3"/>
      <selection pane="bottomRight" activeCell="O5" sqref="O5"/>
    </sheetView>
  </sheetViews>
  <sheetFormatPr baseColWidth="10" defaultColWidth="9.1640625" defaultRowHeight="15" x14ac:dyDescent="0.2"/>
  <cols>
    <col min="1" max="1" width="4.1640625" style="5" bestFit="1" customWidth="1"/>
    <col min="2" max="2" width="21" style="5" customWidth="1"/>
    <col min="3" max="3" width="32.83203125" style="5" customWidth="1"/>
    <col min="4" max="4" width="28.1640625" style="5" customWidth="1"/>
    <col min="5" max="5" width="32.5" style="5" customWidth="1"/>
    <col min="6" max="6" width="19.5" style="5" customWidth="1"/>
    <col min="7" max="7" width="32.5" style="5" customWidth="1"/>
    <col min="8" max="8" width="10.83203125" style="5" customWidth="1"/>
    <col min="9" max="9" width="15" style="5" customWidth="1"/>
    <col min="10" max="10" width="9.1640625" style="5"/>
    <col min="11" max="11" width="1.5" style="10" bestFit="1" customWidth="1"/>
    <col min="12" max="12" width="10" style="10" customWidth="1"/>
    <col min="13" max="13" width="11.6640625" style="10" customWidth="1"/>
    <col min="14" max="14" width="9" style="10" customWidth="1"/>
    <col min="15" max="15" width="40" style="5" customWidth="1"/>
    <col min="16" max="16" width="12.5" style="5" customWidth="1"/>
    <col min="17" max="17" width="13.5" style="5" customWidth="1"/>
    <col min="18" max="18" width="9.1640625" style="5"/>
    <col min="19" max="19" width="1.5" style="10" bestFit="1" customWidth="1"/>
    <col min="20" max="16384" width="9.1640625" style="5"/>
  </cols>
  <sheetData>
    <row r="1" spans="1:19" ht="32" customHeight="1" x14ac:dyDescent="0.2">
      <c r="A1" s="28"/>
      <c r="B1" s="28"/>
      <c r="C1" s="28"/>
      <c r="D1" s="11"/>
      <c r="E1" s="11"/>
      <c r="F1" s="11"/>
      <c r="G1" s="11"/>
      <c r="H1" s="88" t="s">
        <v>12</v>
      </c>
      <c r="I1" s="88"/>
      <c r="J1" s="88"/>
      <c r="K1" s="8" t="s">
        <v>13</v>
      </c>
      <c r="L1" s="89" t="s">
        <v>14</v>
      </c>
      <c r="M1" s="90"/>
      <c r="N1" s="91"/>
      <c r="O1" s="7"/>
      <c r="P1" s="88" t="s">
        <v>238</v>
      </c>
      <c r="Q1" s="88"/>
      <c r="R1" s="88"/>
      <c r="S1" s="8" t="s">
        <v>13</v>
      </c>
    </row>
    <row r="2" spans="1:19" ht="32" x14ac:dyDescent="0.2">
      <c r="A2" s="29" t="s">
        <v>15</v>
      </c>
      <c r="B2" s="29" t="s">
        <v>56</v>
      </c>
      <c r="C2" s="29" t="s">
        <v>16</v>
      </c>
      <c r="D2" s="30" t="s">
        <v>17</v>
      </c>
      <c r="E2" s="30" t="s">
        <v>18</v>
      </c>
      <c r="F2" s="30" t="s">
        <v>99</v>
      </c>
      <c r="G2" s="30" t="s">
        <v>104</v>
      </c>
      <c r="H2" s="4" t="str">
        <f>'Risk Table'!$C$1</f>
        <v>Likelihood</v>
      </c>
      <c r="I2" s="4" t="str">
        <f>'Risk Table'!$A$3</f>
        <v>Consequence</v>
      </c>
      <c r="J2" s="7" t="s">
        <v>16</v>
      </c>
      <c r="K2" s="9" t="s">
        <v>13</v>
      </c>
      <c r="L2" s="4" t="str">
        <f>'Risk Table'!$C$1</f>
        <v>Likelihood</v>
      </c>
      <c r="M2" s="4" t="str">
        <f>'Risk Table'!$A$3</f>
        <v>Consequence</v>
      </c>
      <c r="N2" s="7" t="s">
        <v>16</v>
      </c>
      <c r="O2" s="7" t="s">
        <v>19</v>
      </c>
      <c r="P2" s="4" t="str">
        <f>H2</f>
        <v>Likelihood</v>
      </c>
      <c r="Q2" s="4" t="str">
        <f>I2</f>
        <v>Consequence</v>
      </c>
      <c r="R2" s="7" t="s">
        <v>16</v>
      </c>
      <c r="S2" s="9" t="s">
        <v>13</v>
      </c>
    </row>
    <row r="3" spans="1:19" ht="176" x14ac:dyDescent="0.2">
      <c r="A3" s="5" t="s">
        <v>20</v>
      </c>
      <c r="B3" s="5" t="s">
        <v>89</v>
      </c>
      <c r="C3" s="5" t="s">
        <v>102</v>
      </c>
      <c r="D3" s="5" t="s">
        <v>103</v>
      </c>
      <c r="E3" s="5" t="s">
        <v>105</v>
      </c>
      <c r="F3" s="5" t="s">
        <v>101</v>
      </c>
      <c r="H3" s="5" t="s">
        <v>142</v>
      </c>
      <c r="I3" s="5" t="s">
        <v>131</v>
      </c>
      <c r="J3" s="5" t="str">
        <f>VLOOKUP(I3,'Risk Table'!$B$3:$G$7,MATCH(H3,'Risk Table'!$C$2:$G$2,0)+1,FALSE)</f>
        <v>Medium</v>
      </c>
      <c r="L3" s="5" t="s">
        <v>141</v>
      </c>
      <c r="M3" s="5" t="s">
        <v>132</v>
      </c>
      <c r="N3" s="5" t="str">
        <f>VLOOKUP(M3,'Risk Table'!$B$3:$G$7,MATCH(L3,'Risk Table'!$C$2:$G$2,0)+1,FALSE)</f>
        <v>Low</v>
      </c>
      <c r="O3" s="5" t="s">
        <v>106</v>
      </c>
      <c r="P3" s="5" t="s">
        <v>141</v>
      </c>
      <c r="Q3" s="5" t="s">
        <v>132</v>
      </c>
      <c r="R3" s="5" t="str">
        <f>VLOOKUP(Q3,'Risk Table'!$B$3:$G$7,MATCH(P3,'Risk Table'!$C$2:$G$2,0)+1,FALSE)</f>
        <v>Low</v>
      </c>
    </row>
    <row r="4" spans="1:19" ht="64" x14ac:dyDescent="0.2">
      <c r="A4" s="5" t="s">
        <v>21</v>
      </c>
      <c r="B4" s="5" t="s">
        <v>107</v>
      </c>
      <c r="C4" s="5" t="s">
        <v>111</v>
      </c>
      <c r="E4" s="5" t="s">
        <v>109</v>
      </c>
      <c r="F4" s="5" t="s">
        <v>101</v>
      </c>
      <c r="G4" s="5" t="s">
        <v>110</v>
      </c>
      <c r="H4" s="5" t="s">
        <v>143</v>
      </c>
      <c r="I4" s="5" t="s">
        <v>133</v>
      </c>
      <c r="J4" s="5" t="str">
        <f>VLOOKUP(I4,'Risk Table'!$B$3:$G$7,MATCH(H4,'Risk Table'!$C$2:$G$2,0)+1,FALSE)</f>
        <v>Medium</v>
      </c>
      <c r="L4" s="5" t="s">
        <v>141</v>
      </c>
      <c r="M4" s="5" t="s">
        <v>132</v>
      </c>
      <c r="N4" s="5" t="str">
        <f>VLOOKUP(M4,'Risk Table'!$B$3:$G$7,MATCH(L4,'Risk Table'!$C$2:$G$2,0)+1,FALSE)</f>
        <v>Low</v>
      </c>
      <c r="O4" s="6" t="s">
        <v>240</v>
      </c>
      <c r="P4" s="5" t="s">
        <v>80</v>
      </c>
      <c r="Q4" s="5" t="s">
        <v>11</v>
      </c>
      <c r="R4" s="5" t="str">
        <f>VLOOKUP(Q4,'Risk Table'!$B$3:$G$7,MATCH(P4,'Risk Table'!$C$2:$G$2,0)+1,FALSE)</f>
        <v>Very Low</v>
      </c>
    </row>
    <row r="5" spans="1:19" ht="64" x14ac:dyDescent="0.2">
      <c r="A5" s="5" t="s">
        <v>22</v>
      </c>
      <c r="B5" s="5" t="s">
        <v>37</v>
      </c>
      <c r="C5" s="5" t="s">
        <v>59</v>
      </c>
      <c r="H5" s="5" t="s">
        <v>143</v>
      </c>
      <c r="I5" s="5" t="s">
        <v>133</v>
      </c>
      <c r="J5" s="5" t="str">
        <f>VLOOKUP(I5,'Risk Table'!$B$3:$G$7,MATCH(H5,'Risk Table'!$C$2:$G$2,0)+1,FALSE)</f>
        <v>Medium</v>
      </c>
      <c r="L5" s="5" t="s">
        <v>141</v>
      </c>
      <c r="M5" s="5" t="s">
        <v>132</v>
      </c>
      <c r="N5" s="5" t="str">
        <f>VLOOKUP(M5,'Risk Table'!$B$3:$G$7,MATCH(L5,'Risk Table'!$C$2:$G$2,0)+1,FALSE)</f>
        <v>Low</v>
      </c>
      <c r="O5" s="5" t="s">
        <v>63</v>
      </c>
      <c r="P5" s="5" t="s">
        <v>80</v>
      </c>
      <c r="Q5" s="5" t="s">
        <v>132</v>
      </c>
      <c r="R5" s="5" t="str">
        <f>VLOOKUP(Q5,'Risk Table'!$B$3:$G$7,MATCH(P5,'Risk Table'!$C$2:$G$2,0)+1,FALSE)</f>
        <v>Very Low</v>
      </c>
    </row>
    <row r="6" spans="1:19" ht="64" x14ac:dyDescent="0.2">
      <c r="A6" s="5" t="s">
        <v>23</v>
      </c>
      <c r="B6" s="5" t="s">
        <v>37</v>
      </c>
      <c r="C6" s="5" t="s">
        <v>60</v>
      </c>
      <c r="H6" s="5" t="s">
        <v>142</v>
      </c>
      <c r="I6" s="5" t="s">
        <v>132</v>
      </c>
      <c r="J6" s="5" t="str">
        <f>VLOOKUP(I6,'Risk Table'!$B$3:$G$7,MATCH(H6,'Risk Table'!$C$2:$G$2,0)+1,FALSE)</f>
        <v>Medium</v>
      </c>
      <c r="L6" s="5" t="s">
        <v>141</v>
      </c>
      <c r="M6" s="5" t="s">
        <v>132</v>
      </c>
      <c r="N6" s="5" t="str">
        <f>VLOOKUP(M6,'Risk Table'!$B$3:$G$7,MATCH(L6,'Risk Table'!$C$2:$G$2,0)+1,FALSE)</f>
        <v>Low</v>
      </c>
      <c r="O6" s="5" t="s">
        <v>63</v>
      </c>
      <c r="P6" s="5" t="s">
        <v>80</v>
      </c>
      <c r="Q6" s="5" t="s">
        <v>11</v>
      </c>
      <c r="R6" s="5" t="str">
        <f>VLOOKUP(Q6,'Risk Table'!$B$3:$G$7,MATCH(P6,'Risk Table'!$C$2:$G$2,0)+1,FALSE)</f>
        <v>Very Low</v>
      </c>
    </row>
    <row r="7" spans="1:19" ht="64" x14ac:dyDescent="0.2">
      <c r="A7" s="5" t="s">
        <v>24</v>
      </c>
      <c r="B7" s="5" t="s">
        <v>37</v>
      </c>
      <c r="C7" s="5" t="s">
        <v>57</v>
      </c>
      <c r="H7" s="5" t="s">
        <v>142</v>
      </c>
      <c r="I7" s="5" t="s">
        <v>132</v>
      </c>
      <c r="J7" s="5" t="str">
        <f>VLOOKUP(I7,'Risk Table'!$B$3:$G$7,MATCH(H7,'Risk Table'!$C$2:$G$2,0)+1,FALSE)</f>
        <v>Medium</v>
      </c>
      <c r="L7" s="5" t="s">
        <v>141</v>
      </c>
      <c r="M7" s="5" t="s">
        <v>132</v>
      </c>
      <c r="N7" s="5" t="str">
        <f>VLOOKUP(M7,'Risk Table'!$B$3:$G$7,MATCH(L7,'Risk Table'!$C$2:$G$2,0)+1,FALSE)</f>
        <v>Low</v>
      </c>
      <c r="O7" s="5" t="s">
        <v>63</v>
      </c>
      <c r="P7" s="5" t="s">
        <v>80</v>
      </c>
      <c r="Q7" s="5" t="s">
        <v>11</v>
      </c>
      <c r="R7" s="5" t="str">
        <f>VLOOKUP(Q7,'Risk Table'!$B$3:$G$7,MATCH(P7,'Risk Table'!$C$2:$G$2,0)+1,FALSE)</f>
        <v>Very Low</v>
      </c>
    </row>
    <row r="8" spans="1:19" ht="64" x14ac:dyDescent="0.2">
      <c r="A8" s="5" t="s">
        <v>25</v>
      </c>
      <c r="B8" s="5" t="s">
        <v>37</v>
      </c>
      <c r="C8" s="5" t="s">
        <v>58</v>
      </c>
      <c r="H8" s="5" t="s">
        <v>142</v>
      </c>
      <c r="I8" s="5" t="s">
        <v>132</v>
      </c>
      <c r="J8" s="5" t="str">
        <f>VLOOKUP(I8,'Risk Table'!$B$3:$G$7,MATCH(H8,'Risk Table'!$C$2:$G$2,0)+1,FALSE)</f>
        <v>Medium</v>
      </c>
      <c r="L8" s="5" t="s">
        <v>141</v>
      </c>
      <c r="M8" s="5" t="s">
        <v>132</v>
      </c>
      <c r="N8" s="5" t="str">
        <f>VLOOKUP(M8,'Risk Table'!$B$3:$G$7,MATCH(L8,'Risk Table'!$C$2:$G$2,0)+1,FALSE)</f>
        <v>Low</v>
      </c>
      <c r="O8" s="5" t="s">
        <v>63</v>
      </c>
      <c r="P8" s="5" t="s">
        <v>80</v>
      </c>
      <c r="Q8" s="5" t="s">
        <v>11</v>
      </c>
      <c r="R8" s="5" t="str">
        <f>VLOOKUP(Q8,'Risk Table'!$B$3:$G$7,MATCH(P8,'Risk Table'!$C$2:$G$2,0)+1,FALSE)</f>
        <v>Very Low</v>
      </c>
    </row>
    <row r="9" spans="1:19" ht="96" x14ac:dyDescent="0.2">
      <c r="A9" s="5" t="s">
        <v>26</v>
      </c>
      <c r="B9" s="5" t="s">
        <v>62</v>
      </c>
      <c r="C9" s="5" t="s">
        <v>61</v>
      </c>
      <c r="H9" s="5" t="s">
        <v>142</v>
      </c>
      <c r="I9" s="5" t="s">
        <v>132</v>
      </c>
      <c r="J9" s="5" t="str">
        <f>VLOOKUP(I9,'Risk Table'!$B$3:$G$7,MATCH(H9,'Risk Table'!$C$2:$G$2,0)+1,FALSE)</f>
        <v>Medium</v>
      </c>
      <c r="L9" s="5" t="s">
        <v>141</v>
      </c>
      <c r="M9" s="5" t="s">
        <v>132</v>
      </c>
      <c r="N9" s="5" t="str">
        <f>VLOOKUP(M9,'Risk Table'!$B$3:$G$7,MATCH(L9,'Risk Table'!$C$2:$G$2,0)+1,FALSE)</f>
        <v>Low</v>
      </c>
      <c r="O9" s="5" t="s">
        <v>64</v>
      </c>
      <c r="P9" s="5" t="s">
        <v>80</v>
      </c>
      <c r="Q9" s="5" t="s">
        <v>11</v>
      </c>
      <c r="R9" s="5" t="str">
        <f>VLOOKUP(Q9,'Risk Table'!$B$3:$G$7,MATCH(P9,'Risk Table'!$C$2:$G$2,0)+1,FALSE)</f>
        <v>Very Low</v>
      </c>
    </row>
    <row r="10" spans="1:19" ht="32" x14ac:dyDescent="0.2">
      <c r="A10" s="5" t="s">
        <v>73</v>
      </c>
      <c r="C10" s="6"/>
      <c r="H10" s="5" t="s">
        <v>142</v>
      </c>
      <c r="I10" s="5" t="s">
        <v>132</v>
      </c>
      <c r="J10" s="5" t="str">
        <f>VLOOKUP(I10,'Risk Table'!$B$3:$G$7,MATCH(H10,'Risk Table'!$C$2:$G$2,0)+1,FALSE)</f>
        <v>Medium</v>
      </c>
      <c r="L10" s="5" t="s">
        <v>141</v>
      </c>
      <c r="M10" s="5" t="s">
        <v>132</v>
      </c>
      <c r="N10" s="5" t="str">
        <f>VLOOKUP(M10,'Risk Table'!$B$3:$G$7,MATCH(L10,'Risk Table'!$C$2:$G$2,0)+1,FALSE)</f>
        <v>Low</v>
      </c>
      <c r="O10" s="5" t="s">
        <v>74</v>
      </c>
      <c r="P10" s="5" t="s">
        <v>80</v>
      </c>
      <c r="Q10" s="5" t="s">
        <v>11</v>
      </c>
      <c r="R10" s="5" t="str">
        <f>VLOOKUP(Q10,'Risk Table'!$B$3:$G$7,MATCH(P10,'Risk Table'!$C$2:$G$2,0)+1,FALSE)</f>
        <v>Very Low</v>
      </c>
    </row>
    <row r="11" spans="1:19" ht="64" x14ac:dyDescent="0.2">
      <c r="A11" s="5" t="s">
        <v>73</v>
      </c>
      <c r="C11" s="6"/>
      <c r="H11" s="5" t="s">
        <v>142</v>
      </c>
      <c r="I11" s="5" t="s">
        <v>132</v>
      </c>
      <c r="J11" s="5" t="str">
        <f>VLOOKUP(I11,'Risk Table'!$B$3:$G$7,MATCH(H11,'Risk Table'!$C$2:$G$2,0)+1,FALSE)</f>
        <v>Medium</v>
      </c>
      <c r="L11" s="5" t="s">
        <v>141</v>
      </c>
      <c r="M11" s="5" t="s">
        <v>132</v>
      </c>
      <c r="N11" s="5" t="str">
        <f>VLOOKUP(M11,'Risk Table'!$B$3:$G$7,MATCH(L11,'Risk Table'!$C$2:$G$2,0)+1,FALSE)</f>
        <v>Low</v>
      </c>
      <c r="O11" s="5" t="s">
        <v>75</v>
      </c>
      <c r="P11" s="5" t="s">
        <v>80</v>
      </c>
      <c r="Q11" s="5" t="s">
        <v>11</v>
      </c>
      <c r="R11" s="5" t="str">
        <f>VLOOKUP(Q11,'Risk Table'!$B$3:$G$7,MATCH(P11,'Risk Table'!$C$2:$G$2,0)+1,FALSE)</f>
        <v>Very Low</v>
      </c>
    </row>
  </sheetData>
  <mergeCells count="3">
    <mergeCell ref="H1:J1"/>
    <mergeCell ref="P1:R1"/>
    <mergeCell ref="L1:N1"/>
  </mergeCells>
  <conditionalFormatting sqref="J1:L1 J2:K11 J12:N1048576">
    <cfRule type="containsText" dxfId="29" priority="21" operator="containsText" text="Low">
      <formula>NOT(ISERROR(SEARCH("Low",J1)))</formula>
    </cfRule>
    <cfRule type="containsText" dxfId="28" priority="22" operator="containsText" text="Medium">
      <formula>NOT(ISERROR(SEARCH("Medium",J1)))</formula>
    </cfRule>
    <cfRule type="containsText" dxfId="27" priority="23" operator="containsText" text="Extreme">
      <formula>NOT(ISERROR(SEARCH("Extreme",J1)))</formula>
    </cfRule>
    <cfRule type="containsText" dxfId="26" priority="24" operator="containsText" text="Severe">
      <formula>NOT(ISERROR(SEARCH("Severe",J1)))</formula>
    </cfRule>
    <cfRule type="containsText" dxfId="25" priority="25" operator="containsText" text="High">
      <formula>NOT(ISERROR(SEARCH("High",J1)))</formula>
    </cfRule>
  </conditionalFormatting>
  <conditionalFormatting sqref="N2:N11">
    <cfRule type="containsText" dxfId="24" priority="1" operator="containsText" text="Low">
      <formula>NOT(ISERROR(SEARCH("Low",N2)))</formula>
    </cfRule>
    <cfRule type="containsText" dxfId="23" priority="2" operator="containsText" text="Medium">
      <formula>NOT(ISERROR(SEARCH("Medium",N2)))</formula>
    </cfRule>
    <cfRule type="containsText" dxfId="22" priority="3" operator="containsText" text="Extreme">
      <formula>NOT(ISERROR(SEARCH("Extreme",N2)))</formula>
    </cfRule>
    <cfRule type="containsText" dxfId="21" priority="4" operator="containsText" text="Severe">
      <formula>NOT(ISERROR(SEARCH("Severe",N2)))</formula>
    </cfRule>
    <cfRule type="containsText" dxfId="20" priority="5" operator="containsText" text="High">
      <formula>NOT(ISERROR(SEARCH("High",N2)))</formula>
    </cfRule>
  </conditionalFormatting>
  <conditionalFormatting sqref="R1:S1048576">
    <cfRule type="containsText" dxfId="19" priority="16" operator="containsText" text="Low">
      <formula>NOT(ISERROR(SEARCH("Low",R1)))</formula>
    </cfRule>
    <cfRule type="containsText" dxfId="18" priority="17" operator="containsText" text="Medium">
      <formula>NOT(ISERROR(SEARCH("Medium",R1)))</formula>
    </cfRule>
    <cfRule type="containsText" dxfId="17" priority="18" operator="containsText" text="Extreme">
      <formula>NOT(ISERROR(SEARCH("Extreme",R1)))</formula>
    </cfRule>
    <cfRule type="containsText" dxfId="16" priority="19" operator="containsText" text="Severe">
      <formula>NOT(ISERROR(SEARCH("Severe",R1)))</formula>
    </cfRule>
    <cfRule type="containsText" dxfId="15" priority="20" operator="containsText" text="High">
      <formula>NOT(ISERROR(SEARCH("High",R1)))</formula>
    </cfRule>
  </conditionalFormatting>
  <pageMargins left="0.23622047244094499" right="0.23622047244094499" top="1.3779527559055118" bottom="0.74803149606299202" header="0.31496062992126" footer="0.31496062992126"/>
  <pageSetup paperSize="9" scale="59" fitToHeight="0" orientation="landscape" r:id="rId1"/>
  <headerFooter>
    <oddHeader>&amp;L&amp;"Calibri,Regular"&amp;K000000&amp;G&amp;R&amp;"Calibri,Regular"&amp;K000000Risk Assessment</oddHeader>
    <oddFooter>&amp;L&amp;F&amp;RPage &amp;P of &amp;N</oddFooter>
  </headerFooter>
  <legacyDrawingHF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9FBBEADF-5AB9-4547-AAE4-1ADA48125B88}">
          <x14:formula1>
            <xm:f>'Risk Table'!$C$2:$G$2</xm:f>
          </x14:formula1>
          <xm:sqref>P3:P11 H3:H11 L3:L11</xm:sqref>
        </x14:dataValidation>
        <x14:dataValidation type="list" allowBlank="1" showInputMessage="1" showErrorMessage="1" xr:uid="{FD59B752-826A-8247-9FC6-166DF7D62FDA}">
          <x14:formula1>
            <xm:f>Assets!$B$2:$B$55</xm:f>
          </x14:formula1>
          <xm:sqref>B3:B11</xm:sqref>
        </x14:dataValidation>
        <x14:dataValidation type="list" allowBlank="1" showInputMessage="1" showErrorMessage="1" xr:uid="{3408F831-7975-445F-A941-45DD3F812272}">
          <x14:formula1>
            <xm:f>'Risk Table'!$B$3:$B$7</xm:f>
          </x14:formula1>
          <xm:sqref>Q3:Q11 I3:I11 M3:M11</xm:sqref>
        </x14:dataValidation>
        <x14:dataValidation type="list" allowBlank="1" showInputMessage="1" showErrorMessage="1" xr:uid="{B8FEB3CA-4082-9444-81E2-A1B67AA1B9CD}">
          <x14:formula1>
            <xm:f>Assessor!$A$2:$A$39</xm:f>
          </x14:formula1>
          <xm:sqref>F3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E4C38-99FC-C14A-B1C5-2303FA3340B6}">
  <dimension ref="A1:J12"/>
  <sheetViews>
    <sheetView workbookViewId="0">
      <selection activeCell="J11" sqref="J11"/>
    </sheetView>
  </sheetViews>
  <sheetFormatPr baseColWidth="10" defaultRowHeight="15" x14ac:dyDescent="0.2"/>
  <cols>
    <col min="1" max="1" width="21" style="5" customWidth="1"/>
    <col min="2" max="2" width="32.83203125" style="5" customWidth="1"/>
    <col min="3" max="3" width="28.1640625" style="5" customWidth="1"/>
    <col min="4" max="4" width="32.5" style="5" customWidth="1"/>
    <col min="5" max="5" width="19.5" style="5" customWidth="1"/>
    <col min="6" max="6" width="32.5" style="5" customWidth="1"/>
    <col min="7" max="7" width="10.83203125" style="5"/>
    <col min="8" max="8" width="15" style="5" customWidth="1"/>
    <col min="9" max="9" width="9.1640625" style="5"/>
    <col min="10" max="10" width="44.1640625" style="6" customWidth="1"/>
  </cols>
  <sheetData>
    <row r="1" spans="1:10" ht="16" x14ac:dyDescent="0.2">
      <c r="A1" s="28"/>
      <c r="B1" s="28"/>
      <c r="C1" s="11"/>
      <c r="D1" s="11"/>
      <c r="E1" s="11"/>
      <c r="F1" s="11"/>
      <c r="G1" s="88" t="s">
        <v>168</v>
      </c>
      <c r="H1" s="88"/>
      <c r="I1" s="88"/>
      <c r="J1" s="6" t="s">
        <v>170</v>
      </c>
    </row>
    <row r="2" spans="1:10" ht="32" x14ac:dyDescent="0.2">
      <c r="A2" s="29" t="s">
        <v>56</v>
      </c>
      <c r="B2" s="29" t="s">
        <v>16</v>
      </c>
      <c r="C2" s="30" t="s">
        <v>17</v>
      </c>
      <c r="D2" s="30" t="s">
        <v>18</v>
      </c>
      <c r="E2" s="30" t="s">
        <v>99</v>
      </c>
      <c r="F2" s="30" t="s">
        <v>104</v>
      </c>
      <c r="G2" s="4" t="str">
        <f>'Risk Table'!$C$1</f>
        <v>Likelihood</v>
      </c>
      <c r="H2" s="4" t="str">
        <f>'Risk Table'!$A$3</f>
        <v>Consequence</v>
      </c>
      <c r="I2" s="7" t="s">
        <v>16</v>
      </c>
    </row>
    <row r="3" spans="1:10" ht="112" x14ac:dyDescent="0.2">
      <c r="A3" s="5" t="s">
        <v>89</v>
      </c>
      <c r="B3" s="5" t="s">
        <v>102</v>
      </c>
      <c r="C3" s="5" t="s">
        <v>103</v>
      </c>
      <c r="D3" s="5" t="s">
        <v>105</v>
      </c>
      <c r="G3" s="5" t="s">
        <v>141</v>
      </c>
      <c r="H3" s="5" t="s">
        <v>131</v>
      </c>
      <c r="I3" s="5" t="str">
        <f>VLOOKUP(H3,'Risk Table'!$B$3:$G$7,MATCH(G3,'Risk Table'!$C$2:$G$2,0)+1,FALSE)</f>
        <v>Low</v>
      </c>
      <c r="J3" s="6" t="s">
        <v>169</v>
      </c>
    </row>
    <row r="4" spans="1:10" ht="64" x14ac:dyDescent="0.2">
      <c r="A4" s="5" t="s">
        <v>107</v>
      </c>
      <c r="B4" s="5" t="s">
        <v>111</v>
      </c>
      <c r="D4" s="5" t="s">
        <v>109</v>
      </c>
      <c r="G4" s="5" t="s">
        <v>143</v>
      </c>
      <c r="H4" s="5" t="s">
        <v>133</v>
      </c>
      <c r="I4" s="5" t="str">
        <f>VLOOKUP(H4,'Risk Table'!$B$3:$G$7,MATCH(G4,'Risk Table'!$C$2:$G$2,0)+1,FALSE)</f>
        <v>Medium</v>
      </c>
      <c r="J4" s="6" t="s">
        <v>240</v>
      </c>
    </row>
    <row r="5" spans="1:10" ht="32" x14ac:dyDescent="0.2">
      <c r="A5" s="5" t="s">
        <v>37</v>
      </c>
      <c r="B5" s="5" t="s">
        <v>149</v>
      </c>
      <c r="C5" s="5" t="s">
        <v>151</v>
      </c>
      <c r="G5" s="5" t="s">
        <v>143</v>
      </c>
      <c r="H5" s="5" t="s">
        <v>133</v>
      </c>
      <c r="I5" s="5" t="str">
        <f>VLOOKUP(H5,'Risk Table'!$B$3:$G$7,MATCH(G5,'Risk Table'!$C$2:$G$2,0)+1,FALSE)</f>
        <v>Medium</v>
      </c>
    </row>
    <row r="6" spans="1:10" ht="33" customHeight="1" x14ac:dyDescent="0.2">
      <c r="A6" s="5" t="s">
        <v>37</v>
      </c>
      <c r="B6" s="5" t="s">
        <v>150</v>
      </c>
      <c r="C6" s="5" t="s">
        <v>151</v>
      </c>
      <c r="G6" s="5" t="s">
        <v>142</v>
      </c>
      <c r="H6" s="5" t="s">
        <v>132</v>
      </c>
      <c r="I6" s="5" t="str">
        <f>VLOOKUP(H6,'Risk Table'!$B$3:$G$7,MATCH(G6,'Risk Table'!$C$2:$G$2,0)+1,FALSE)</f>
        <v>Medium</v>
      </c>
    </row>
    <row r="7" spans="1:10" ht="32" x14ac:dyDescent="0.2">
      <c r="A7" s="5" t="s">
        <v>65</v>
      </c>
      <c r="B7" s="5" t="s">
        <v>61</v>
      </c>
      <c r="G7" s="5" t="s">
        <v>142</v>
      </c>
      <c r="H7" s="5" t="s">
        <v>132</v>
      </c>
      <c r="I7" s="5" t="str">
        <f>VLOOKUP(H7,'Risk Table'!$B$3:$G$7,MATCH(G7,'Risk Table'!$C$2:$G$2,0)+1,FALSE)</f>
        <v>Medium</v>
      </c>
    </row>
    <row r="8" spans="1:10" ht="64" x14ac:dyDescent="0.2">
      <c r="A8" s="5" t="s">
        <v>145</v>
      </c>
      <c r="B8" s="6" t="s">
        <v>148</v>
      </c>
      <c r="C8" s="5" t="s">
        <v>152</v>
      </c>
      <c r="D8" s="5" t="s">
        <v>153</v>
      </c>
      <c r="G8" s="5" t="s">
        <v>142</v>
      </c>
      <c r="H8" s="5" t="s">
        <v>132</v>
      </c>
      <c r="I8" s="5" t="str">
        <f>VLOOKUP(H8,'Risk Table'!$B$3:$G$7,MATCH(G8,'Risk Table'!$C$2:$G$2,0)+1,FALSE)</f>
        <v>Medium</v>
      </c>
      <c r="J8" s="6" t="s">
        <v>154</v>
      </c>
    </row>
    <row r="9" spans="1:10" ht="80" x14ac:dyDescent="0.2">
      <c r="A9" s="5" t="s">
        <v>166</v>
      </c>
      <c r="B9" s="6" t="s">
        <v>258</v>
      </c>
      <c r="G9" s="5" t="s">
        <v>143</v>
      </c>
      <c r="H9" s="5" t="s">
        <v>132</v>
      </c>
      <c r="I9" s="5" t="str">
        <f>VLOOKUP(H9,'Risk Table'!$B$3:$G$7,MATCH(G9,'Risk Table'!$C$2:$G$2,0)+1,FALSE)</f>
        <v>High</v>
      </c>
      <c r="J9" s="6" t="s">
        <v>262</v>
      </c>
    </row>
    <row r="10" spans="1:10" ht="80" x14ac:dyDescent="0.2">
      <c r="A10" s="5" t="s">
        <v>166</v>
      </c>
      <c r="B10" s="6" t="s">
        <v>259</v>
      </c>
      <c r="G10" s="5" t="s">
        <v>143</v>
      </c>
      <c r="H10" s="5" t="s">
        <v>131</v>
      </c>
      <c r="I10" s="5" t="str">
        <f>VLOOKUP(H10,'Risk Table'!$B$3:$G$7,MATCH(G10,'Risk Table'!$C$2:$G$2,0)+1,FALSE)</f>
        <v>High</v>
      </c>
      <c r="J10" s="6" t="s">
        <v>263</v>
      </c>
    </row>
    <row r="11" spans="1:10" ht="80" x14ac:dyDescent="0.2">
      <c r="A11" s="5" t="s">
        <v>166</v>
      </c>
      <c r="B11" s="5" t="s">
        <v>155</v>
      </c>
      <c r="C11" s="5" t="s">
        <v>156</v>
      </c>
      <c r="D11" s="5" t="s">
        <v>157</v>
      </c>
      <c r="G11" s="5" t="s">
        <v>144</v>
      </c>
      <c r="H11" s="5" t="s">
        <v>132</v>
      </c>
      <c r="I11" s="5" t="str">
        <f>VLOOKUP(H11,'Risk Table'!$B$3:$G$7,MATCH(G11,'Risk Table'!$C$2:$G$2,0)+1,FALSE)</f>
        <v>High</v>
      </c>
      <c r="J11" s="6" t="s">
        <v>158</v>
      </c>
    </row>
    <row r="12" spans="1:10" ht="128" x14ac:dyDescent="0.2">
      <c r="A12" s="5" t="s">
        <v>145</v>
      </c>
      <c r="B12" s="5" t="s">
        <v>239</v>
      </c>
      <c r="C12" s="5" t="s">
        <v>159</v>
      </c>
      <c r="D12" s="5" t="s">
        <v>260</v>
      </c>
      <c r="F12" s="5" t="s">
        <v>160</v>
      </c>
      <c r="G12" s="5" t="s">
        <v>140</v>
      </c>
      <c r="H12" s="5" t="s">
        <v>133</v>
      </c>
      <c r="I12" s="5" t="str">
        <f>VLOOKUP(H12,'Risk Table'!$B$3:$G$7,MATCH(G12,'Risk Table'!$C$2:$G$2,0)+1,FALSE)</f>
        <v>Very Low</v>
      </c>
      <c r="J12" s="6" t="s">
        <v>161</v>
      </c>
    </row>
  </sheetData>
  <mergeCells count="1">
    <mergeCell ref="G1:I1"/>
  </mergeCells>
  <conditionalFormatting sqref="I1:I1048576">
    <cfRule type="containsText" dxfId="14" priority="6" operator="containsText" text="Low">
      <formula>NOT(ISERROR(SEARCH("Low",I1)))</formula>
    </cfRule>
    <cfRule type="containsText" dxfId="13" priority="7" operator="containsText" text="Medium">
      <formula>NOT(ISERROR(SEARCH("Medium",I1)))</formula>
    </cfRule>
    <cfRule type="containsText" dxfId="12" priority="8" operator="containsText" text="Extreme">
      <formula>NOT(ISERROR(SEARCH("Extreme",I1)))</formula>
    </cfRule>
    <cfRule type="containsText" dxfId="11" priority="9" operator="containsText" text="Severe">
      <formula>NOT(ISERROR(SEARCH("Severe",I1)))</formula>
    </cfRule>
    <cfRule type="containsText" dxfId="10" priority="10" operator="containsText" text="High">
      <formula>NOT(ISERROR(SEARCH("High",I1)))</formula>
    </cfRule>
  </conditionalFormatting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88F50638-06C1-734E-B009-BF9D862A6E75}">
          <x14:formula1>
            <xm:f>Assessor!$A$2:$A$39</xm:f>
          </x14:formula1>
          <xm:sqref>E3</xm:sqref>
        </x14:dataValidation>
        <x14:dataValidation type="list" allowBlank="1" showInputMessage="1" showErrorMessage="1" xr:uid="{60BC43A2-BAC9-1144-9EE2-04C8A3DDC683}">
          <x14:formula1>
            <xm:f>'Risk Table'!$B$3:$B$7</xm:f>
          </x14:formula1>
          <xm:sqref>H3:H12</xm:sqref>
        </x14:dataValidation>
        <x14:dataValidation type="list" allowBlank="1" showInputMessage="1" showErrorMessage="1" xr:uid="{0DA87077-EDD3-AA48-AC09-7B2C32C90091}">
          <x14:formula1>
            <xm:f>Assets!$B$2:$B$55</xm:f>
          </x14:formula1>
          <xm:sqref>A3:A12</xm:sqref>
        </x14:dataValidation>
        <x14:dataValidation type="list" allowBlank="1" showInputMessage="1" showErrorMessage="1" xr:uid="{F3D648AA-D9F3-E245-BDD8-5B6C92A4074D}">
          <x14:formula1>
            <xm:f>'Risk Table'!$C$2:$G$2</xm:f>
          </x14:formula1>
          <xm:sqref>G3:G12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3DF40-9878-7444-AAA6-A820B0BBE30B}">
  <dimension ref="A1:B2"/>
  <sheetViews>
    <sheetView workbookViewId="0">
      <selection activeCell="B2" sqref="B2"/>
    </sheetView>
  </sheetViews>
  <sheetFormatPr baseColWidth="10" defaultRowHeight="15" x14ac:dyDescent="0.2"/>
  <cols>
    <col min="2" max="2" width="20" customWidth="1"/>
  </cols>
  <sheetData>
    <row r="1" spans="1:2" x14ac:dyDescent="0.2">
      <c r="A1" t="s">
        <v>100</v>
      </c>
      <c r="B1" t="s">
        <v>37</v>
      </c>
    </row>
    <row r="2" spans="1:2" x14ac:dyDescent="0.2">
      <c r="A2" t="s">
        <v>101</v>
      </c>
      <c r="B2" s="4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35E4D-C5A3-4BDB-86BC-0A7655EDDC56}">
  <dimension ref="A1:G19"/>
  <sheetViews>
    <sheetView zoomScale="120" zoomScaleNormal="120" workbookViewId="0">
      <selection activeCell="B7" sqref="B7"/>
    </sheetView>
  </sheetViews>
  <sheetFormatPr baseColWidth="10" defaultColWidth="8.83203125" defaultRowHeight="15" x14ac:dyDescent="0.2"/>
  <cols>
    <col min="1" max="1" width="5.1640625" customWidth="1"/>
    <col min="2" max="2" width="15.1640625" customWidth="1"/>
    <col min="3" max="7" width="16.83203125" customWidth="1"/>
    <col min="10" max="10" width="18.1640625" customWidth="1"/>
    <col min="11" max="11" width="52.5" customWidth="1"/>
    <col min="12" max="12" width="23.33203125" customWidth="1"/>
    <col min="13" max="13" width="29.5" customWidth="1"/>
    <col min="14" max="14" width="15.6640625" customWidth="1"/>
    <col min="15" max="15" width="24.1640625" customWidth="1"/>
  </cols>
  <sheetData>
    <row r="1" spans="1:7" x14ac:dyDescent="0.2">
      <c r="C1" s="94" t="str">
        <f>D10</f>
        <v>Likelihood</v>
      </c>
      <c r="D1" s="94"/>
      <c r="E1" s="94"/>
      <c r="F1" s="94"/>
      <c r="G1" s="94"/>
    </row>
    <row r="2" spans="1:7" ht="16" x14ac:dyDescent="0.2">
      <c r="C2" s="21" t="s">
        <v>140</v>
      </c>
      <c r="D2" s="21" t="s">
        <v>141</v>
      </c>
      <c r="E2" s="21" t="s">
        <v>142</v>
      </c>
      <c r="F2" s="21" t="s">
        <v>143</v>
      </c>
      <c r="G2" s="21" t="s">
        <v>144</v>
      </c>
    </row>
    <row r="3" spans="1:7" ht="28" customHeight="1" x14ac:dyDescent="0.2">
      <c r="A3" s="97" t="str">
        <f>C10</f>
        <v>Consequence</v>
      </c>
      <c r="B3" s="13" t="s">
        <v>130</v>
      </c>
      <c r="C3" s="22" t="s">
        <v>113</v>
      </c>
      <c r="D3" s="23" t="s">
        <v>28</v>
      </c>
      <c r="E3" s="23" t="s">
        <v>27</v>
      </c>
      <c r="F3" s="24" t="str">
        <f>RR_VH</f>
        <v>Very High</v>
      </c>
      <c r="G3" s="24" t="s">
        <v>112</v>
      </c>
    </row>
    <row r="4" spans="1:7" ht="28" customHeight="1" x14ac:dyDescent="0.2">
      <c r="A4" s="97"/>
      <c r="B4" s="13" t="s">
        <v>131</v>
      </c>
      <c r="C4" s="22" t="s">
        <v>113</v>
      </c>
      <c r="D4" s="23" t="s">
        <v>29</v>
      </c>
      <c r="E4" s="23" t="s">
        <v>28</v>
      </c>
      <c r="F4" s="23" t="s">
        <v>27</v>
      </c>
      <c r="G4" s="24" t="s">
        <v>112</v>
      </c>
    </row>
    <row r="5" spans="1:7" ht="28" customHeight="1" x14ac:dyDescent="0.2">
      <c r="A5" s="97"/>
      <c r="B5" s="13" t="s">
        <v>132</v>
      </c>
      <c r="C5" s="22" t="s">
        <v>113</v>
      </c>
      <c r="D5" s="23" t="s">
        <v>29</v>
      </c>
      <c r="E5" s="23" t="s">
        <v>28</v>
      </c>
      <c r="F5" s="23" t="s">
        <v>27</v>
      </c>
      <c r="G5" s="24" t="s">
        <v>27</v>
      </c>
    </row>
    <row r="6" spans="1:7" ht="28" customHeight="1" x14ac:dyDescent="0.2">
      <c r="A6" s="97"/>
      <c r="B6" s="13" t="s">
        <v>133</v>
      </c>
      <c r="C6" s="22" t="s">
        <v>113</v>
      </c>
      <c r="D6" s="23" t="s">
        <v>113</v>
      </c>
      <c r="E6" s="23" t="s">
        <v>29</v>
      </c>
      <c r="F6" s="23" t="s">
        <v>28</v>
      </c>
      <c r="G6" s="23" t="s">
        <v>28</v>
      </c>
    </row>
    <row r="7" spans="1:7" ht="28" customHeight="1" x14ac:dyDescent="0.2">
      <c r="A7" s="97"/>
      <c r="B7" s="13" t="s">
        <v>134</v>
      </c>
      <c r="C7" s="25" t="s">
        <v>113</v>
      </c>
      <c r="D7" s="26" t="s">
        <v>113</v>
      </c>
      <c r="E7" s="26" t="s">
        <v>29</v>
      </c>
      <c r="F7" s="26" t="s">
        <v>29</v>
      </c>
      <c r="G7" s="27" t="s">
        <v>29</v>
      </c>
    </row>
    <row r="10" spans="1:7" x14ac:dyDescent="0.2">
      <c r="B10" s="95" t="s">
        <v>30</v>
      </c>
      <c r="C10" s="2" t="s">
        <v>7</v>
      </c>
      <c r="D10" s="2" t="s">
        <v>6</v>
      </c>
      <c r="E10" s="2" t="s">
        <v>31</v>
      </c>
    </row>
    <row r="11" spans="1:7" x14ac:dyDescent="0.2">
      <c r="B11" s="96"/>
      <c r="C11" s="1" t="s">
        <v>131</v>
      </c>
      <c r="D11" s="1" t="s">
        <v>141</v>
      </c>
      <c r="E11" s="3" t="str">
        <f>VLOOKUP(C11,'Risk Table'!$B$3:$G$7,MATCH(D11,'Risk Table'!$C$2:$G$2,0)+1,FALSE)</f>
        <v>Low</v>
      </c>
    </row>
    <row r="14" spans="1:7" ht="31" customHeight="1" x14ac:dyDescent="0.2">
      <c r="B14" s="34" t="s">
        <v>81</v>
      </c>
      <c r="C14" s="93" t="s">
        <v>82</v>
      </c>
      <c r="D14" s="93"/>
      <c r="E14" s="93"/>
      <c r="F14" s="93"/>
      <c r="G14" s="93"/>
    </row>
    <row r="15" spans="1:7" ht="60" customHeight="1" x14ac:dyDescent="0.2">
      <c r="B15" s="35" t="s">
        <v>112</v>
      </c>
      <c r="C15" s="92" t="s">
        <v>163</v>
      </c>
      <c r="D15" s="92"/>
      <c r="E15" s="92"/>
      <c r="F15" s="92"/>
      <c r="G15" s="92"/>
    </row>
    <row r="16" spans="1:7" ht="60" customHeight="1" x14ac:dyDescent="0.2">
      <c r="B16" s="36" t="s">
        <v>27</v>
      </c>
      <c r="C16" s="92" t="s">
        <v>164</v>
      </c>
      <c r="D16" s="92"/>
      <c r="E16" s="92"/>
      <c r="F16" s="92"/>
      <c r="G16" s="92"/>
    </row>
    <row r="17" spans="2:7" ht="60" customHeight="1" x14ac:dyDescent="0.2">
      <c r="B17" s="36" t="s">
        <v>28</v>
      </c>
      <c r="C17" s="92" t="s">
        <v>83</v>
      </c>
      <c r="D17" s="92"/>
      <c r="E17" s="92"/>
      <c r="F17" s="92"/>
      <c r="G17" s="92"/>
    </row>
    <row r="18" spans="2:7" ht="60" customHeight="1" x14ac:dyDescent="0.2">
      <c r="B18" s="36" t="s">
        <v>29</v>
      </c>
      <c r="C18" s="92" t="s">
        <v>84</v>
      </c>
      <c r="D18" s="92"/>
      <c r="E18" s="92"/>
      <c r="F18" s="92"/>
      <c r="G18" s="92"/>
    </row>
    <row r="19" spans="2:7" ht="16" x14ac:dyDescent="0.2">
      <c r="B19" s="50" t="s">
        <v>113</v>
      </c>
    </row>
  </sheetData>
  <mergeCells count="8">
    <mergeCell ref="A3:A7"/>
    <mergeCell ref="C15:G15"/>
    <mergeCell ref="C16:G16"/>
    <mergeCell ref="C17:G17"/>
    <mergeCell ref="C18:G18"/>
    <mergeCell ref="C14:G14"/>
    <mergeCell ref="C1:G1"/>
    <mergeCell ref="B10:B11"/>
  </mergeCells>
  <conditionalFormatting sqref="B16:B19">
    <cfRule type="containsText" dxfId="9" priority="2" stopIfTrue="1" operator="containsText" text="Extreme">
      <formula>NOT(ISERROR(SEARCH("Extreme",B16)))</formula>
    </cfRule>
    <cfRule type="containsText" dxfId="8" priority="3" stopIfTrue="1" operator="containsText" text="Severe">
      <formula>NOT(ISERROR(SEARCH("Severe",B16)))</formula>
    </cfRule>
    <cfRule type="containsText" dxfId="7" priority="4" stopIfTrue="1" operator="containsText" text="High">
      <formula>NOT(ISERROR(SEARCH("High",B16)))</formula>
    </cfRule>
    <cfRule type="containsText" dxfId="6" priority="5" stopIfTrue="1" operator="containsText" text="Medium">
      <formula>NOT(ISERROR(SEARCH("Medium",B16)))</formula>
    </cfRule>
    <cfRule type="containsText" dxfId="5" priority="6" stopIfTrue="1" operator="containsText" text="Low">
      <formula>NOT(ISERROR(SEARCH("Low",B16)))</formula>
    </cfRule>
  </conditionalFormatting>
  <conditionalFormatting sqref="C3:G7 E11">
    <cfRule type="containsText" dxfId="4" priority="1" stopIfTrue="1" operator="containsText" text="Very High">
      <formula>NOT(ISERROR(SEARCH("Very High",C3)))</formula>
    </cfRule>
    <cfRule type="containsText" dxfId="3" priority="7" stopIfTrue="1" operator="containsText" text="High">
      <formula>NOT(ISERROR(SEARCH("High",C3)))</formula>
    </cfRule>
    <cfRule type="containsText" dxfId="2" priority="9" stopIfTrue="1" operator="containsText" text="Medium">
      <formula>NOT(ISERROR(SEARCH("Medium",C3)))</formula>
    </cfRule>
    <cfRule type="containsText" dxfId="1" priority="14" stopIfTrue="1" operator="containsText" text="Very Low">
      <formula>NOT(ISERROR(SEARCH("Very Low",C3)))</formula>
    </cfRule>
    <cfRule type="containsText" dxfId="0" priority="15" stopIfTrue="1" operator="containsText" text="Low">
      <formula>NOT(ISERROR(SEARCH("Low",C3)))</formula>
    </cfRule>
  </conditionalFormatting>
  <dataValidations count="2">
    <dataValidation type="list" allowBlank="1" showInputMessage="1" showErrorMessage="1" sqref="D11" xr:uid="{FD4F580B-D901-413B-BB2C-5F8266F81EE9}">
      <formula1>$C$2:$G$2</formula1>
    </dataValidation>
    <dataValidation type="list" allowBlank="1" showInputMessage="1" showErrorMessage="1" sqref="C11" xr:uid="{B025534B-9B0D-43A6-BD39-90DFA08CC67A}">
      <formula1>$B$3:$B$7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8D152-6F0A-41AE-B2DA-7ABBAEB8D78F}">
  <dimension ref="A1:C6"/>
  <sheetViews>
    <sheetView workbookViewId="0">
      <selection sqref="A1:C6"/>
    </sheetView>
  </sheetViews>
  <sheetFormatPr baseColWidth="10" defaultColWidth="8.83203125" defaultRowHeight="15" x14ac:dyDescent="0.2"/>
  <cols>
    <col min="1" max="1" width="17.1640625" style="56" customWidth="1"/>
    <col min="2" max="2" width="12.6640625" style="57" customWidth="1"/>
    <col min="3" max="3" width="41.6640625" style="56" customWidth="1"/>
    <col min="4" max="16384" width="8.83203125" style="56"/>
  </cols>
  <sheetData>
    <row r="1" spans="1:3" ht="16" x14ac:dyDescent="0.2">
      <c r="A1" s="55" t="str">
        <f>'Risk Table'!C1</f>
        <v>Likelihood</v>
      </c>
      <c r="B1" s="53" t="s">
        <v>124</v>
      </c>
      <c r="C1" s="76" t="s">
        <v>33</v>
      </c>
    </row>
    <row r="2" spans="1:3" ht="34" x14ac:dyDescent="0.2">
      <c r="A2" s="54" t="str">
        <f>'Risk Table'!C2</f>
        <v>Rare</v>
      </c>
      <c r="B2" s="79" t="s">
        <v>129</v>
      </c>
      <c r="C2" s="80" t="s">
        <v>135</v>
      </c>
    </row>
    <row r="3" spans="1:3" ht="34" x14ac:dyDescent="0.2">
      <c r="A3" s="54" t="str">
        <f>'Risk Table'!D2</f>
        <v>Unlikely</v>
      </c>
      <c r="B3" s="79" t="s">
        <v>125</v>
      </c>
      <c r="C3" s="80" t="s">
        <v>136</v>
      </c>
    </row>
    <row r="4" spans="1:3" ht="17" x14ac:dyDescent="0.2">
      <c r="A4" s="54" t="str">
        <f>'Risk Table'!E2</f>
        <v>Possible</v>
      </c>
      <c r="B4" s="79" t="s">
        <v>126</v>
      </c>
      <c r="C4" s="80" t="s">
        <v>137</v>
      </c>
    </row>
    <row r="5" spans="1:3" ht="34" x14ac:dyDescent="0.2">
      <c r="A5" s="54" t="str">
        <f>'Risk Table'!F2</f>
        <v>Probable</v>
      </c>
      <c r="B5" s="79" t="s">
        <v>127</v>
      </c>
      <c r="C5" s="80" t="s">
        <v>138</v>
      </c>
    </row>
    <row r="6" spans="1:3" ht="34" x14ac:dyDescent="0.2">
      <c r="A6" s="54" t="str">
        <f>'Risk Table'!G2</f>
        <v>Almost Certain</v>
      </c>
      <c r="B6" s="79" t="s">
        <v>128</v>
      </c>
      <c r="C6" s="80" t="s">
        <v>139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985E1-0ADC-454A-82D0-5A511598FB15}">
  <sheetPr>
    <pageSetUpPr fitToPage="1"/>
  </sheetPr>
  <dimension ref="A1:M11"/>
  <sheetViews>
    <sheetView workbookViewId="0">
      <pane xSplit="1" ySplit="2" topLeftCell="B3" activePane="bottomRight" state="frozenSplit"/>
      <selection pane="topRight" activeCell="B1" sqref="B1"/>
      <selection pane="bottomLeft" activeCell="A3" sqref="A3"/>
      <selection pane="bottomRight" activeCell="D5" sqref="D5"/>
    </sheetView>
  </sheetViews>
  <sheetFormatPr baseColWidth="10" defaultColWidth="8.83203125" defaultRowHeight="15" x14ac:dyDescent="0.2"/>
  <cols>
    <col min="1" max="1" width="15.5" customWidth="1"/>
    <col min="2" max="2" width="31.33203125" customWidth="1"/>
    <col min="3" max="5" width="25.33203125" customWidth="1"/>
    <col min="6" max="6" width="26.1640625" customWidth="1"/>
    <col min="7" max="9" width="40.6640625" customWidth="1"/>
    <col min="10" max="13" width="21.6640625" customWidth="1"/>
  </cols>
  <sheetData>
    <row r="1" spans="1:13" x14ac:dyDescent="0.2">
      <c r="A1" s="1"/>
      <c r="B1" s="40"/>
      <c r="C1" s="40"/>
      <c r="D1" s="40"/>
      <c r="E1" s="40"/>
      <c r="F1" s="43" t="s">
        <v>32</v>
      </c>
      <c r="G1" s="43"/>
      <c r="H1" s="43"/>
      <c r="I1" s="43"/>
    </row>
    <row r="2" spans="1:13" ht="65" thickBot="1" x14ac:dyDescent="0.25">
      <c r="A2" s="1" t="s">
        <v>86</v>
      </c>
      <c r="B2" s="40" t="s">
        <v>87</v>
      </c>
      <c r="C2" s="48" t="s">
        <v>114</v>
      </c>
      <c r="D2" s="48" t="s">
        <v>115</v>
      </c>
      <c r="E2" s="48" t="s">
        <v>116</v>
      </c>
      <c r="F2" s="4" t="s">
        <v>88</v>
      </c>
      <c r="G2" s="42" t="s">
        <v>92</v>
      </c>
      <c r="H2" s="4" t="s">
        <v>93</v>
      </c>
      <c r="I2" s="4" t="s">
        <v>94</v>
      </c>
      <c r="J2" s="39" t="s">
        <v>95</v>
      </c>
      <c r="K2" s="39" t="s">
        <v>96</v>
      </c>
      <c r="L2" s="39" t="s">
        <v>97</v>
      </c>
      <c r="M2" s="39" t="s">
        <v>98</v>
      </c>
    </row>
    <row r="3" spans="1:13" ht="136" x14ac:dyDescent="0.2">
      <c r="A3" s="37" t="s">
        <v>8</v>
      </c>
      <c r="B3" s="38" t="s">
        <v>254</v>
      </c>
      <c r="C3" s="51" t="s">
        <v>118</v>
      </c>
      <c r="D3" s="100" t="s">
        <v>264</v>
      </c>
      <c r="E3" s="100" t="s">
        <v>265</v>
      </c>
      <c r="F3" s="44"/>
      <c r="G3" s="44"/>
      <c r="H3" s="44"/>
      <c r="I3" s="44"/>
      <c r="J3" s="45"/>
      <c r="K3" s="46"/>
      <c r="L3" s="45"/>
      <c r="M3" s="45"/>
    </row>
    <row r="4" spans="1:13" ht="153" x14ac:dyDescent="0.2">
      <c r="A4" s="37" t="s">
        <v>9</v>
      </c>
      <c r="B4" s="38" t="s">
        <v>255</v>
      </c>
      <c r="C4" s="100" t="s">
        <v>269</v>
      </c>
      <c r="D4" s="100" t="s">
        <v>270</v>
      </c>
      <c r="E4" s="51" t="s">
        <v>123</v>
      </c>
      <c r="F4" s="44"/>
      <c r="G4" s="44"/>
      <c r="H4" s="44"/>
      <c r="I4" s="44"/>
      <c r="J4" s="45"/>
      <c r="K4" s="45"/>
      <c r="L4" s="45"/>
      <c r="M4" s="45"/>
    </row>
    <row r="5" spans="1:13" ht="136" x14ac:dyDescent="0.2">
      <c r="A5" s="37" t="s">
        <v>10</v>
      </c>
      <c r="B5" s="38" t="s">
        <v>256</v>
      </c>
      <c r="C5" s="100" t="s">
        <v>261</v>
      </c>
      <c r="D5" s="100" t="s">
        <v>266</v>
      </c>
      <c r="E5" s="51" t="s">
        <v>122</v>
      </c>
      <c r="F5" s="44"/>
      <c r="G5" s="44"/>
      <c r="H5" s="44"/>
      <c r="I5" s="44"/>
      <c r="J5" s="45"/>
      <c r="K5" s="45"/>
      <c r="L5" s="45"/>
      <c r="M5" s="45"/>
    </row>
    <row r="6" spans="1:13" ht="102" x14ac:dyDescent="0.2">
      <c r="A6" s="37" t="s">
        <v>11</v>
      </c>
      <c r="B6" s="38" t="s">
        <v>257</v>
      </c>
      <c r="C6" s="100" t="s">
        <v>267</v>
      </c>
      <c r="D6" s="100" t="s">
        <v>268</v>
      </c>
      <c r="E6" s="51" t="s">
        <v>121</v>
      </c>
      <c r="F6" s="44"/>
      <c r="G6" s="44"/>
      <c r="H6" s="44"/>
      <c r="I6" s="44"/>
      <c r="J6" s="45"/>
      <c r="K6" s="45"/>
      <c r="L6" s="45"/>
      <c r="M6" s="45"/>
    </row>
    <row r="7" spans="1:13" ht="68" x14ac:dyDescent="0.2">
      <c r="A7" s="37" t="s">
        <v>79</v>
      </c>
      <c r="B7" s="39" t="s">
        <v>85</v>
      </c>
      <c r="C7" s="52" t="s">
        <v>117</v>
      </c>
      <c r="D7" s="52" t="s">
        <v>119</v>
      </c>
      <c r="E7" s="52" t="s">
        <v>120</v>
      </c>
      <c r="F7" s="44"/>
      <c r="G7" s="44"/>
      <c r="H7" s="44"/>
      <c r="I7" s="44"/>
      <c r="J7" s="45"/>
      <c r="K7" s="45"/>
      <c r="L7" s="47"/>
      <c r="M7" s="47"/>
    </row>
    <row r="8" spans="1:13" ht="16" thickBot="1" x14ac:dyDescent="0.25">
      <c r="G8" s="41"/>
    </row>
    <row r="9" spans="1:13" ht="16" thickBot="1" x14ac:dyDescent="0.25">
      <c r="G9" s="41"/>
    </row>
    <row r="11" spans="1:13" ht="16" thickBot="1" x14ac:dyDescent="0.25">
      <c r="G11" s="41"/>
    </row>
  </sheetData>
  <pageMargins left="0.70866141732283472" right="0.70866141732283472" top="0.74803149606299213" bottom="0.74803149606299213" header="0.31496062992125984" footer="0.31496062992125984"/>
  <pageSetup paperSize="9" scale="3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AAB6A-D1A9-5A40-B2D1-202AA45406C6}">
  <dimension ref="A1:D8"/>
  <sheetViews>
    <sheetView workbookViewId="0">
      <selection activeCell="C10" sqref="C10"/>
    </sheetView>
  </sheetViews>
  <sheetFormatPr baseColWidth="10" defaultRowHeight="15" x14ac:dyDescent="0.2"/>
  <cols>
    <col min="1" max="1" width="6.33203125" customWidth="1"/>
    <col min="2" max="2" width="9.1640625" bestFit="1" customWidth="1"/>
    <col min="3" max="3" width="30.33203125" customWidth="1"/>
    <col min="4" max="4" width="15.5" customWidth="1"/>
  </cols>
  <sheetData>
    <row r="1" spans="1:4" ht="15" customHeight="1" x14ac:dyDescent="0.2">
      <c r="A1" s="99" t="s">
        <v>241</v>
      </c>
      <c r="B1" s="99"/>
      <c r="C1" s="99"/>
      <c r="D1" s="6"/>
    </row>
    <row r="2" spans="1:4" ht="46" customHeight="1" x14ac:dyDescent="0.2">
      <c r="A2" s="99"/>
      <c r="B2" s="99"/>
      <c r="C2" s="99"/>
      <c r="D2" s="6"/>
    </row>
    <row r="3" spans="1:4" x14ac:dyDescent="0.2">
      <c r="B3" s="76" t="s">
        <v>242</v>
      </c>
      <c r="C3" s="76" t="s">
        <v>33</v>
      </c>
    </row>
    <row r="4" spans="1:4" ht="35" customHeight="1" x14ac:dyDescent="0.2">
      <c r="A4" s="98" t="s">
        <v>252</v>
      </c>
      <c r="B4" s="77" t="s">
        <v>243</v>
      </c>
      <c r="C4" s="78" t="s">
        <v>247</v>
      </c>
    </row>
    <row r="5" spans="1:4" ht="35" customHeight="1" x14ac:dyDescent="0.2">
      <c r="A5" s="98"/>
      <c r="B5" s="77" t="s">
        <v>244</v>
      </c>
      <c r="C5" s="78" t="s">
        <v>249</v>
      </c>
    </row>
    <row r="6" spans="1:4" ht="35" customHeight="1" x14ac:dyDescent="0.2">
      <c r="A6" s="98"/>
      <c r="B6" s="77" t="s">
        <v>132</v>
      </c>
      <c r="C6" s="78" t="s">
        <v>248</v>
      </c>
    </row>
    <row r="7" spans="1:4" ht="35" customHeight="1" x14ac:dyDescent="0.2">
      <c r="A7" s="98"/>
      <c r="B7" s="77" t="s">
        <v>245</v>
      </c>
      <c r="C7" s="78" t="s">
        <v>250</v>
      </c>
    </row>
    <row r="8" spans="1:4" ht="35" customHeight="1" x14ac:dyDescent="0.2">
      <c r="A8" s="98"/>
      <c r="B8" s="77" t="s">
        <v>246</v>
      </c>
      <c r="C8" s="78" t="s">
        <v>251</v>
      </c>
    </row>
  </sheetData>
  <mergeCells count="2">
    <mergeCell ref="A4:A8"/>
    <mergeCell ref="A1:C2"/>
  </mergeCells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E1C3F-33EC-7742-BFAD-D9AF91E2375E}">
  <dimension ref="A1:O6"/>
  <sheetViews>
    <sheetView workbookViewId="0">
      <selection activeCell="F3" sqref="F3"/>
    </sheetView>
  </sheetViews>
  <sheetFormatPr baseColWidth="10" defaultColWidth="12.5" defaultRowHeight="15" x14ac:dyDescent="0.2"/>
  <cols>
    <col min="2" max="2" width="25.5" customWidth="1"/>
    <col min="6" max="8" width="25.5" customWidth="1"/>
    <col min="9" max="9" width="27.6640625" customWidth="1"/>
    <col min="10" max="10" width="25.5" customWidth="1"/>
    <col min="11" max="11" width="21.83203125" customWidth="1"/>
    <col min="12" max="12" width="21" customWidth="1"/>
    <col min="13" max="13" width="18.83203125" customWidth="1"/>
    <col min="14" max="14" width="18.1640625" customWidth="1"/>
    <col min="15" max="15" width="16" customWidth="1"/>
  </cols>
  <sheetData>
    <row r="1" spans="1:15" ht="48" x14ac:dyDescent="0.2">
      <c r="A1" s="4" t="s">
        <v>171</v>
      </c>
      <c r="B1" s="4" t="s">
        <v>33</v>
      </c>
      <c r="C1" s="4" t="s">
        <v>172</v>
      </c>
      <c r="D1" s="4" t="s">
        <v>173</v>
      </c>
      <c r="E1" s="4" t="s">
        <v>174</v>
      </c>
      <c r="F1" s="4" t="s">
        <v>175</v>
      </c>
      <c r="G1" s="4" t="s">
        <v>176</v>
      </c>
      <c r="H1" s="4" t="s">
        <v>177</v>
      </c>
      <c r="I1" s="4" t="s">
        <v>178</v>
      </c>
      <c r="J1" s="4" t="s">
        <v>179</v>
      </c>
      <c r="K1" s="68" t="s">
        <v>180</v>
      </c>
      <c r="L1" s="68" t="s">
        <v>181</v>
      </c>
      <c r="M1" s="68" t="s">
        <v>182</v>
      </c>
      <c r="N1" s="68" t="s">
        <v>183</v>
      </c>
      <c r="O1" s="68" t="s">
        <v>184</v>
      </c>
    </row>
    <row r="2" spans="1:15" ht="64" x14ac:dyDescent="0.2">
      <c r="A2" s="69" t="str">
        <f>'Risk Table'!B7</f>
        <v>Insignificant</v>
      </c>
      <c r="B2" s="5" t="s">
        <v>185</v>
      </c>
      <c r="C2" s="70">
        <v>5.0000000000000001E-3</v>
      </c>
      <c r="D2" s="71">
        <f t="shared" ref="D2:D6" si="0">C2*C_Budget</f>
        <v>50000</v>
      </c>
      <c r="E2" s="5" t="s">
        <v>186</v>
      </c>
      <c r="F2" s="5" t="s">
        <v>187</v>
      </c>
      <c r="G2" s="5" t="s">
        <v>187</v>
      </c>
      <c r="H2" s="5" t="s">
        <v>188</v>
      </c>
      <c r="I2" s="5" t="s">
        <v>189</v>
      </c>
      <c r="J2" s="5" t="s">
        <v>190</v>
      </c>
      <c r="K2" s="5" t="s">
        <v>191</v>
      </c>
      <c r="L2" s="5" t="s">
        <v>192</v>
      </c>
      <c r="M2" s="5" t="s">
        <v>193</v>
      </c>
      <c r="N2" s="5"/>
      <c r="O2" s="72"/>
    </row>
    <row r="3" spans="1:15" ht="128" x14ac:dyDescent="0.2">
      <c r="A3" s="69" t="str">
        <f>'Risk Table'!B6</f>
        <v>Minor</v>
      </c>
      <c r="B3" s="5" t="s">
        <v>194</v>
      </c>
      <c r="C3" s="73">
        <v>0.01</v>
      </c>
      <c r="D3" s="71">
        <f t="shared" si="0"/>
        <v>100000</v>
      </c>
      <c r="E3" s="5" t="s">
        <v>195</v>
      </c>
      <c r="F3" s="5" t="s">
        <v>196</v>
      </c>
      <c r="G3" s="5" t="s">
        <v>196</v>
      </c>
      <c r="H3" s="5" t="s">
        <v>197</v>
      </c>
      <c r="I3" s="5" t="s">
        <v>198</v>
      </c>
      <c r="J3" s="5" t="s">
        <v>199</v>
      </c>
      <c r="K3" s="5" t="s">
        <v>200</v>
      </c>
      <c r="L3" s="5" t="s">
        <v>201</v>
      </c>
      <c r="M3" s="5" t="s">
        <v>202</v>
      </c>
      <c r="N3" s="5"/>
      <c r="O3" s="72"/>
    </row>
    <row r="4" spans="1:15" ht="160" x14ac:dyDescent="0.2">
      <c r="A4" s="69" t="str">
        <f>'Risk Table'!B5</f>
        <v>Moderate</v>
      </c>
      <c r="B4" s="5" t="s">
        <v>203</v>
      </c>
      <c r="C4" s="73">
        <v>0.03</v>
      </c>
      <c r="D4" s="71">
        <f t="shared" si="0"/>
        <v>300000</v>
      </c>
      <c r="E4" s="5" t="s">
        <v>204</v>
      </c>
      <c r="F4" s="5" t="s">
        <v>205</v>
      </c>
      <c r="G4" s="5" t="s">
        <v>205</v>
      </c>
      <c r="H4" s="5" t="s">
        <v>206</v>
      </c>
      <c r="I4" s="5" t="s">
        <v>207</v>
      </c>
      <c r="J4" s="5"/>
      <c r="K4" s="5" t="s">
        <v>208</v>
      </c>
      <c r="L4" s="5" t="s">
        <v>209</v>
      </c>
      <c r="M4" s="5" t="s">
        <v>210</v>
      </c>
      <c r="N4" s="5"/>
      <c r="O4" s="72"/>
    </row>
    <row r="5" spans="1:15" ht="176" x14ac:dyDescent="0.2">
      <c r="A5" s="69" t="str">
        <f>'Risk Table'!B4</f>
        <v>Major</v>
      </c>
      <c r="B5" s="5" t="s">
        <v>211</v>
      </c>
      <c r="C5" s="73">
        <v>0.05</v>
      </c>
      <c r="D5" s="71">
        <f t="shared" si="0"/>
        <v>500000</v>
      </c>
      <c r="E5" s="5" t="s">
        <v>212</v>
      </c>
      <c r="F5" s="5" t="s">
        <v>213</v>
      </c>
      <c r="G5" s="5" t="s">
        <v>213</v>
      </c>
      <c r="H5" s="5" t="s">
        <v>214</v>
      </c>
      <c r="I5" s="5" t="s">
        <v>215</v>
      </c>
      <c r="J5" s="5"/>
      <c r="K5" s="5" t="s">
        <v>216</v>
      </c>
      <c r="L5" s="5" t="s">
        <v>217</v>
      </c>
      <c r="M5" s="5" t="s">
        <v>218</v>
      </c>
      <c r="N5" s="5"/>
      <c r="O5" s="72"/>
    </row>
    <row r="6" spans="1:15" ht="112" x14ac:dyDescent="0.2">
      <c r="A6" s="69" t="str">
        <f>'Risk Table'!B3</f>
        <v>Severe</v>
      </c>
      <c r="B6" s="5" t="s">
        <v>253</v>
      </c>
      <c r="C6" s="73">
        <v>0.1</v>
      </c>
      <c r="D6" s="71">
        <f t="shared" si="0"/>
        <v>1000000</v>
      </c>
      <c r="E6" s="5" t="s">
        <v>219</v>
      </c>
      <c r="F6" s="5" t="s">
        <v>220</v>
      </c>
      <c r="G6" s="5" t="s">
        <v>220</v>
      </c>
      <c r="H6" s="5" t="s">
        <v>221</v>
      </c>
      <c r="I6" s="5" t="s">
        <v>222</v>
      </c>
      <c r="J6" s="5" t="s">
        <v>223</v>
      </c>
      <c r="K6" s="5" t="s">
        <v>224</v>
      </c>
      <c r="L6" s="5" t="s">
        <v>225</v>
      </c>
      <c r="M6" s="5" t="s">
        <v>226</v>
      </c>
      <c r="N6" s="5"/>
      <c r="O6" s="72"/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7705D-4126-464D-A3CA-168784AB954E}">
  <dimension ref="A1:C4"/>
  <sheetViews>
    <sheetView workbookViewId="0">
      <selection activeCell="B1" sqref="B1"/>
    </sheetView>
  </sheetViews>
  <sheetFormatPr baseColWidth="10" defaultRowHeight="15" x14ac:dyDescent="0.2"/>
  <cols>
    <col min="1" max="1" width="20.6640625" customWidth="1"/>
    <col min="2" max="2" width="21" customWidth="1"/>
    <col min="3" max="3" width="52.33203125" customWidth="1"/>
  </cols>
  <sheetData>
    <row r="1" spans="1:3" ht="112" x14ac:dyDescent="0.2">
      <c r="A1" s="74" t="s">
        <v>227</v>
      </c>
      <c r="B1" s="75">
        <v>10000000</v>
      </c>
      <c r="C1" s="5" t="s">
        <v>228</v>
      </c>
    </row>
    <row r="2" spans="1:3" ht="32" x14ac:dyDescent="0.2">
      <c r="A2" s="74" t="s">
        <v>229</v>
      </c>
      <c r="B2" s="72" t="s">
        <v>230</v>
      </c>
      <c r="C2" s="5" t="s">
        <v>231</v>
      </c>
    </row>
    <row r="3" spans="1:3" ht="32" x14ac:dyDescent="0.2">
      <c r="A3" s="74" t="s">
        <v>232</v>
      </c>
      <c r="B3" s="72" t="s">
        <v>233</v>
      </c>
      <c r="C3" s="5" t="s">
        <v>234</v>
      </c>
    </row>
    <row r="4" spans="1:3" ht="32" x14ac:dyDescent="0.2">
      <c r="A4" s="74" t="s">
        <v>235</v>
      </c>
      <c r="B4" s="72" t="s">
        <v>236</v>
      </c>
      <c r="C4" s="5" t="s">
        <v>237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88DB51AF37046B5F4E6DA7EAE3488" ma:contentTypeVersion="12" ma:contentTypeDescription="Create a new document." ma:contentTypeScope="" ma:versionID="57d9a822a667e438729b66ba7d847095">
  <xsd:schema xmlns:xsd="http://www.w3.org/2001/XMLSchema" xmlns:xs="http://www.w3.org/2001/XMLSchema" xmlns:p="http://schemas.microsoft.com/office/2006/metadata/properties" xmlns:ns2="16b6b6ce-3220-414d-9052-43f19054e1f2" xmlns:ns3="9ce0a72f-8d55-425e-acfe-218d7721fb6d" targetNamespace="http://schemas.microsoft.com/office/2006/metadata/properties" ma:root="true" ma:fieldsID="24ab7b503f4c7356bc2b6f739538dc3a" ns2:_="" ns3:_="">
    <xsd:import namespace="16b6b6ce-3220-414d-9052-43f19054e1f2"/>
    <xsd:import namespace="9ce0a72f-8d55-425e-acfe-218d7721fb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b6b6ce-3220-414d-9052-43f19054e1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51ef00a6-210a-4702-987a-73a97ffc00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e0a72f-8d55-425e-acfe-218d7721fb6d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745a30b3-cc8a-4491-b3d6-6d61c7b2cbee}" ma:internalName="TaxCatchAll" ma:showField="CatchAllData" ma:web="9ce0a72f-8d55-425e-acfe-218d7721fb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b6b6ce-3220-414d-9052-43f19054e1f2">
      <Terms xmlns="http://schemas.microsoft.com/office/infopath/2007/PartnerControls"/>
    </lcf76f155ced4ddcb4097134ff3c332f>
    <TaxCatchAll xmlns="9ce0a72f-8d55-425e-acfe-218d7721fb6d" xsi:nil="true"/>
  </documentManagement>
</p:properties>
</file>

<file path=customXml/itemProps1.xml><?xml version="1.0" encoding="utf-8"?>
<ds:datastoreItem xmlns:ds="http://schemas.openxmlformats.org/officeDocument/2006/customXml" ds:itemID="{6642B3EE-7F9D-45AC-9E3C-2AADD654857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07E64F2-BC6A-4823-B602-C582913D08C1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87A806C1-CA6C-4EFA-B99F-B4295E5CBB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b6b6ce-3220-414d-9052-43f19054e1f2"/>
    <ds:schemaRef ds:uri="9ce0a72f-8d55-425e-acfe-218d7721fb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B47B5BEC-B455-403C-B732-33E7A06C960B}">
  <ds:schemaRefs>
    <ds:schemaRef ds:uri="http://schemas.microsoft.com/office/2006/metadata/properties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purl.org/dc/terms/"/>
    <ds:schemaRef ds:uri="16b6b6ce-3220-414d-9052-43f19054e1f2"/>
    <ds:schemaRef ds:uri="http://schemas.microsoft.com/office/infopath/2007/PartnerControls"/>
    <ds:schemaRef ds:uri="9ce0a72f-8d55-425e-acfe-218d7721fb6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12</vt:i4>
      </vt:variant>
    </vt:vector>
  </HeadingPairs>
  <TitlesOfParts>
    <vt:vector size="24" baseType="lpstr">
      <vt:lpstr>Readme</vt:lpstr>
      <vt:lpstr>Assets</vt:lpstr>
      <vt:lpstr>Risks Summary Table</vt:lpstr>
      <vt:lpstr>Risk Assessment</vt:lpstr>
      <vt:lpstr>Common Risks</vt:lpstr>
      <vt:lpstr>Assessor</vt:lpstr>
      <vt:lpstr>Risk Table</vt:lpstr>
      <vt:lpstr>Likelihood</vt:lpstr>
      <vt:lpstr>Consequence</vt:lpstr>
      <vt:lpstr>Velocity</vt:lpstr>
      <vt:lpstr>Consequence Working</vt:lpstr>
      <vt:lpstr>Constants</vt:lpstr>
      <vt:lpstr>C_Budget</vt:lpstr>
      <vt:lpstr>Consequence!Print_Area</vt:lpstr>
      <vt:lpstr>Likelihood!Print_Area</vt:lpstr>
      <vt:lpstr>'Risk Table'!Print_Area</vt:lpstr>
      <vt:lpstr>'Risks Summary Table'!Print_Area</vt:lpstr>
      <vt:lpstr>'Risk Assessment'!Print_Titles</vt:lpstr>
      <vt:lpstr>ProjectAssessed</vt:lpstr>
      <vt:lpstr>RR_H</vt:lpstr>
      <vt:lpstr>RR_L</vt:lpstr>
      <vt:lpstr>RR_M</vt:lpstr>
      <vt:lpstr>RR_VH</vt:lpstr>
      <vt:lpstr>RR_VL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 Stahn</dc:creator>
  <cp:keywords/>
  <dc:description/>
  <cp:lastModifiedBy>Simon Stahn</cp:lastModifiedBy>
  <cp:revision/>
  <dcterms:created xsi:type="dcterms:W3CDTF">2022-05-25T21:41:53Z</dcterms:created>
  <dcterms:modified xsi:type="dcterms:W3CDTF">2025-05-20T22:08:39Z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0x010100B0F88DB51AF37046B5F4E6DA7EAE3488</vt:lpwstr>
  </property>
  <property fmtid="{D5CDD505-2E9C-101B-9397-08002B2CF9AE}" pid="3" name="MediaServiceImageTags">
    <vt:lpwstr/>
  </property>
  <property fmtid="{D5CDD505-2E9C-101B-9397-08002B2CF9AE}" pid="4" name="Order">
    <vt:r8>21800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</Properties>
</file>