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DF0E636F-FF70-46AE-80BF-AEC50C4A103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stadisticasy contar" sheetId="4" r:id="rId1"/>
    <sheet name="logicas SOLO PARA MUY ATREVIDOS" sheetId="3" r:id="rId2"/>
  </sheets>
  <calcPr calcId="181029"/>
</workbook>
</file>

<file path=xl/calcChain.xml><?xml version="1.0" encoding="utf-8"?>
<calcChain xmlns="http://schemas.openxmlformats.org/spreadsheetml/2006/main">
  <c r="H8" i="3" l="1"/>
  <c r="H3" i="3"/>
  <c r="H4" i="3"/>
  <c r="H5" i="3"/>
  <c r="H6" i="3"/>
  <c r="H7" i="3"/>
  <c r="F7" i="3"/>
  <c r="F11" i="3"/>
  <c r="F4" i="3"/>
  <c r="F5" i="3"/>
  <c r="F6" i="3"/>
  <c r="F8" i="3"/>
  <c r="F3" i="3"/>
  <c r="I6" i="3"/>
  <c r="O17" i="4"/>
  <c r="O18" i="4"/>
  <c r="O16" i="4"/>
  <c r="N11" i="4"/>
  <c r="N16" i="4"/>
  <c r="N17" i="4"/>
  <c r="N18" i="4"/>
  <c r="N22" i="4"/>
  <c r="N13" i="4"/>
  <c r="N12" i="4"/>
  <c r="N10" i="4"/>
  <c r="N9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2" i="4"/>
  <c r="I4" i="3" l="1"/>
  <c r="H11" i="3"/>
  <c r="I7" i="3"/>
  <c r="I5" i="3"/>
  <c r="I8" i="3"/>
</calcChain>
</file>

<file path=xl/sharedStrings.xml><?xml version="1.0" encoding="utf-8"?>
<sst xmlns="http://schemas.openxmlformats.org/spreadsheetml/2006/main" count="102" uniqueCount="94">
  <si>
    <t>Pedro</t>
  </si>
  <si>
    <t>Manuel</t>
  </si>
  <si>
    <t>Laura</t>
  </si>
  <si>
    <t>María</t>
  </si>
  <si>
    <t>David</t>
  </si>
  <si>
    <t>1º parcial</t>
  </si>
  <si>
    <t>2º parcial</t>
  </si>
  <si>
    <t>Final</t>
  </si>
  <si>
    <t>Practicas</t>
  </si>
  <si>
    <t>Nota</t>
  </si>
  <si>
    <t>Calificación</t>
  </si>
  <si>
    <t>1º Trim</t>
  </si>
  <si>
    <t>2º Trim</t>
  </si>
  <si>
    <t>Cant.</t>
  </si>
  <si>
    <t>%</t>
  </si>
  <si>
    <t xml:space="preserve"> Velasco </t>
  </si>
  <si>
    <t>Miguel</t>
  </si>
  <si>
    <t xml:space="preserve"> Vega Cuervo </t>
  </si>
  <si>
    <t>Susana</t>
  </si>
  <si>
    <t xml:space="preserve"> Varela González</t>
  </si>
  <si>
    <t>Alejandro</t>
  </si>
  <si>
    <t xml:space="preserve"> Santos Alvarez</t>
  </si>
  <si>
    <t>Beatriz</t>
  </si>
  <si>
    <t xml:space="preserve"> Roncedo Salicio</t>
  </si>
  <si>
    <t>Marta Elena</t>
  </si>
  <si>
    <t xml:space="preserve"> Rodriguez López</t>
  </si>
  <si>
    <t>Bárbara</t>
  </si>
  <si>
    <t xml:space="preserve"> Prendes Ardura</t>
  </si>
  <si>
    <t xml:space="preserve"> Pardo Garcia</t>
  </si>
  <si>
    <t>Carlos</t>
  </si>
  <si>
    <t xml:space="preserve"> Ordiales del Valle</t>
  </si>
  <si>
    <t>Javier</t>
  </si>
  <si>
    <t xml:space="preserve"> Montejo Rodriguez</t>
  </si>
  <si>
    <t>Daniel</t>
  </si>
  <si>
    <t xml:space="preserve"> Martínez Rodríguez</t>
  </si>
  <si>
    <t>Angel</t>
  </si>
  <si>
    <t xml:space="preserve"> Ferreiro Larrea </t>
  </si>
  <si>
    <t>Antonio</t>
  </si>
  <si>
    <t xml:space="preserve"> Gómez Guerra</t>
  </si>
  <si>
    <t>Tirso</t>
  </si>
  <si>
    <t xml:space="preserve"> González Fernández</t>
  </si>
  <si>
    <t>Armando</t>
  </si>
  <si>
    <t xml:space="preserve"> García Copete</t>
  </si>
  <si>
    <t>Valentín</t>
  </si>
  <si>
    <t xml:space="preserve"> García Iglesias</t>
  </si>
  <si>
    <t>Jorge</t>
  </si>
  <si>
    <t xml:space="preserve"> González Alba</t>
  </si>
  <si>
    <t xml:space="preserve"> González Méndez</t>
  </si>
  <si>
    <t xml:space="preserve"> Lobeto González</t>
  </si>
  <si>
    <t>Jorge A.</t>
  </si>
  <si>
    <t xml:space="preserve"> Lobo Braña</t>
  </si>
  <si>
    <t xml:space="preserve"> Fernández Martín</t>
  </si>
  <si>
    <t>Juan</t>
  </si>
  <si>
    <t xml:space="preserve"> Escalada García</t>
  </si>
  <si>
    <t>Francisco</t>
  </si>
  <si>
    <t xml:space="preserve"> Entrialgo Suárez</t>
  </si>
  <si>
    <t>Pablo</t>
  </si>
  <si>
    <t xml:space="preserve"> Diaz Martínez</t>
  </si>
  <si>
    <t>Juan Carlos</t>
  </si>
  <si>
    <t xml:space="preserve"> del Canto Díaz</t>
  </si>
  <si>
    <t>Néstor</t>
  </si>
  <si>
    <t xml:space="preserve"> Dacuña López</t>
  </si>
  <si>
    <t>Sergio</t>
  </si>
  <si>
    <t xml:space="preserve"> Cabello Rodríguez</t>
  </si>
  <si>
    <t xml:space="preserve"> Cabal Vega</t>
  </si>
  <si>
    <t>Ignacio</t>
  </si>
  <si>
    <t xml:space="preserve"> Bermejo Ferrero</t>
  </si>
  <si>
    <t xml:space="preserve"> Alvarez Bartolomé</t>
  </si>
  <si>
    <t>Fernando</t>
  </si>
  <si>
    <t xml:space="preserve"> Abad López</t>
  </si>
  <si>
    <t>Nilo</t>
  </si>
  <si>
    <t>Apellidos</t>
  </si>
  <si>
    <t>Nombre</t>
  </si>
  <si>
    <t>Nota Máxima:</t>
  </si>
  <si>
    <t>Nota Mínima:</t>
  </si>
  <si>
    <t>Nota Media:</t>
  </si>
  <si>
    <t>Nota más repetida:</t>
  </si>
  <si>
    <t>Mediana:</t>
  </si>
  <si>
    <t>No presentados:</t>
  </si>
  <si>
    <t>Suspensos:</t>
  </si>
  <si>
    <t>Numero de alumnos:</t>
  </si>
  <si>
    <t>Teoria</t>
  </si>
  <si>
    <t>Luisa</t>
  </si>
  <si>
    <t>Ex Final</t>
  </si>
  <si>
    <t>Nota de teoría</t>
  </si>
  <si>
    <t xml:space="preserve"> - Si hay examen final es la nota del examen final</t>
  </si>
  <si>
    <t xml:space="preserve"> - Si no hay final, la media aritmética de los dos parciales si están aprobados los dos</t>
  </si>
  <si>
    <t>Nota final</t>
  </si>
  <si>
    <t xml:space="preserve"> - Si aprobada teoría y prácticas NF = 0,75NT + 0,25 NP</t>
  </si>
  <si>
    <t xml:space="preserve"> - Si alguna suspenda NF = 0</t>
  </si>
  <si>
    <t xml:space="preserve"> - Si no hay ninguna nota NF = nada</t>
  </si>
  <si>
    <t xml:space="preserve"> - Si no hay nota es No Presentado</t>
  </si>
  <si>
    <t xml:space="preserve"> - En función de nota</t>
  </si>
  <si>
    <t>Aprobados: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</si>
</sst>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2" fillId="2" borderId="0" xfId="0" applyFont="1" applyFill="1"/>
    <xf numFmtId="0" fontId="0" fillId="2" borderId="1" xfId="0" applyFill="1" applyBorder="1"/>
    <xf numFmtId="0" fontId="0" fillId="3" borderId="1" xfId="0" applyFill="1" applyBorder="1"/>
    <xf numFmtId="0" fontId="1" fillId="2" borderId="0" xfId="0" applyFont="1" applyFill="1" applyAlignment="1">
      <alignment horizontal="center"/>
    </xf>
    <xf numFmtId="0" fontId="1" fillId="3" borderId="1" xfId="0" applyFont="1" applyFill="1" applyBorder="1"/>
    <xf numFmtId="0" fontId="3" fillId="0" borderId="0" xfId="0" applyFont="1"/>
    <xf numFmtId="0" fontId="1" fillId="4" borderId="1" xfId="0" applyFont="1" applyFill="1" applyBorder="1"/>
    <xf numFmtId="2" fontId="0" fillId="2" borderId="0" xfId="0" applyNumberForma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12</xdr:row>
      <xdr:rowOff>114299</xdr:rowOff>
    </xdr:from>
    <xdr:to>
      <xdr:col>10</xdr:col>
      <xdr:colOff>219075</xdr:colOff>
      <xdr:row>18</xdr:row>
      <xdr:rowOff>66674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>
          <a:spLocks/>
        </xdr:cNvSpPr>
      </xdr:nvSpPr>
      <xdr:spPr bwMode="auto">
        <a:xfrm>
          <a:off x="7477125" y="2057399"/>
          <a:ext cx="1352550" cy="923925"/>
        </a:xfrm>
        <a:prstGeom prst="borderCallout2">
          <a:avLst>
            <a:gd name="adj1" fmla="val 18750"/>
            <a:gd name="adj2" fmla="val -5755"/>
            <a:gd name="adj3" fmla="val 18750"/>
            <a:gd name="adj4" fmla="val -58991"/>
            <a:gd name="adj5" fmla="val -194491"/>
            <a:gd name="adj6" fmla="val -88042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none" w="med" len="med"/>
          <a:tailEnd type="arrow" w="med" len="med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 está en blanco "No presentado", si tiene menos de un cinco, "Suspenso", si no "Aprobado"</a:t>
          </a:r>
        </a:p>
      </xdr:txBody>
    </xdr:sp>
    <xdr:clientData/>
  </xdr:twoCellAnchor>
  <xdr:twoCellAnchor>
    <xdr:from>
      <xdr:col>8</xdr:col>
      <xdr:colOff>9525</xdr:colOff>
      <xdr:row>1</xdr:row>
      <xdr:rowOff>142875</xdr:rowOff>
    </xdr:from>
    <xdr:to>
      <xdr:col>9</xdr:col>
      <xdr:colOff>161925</xdr:colOff>
      <xdr:row>10</xdr:row>
      <xdr:rowOff>95250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>
          <a:spLocks/>
        </xdr:cNvSpPr>
      </xdr:nvSpPr>
      <xdr:spPr bwMode="auto">
        <a:xfrm>
          <a:off x="7096125" y="304800"/>
          <a:ext cx="914400" cy="1409700"/>
        </a:xfrm>
        <a:prstGeom prst="borderCallout1">
          <a:avLst>
            <a:gd name="adj1" fmla="val 18750"/>
            <a:gd name="adj2" fmla="val -8333"/>
            <a:gd name="adj3" fmla="val 9166"/>
            <a:gd name="adj4" fmla="val -205208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none" w="med" len="med"/>
          <a:tailEnd type="arrow" w="med" len="med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Nota media de los dos trimestres. Si tiene algún trimestre en blanco, Final se deja en blanco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57"/>
  <sheetViews>
    <sheetView zoomScaleNormal="100" workbookViewId="0">
      <selection activeCell="L37" sqref="L37"/>
    </sheetView>
  </sheetViews>
  <sheetFormatPr baseColWidth="10" defaultRowHeight="12.75" x14ac:dyDescent="0.2"/>
  <cols>
    <col min="2" max="2" width="19.7109375" customWidth="1"/>
    <col min="5" max="6" width="12.28515625" bestFit="1" customWidth="1"/>
    <col min="7" max="7" width="16.28515625" customWidth="1"/>
  </cols>
  <sheetData>
    <row r="1" spans="2:15" x14ac:dyDescent="0.2">
      <c r="B1" s="4" t="s">
        <v>71</v>
      </c>
      <c r="C1" s="4" t="s">
        <v>72</v>
      </c>
      <c r="D1" s="4" t="s">
        <v>11</v>
      </c>
      <c r="E1" s="4" t="s">
        <v>12</v>
      </c>
      <c r="F1" s="4" t="s">
        <v>7</v>
      </c>
      <c r="G1" s="4" t="s">
        <v>10</v>
      </c>
    </row>
    <row r="2" spans="2:15" x14ac:dyDescent="0.2">
      <c r="B2" s="6" t="s">
        <v>69</v>
      </c>
      <c r="C2" s="6" t="s">
        <v>43</v>
      </c>
      <c r="D2" s="1">
        <v>3</v>
      </c>
      <c r="E2" s="1"/>
      <c r="F2" s="11" t="str">
        <f>IF(OR(D2="",E2=""),"",(D2+E2)/2)</f>
        <v/>
      </c>
      <c r="G2" s="10" t="str">
        <f>IF(F2="","",IF(F2&gt;=5,"aprobado","suspenso"))</f>
        <v/>
      </c>
    </row>
    <row r="3" spans="2:15" x14ac:dyDescent="0.2">
      <c r="B3" s="6" t="s">
        <v>67</v>
      </c>
      <c r="C3" s="6" t="s">
        <v>39</v>
      </c>
      <c r="D3" s="1">
        <v>4</v>
      </c>
      <c r="E3" s="1"/>
      <c r="F3" s="11" t="str">
        <f t="shared" ref="F3:F32" si="0">IF(OR(D3="",E3=""),"",(D3+E3)/2)</f>
        <v/>
      </c>
      <c r="G3" s="10" t="str">
        <f t="shared" ref="G3:G32" si="1">IF(F3="","",IF(F3&gt;=5,"aprobado","suspenso"))</f>
        <v/>
      </c>
    </row>
    <row r="4" spans="2:15" x14ac:dyDescent="0.2">
      <c r="B4" s="6" t="s">
        <v>66</v>
      </c>
      <c r="C4" s="6" t="s">
        <v>18</v>
      </c>
      <c r="D4" s="1">
        <v>5</v>
      </c>
      <c r="E4" s="1">
        <v>7</v>
      </c>
      <c r="F4" s="11">
        <f t="shared" si="0"/>
        <v>6</v>
      </c>
      <c r="G4" s="10" t="str">
        <f t="shared" si="1"/>
        <v>aprobado</v>
      </c>
    </row>
    <row r="5" spans="2:15" x14ac:dyDescent="0.2">
      <c r="B5" s="6" t="s">
        <v>64</v>
      </c>
      <c r="C5" s="6" t="s">
        <v>62</v>
      </c>
      <c r="D5" s="1">
        <v>3</v>
      </c>
      <c r="E5" s="1">
        <v>8</v>
      </c>
      <c r="F5" s="11">
        <f t="shared" si="0"/>
        <v>5.5</v>
      </c>
      <c r="G5" s="10" t="str">
        <f t="shared" si="1"/>
        <v>aprobado</v>
      </c>
    </row>
    <row r="6" spans="2:15" x14ac:dyDescent="0.2">
      <c r="B6" s="6" t="s">
        <v>63</v>
      </c>
      <c r="C6" s="6" t="s">
        <v>0</v>
      </c>
      <c r="D6" s="1">
        <v>4</v>
      </c>
      <c r="E6" s="1">
        <v>5</v>
      </c>
      <c r="F6" s="11">
        <f t="shared" si="0"/>
        <v>4.5</v>
      </c>
      <c r="G6" s="10" t="str">
        <f t="shared" si="1"/>
        <v>suspenso</v>
      </c>
    </row>
    <row r="7" spans="2:15" x14ac:dyDescent="0.2">
      <c r="B7" s="6" t="s">
        <v>61</v>
      </c>
      <c r="C7" s="6" t="s">
        <v>56</v>
      </c>
      <c r="D7" s="1">
        <v>9.75</v>
      </c>
      <c r="E7" s="1">
        <v>9</v>
      </c>
      <c r="F7" s="11">
        <f t="shared" si="0"/>
        <v>9.375</v>
      </c>
      <c r="G7" s="10" t="str">
        <f t="shared" si="1"/>
        <v>aprobado</v>
      </c>
    </row>
    <row r="8" spans="2:15" x14ac:dyDescent="0.2">
      <c r="B8" s="6" t="s">
        <v>59</v>
      </c>
      <c r="C8" s="6" t="s">
        <v>70</v>
      </c>
      <c r="D8" s="1">
        <v>7</v>
      </c>
      <c r="E8" s="1">
        <v>3</v>
      </c>
      <c r="F8" s="11">
        <f t="shared" si="0"/>
        <v>5</v>
      </c>
      <c r="G8" s="10" t="str">
        <f t="shared" si="1"/>
        <v>aprobado</v>
      </c>
    </row>
    <row r="9" spans="2:15" x14ac:dyDescent="0.2">
      <c r="B9" s="6" t="s">
        <v>57</v>
      </c>
      <c r="C9" s="6" t="s">
        <v>60</v>
      </c>
      <c r="D9" s="1">
        <v>8</v>
      </c>
      <c r="E9" s="1">
        <v>7</v>
      </c>
      <c r="F9" s="11">
        <f t="shared" si="0"/>
        <v>7.5</v>
      </c>
      <c r="G9" s="10" t="str">
        <f t="shared" si="1"/>
        <v>aprobado</v>
      </c>
      <c r="L9" s="17" t="s">
        <v>73</v>
      </c>
      <c r="M9" s="17"/>
      <c r="N9" s="7">
        <f>MAX(F2:F32)</f>
        <v>9.5</v>
      </c>
      <c r="O9" s="7"/>
    </row>
    <row r="10" spans="2:15" x14ac:dyDescent="0.2">
      <c r="B10" s="6" t="s">
        <v>55</v>
      </c>
      <c r="C10" s="6" t="s">
        <v>16</v>
      </c>
      <c r="D10" s="1">
        <v>4</v>
      </c>
      <c r="E10" s="1">
        <v>5</v>
      </c>
      <c r="F10" s="11">
        <f t="shared" si="0"/>
        <v>4.5</v>
      </c>
      <c r="G10" s="10" t="str">
        <f t="shared" si="1"/>
        <v>suspenso</v>
      </c>
      <c r="L10" s="17" t="s">
        <v>74</v>
      </c>
      <c r="M10" s="17"/>
      <c r="N10" s="7">
        <f>MIN(F2:F32)</f>
        <v>2</v>
      </c>
      <c r="O10" s="7"/>
    </row>
    <row r="11" spans="2:15" x14ac:dyDescent="0.2">
      <c r="B11" s="6" t="s">
        <v>53</v>
      </c>
      <c r="C11" s="6" t="s">
        <v>16</v>
      </c>
      <c r="D11" s="1">
        <v>5</v>
      </c>
      <c r="E11" s="1">
        <v>9</v>
      </c>
      <c r="F11" s="11">
        <f t="shared" si="0"/>
        <v>7</v>
      </c>
      <c r="G11" s="10" t="str">
        <f t="shared" si="1"/>
        <v>aprobado</v>
      </c>
      <c r="L11" s="17" t="s">
        <v>75</v>
      </c>
      <c r="M11" s="17"/>
      <c r="N11" s="16">
        <f>AVERAGE(F2:F32)</f>
        <v>5.9598214285714288</v>
      </c>
      <c r="O11" s="7"/>
    </row>
    <row r="12" spans="2:15" x14ac:dyDescent="0.2">
      <c r="B12" s="6" t="s">
        <v>51</v>
      </c>
      <c r="C12" s="6" t="s">
        <v>24</v>
      </c>
      <c r="D12" s="1">
        <v>6</v>
      </c>
      <c r="E12" s="1">
        <v>7</v>
      </c>
      <c r="F12" s="11">
        <f t="shared" si="0"/>
        <v>6.5</v>
      </c>
      <c r="G12" s="10" t="str">
        <f t="shared" si="1"/>
        <v>aprobado</v>
      </c>
      <c r="L12" s="17" t="s">
        <v>76</v>
      </c>
      <c r="M12" s="17"/>
      <c r="N12" s="7">
        <f>MODE(F2:F32)</f>
        <v>5.5</v>
      </c>
      <c r="O12" s="7"/>
    </row>
    <row r="13" spans="2:15" x14ac:dyDescent="0.2">
      <c r="B13" s="6" t="s">
        <v>36</v>
      </c>
      <c r="C13" s="6" t="s">
        <v>1</v>
      </c>
      <c r="D13" s="1"/>
      <c r="E13" s="1">
        <v>8</v>
      </c>
      <c r="F13" s="11" t="str">
        <f t="shared" si="0"/>
        <v/>
      </c>
      <c r="G13" s="10" t="str">
        <f t="shared" si="1"/>
        <v/>
      </c>
      <c r="L13" s="17" t="s">
        <v>77</v>
      </c>
      <c r="M13" s="17"/>
      <c r="N13" s="7">
        <f>MEDIAN(F2:F32)</f>
        <v>5.5</v>
      </c>
      <c r="O13" s="7"/>
    </row>
    <row r="14" spans="2:15" x14ac:dyDescent="0.2">
      <c r="B14" s="6" t="s">
        <v>42</v>
      </c>
      <c r="C14" s="6" t="s">
        <v>58</v>
      </c>
      <c r="D14" s="1">
        <v>8</v>
      </c>
      <c r="E14" s="1">
        <v>6</v>
      </c>
      <c r="F14" s="11">
        <f t="shared" si="0"/>
        <v>7</v>
      </c>
      <c r="G14" s="10" t="str">
        <f t="shared" si="1"/>
        <v>aprobado</v>
      </c>
      <c r="L14" s="7"/>
      <c r="M14" s="7"/>
      <c r="N14" s="7"/>
      <c r="O14" s="7"/>
    </row>
    <row r="15" spans="2:15" x14ac:dyDescent="0.2">
      <c r="B15" s="6" t="s">
        <v>44</v>
      </c>
      <c r="C15" s="6" t="s">
        <v>52</v>
      </c>
      <c r="D15" s="1">
        <v>6</v>
      </c>
      <c r="E15" s="1">
        <v>5</v>
      </c>
      <c r="F15" s="11">
        <f t="shared" si="0"/>
        <v>5.5</v>
      </c>
      <c r="G15" s="10" t="str">
        <f t="shared" si="1"/>
        <v>aprobado</v>
      </c>
      <c r="L15" s="7"/>
      <c r="M15" s="7"/>
      <c r="N15" s="8" t="s">
        <v>13</v>
      </c>
      <c r="O15" s="8" t="s">
        <v>14</v>
      </c>
    </row>
    <row r="16" spans="2:15" x14ac:dyDescent="0.2">
      <c r="B16" s="6" t="s">
        <v>38</v>
      </c>
      <c r="C16" s="6" t="s">
        <v>49</v>
      </c>
      <c r="D16" s="1">
        <v>5</v>
      </c>
      <c r="E16" s="1">
        <v>4</v>
      </c>
      <c r="F16" s="11">
        <f t="shared" si="0"/>
        <v>4.5</v>
      </c>
      <c r="G16" s="10" t="str">
        <f t="shared" si="1"/>
        <v>suspenso</v>
      </c>
      <c r="L16" s="17" t="s">
        <v>78</v>
      </c>
      <c r="M16" s="17"/>
      <c r="N16" s="12">
        <f>COUNTIFS($G$2:$G$32,"")</f>
        <v>3</v>
      </c>
      <c r="O16" s="16">
        <f>N16/$N$22*100</f>
        <v>9.67741935483871</v>
      </c>
    </row>
    <row r="17" spans="2:15" x14ac:dyDescent="0.2">
      <c r="B17" s="6" t="s">
        <v>46</v>
      </c>
      <c r="C17" s="6" t="s">
        <v>45</v>
      </c>
      <c r="D17" s="1">
        <v>6</v>
      </c>
      <c r="E17" s="1">
        <v>8</v>
      </c>
      <c r="F17" s="11">
        <f t="shared" si="0"/>
        <v>7</v>
      </c>
      <c r="G17" s="10" t="str">
        <f t="shared" si="1"/>
        <v>aprobado</v>
      </c>
      <c r="L17" s="17" t="s">
        <v>79</v>
      </c>
      <c r="M17" s="17"/>
      <c r="N17" s="12">
        <f>COUNTIFS($G$2:$G$32,"suspenso")</f>
        <v>7</v>
      </c>
      <c r="O17" s="16">
        <f t="shared" ref="O17:O18" si="2">N17/$N$22*100</f>
        <v>22.58064516129032</v>
      </c>
    </row>
    <row r="18" spans="2:15" x14ac:dyDescent="0.2">
      <c r="B18" s="6" t="s">
        <v>40</v>
      </c>
      <c r="C18" s="6" t="s">
        <v>45</v>
      </c>
      <c r="D18" s="1">
        <v>3</v>
      </c>
      <c r="E18" s="1">
        <v>4</v>
      </c>
      <c r="F18" s="11">
        <f t="shared" si="0"/>
        <v>3.5</v>
      </c>
      <c r="G18" s="10" t="str">
        <f t="shared" si="1"/>
        <v>suspenso</v>
      </c>
      <c r="L18" s="17" t="s">
        <v>93</v>
      </c>
      <c r="M18" s="17"/>
      <c r="N18" s="12">
        <f>COUNTIFS($G$2:$G$32,"aprobado")</f>
        <v>21</v>
      </c>
      <c r="O18" s="16">
        <f t="shared" si="2"/>
        <v>67.741935483870961</v>
      </c>
    </row>
    <row r="19" spans="2:15" x14ac:dyDescent="0.2">
      <c r="B19" s="6" t="s">
        <v>47</v>
      </c>
      <c r="C19" s="6" t="s">
        <v>31</v>
      </c>
      <c r="D19" s="1">
        <v>4</v>
      </c>
      <c r="E19" s="1">
        <v>5</v>
      </c>
      <c r="F19" s="11">
        <f t="shared" si="0"/>
        <v>4.5</v>
      </c>
      <c r="G19" s="10" t="str">
        <f t="shared" si="1"/>
        <v>suspenso</v>
      </c>
      <c r="L19" s="17"/>
      <c r="M19" s="17"/>
      <c r="N19" s="12"/>
      <c r="O19" s="7"/>
    </row>
    <row r="20" spans="2:15" x14ac:dyDescent="0.2">
      <c r="B20" s="6" t="s">
        <v>48</v>
      </c>
      <c r="C20" s="6" t="s">
        <v>31</v>
      </c>
      <c r="D20" s="1">
        <v>5</v>
      </c>
      <c r="E20" s="3">
        <v>7</v>
      </c>
      <c r="F20" s="11">
        <f t="shared" si="0"/>
        <v>6</v>
      </c>
      <c r="G20" s="10" t="str">
        <f t="shared" si="1"/>
        <v>aprobado</v>
      </c>
      <c r="L20" s="17"/>
      <c r="M20" s="17"/>
      <c r="N20" s="12"/>
      <c r="O20" s="7"/>
    </row>
    <row r="21" spans="2:15" x14ac:dyDescent="0.2">
      <c r="B21" s="6" t="s">
        <v>50</v>
      </c>
      <c r="C21" s="6" t="s">
        <v>65</v>
      </c>
      <c r="D21" s="3">
        <v>7</v>
      </c>
      <c r="E21" s="1">
        <v>6</v>
      </c>
      <c r="F21" s="11">
        <f t="shared" si="0"/>
        <v>6.5</v>
      </c>
      <c r="G21" s="10" t="str">
        <f t="shared" si="1"/>
        <v>aprobado</v>
      </c>
      <c r="L21" s="9"/>
      <c r="M21" s="7"/>
      <c r="N21" s="12"/>
      <c r="O21" s="7"/>
    </row>
    <row r="22" spans="2:15" x14ac:dyDescent="0.2">
      <c r="B22" s="6" t="s">
        <v>34</v>
      </c>
      <c r="C22" s="6" t="s">
        <v>54</v>
      </c>
      <c r="D22" s="2">
        <v>10</v>
      </c>
      <c r="E22" s="1">
        <v>9</v>
      </c>
      <c r="F22" s="11">
        <f t="shared" si="0"/>
        <v>9.5</v>
      </c>
      <c r="G22" s="10" t="str">
        <f t="shared" si="1"/>
        <v>aprobado</v>
      </c>
      <c r="L22" s="17" t="s">
        <v>80</v>
      </c>
      <c r="M22" s="17"/>
      <c r="N22" s="12">
        <f>COUNTA(C2:C32)</f>
        <v>31</v>
      </c>
      <c r="O22" s="7"/>
    </row>
    <row r="23" spans="2:15" x14ac:dyDescent="0.2">
      <c r="B23" s="6" t="s">
        <v>32</v>
      </c>
      <c r="C23" s="6" t="s">
        <v>68</v>
      </c>
      <c r="D23" s="2">
        <v>7</v>
      </c>
      <c r="E23" s="3">
        <v>3</v>
      </c>
      <c r="F23" s="11">
        <f t="shared" si="0"/>
        <v>5</v>
      </c>
      <c r="G23" s="10" t="str">
        <f t="shared" si="1"/>
        <v>aprobado</v>
      </c>
    </row>
    <row r="24" spans="2:15" x14ac:dyDescent="0.2">
      <c r="B24" s="6" t="s">
        <v>30</v>
      </c>
      <c r="C24" s="6" t="s">
        <v>33</v>
      </c>
      <c r="D24" s="2">
        <v>8</v>
      </c>
      <c r="E24" s="1">
        <v>3</v>
      </c>
      <c r="F24" s="11">
        <f t="shared" si="0"/>
        <v>5.5</v>
      </c>
      <c r="G24" s="10" t="str">
        <f t="shared" si="1"/>
        <v>aprobado</v>
      </c>
    </row>
    <row r="25" spans="2:15" x14ac:dyDescent="0.2">
      <c r="B25" s="6" t="s">
        <v>28</v>
      </c>
      <c r="C25" s="6" t="s">
        <v>29</v>
      </c>
      <c r="D25" s="2">
        <v>7</v>
      </c>
      <c r="E25" s="1">
        <v>4</v>
      </c>
      <c r="F25" s="11">
        <f t="shared" si="0"/>
        <v>5.5</v>
      </c>
      <c r="G25" s="10" t="str">
        <f t="shared" si="1"/>
        <v>aprobado</v>
      </c>
    </row>
    <row r="26" spans="2:15" x14ac:dyDescent="0.2">
      <c r="B26" s="6" t="s">
        <v>27</v>
      </c>
      <c r="C26" s="6" t="s">
        <v>29</v>
      </c>
      <c r="D26" s="1">
        <v>10</v>
      </c>
      <c r="E26" s="3">
        <v>7</v>
      </c>
      <c r="F26" s="11">
        <f t="shared" si="0"/>
        <v>8.5</v>
      </c>
      <c r="G26" s="10" t="str">
        <f t="shared" si="1"/>
        <v>aprobado</v>
      </c>
    </row>
    <row r="27" spans="2:15" x14ac:dyDescent="0.2">
      <c r="B27" s="6" t="s">
        <v>25</v>
      </c>
      <c r="C27" s="6" t="s">
        <v>22</v>
      </c>
      <c r="D27" s="1">
        <v>9</v>
      </c>
      <c r="E27" s="1">
        <v>2</v>
      </c>
      <c r="F27" s="11">
        <f t="shared" si="0"/>
        <v>5.5</v>
      </c>
      <c r="G27" s="10" t="str">
        <f t="shared" si="1"/>
        <v>aprobado</v>
      </c>
    </row>
    <row r="28" spans="2:15" x14ac:dyDescent="0.2">
      <c r="B28" s="6" t="s">
        <v>23</v>
      </c>
      <c r="C28" s="6" t="s">
        <v>26</v>
      </c>
      <c r="D28" s="1">
        <v>7</v>
      </c>
      <c r="E28" s="1">
        <v>9</v>
      </c>
      <c r="F28" s="11">
        <f t="shared" si="0"/>
        <v>8</v>
      </c>
      <c r="G28" s="10" t="str">
        <f t="shared" si="1"/>
        <v>aprobado</v>
      </c>
    </row>
    <row r="29" spans="2:15" x14ac:dyDescent="0.2">
      <c r="B29" s="6" t="s">
        <v>21</v>
      </c>
      <c r="C29" s="6" t="s">
        <v>41</v>
      </c>
      <c r="D29" s="1">
        <v>8</v>
      </c>
      <c r="E29" s="3">
        <v>10</v>
      </c>
      <c r="F29" s="11">
        <f t="shared" si="0"/>
        <v>9</v>
      </c>
      <c r="G29" s="10" t="str">
        <f t="shared" si="1"/>
        <v>aprobado</v>
      </c>
    </row>
    <row r="30" spans="2:15" x14ac:dyDescent="0.2">
      <c r="B30" s="6" t="s">
        <v>19</v>
      </c>
      <c r="C30" s="6" t="s">
        <v>37</v>
      </c>
      <c r="D30" s="1">
        <v>4</v>
      </c>
      <c r="E30" s="1">
        <v>0</v>
      </c>
      <c r="F30" s="11">
        <f t="shared" si="0"/>
        <v>2</v>
      </c>
      <c r="G30" s="10" t="str">
        <f t="shared" si="1"/>
        <v>suspenso</v>
      </c>
    </row>
    <row r="31" spans="2:15" x14ac:dyDescent="0.2">
      <c r="B31" s="6" t="s">
        <v>17</v>
      </c>
      <c r="C31" s="6" t="s">
        <v>35</v>
      </c>
      <c r="D31" s="1">
        <v>3</v>
      </c>
      <c r="E31" s="1">
        <v>2</v>
      </c>
      <c r="F31" s="11">
        <f t="shared" si="0"/>
        <v>2.5</v>
      </c>
      <c r="G31" s="10" t="str">
        <f t="shared" si="1"/>
        <v>suspenso</v>
      </c>
    </row>
    <row r="32" spans="2:15" x14ac:dyDescent="0.2">
      <c r="B32" s="6" t="s">
        <v>15</v>
      </c>
      <c r="C32" s="6" t="s">
        <v>20</v>
      </c>
      <c r="D32" s="1">
        <v>5</v>
      </c>
      <c r="E32" s="3">
        <v>6</v>
      </c>
      <c r="F32" s="11">
        <f t="shared" si="0"/>
        <v>5.5</v>
      </c>
      <c r="G32" s="10" t="str">
        <f t="shared" si="1"/>
        <v>aprobado</v>
      </c>
    </row>
    <row r="33" spans="2:9" x14ac:dyDescent="0.2">
      <c r="B33" s="5"/>
      <c r="C33" s="5"/>
    </row>
    <row r="34" spans="2:9" x14ac:dyDescent="0.2">
      <c r="B34" s="5"/>
      <c r="C34" s="5"/>
    </row>
    <row r="35" spans="2:9" x14ac:dyDescent="0.2">
      <c r="B35" s="5"/>
      <c r="C35" s="5"/>
    </row>
    <row r="36" spans="2:9" x14ac:dyDescent="0.2">
      <c r="B36" s="5"/>
      <c r="H36" s="18"/>
      <c r="I36" s="18"/>
    </row>
    <row r="37" spans="2:9" x14ac:dyDescent="0.2">
      <c r="B37" s="5"/>
      <c r="H37" s="18"/>
      <c r="I37" s="18"/>
    </row>
    <row r="38" spans="2:9" x14ac:dyDescent="0.2">
      <c r="B38" s="5"/>
      <c r="H38" s="18"/>
      <c r="I38" s="18"/>
    </row>
    <row r="39" spans="2:9" x14ac:dyDescent="0.2">
      <c r="B39" s="5"/>
      <c r="H39" s="18"/>
      <c r="I39" s="18"/>
    </row>
    <row r="40" spans="2:9" x14ac:dyDescent="0.2">
      <c r="B40" s="5"/>
      <c r="H40" s="18"/>
      <c r="I40" s="18"/>
    </row>
    <row r="41" spans="2:9" x14ac:dyDescent="0.2">
      <c r="B41" s="5"/>
    </row>
    <row r="42" spans="2:9" x14ac:dyDescent="0.2">
      <c r="B42" s="5"/>
    </row>
    <row r="43" spans="2:9" x14ac:dyDescent="0.2">
      <c r="B43" s="5"/>
      <c r="H43" s="18"/>
      <c r="I43" s="18"/>
    </row>
    <row r="44" spans="2:9" x14ac:dyDescent="0.2">
      <c r="B44" s="5"/>
      <c r="H44" s="18"/>
      <c r="I44" s="18"/>
    </row>
    <row r="45" spans="2:9" x14ac:dyDescent="0.2">
      <c r="B45" s="5"/>
      <c r="H45" s="18"/>
      <c r="I45" s="18"/>
    </row>
    <row r="46" spans="2:9" x14ac:dyDescent="0.2">
      <c r="B46" s="5"/>
      <c r="H46" s="18"/>
      <c r="I46" s="18"/>
    </row>
    <row r="47" spans="2:9" x14ac:dyDescent="0.2">
      <c r="B47" s="5"/>
      <c r="H47" s="18"/>
      <c r="I47" s="18"/>
    </row>
    <row r="48" spans="2:9" x14ac:dyDescent="0.2">
      <c r="B48" s="5"/>
    </row>
    <row r="49" spans="2:3" x14ac:dyDescent="0.2">
      <c r="B49" s="5"/>
    </row>
    <row r="50" spans="2:3" x14ac:dyDescent="0.2">
      <c r="B50" s="5"/>
      <c r="C50" s="5"/>
    </row>
    <row r="51" spans="2:3" x14ac:dyDescent="0.2">
      <c r="B51" s="5"/>
      <c r="C51" s="5"/>
    </row>
    <row r="52" spans="2:3" x14ac:dyDescent="0.2">
      <c r="B52" s="5"/>
      <c r="C52" s="5"/>
    </row>
    <row r="53" spans="2:3" x14ac:dyDescent="0.2">
      <c r="B53" s="5"/>
      <c r="C53" s="5"/>
    </row>
    <row r="54" spans="2:3" x14ac:dyDescent="0.2">
      <c r="B54" s="5"/>
    </row>
    <row r="55" spans="2:3" x14ac:dyDescent="0.2">
      <c r="B55" s="5"/>
    </row>
    <row r="56" spans="2:3" x14ac:dyDescent="0.2">
      <c r="B56" s="5"/>
    </row>
    <row r="57" spans="2:3" x14ac:dyDescent="0.2">
      <c r="B57" s="5"/>
      <c r="C57" s="5"/>
    </row>
  </sheetData>
  <mergeCells count="21">
    <mergeCell ref="H45:I45"/>
    <mergeCell ref="H46:I46"/>
    <mergeCell ref="H47:I47"/>
    <mergeCell ref="H39:I39"/>
    <mergeCell ref="H44:I44"/>
    <mergeCell ref="H40:I40"/>
    <mergeCell ref="H43:I43"/>
    <mergeCell ref="L18:M18"/>
    <mergeCell ref="H36:I36"/>
    <mergeCell ref="H37:I37"/>
    <mergeCell ref="H38:I38"/>
    <mergeCell ref="L19:M19"/>
    <mergeCell ref="L20:M20"/>
    <mergeCell ref="L22:M22"/>
    <mergeCell ref="L9:M9"/>
    <mergeCell ref="L10:M10"/>
    <mergeCell ref="L11:M11"/>
    <mergeCell ref="L12:M12"/>
    <mergeCell ref="L17:M17"/>
    <mergeCell ref="L13:M13"/>
    <mergeCell ref="L16:M16"/>
  </mergeCells>
  <phoneticPr fontId="0" type="noConversion"/>
  <pageMargins left="0.75" right="0.75" top="1" bottom="1" header="0" footer="0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B2:I21"/>
  <sheetViews>
    <sheetView tabSelected="1" zoomScale="214" zoomScaleNormal="214" workbookViewId="0">
      <selection activeCell="I7" sqref="I7"/>
    </sheetView>
  </sheetViews>
  <sheetFormatPr baseColWidth="10" defaultRowHeight="12.75" x14ac:dyDescent="0.2"/>
  <cols>
    <col min="6" max="6" width="13" bestFit="1" customWidth="1"/>
    <col min="8" max="8" width="12.7109375" bestFit="1" customWidth="1"/>
    <col min="9" max="9" width="13.5703125" customWidth="1"/>
  </cols>
  <sheetData>
    <row r="2" spans="2:9" x14ac:dyDescent="0.2">
      <c r="C2" s="15" t="s">
        <v>5</v>
      </c>
      <c r="D2" s="15" t="s">
        <v>6</v>
      </c>
      <c r="E2" s="15" t="s">
        <v>83</v>
      </c>
      <c r="F2" s="15" t="s">
        <v>81</v>
      </c>
      <c r="G2" s="15" t="s">
        <v>8</v>
      </c>
      <c r="H2" s="15" t="s">
        <v>9</v>
      </c>
      <c r="I2" s="15" t="s">
        <v>10</v>
      </c>
    </row>
    <row r="3" spans="2:9" x14ac:dyDescent="0.2">
      <c r="B3" s="10" t="s">
        <v>0</v>
      </c>
      <c r="C3" s="10">
        <v>2.5</v>
      </c>
      <c r="D3" s="10">
        <v>5.6</v>
      </c>
      <c r="E3" s="10">
        <v>8</v>
      </c>
      <c r="F3" s="11">
        <f>IF(E3&lt;&gt;"",E3,IF(AND(C3&gt;=5,D3&gt;=5),AVERAGE(C3:D3),""))</f>
        <v>8</v>
      </c>
      <c r="G3" s="10">
        <v>5</v>
      </c>
      <c r="H3" s="11">
        <f t="shared" ref="H3:H8" si="0">IF(AND(F3&gt;=5,G3&gt;=5,F3&lt;&gt;"",G3&lt;&gt;""),F3*0.75+G3*0.25,IF(OR(F3="",G3=""),"",0))</f>
        <v>7.25</v>
      </c>
      <c r="I3" s="13"/>
    </row>
    <row r="4" spans="2:9" x14ac:dyDescent="0.2">
      <c r="B4" s="10" t="s">
        <v>82</v>
      </c>
      <c r="C4" s="10">
        <v>5.78</v>
      </c>
      <c r="D4" s="10">
        <v>4.26</v>
      </c>
      <c r="E4" s="10"/>
      <c r="F4" s="11" t="str">
        <f t="shared" ref="F4:F8" si="1">IF(E4&lt;&gt;"",E4,IF(AND(C4&gt;=5,D4&gt;=5),AVERAGE(C4:D4),""))</f>
        <v/>
      </c>
      <c r="G4" s="10"/>
      <c r="H4" s="11" t="str">
        <f t="shared" si="0"/>
        <v/>
      </c>
      <c r="I4" s="13" t="str">
        <f t="shared" ref="I3:I8" si="2">IF(H4:H9&gt;=5,H4,IF(H4="","",H4))</f>
        <v/>
      </c>
    </row>
    <row r="5" spans="2:9" x14ac:dyDescent="0.2">
      <c r="B5" s="10" t="s">
        <v>1</v>
      </c>
      <c r="C5" s="10">
        <v>4</v>
      </c>
      <c r="D5" s="10">
        <v>6</v>
      </c>
      <c r="E5" s="10"/>
      <c r="F5" s="11" t="str">
        <f t="shared" si="1"/>
        <v/>
      </c>
      <c r="G5" s="10">
        <v>3</v>
      </c>
      <c r="H5" s="11" t="str">
        <f t="shared" si="0"/>
        <v/>
      </c>
      <c r="I5" s="13" t="str">
        <f t="shared" si="2"/>
        <v/>
      </c>
    </row>
    <row r="6" spans="2:9" x14ac:dyDescent="0.2">
      <c r="B6" s="10" t="s">
        <v>2</v>
      </c>
      <c r="C6" s="10"/>
      <c r="D6" s="10">
        <v>7</v>
      </c>
      <c r="E6" s="10">
        <v>4.5</v>
      </c>
      <c r="F6" s="11">
        <f t="shared" si="1"/>
        <v>4.5</v>
      </c>
      <c r="G6" s="10"/>
      <c r="H6" s="11" t="str">
        <f t="shared" si="0"/>
        <v/>
      </c>
      <c r="I6" s="13" t="str">
        <f t="shared" si="2"/>
        <v/>
      </c>
    </row>
    <row r="7" spans="2:9" x14ac:dyDescent="0.2">
      <c r="B7" s="10" t="s">
        <v>3</v>
      </c>
      <c r="C7" s="10">
        <v>7</v>
      </c>
      <c r="D7" s="10">
        <v>2</v>
      </c>
      <c r="E7" s="10"/>
      <c r="F7" s="11" t="str">
        <f>IF(E7&lt;&gt;"",E7,IF(AND(C7&gt;=5,D7&gt;=5),AVERAGE(C7:D7),""))</f>
        <v/>
      </c>
      <c r="G7" s="10">
        <v>5</v>
      </c>
      <c r="H7" s="11" t="str">
        <f>IF(AND(F7&gt;=5,G7&gt;=5,F7&lt;&gt;"",G7&lt;&gt;""),F7*0.75+G7*0.25,IF(OR(F7="",G7=""),"",0))</f>
        <v/>
      </c>
      <c r="I7" s="13" t="str">
        <f t="shared" si="2"/>
        <v/>
      </c>
    </row>
    <row r="8" spans="2:9" x14ac:dyDescent="0.2">
      <c r="B8" s="10" t="s">
        <v>4</v>
      </c>
      <c r="C8" s="10">
        <v>10</v>
      </c>
      <c r="D8" s="10">
        <v>7</v>
      </c>
      <c r="E8" s="10"/>
      <c r="F8" s="11">
        <f t="shared" si="1"/>
        <v>8.5</v>
      </c>
      <c r="G8" s="10">
        <v>2.5</v>
      </c>
      <c r="H8" s="11">
        <f t="shared" si="0"/>
        <v>0</v>
      </c>
      <c r="I8" s="13">
        <f t="shared" si="2"/>
        <v>0</v>
      </c>
    </row>
    <row r="11" spans="2:9" x14ac:dyDescent="0.2">
      <c r="F11" t="b">
        <f>IF(B5&gt;B6,TRUE)</f>
        <v>1</v>
      </c>
      <c r="H11" t="str">
        <f>IF(F7&gt;2,"hola")</f>
        <v>hola</v>
      </c>
    </row>
    <row r="12" spans="2:9" ht="18" x14ac:dyDescent="0.25">
      <c r="B12" s="14" t="s">
        <v>84</v>
      </c>
    </row>
    <row r="13" spans="2:9" x14ac:dyDescent="0.2">
      <c r="C13" t="s">
        <v>85</v>
      </c>
    </row>
    <row r="14" spans="2:9" x14ac:dyDescent="0.2">
      <c r="C14" t="s">
        <v>86</v>
      </c>
    </row>
    <row r="15" spans="2:9" ht="18" x14ac:dyDescent="0.25">
      <c r="B15" s="14" t="s">
        <v>87</v>
      </c>
    </row>
    <row r="16" spans="2:9" x14ac:dyDescent="0.2">
      <c r="C16" t="s">
        <v>88</v>
      </c>
    </row>
    <row r="17" spans="2:3" x14ac:dyDescent="0.2">
      <c r="C17" t="s">
        <v>89</v>
      </c>
    </row>
    <row r="18" spans="2:3" x14ac:dyDescent="0.2">
      <c r="C18" t="s">
        <v>90</v>
      </c>
    </row>
    <row r="19" spans="2:3" ht="18" x14ac:dyDescent="0.25">
      <c r="B19" s="14" t="s">
        <v>10</v>
      </c>
    </row>
    <row r="20" spans="2:3" x14ac:dyDescent="0.2">
      <c r="C20" t="s">
        <v>92</v>
      </c>
    </row>
    <row r="21" spans="2:3" x14ac:dyDescent="0.2">
      <c r="C21" t="s">
        <v>91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estadisticasy contar</vt:lpstr>
      <vt:lpstr>logicas SOLO PARA MUY ATREVIDOS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</dc:creator>
  <cp:lastModifiedBy>Programacion</cp:lastModifiedBy>
  <dcterms:created xsi:type="dcterms:W3CDTF">2002-10-09T18:32:38Z</dcterms:created>
  <dcterms:modified xsi:type="dcterms:W3CDTF">2023-03-28T13:38:19Z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b4bd7d44-2500-4425-994f-e36437c5be56</vt:lpwstr>
  </property>
</Properties>
</file>