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rogramacion\Desktop\"/>
    </mc:Choice>
  </mc:AlternateContent>
  <xr:revisionPtr revIDLastSave="0" documentId="13_ncr:1_{A370E12E-36A3-4254-8940-56A324611EA1}" xr6:coauthVersionLast="47" xr6:coauthVersionMax="47" xr10:uidLastSave="{00000000-0000-0000-0000-000000000000}"/>
  <bookViews>
    <workbookView xWindow="3570" yWindow="1710" windowWidth="14400" windowHeight="10755" activeTab="2" xr2:uid="{00000000-000D-0000-FFFF-FFFF00000000}"/>
  </bookViews>
  <sheets>
    <sheet name="buscarV" sheetId="2" r:id="rId1"/>
    <sheet name="estadisticasy contar" sheetId="4" r:id="rId2"/>
    <sheet name="buscarH SOLO PARA ATREVIDOS" sheetId="7" r:id="rId3"/>
    <sheet name="logicas SOLO PARA MUY ATREVIDOS" sheetId="3" r:id="rId4"/>
  </sheets>
  <calcPr calcId="181029"/>
</workbook>
</file>

<file path=xl/calcChain.xml><?xml version="1.0" encoding="utf-8"?>
<calcChain xmlns="http://schemas.openxmlformats.org/spreadsheetml/2006/main">
  <c r="F44" i="4" l="1"/>
  <c r="F45" i="4"/>
  <c r="F43" i="4"/>
  <c r="E45" i="4"/>
  <c r="E44" i="4"/>
  <c r="E43" i="4"/>
  <c r="E49" i="4"/>
  <c r="E40" i="4"/>
  <c r="E39" i="4"/>
  <c r="E38" i="4"/>
  <c r="E37" i="4"/>
  <c r="E36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4" i="4"/>
  <c r="G3" i="4"/>
  <c r="G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2" i="4"/>
  <c r="B6" i="2"/>
  <c r="B5" i="2"/>
</calcChain>
</file>

<file path=xl/sharedStrings.xml><?xml version="1.0" encoding="utf-8"?>
<sst xmlns="http://schemas.openxmlformats.org/spreadsheetml/2006/main" count="174" uniqueCount="162">
  <si>
    <t>Código</t>
  </si>
  <si>
    <t xml:space="preserve">Descripción </t>
  </si>
  <si>
    <t>Cantidad</t>
  </si>
  <si>
    <t>A12</t>
  </si>
  <si>
    <t>A13</t>
  </si>
  <si>
    <t>A14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</si>
  <si>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</si>
  <si>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</si>
  <si>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</si>
  <si>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</si>
  <si>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</si>
  <si>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</si>
  <si>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</si>
  <si>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</si>
  <si>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</si>
  <si>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</si>
  <si>
    <t>A26</t>
  </si>
  <si>
    <t>A27</t>
  </si>
  <si>
    <t>A28</t>
  </si>
  <si>
    <t>A29</t>
  </si>
  <si>
    <t>A30</t>
  </si>
  <si>
    <t>A31</t>
  </si>
  <si>
    <t>Tornillos rosca chapa</t>
  </si>
  <si>
    <t>Martillos nuemáticos</t>
  </si>
  <si>
    <t>Destonilladores estrella</t>
  </si>
  <si>
    <t>Destornilladores planos</t>
  </si>
  <si>
    <t>Alicates</t>
  </si>
  <si>
    <t>Cortafrios</t>
  </si>
  <si>
    <t>Serruchos</t>
  </si>
  <si>
    <t>Hoz</t>
  </si>
  <si>
    <t>Pico</t>
  </si>
  <si>
    <t>Taladro</t>
  </si>
  <si>
    <t>Barrena 3mm</t>
  </si>
  <si>
    <t>Barrena 4mm</t>
  </si>
  <si>
    <t>Barrena 5mm</t>
  </si>
  <si>
    <t>Barrena 6mm</t>
  </si>
  <si>
    <t>Hoja de sierra metal 3</t>
  </si>
  <si>
    <t>Hoja de sierra metal 4</t>
  </si>
  <si>
    <t>Hoja de sierra metal 5</t>
  </si>
  <si>
    <t>Hoja de sierra metal 6</t>
  </si>
  <si>
    <t>Arco acerado</t>
  </si>
  <si>
    <t>Panel aluminio</t>
  </si>
  <si>
    <t>2A15</t>
  </si>
  <si>
    <t xml:space="preserve">Código a buscar: </t>
  </si>
  <si>
    <t xml:space="preserve">Descripción: </t>
  </si>
  <si>
    <t xml:space="preserve">Cantidad: </t>
  </si>
  <si>
    <t>Pedro</t>
  </si>
  <si>
    <t>Manuel</t>
  </si>
  <si>
    <t>Laura</t>
  </si>
  <si>
    <t>María</t>
  </si>
  <si>
    <t>David</t>
  </si>
  <si>
    <t>1º parcial</t>
  </si>
  <si>
    <t>2º parcial</t>
  </si>
  <si>
    <t>Final</t>
  </si>
  <si>
    <t>Practicas</t>
  </si>
  <si>
    <t>Nota</t>
  </si>
  <si>
    <t>Calificación</t>
  </si>
  <si>
    <t>1º Trim</t>
  </si>
  <si>
    <t>2º Trim</t>
  </si>
  <si>
    <t>Cant.</t>
  </si>
  <si>
    <t>%</t>
  </si>
  <si>
    <t xml:space="preserve"> Velasco </t>
  </si>
  <si>
    <t>Miguel</t>
  </si>
  <si>
    <t xml:space="preserve"> Vega Cuervo </t>
  </si>
  <si>
    <t>Susana</t>
  </si>
  <si>
    <t xml:space="preserve"> Varela González</t>
  </si>
  <si>
    <t>Alejandro</t>
  </si>
  <si>
    <t xml:space="preserve"> Santos Alvarez</t>
  </si>
  <si>
    <t>Beatriz</t>
  </si>
  <si>
    <t xml:space="preserve"> Roncedo Salicio</t>
  </si>
  <si>
    <t>Marta Elena</t>
  </si>
  <si>
    <t xml:space="preserve"> Rodriguez López</t>
  </si>
  <si>
    <t>Bárbara</t>
  </si>
  <si>
    <t xml:space="preserve"> Prendes Ardura</t>
  </si>
  <si>
    <t xml:space="preserve"> Pardo Garcia</t>
  </si>
  <si>
    <t>Carlos</t>
  </si>
  <si>
    <t xml:space="preserve"> Ordiales del Valle</t>
  </si>
  <si>
    <t>Javier</t>
  </si>
  <si>
    <t xml:space="preserve"> Montejo Rodriguez</t>
  </si>
  <si>
    <t>Daniel</t>
  </si>
  <si>
    <t xml:space="preserve"> Martínez Rodríguez</t>
  </si>
  <si>
    <t>Angel</t>
  </si>
  <si>
    <t xml:space="preserve"> Ferreiro Larrea </t>
  </si>
  <si>
    <t>Antonio</t>
  </si>
  <si>
    <t xml:space="preserve"> Gómez Guerra</t>
  </si>
  <si>
    <t>Tirso</t>
  </si>
  <si>
    <t xml:space="preserve"> González Fernández</t>
  </si>
  <si>
    <t>Armando</t>
  </si>
  <si>
    <t xml:space="preserve"> García Copete</t>
  </si>
  <si>
    <t>Valentín</t>
  </si>
  <si>
    <t xml:space="preserve"> García Iglesias</t>
  </si>
  <si>
    <t>Jorge</t>
  </si>
  <si>
    <t xml:space="preserve"> González Alba</t>
  </si>
  <si>
    <t xml:space="preserve"> González Méndez</t>
  </si>
  <si>
    <t xml:space="preserve"> Lobeto González</t>
  </si>
  <si>
    <t>Jorge A.</t>
  </si>
  <si>
    <t xml:space="preserve"> Lobo Braña</t>
  </si>
  <si>
    <t xml:space="preserve"> Fernández Martín</t>
  </si>
  <si>
    <t>Juan</t>
  </si>
  <si>
    <t xml:space="preserve"> Escalada García</t>
  </si>
  <si>
    <t>Francisco</t>
  </si>
  <si>
    <t xml:space="preserve"> Entrialgo Suárez</t>
  </si>
  <si>
    <t>Pablo</t>
  </si>
  <si>
    <t xml:space="preserve"> Diaz Martínez</t>
  </si>
  <si>
    <t>Juan Carlos</t>
  </si>
  <si>
    <t xml:space="preserve"> del Canto Díaz</t>
  </si>
  <si>
    <t>Néstor</t>
  </si>
  <si>
    <t xml:space="preserve"> Dacuña López</t>
  </si>
  <si>
    <t>Sergio</t>
  </si>
  <si>
    <t xml:space="preserve"> Cabello Rodríguez</t>
  </si>
  <si>
    <t xml:space="preserve"> Cabal Vega</t>
  </si>
  <si>
    <t>Ignacio</t>
  </si>
  <si>
    <t xml:space="preserve"> Bermejo Ferrero</t>
  </si>
  <si>
    <t xml:space="preserve"> Alvarez Bartolomé</t>
  </si>
  <si>
    <t>Fernando</t>
  </si>
  <si>
    <t xml:space="preserve"> Abad López</t>
  </si>
  <si>
    <t>Nilo</t>
  </si>
  <si>
    <t>Apellidos</t>
  </si>
  <si>
    <t>Nombre</t>
  </si>
  <si>
    <t>Nota Máxima:</t>
  </si>
  <si>
    <t>Nota Mínima:</t>
  </si>
  <si>
    <t>Nota Media:</t>
  </si>
  <si>
    <t>Nota más repetida:</t>
  </si>
  <si>
    <t>Mediana:</t>
  </si>
  <si>
    <t>No presentados:</t>
  </si>
  <si>
    <t>Suspensos:</t>
  </si>
  <si>
    <t>Numero de alumnos:</t>
  </si>
  <si>
    <t>X</t>
  </si>
  <si>
    <t>Teoria</t>
  </si>
  <si>
    <t>Luisa</t>
  </si>
  <si>
    <t>Ex Final</t>
  </si>
  <si>
    <t>Nota de teoría</t>
  </si>
  <si>
    <t xml:space="preserve"> - Si hay examen final es la nota del examen final</t>
  </si>
  <si>
    <t xml:space="preserve"> - Si no hay final, la media aritmética de los dos parciales si están aprobados los dos</t>
  </si>
  <si>
    <t>Nota final</t>
  </si>
  <si>
    <t xml:space="preserve"> - Si aprobada teoría y prácticas NF = 0,75NT + 0,25 NP</t>
  </si>
  <si>
    <t xml:space="preserve"> - Si alguna suspenda NF = 0</t>
  </si>
  <si>
    <t xml:space="preserve"> - Si no hay ninguna nota NF = nada</t>
  </si>
  <si>
    <t xml:space="preserve"> - Si no hay nota es No Presentado</t>
  </si>
  <si>
    <t xml:space="preserve"> - En función de nota</t>
  </si>
  <si>
    <t>L</t>
  </si>
  <si>
    <t>M</t>
  </si>
  <si>
    <t>J</t>
  </si>
  <si>
    <t>V</t>
  </si>
  <si>
    <t>Matematicas</t>
  </si>
  <si>
    <t>Fisica</t>
  </si>
  <si>
    <t>Estadistica</t>
  </si>
  <si>
    <t>Analisis financiero</t>
  </si>
  <si>
    <t>Economía básica</t>
  </si>
  <si>
    <t>Logica funcionla</t>
  </si>
  <si>
    <t>Practicas de estadistica</t>
  </si>
  <si>
    <t>SID2</t>
  </si>
  <si>
    <t>Practicas SID2</t>
  </si>
  <si>
    <t>Practicas MP</t>
  </si>
  <si>
    <t xml:space="preserve">Seminario </t>
  </si>
  <si>
    <t>Conferencias</t>
  </si>
  <si>
    <t xml:space="preserve">Hora: </t>
  </si>
  <si>
    <t xml:space="preserve">Día: </t>
  </si>
  <si>
    <t>Asignatura:</t>
  </si>
  <si>
    <t>Ejemplo de uso de buscarV()</t>
  </si>
  <si>
    <t>Ejemplo de uso de buscarH()</t>
  </si>
  <si>
    <t>Aprobados: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</si>
</sst>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4"/>
      <name val="Arial"/>
      <family val="2"/>
    </font>
    <font>
      <b/>
      <sz val="14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1" xfId="0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0" fillId="0" borderId="1" xfId="0" applyBorder="1" applyAlignment="1">
      <alignment horizontal="right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2" fillId="0" borderId="0" xfId="0" applyFont="1"/>
    <xf numFmtId="0" fontId="2" fillId="0" borderId="1" xfId="0" applyFont="1" applyBorder="1"/>
    <xf numFmtId="0" fontId="0" fillId="2" borderId="0" xfId="0" applyFill="1"/>
    <xf numFmtId="0" fontId="1" fillId="2" borderId="1" xfId="0" applyFont="1" applyFill="1" applyBorder="1" applyAlignment="1">
      <alignment horizontal="center"/>
    </xf>
    <xf numFmtId="0" fontId="2" fillId="2" borderId="0" xfId="0" applyFont="1" applyFill="1"/>
    <xf numFmtId="0" fontId="0" fillId="2" borderId="1" xfId="0" applyFill="1" applyBorder="1"/>
    <xf numFmtId="0" fontId="0" fillId="4" borderId="1" xfId="0" applyFill="1" applyBorder="1"/>
    <xf numFmtId="0" fontId="1" fillId="2" borderId="0" xfId="0" applyFont="1" applyFill="1" applyAlignment="1">
      <alignment horizontal="center"/>
    </xf>
    <xf numFmtId="0" fontId="1" fillId="4" borderId="1" xfId="0" applyFont="1" applyFill="1" applyBorder="1"/>
    <xf numFmtId="0" fontId="3" fillId="0" borderId="0" xfId="0" applyFont="1"/>
    <xf numFmtId="0" fontId="1" fillId="5" borderId="1" xfId="0" applyFont="1" applyFill="1" applyBorder="1"/>
    <xf numFmtId="0" fontId="4" fillId="0" borderId="0" xfId="0" applyFont="1"/>
    <xf numFmtId="0" fontId="1" fillId="5" borderId="1" xfId="0" applyFont="1" applyFill="1" applyBorder="1" applyAlignment="1">
      <alignment horizontal="center"/>
    </xf>
    <xf numFmtId="20" fontId="0" fillId="0" borderId="1" xfId="0" applyNumberForma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6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2" fillId="3" borderId="1" xfId="0" applyFont="1" applyFill="1" applyBorder="1" applyAlignment="1">
      <alignment horizontal="left"/>
    </xf>
    <xf numFmtId="2" fontId="0" fillId="2" borderId="0" xfId="0" applyNumberFormat="1" applyFill="1"/>
    <xf numFmtId="20" fontId="0" fillId="2" borderId="5" xfId="0" applyNumberFormat="1" applyFill="1" applyBorder="1"/>
    <xf numFmtId="0" fontId="2" fillId="3" borderId="1" xfId="0" applyFont="1" applyFill="1" applyBorder="1" applyAlignment="1">
      <alignment horizontal="left"/>
    </xf>
    <xf numFmtId="0" fontId="1" fillId="2" borderId="0" xfId="0" applyFont="1" applyFill="1" applyAlignment="1">
      <alignment horizontal="right"/>
    </xf>
    <xf numFmtId="0" fontId="0" fillId="0" borderId="0" xfId="0" applyAlignment="1">
      <alignment horizontal="right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704850</xdr:colOff>
      <xdr:row>12</xdr:row>
      <xdr:rowOff>161924</xdr:rowOff>
    </xdr:from>
    <xdr:to>
      <xdr:col>9</xdr:col>
      <xdr:colOff>533400</xdr:colOff>
      <xdr:row>18</xdr:row>
      <xdr:rowOff>114299</xdr:rowOff>
    </xdr:to>
    <xdr:sp macro="" textlink="">
      <xdr:nvSpPr>
        <xdr:cNvPr id="1026" name="AutoShape 2">
          <a:extLst>
            <a:ext uri="{FF2B5EF4-FFF2-40B4-BE49-F238E27FC236}">
              <a16:creationId xmlns:a16="http://schemas.microsoft.com/office/drawing/2014/main" id="{00000000-0008-0000-0100-000002040000}"/>
            </a:ext>
          </a:extLst>
        </xdr:cNvPr>
        <xdr:cNvSpPr>
          <a:spLocks/>
        </xdr:cNvSpPr>
      </xdr:nvSpPr>
      <xdr:spPr bwMode="auto">
        <a:xfrm>
          <a:off x="7029450" y="2105024"/>
          <a:ext cx="1352550" cy="923925"/>
        </a:xfrm>
        <a:prstGeom prst="borderCallout2">
          <a:avLst>
            <a:gd name="adj1" fmla="val 18750"/>
            <a:gd name="adj2" fmla="val -5755"/>
            <a:gd name="adj3" fmla="val 18750"/>
            <a:gd name="adj4" fmla="val -58991"/>
            <a:gd name="adj5" fmla="val -194491"/>
            <a:gd name="adj6" fmla="val -88042"/>
          </a:avLst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 type="none" w="med" len="med"/>
          <a:tailEnd type="arrow" w="med" len="med"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s-E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 está en blanco "No presentado", si tiene menos de un cinco, "Suspenso", si no "Aprobado"</a:t>
          </a:r>
        </a:p>
      </xdr:txBody>
    </xdr:sp>
    <xdr:clientData/>
  </xdr:twoCellAnchor>
  <xdr:twoCellAnchor>
    <xdr:from>
      <xdr:col>7</xdr:col>
      <xdr:colOff>695325</xdr:colOff>
      <xdr:row>1</xdr:row>
      <xdr:rowOff>38100</xdr:rowOff>
    </xdr:from>
    <xdr:to>
      <xdr:col>9</xdr:col>
      <xdr:colOff>85725</xdr:colOff>
      <xdr:row>9</xdr:row>
      <xdr:rowOff>152400</xdr:rowOff>
    </xdr:to>
    <xdr:sp macro="" textlink="">
      <xdr:nvSpPr>
        <xdr:cNvPr id="1027" name="AutoShape 3">
          <a:extLst>
            <a:ext uri="{FF2B5EF4-FFF2-40B4-BE49-F238E27FC236}">
              <a16:creationId xmlns:a16="http://schemas.microsoft.com/office/drawing/2014/main" id="{00000000-0008-0000-0100-000003040000}"/>
            </a:ext>
          </a:extLst>
        </xdr:cNvPr>
        <xdr:cNvSpPr>
          <a:spLocks/>
        </xdr:cNvSpPr>
      </xdr:nvSpPr>
      <xdr:spPr bwMode="auto">
        <a:xfrm>
          <a:off x="7019925" y="200025"/>
          <a:ext cx="914400" cy="1409700"/>
        </a:xfrm>
        <a:prstGeom prst="borderCallout1">
          <a:avLst>
            <a:gd name="adj1" fmla="val 18750"/>
            <a:gd name="adj2" fmla="val -8333"/>
            <a:gd name="adj3" fmla="val 9166"/>
            <a:gd name="adj4" fmla="val -205208"/>
          </a:avLst>
        </a:prstGeom>
        <a:solidFill>
          <a:srgbClr xmlns:mc="http://schemas.openxmlformats.org/markup-compatibility/2006" xmlns:a14="http://schemas.microsoft.com/office/drawing/2010/main" val="FFCC99" mc:Ignorable="a14" a14:legacySpreadsheetColorIndex="4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 type="none" w="med" len="med"/>
          <a:tailEnd type="arrow" w="med" len="med"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s-E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Nota media de los dos trimestres. Si tiene algún trimestre en blanco, Final se deja en blanco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2"/>
  <dimension ref="A1:D30"/>
  <sheetViews>
    <sheetView workbookViewId="0">
      <selection activeCell="E4" sqref="E4"/>
    </sheetView>
  </sheetViews>
  <sheetFormatPr baseColWidth="10" defaultRowHeight="12.75" x14ac:dyDescent="0.2"/>
  <cols>
    <col min="1" max="1" width="15.85546875" customWidth="1"/>
    <col min="2" max="2" width="16.5703125" customWidth="1"/>
    <col min="3" max="3" width="42.140625" customWidth="1"/>
  </cols>
  <sheetData>
    <row r="1" spans="1:4" ht="18" x14ac:dyDescent="0.25">
      <c r="C1" s="19" t="s">
        <v>159</v>
      </c>
    </row>
    <row r="2" spans="1:4" x14ac:dyDescent="0.2">
      <c r="C2" s="8"/>
    </row>
    <row r="4" spans="1:4" x14ac:dyDescent="0.2">
      <c r="A4" s="5" t="s">
        <v>43</v>
      </c>
      <c r="B4" s="13"/>
    </row>
    <row r="5" spans="1:4" x14ac:dyDescent="0.2">
      <c r="A5" s="5" t="s">
        <v>44</v>
      </c>
      <c r="B5" s="33" t="str">
        <f>_xlfn.IFNA(VLOOKUP($B$4,$B$11:$D$30,2,0),"No hay valor introducido")</f>
        <v>No hay valor introducido</v>
      </c>
      <c r="C5" s="33"/>
    </row>
    <row r="6" spans="1:4" x14ac:dyDescent="0.2">
      <c r="A6" s="5" t="s">
        <v>45</v>
      </c>
      <c r="B6" s="33" t="str">
        <f>_xlfn.IFNA(VLOOKUP($B$4,$B$11:$D$30,2,0),"No hay valor introducido")</f>
        <v>No hay valor introducido</v>
      </c>
      <c r="C6" s="33"/>
    </row>
    <row r="10" spans="1:4" x14ac:dyDescent="0.2">
      <c r="B10" s="2" t="s">
        <v>0</v>
      </c>
      <c r="C10" s="3" t="s">
        <v>1</v>
      </c>
      <c r="D10" s="4" t="s">
        <v>2</v>
      </c>
    </row>
    <row r="11" spans="1:4" x14ac:dyDescent="0.2">
      <c r="B11" t="s">
        <v>42</v>
      </c>
      <c r="C11" t="s">
        <v>26</v>
      </c>
      <c r="D11">
        <v>14</v>
      </c>
    </row>
    <row r="12" spans="1:4" x14ac:dyDescent="0.2">
      <c r="B12" t="s">
        <v>20</v>
      </c>
      <c r="C12" t="s">
        <v>40</v>
      </c>
      <c r="D12">
        <v>545</v>
      </c>
    </row>
    <row r="13" spans="1:4" x14ac:dyDescent="0.2">
      <c r="B13" t="s">
        <v>12</v>
      </c>
      <c r="C13" t="s">
        <v>32</v>
      </c>
      <c r="D13">
        <v>353</v>
      </c>
    </row>
    <row r="14" spans="1:4" x14ac:dyDescent="0.2">
      <c r="B14" t="s">
        <v>13</v>
      </c>
      <c r="C14" t="s">
        <v>33</v>
      </c>
      <c r="D14">
        <v>0</v>
      </c>
    </row>
    <row r="15" spans="1:4" x14ac:dyDescent="0.2">
      <c r="B15" t="s">
        <v>14</v>
      </c>
      <c r="C15" t="s">
        <v>34</v>
      </c>
      <c r="D15">
        <v>4545</v>
      </c>
    </row>
    <row r="16" spans="1:4" x14ac:dyDescent="0.2">
      <c r="B16" t="s">
        <v>15</v>
      </c>
      <c r="C16" t="s">
        <v>35</v>
      </c>
      <c r="D16">
        <v>454</v>
      </c>
    </row>
    <row r="17" spans="2:4" x14ac:dyDescent="0.2">
      <c r="B17" t="s">
        <v>7</v>
      </c>
      <c r="C17" t="s">
        <v>27</v>
      </c>
      <c r="D17">
        <v>124</v>
      </c>
    </row>
    <row r="18" spans="2:4" x14ac:dyDescent="0.2">
      <c r="B18" t="s">
        <v>4</v>
      </c>
      <c r="C18" t="s">
        <v>24</v>
      </c>
      <c r="D18">
        <v>125</v>
      </c>
    </row>
    <row r="19" spans="2:4" x14ac:dyDescent="0.2">
      <c r="B19" t="s">
        <v>5</v>
      </c>
      <c r="C19" t="s">
        <v>25</v>
      </c>
      <c r="D19">
        <v>12</v>
      </c>
    </row>
    <row r="20" spans="2:4" x14ac:dyDescent="0.2">
      <c r="B20" t="s">
        <v>16</v>
      </c>
      <c r="C20" t="s">
        <v>36</v>
      </c>
      <c r="D20">
        <v>545</v>
      </c>
    </row>
    <row r="21" spans="2:4" x14ac:dyDescent="0.2">
      <c r="B21" t="s">
        <v>17</v>
      </c>
      <c r="C21" t="s">
        <v>37</v>
      </c>
      <c r="D21">
        <v>45</v>
      </c>
    </row>
    <row r="22" spans="2:4" x14ac:dyDescent="0.2">
      <c r="B22" t="s">
        <v>18</v>
      </c>
      <c r="C22" t="s">
        <v>38</v>
      </c>
      <c r="D22">
        <v>4878</v>
      </c>
    </row>
    <row r="23" spans="2:4" x14ac:dyDescent="0.2">
      <c r="B23" t="s">
        <v>19</v>
      </c>
      <c r="C23" t="s">
        <v>39</v>
      </c>
      <c r="D23">
        <v>45</v>
      </c>
    </row>
    <row r="24" spans="2:4" x14ac:dyDescent="0.2">
      <c r="B24" t="s">
        <v>9</v>
      </c>
      <c r="C24" t="s">
        <v>29</v>
      </c>
      <c r="D24">
        <v>23</v>
      </c>
    </row>
    <row r="25" spans="2:4" x14ac:dyDescent="0.2">
      <c r="B25" t="s">
        <v>3</v>
      </c>
      <c r="C25" t="s">
        <v>23</v>
      </c>
      <c r="D25">
        <v>2</v>
      </c>
    </row>
    <row r="26" spans="2:4" x14ac:dyDescent="0.2">
      <c r="B26" t="s">
        <v>21</v>
      </c>
      <c r="C26" t="s">
        <v>41</v>
      </c>
      <c r="D26">
        <v>487</v>
      </c>
    </row>
    <row r="27" spans="2:4" x14ac:dyDescent="0.2">
      <c r="B27" t="s">
        <v>10</v>
      </c>
      <c r="C27" t="s">
        <v>30</v>
      </c>
      <c r="D27">
        <v>44</v>
      </c>
    </row>
    <row r="28" spans="2:4" x14ac:dyDescent="0.2">
      <c r="B28" t="s">
        <v>8</v>
      </c>
      <c r="C28" t="s">
        <v>28</v>
      </c>
      <c r="D28">
        <v>54</v>
      </c>
    </row>
    <row r="29" spans="2:4" x14ac:dyDescent="0.2">
      <c r="B29" t="s">
        <v>11</v>
      </c>
      <c r="C29" t="s">
        <v>31</v>
      </c>
      <c r="D29">
        <v>5652</v>
      </c>
    </row>
    <row r="30" spans="2:4" x14ac:dyDescent="0.2">
      <c r="B30" t="s">
        <v>6</v>
      </c>
      <c r="C30" t="s">
        <v>22</v>
      </c>
      <c r="D30">
        <v>2454</v>
      </c>
    </row>
  </sheetData>
  <mergeCells count="2">
    <mergeCell ref="B5:C5"/>
    <mergeCell ref="B6:C6"/>
  </mergeCells>
  <phoneticPr fontId="0" type="noConversion"/>
  <dataValidations count="1">
    <dataValidation type="list" allowBlank="1" showInputMessage="1" showErrorMessage="1" sqref="B4" xr:uid="{1047BDB1-F652-4454-88A2-07DA2CF52904}">
      <formula1>$B$11:$B$30</formula1>
    </dataValidation>
  </dataValidations>
  <pageMargins left="0.75" right="0.75" top="1" bottom="1" header="0" footer="0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I57"/>
  <sheetViews>
    <sheetView topLeftCell="A4" workbookViewId="0">
      <selection activeCell="F45" sqref="F43:F45"/>
    </sheetView>
  </sheetViews>
  <sheetFormatPr baseColWidth="10" defaultRowHeight="12.75" x14ac:dyDescent="0.2"/>
  <cols>
    <col min="2" max="2" width="19.7109375" customWidth="1"/>
    <col min="5" max="6" width="12.28515625" bestFit="1" customWidth="1"/>
    <col min="7" max="7" width="16.28515625" customWidth="1"/>
  </cols>
  <sheetData>
    <row r="1" spans="2:7" x14ac:dyDescent="0.2">
      <c r="B1" s="7" t="s">
        <v>117</v>
      </c>
      <c r="C1" s="7" t="s">
        <v>118</v>
      </c>
      <c r="D1" s="7" t="s">
        <v>57</v>
      </c>
      <c r="E1" s="7" t="s">
        <v>58</v>
      </c>
      <c r="F1" s="7" t="s">
        <v>53</v>
      </c>
      <c r="G1" s="7" t="s">
        <v>56</v>
      </c>
    </row>
    <row r="2" spans="2:7" x14ac:dyDescent="0.2">
      <c r="B2" s="9" t="s">
        <v>115</v>
      </c>
      <c r="C2" s="9" t="s">
        <v>89</v>
      </c>
      <c r="D2" s="1">
        <v>3</v>
      </c>
      <c r="E2" s="1"/>
      <c r="F2" s="14" t="str">
        <f>IF(OR(D2="",E2=""),"",AVERAGE(D2:E2))</f>
        <v/>
      </c>
      <c r="G2" s="13" t="str">
        <f>IF(F2="","no presentado",IF(F2&gt;=5,aprobado,supenso))</f>
        <v>no presentado</v>
      </c>
    </row>
    <row r="3" spans="2:7" x14ac:dyDescent="0.2">
      <c r="B3" s="9" t="s">
        <v>113</v>
      </c>
      <c r="C3" s="9" t="s">
        <v>85</v>
      </c>
      <c r="D3" s="1">
        <v>4</v>
      </c>
      <c r="E3" s="1"/>
      <c r="F3" s="14" t="str">
        <f t="shared" ref="F3:F32" si="0">IF(OR(D3="",E3=""),"",AVERAGE(D3:E3))</f>
        <v/>
      </c>
      <c r="G3" s="13" t="str">
        <f>IF(F3="","no presentado",IF(F3&gt;=5,aprobado,supenso))</f>
        <v>no presentado</v>
      </c>
    </row>
    <row r="4" spans="2:7" x14ac:dyDescent="0.2">
      <c r="B4" s="9" t="s">
        <v>112</v>
      </c>
      <c r="C4" s="9" t="s">
        <v>64</v>
      </c>
      <c r="D4" s="1">
        <v>5</v>
      </c>
      <c r="E4" s="1">
        <v>7</v>
      </c>
      <c r="F4" s="14">
        <f t="shared" si="0"/>
        <v>6</v>
      </c>
      <c r="G4" s="13" t="str">
        <f>IF(F4="","no presentado",IF(F4&lt;5,"suspenso","aprobado"))</f>
        <v>aprobado</v>
      </c>
    </row>
    <row r="5" spans="2:7" x14ac:dyDescent="0.2">
      <c r="B5" s="9" t="s">
        <v>110</v>
      </c>
      <c r="C5" s="9" t="s">
        <v>108</v>
      </c>
      <c r="D5" s="1">
        <v>3</v>
      </c>
      <c r="E5" s="1">
        <v>8</v>
      </c>
      <c r="F5" s="14">
        <f t="shared" si="0"/>
        <v>5.5</v>
      </c>
      <c r="G5" s="13" t="str">
        <f t="shared" ref="G5:G32" si="1">IF(F5="","no presentado",IF(F5&lt;5,"suspenso","aprobado"))</f>
        <v>aprobado</v>
      </c>
    </row>
    <row r="6" spans="2:7" x14ac:dyDescent="0.2">
      <c r="B6" s="9" t="s">
        <v>109</v>
      </c>
      <c r="C6" s="9" t="s">
        <v>46</v>
      </c>
      <c r="D6" s="1">
        <v>4</v>
      </c>
      <c r="E6" s="1">
        <v>5</v>
      </c>
      <c r="F6" s="14">
        <f t="shared" si="0"/>
        <v>4.5</v>
      </c>
      <c r="G6" s="13" t="str">
        <f t="shared" si="1"/>
        <v>suspenso</v>
      </c>
    </row>
    <row r="7" spans="2:7" x14ac:dyDescent="0.2">
      <c r="B7" s="9" t="s">
        <v>107</v>
      </c>
      <c r="C7" s="9" t="s">
        <v>102</v>
      </c>
      <c r="D7" s="1">
        <v>9.75</v>
      </c>
      <c r="E7" s="1">
        <v>9</v>
      </c>
      <c r="F7" s="14">
        <f t="shared" si="0"/>
        <v>9.375</v>
      </c>
      <c r="G7" s="13" t="str">
        <f t="shared" si="1"/>
        <v>aprobado</v>
      </c>
    </row>
    <row r="8" spans="2:7" x14ac:dyDescent="0.2">
      <c r="B8" s="9" t="s">
        <v>105</v>
      </c>
      <c r="C8" s="9" t="s">
        <v>116</v>
      </c>
      <c r="D8" s="1">
        <v>7</v>
      </c>
      <c r="E8" s="1">
        <v>3</v>
      </c>
      <c r="F8" s="14">
        <f t="shared" si="0"/>
        <v>5</v>
      </c>
      <c r="G8" s="13" t="str">
        <f t="shared" si="1"/>
        <v>aprobado</v>
      </c>
    </row>
    <row r="9" spans="2:7" x14ac:dyDescent="0.2">
      <c r="B9" s="9" t="s">
        <v>103</v>
      </c>
      <c r="C9" s="9" t="s">
        <v>106</v>
      </c>
      <c r="D9" s="1">
        <v>8</v>
      </c>
      <c r="E9" s="1">
        <v>7</v>
      </c>
      <c r="F9" s="14">
        <f t="shared" si="0"/>
        <v>7.5</v>
      </c>
      <c r="G9" s="13" t="str">
        <f t="shared" si="1"/>
        <v>aprobado</v>
      </c>
    </row>
    <row r="10" spans="2:7" x14ac:dyDescent="0.2">
      <c r="B10" s="9" t="s">
        <v>101</v>
      </c>
      <c r="C10" s="9" t="s">
        <v>62</v>
      </c>
      <c r="D10" s="1">
        <v>4</v>
      </c>
      <c r="E10" s="1">
        <v>5</v>
      </c>
      <c r="F10" s="14">
        <f t="shared" si="0"/>
        <v>4.5</v>
      </c>
      <c r="G10" s="13" t="str">
        <f t="shared" si="1"/>
        <v>suspenso</v>
      </c>
    </row>
    <row r="11" spans="2:7" x14ac:dyDescent="0.2">
      <c r="B11" s="9" t="s">
        <v>99</v>
      </c>
      <c r="C11" s="9" t="s">
        <v>62</v>
      </c>
      <c r="D11" s="1">
        <v>5</v>
      </c>
      <c r="E11" s="1">
        <v>9</v>
      </c>
      <c r="F11" s="14">
        <f t="shared" si="0"/>
        <v>7</v>
      </c>
      <c r="G11" s="13" t="str">
        <f t="shared" si="1"/>
        <v>aprobado</v>
      </c>
    </row>
    <row r="12" spans="2:7" x14ac:dyDescent="0.2">
      <c r="B12" s="9" t="s">
        <v>97</v>
      </c>
      <c r="C12" s="9" t="s">
        <v>70</v>
      </c>
      <c r="D12" s="1">
        <v>6</v>
      </c>
      <c r="E12" s="1">
        <v>7</v>
      </c>
      <c r="F12" s="14">
        <f t="shared" si="0"/>
        <v>6.5</v>
      </c>
      <c r="G12" s="13" t="str">
        <f t="shared" si="1"/>
        <v>aprobado</v>
      </c>
    </row>
    <row r="13" spans="2:7" x14ac:dyDescent="0.2">
      <c r="B13" s="9" t="s">
        <v>82</v>
      </c>
      <c r="C13" s="9" t="s">
        <v>47</v>
      </c>
      <c r="D13" s="1"/>
      <c r="E13" s="1">
        <v>8</v>
      </c>
      <c r="F13" s="14" t="str">
        <f t="shared" si="0"/>
        <v/>
      </c>
      <c r="G13" s="13" t="str">
        <f t="shared" si="1"/>
        <v>no presentado</v>
      </c>
    </row>
    <row r="14" spans="2:7" x14ac:dyDescent="0.2">
      <c r="B14" s="9" t="s">
        <v>88</v>
      </c>
      <c r="C14" s="9" t="s">
        <v>104</v>
      </c>
      <c r="D14" s="1">
        <v>8</v>
      </c>
      <c r="E14" s="1">
        <v>6</v>
      </c>
      <c r="F14" s="14">
        <f t="shared" si="0"/>
        <v>7</v>
      </c>
      <c r="G14" s="13" t="str">
        <f t="shared" si="1"/>
        <v>aprobado</v>
      </c>
    </row>
    <row r="15" spans="2:7" x14ac:dyDescent="0.2">
      <c r="B15" s="9" t="s">
        <v>90</v>
      </c>
      <c r="C15" s="9" t="s">
        <v>98</v>
      </c>
      <c r="D15" s="1">
        <v>6</v>
      </c>
      <c r="E15" s="1">
        <v>5</v>
      </c>
      <c r="F15" s="14">
        <f t="shared" si="0"/>
        <v>5.5</v>
      </c>
      <c r="G15" s="13" t="str">
        <f t="shared" si="1"/>
        <v>aprobado</v>
      </c>
    </row>
    <row r="16" spans="2:7" x14ac:dyDescent="0.2">
      <c r="B16" s="9" t="s">
        <v>84</v>
      </c>
      <c r="C16" s="9" t="s">
        <v>95</v>
      </c>
      <c r="D16" s="1">
        <v>5</v>
      </c>
      <c r="E16" s="1">
        <v>4</v>
      </c>
      <c r="F16" s="14">
        <f t="shared" si="0"/>
        <v>4.5</v>
      </c>
      <c r="G16" s="13" t="str">
        <f t="shared" si="1"/>
        <v>suspenso</v>
      </c>
    </row>
    <row r="17" spans="2:7" x14ac:dyDescent="0.2">
      <c r="B17" s="9" t="s">
        <v>92</v>
      </c>
      <c r="C17" s="9" t="s">
        <v>91</v>
      </c>
      <c r="D17" s="1">
        <v>6</v>
      </c>
      <c r="E17" s="1">
        <v>8</v>
      </c>
      <c r="F17" s="14">
        <f t="shared" si="0"/>
        <v>7</v>
      </c>
      <c r="G17" s="13" t="str">
        <f t="shared" si="1"/>
        <v>aprobado</v>
      </c>
    </row>
    <row r="18" spans="2:7" x14ac:dyDescent="0.2">
      <c r="B18" s="9" t="s">
        <v>86</v>
      </c>
      <c r="C18" s="9" t="s">
        <v>91</v>
      </c>
      <c r="D18" s="1">
        <v>3</v>
      </c>
      <c r="E18" s="1">
        <v>4</v>
      </c>
      <c r="F18" s="14">
        <f t="shared" si="0"/>
        <v>3.5</v>
      </c>
      <c r="G18" s="13" t="str">
        <f t="shared" si="1"/>
        <v>suspenso</v>
      </c>
    </row>
    <row r="19" spans="2:7" x14ac:dyDescent="0.2">
      <c r="B19" s="9" t="s">
        <v>93</v>
      </c>
      <c r="C19" s="9" t="s">
        <v>77</v>
      </c>
      <c r="D19" s="1">
        <v>4</v>
      </c>
      <c r="E19" s="1">
        <v>5</v>
      </c>
      <c r="F19" s="14">
        <f t="shared" si="0"/>
        <v>4.5</v>
      </c>
      <c r="G19" s="13" t="str">
        <f t="shared" si="1"/>
        <v>suspenso</v>
      </c>
    </row>
    <row r="20" spans="2:7" x14ac:dyDescent="0.2">
      <c r="B20" s="9" t="s">
        <v>94</v>
      </c>
      <c r="C20" s="9" t="s">
        <v>77</v>
      </c>
      <c r="D20" s="1">
        <v>5</v>
      </c>
      <c r="E20" s="6">
        <v>7</v>
      </c>
      <c r="F20" s="14">
        <f t="shared" si="0"/>
        <v>6</v>
      </c>
      <c r="G20" s="13" t="str">
        <f t="shared" si="1"/>
        <v>aprobado</v>
      </c>
    </row>
    <row r="21" spans="2:7" x14ac:dyDescent="0.2">
      <c r="B21" s="9" t="s">
        <v>96</v>
      </c>
      <c r="C21" s="9" t="s">
        <v>111</v>
      </c>
      <c r="D21" s="6">
        <v>7</v>
      </c>
      <c r="E21" s="1">
        <v>6</v>
      </c>
      <c r="F21" s="14">
        <f t="shared" si="0"/>
        <v>6.5</v>
      </c>
      <c r="G21" s="13" t="str">
        <f t="shared" si="1"/>
        <v>aprobado</v>
      </c>
    </row>
    <row r="22" spans="2:7" x14ac:dyDescent="0.2">
      <c r="B22" s="9" t="s">
        <v>80</v>
      </c>
      <c r="C22" s="9" t="s">
        <v>100</v>
      </c>
      <c r="D22" s="5">
        <v>10</v>
      </c>
      <c r="E22" s="1">
        <v>9</v>
      </c>
      <c r="F22" s="14">
        <f t="shared" si="0"/>
        <v>9.5</v>
      </c>
      <c r="G22" s="13" t="str">
        <f t="shared" si="1"/>
        <v>aprobado</v>
      </c>
    </row>
    <row r="23" spans="2:7" x14ac:dyDescent="0.2">
      <c r="B23" s="9" t="s">
        <v>78</v>
      </c>
      <c r="C23" s="9" t="s">
        <v>114</v>
      </c>
      <c r="D23" s="5">
        <v>7</v>
      </c>
      <c r="E23" s="6">
        <v>3</v>
      </c>
      <c r="F23" s="14">
        <f t="shared" si="0"/>
        <v>5</v>
      </c>
      <c r="G23" s="13" t="str">
        <f t="shared" si="1"/>
        <v>aprobado</v>
      </c>
    </row>
    <row r="24" spans="2:7" x14ac:dyDescent="0.2">
      <c r="B24" s="9" t="s">
        <v>76</v>
      </c>
      <c r="C24" s="9" t="s">
        <v>79</v>
      </c>
      <c r="D24" s="5">
        <v>8</v>
      </c>
      <c r="E24" s="1">
        <v>3</v>
      </c>
      <c r="F24" s="14">
        <f t="shared" si="0"/>
        <v>5.5</v>
      </c>
      <c r="G24" s="13" t="str">
        <f t="shared" si="1"/>
        <v>aprobado</v>
      </c>
    </row>
    <row r="25" spans="2:7" x14ac:dyDescent="0.2">
      <c r="B25" s="9" t="s">
        <v>74</v>
      </c>
      <c r="C25" s="9" t="s">
        <v>75</v>
      </c>
      <c r="D25" s="5">
        <v>7</v>
      </c>
      <c r="E25" s="1">
        <v>4</v>
      </c>
      <c r="F25" s="14">
        <f t="shared" si="0"/>
        <v>5.5</v>
      </c>
      <c r="G25" s="13" t="str">
        <f t="shared" si="1"/>
        <v>aprobado</v>
      </c>
    </row>
    <row r="26" spans="2:7" x14ac:dyDescent="0.2">
      <c r="B26" s="9" t="s">
        <v>73</v>
      </c>
      <c r="C26" s="9" t="s">
        <v>75</v>
      </c>
      <c r="D26" s="1">
        <v>10</v>
      </c>
      <c r="E26" s="6">
        <v>7</v>
      </c>
      <c r="F26" s="14">
        <f t="shared" si="0"/>
        <v>8.5</v>
      </c>
      <c r="G26" s="13" t="str">
        <f t="shared" si="1"/>
        <v>aprobado</v>
      </c>
    </row>
    <row r="27" spans="2:7" x14ac:dyDescent="0.2">
      <c r="B27" s="9" t="s">
        <v>71</v>
      </c>
      <c r="C27" s="9" t="s">
        <v>68</v>
      </c>
      <c r="D27" s="1">
        <v>9</v>
      </c>
      <c r="E27" s="1">
        <v>2</v>
      </c>
      <c r="F27" s="14">
        <f t="shared" si="0"/>
        <v>5.5</v>
      </c>
      <c r="G27" s="13" t="str">
        <f t="shared" si="1"/>
        <v>aprobado</v>
      </c>
    </row>
    <row r="28" spans="2:7" x14ac:dyDescent="0.2">
      <c r="B28" s="9" t="s">
        <v>69</v>
      </c>
      <c r="C28" s="9" t="s">
        <v>72</v>
      </c>
      <c r="D28" s="1">
        <v>7</v>
      </c>
      <c r="E28" s="1">
        <v>9</v>
      </c>
      <c r="F28" s="14">
        <f t="shared" si="0"/>
        <v>8</v>
      </c>
      <c r="G28" s="13" t="str">
        <f t="shared" si="1"/>
        <v>aprobado</v>
      </c>
    </row>
    <row r="29" spans="2:7" x14ac:dyDescent="0.2">
      <c r="B29" s="9" t="s">
        <v>67</v>
      </c>
      <c r="C29" s="9" t="s">
        <v>87</v>
      </c>
      <c r="D29" s="1">
        <v>8</v>
      </c>
      <c r="E29" s="6">
        <v>10</v>
      </c>
      <c r="F29" s="14">
        <f t="shared" si="0"/>
        <v>9</v>
      </c>
      <c r="G29" s="13" t="str">
        <f t="shared" si="1"/>
        <v>aprobado</v>
      </c>
    </row>
    <row r="30" spans="2:7" x14ac:dyDescent="0.2">
      <c r="B30" s="9" t="s">
        <v>65</v>
      </c>
      <c r="C30" s="9" t="s">
        <v>83</v>
      </c>
      <c r="D30" s="1">
        <v>4</v>
      </c>
      <c r="E30" s="1">
        <v>0</v>
      </c>
      <c r="F30" s="14">
        <f t="shared" si="0"/>
        <v>2</v>
      </c>
      <c r="G30" s="13" t="str">
        <f t="shared" si="1"/>
        <v>suspenso</v>
      </c>
    </row>
    <row r="31" spans="2:7" x14ac:dyDescent="0.2">
      <c r="B31" s="9" t="s">
        <v>63</v>
      </c>
      <c r="C31" s="9" t="s">
        <v>81</v>
      </c>
      <c r="D31" s="1">
        <v>3</v>
      </c>
      <c r="E31" s="1">
        <v>2</v>
      </c>
      <c r="F31" s="14">
        <f t="shared" si="0"/>
        <v>2.5</v>
      </c>
      <c r="G31" s="13" t="str">
        <f t="shared" si="1"/>
        <v>suspenso</v>
      </c>
    </row>
    <row r="32" spans="2:7" x14ac:dyDescent="0.2">
      <c r="B32" s="9" t="s">
        <v>61</v>
      </c>
      <c r="C32" s="9" t="s">
        <v>66</v>
      </c>
      <c r="D32" s="1">
        <v>5</v>
      </c>
      <c r="E32" s="6">
        <v>6</v>
      </c>
      <c r="F32" s="14">
        <f t="shared" si="0"/>
        <v>5.5</v>
      </c>
      <c r="G32" s="13" t="str">
        <f t="shared" si="1"/>
        <v>aprobado</v>
      </c>
    </row>
    <row r="33" spans="2:9" x14ac:dyDescent="0.2">
      <c r="B33" s="8"/>
      <c r="C33" s="8"/>
    </row>
    <row r="34" spans="2:9" x14ac:dyDescent="0.2">
      <c r="B34" s="8"/>
      <c r="C34" s="8"/>
    </row>
    <row r="35" spans="2:9" x14ac:dyDescent="0.2">
      <c r="B35" s="8"/>
      <c r="C35" s="8"/>
    </row>
    <row r="36" spans="2:9" x14ac:dyDescent="0.2">
      <c r="B36" s="8"/>
      <c r="C36" s="34" t="s">
        <v>119</v>
      </c>
      <c r="D36" s="34"/>
      <c r="E36" s="10">
        <f>MAX(F2:F32)</f>
        <v>9.5</v>
      </c>
      <c r="F36" s="10"/>
      <c r="H36" s="35"/>
      <c r="I36" s="35"/>
    </row>
    <row r="37" spans="2:9" x14ac:dyDescent="0.2">
      <c r="B37" s="8"/>
      <c r="C37" s="34" t="s">
        <v>120</v>
      </c>
      <c r="D37" s="34"/>
      <c r="E37" s="10">
        <f>MIN(F2:F32)</f>
        <v>2</v>
      </c>
      <c r="F37" s="10"/>
      <c r="H37" s="35"/>
      <c r="I37" s="35"/>
    </row>
    <row r="38" spans="2:9" x14ac:dyDescent="0.2">
      <c r="B38" s="8"/>
      <c r="C38" s="34" t="s">
        <v>121</v>
      </c>
      <c r="D38" s="34"/>
      <c r="E38" s="10">
        <f>AVERAGE(F2:F32)</f>
        <v>5.9598214285714288</v>
      </c>
      <c r="F38" s="10"/>
      <c r="H38" s="35"/>
      <c r="I38" s="35"/>
    </row>
    <row r="39" spans="2:9" x14ac:dyDescent="0.2">
      <c r="B39" s="8"/>
      <c r="C39" s="34" t="s">
        <v>122</v>
      </c>
      <c r="D39" s="34"/>
      <c r="E39" s="10">
        <f>MODE(F2:F32)</f>
        <v>5.5</v>
      </c>
      <c r="F39" s="10"/>
      <c r="H39" s="35"/>
      <c r="I39" s="35"/>
    </row>
    <row r="40" spans="2:9" x14ac:dyDescent="0.2">
      <c r="B40" s="8"/>
      <c r="C40" s="34" t="s">
        <v>123</v>
      </c>
      <c r="D40" s="34"/>
      <c r="E40" s="10">
        <f>MEDIAN(F2:F32)</f>
        <v>5.5</v>
      </c>
      <c r="F40" s="10"/>
      <c r="H40" s="35"/>
      <c r="I40" s="35"/>
    </row>
    <row r="41" spans="2:9" x14ac:dyDescent="0.2">
      <c r="B41" s="8"/>
      <c r="C41" s="10"/>
      <c r="D41" s="10"/>
      <c r="E41" s="10"/>
      <c r="F41" s="10"/>
    </row>
    <row r="42" spans="2:9" x14ac:dyDescent="0.2">
      <c r="B42" s="8"/>
      <c r="C42" s="10"/>
      <c r="D42" s="10"/>
      <c r="E42" s="11" t="s">
        <v>59</v>
      </c>
      <c r="F42" s="11" t="s">
        <v>60</v>
      </c>
    </row>
    <row r="43" spans="2:9" x14ac:dyDescent="0.2">
      <c r="B43" s="8"/>
      <c r="C43" s="34" t="s">
        <v>124</v>
      </c>
      <c r="D43" s="34"/>
      <c r="E43" s="15">
        <f>COUNTIF(G2:G32,"no presentado")</f>
        <v>3</v>
      </c>
      <c r="F43" s="31">
        <f>E43/$E$49*100</f>
        <v>9.67741935483871</v>
      </c>
      <c r="H43" s="35"/>
      <c r="I43" s="35"/>
    </row>
    <row r="44" spans="2:9" x14ac:dyDescent="0.2">
      <c r="B44" s="8"/>
      <c r="C44" s="34" t="s">
        <v>125</v>
      </c>
      <c r="D44" s="34"/>
      <c r="E44" s="15">
        <f>COUNTIFS(G2:G32,"suspenso")</f>
        <v>7</v>
      </c>
      <c r="F44" s="31">
        <f t="shared" ref="F44:F45" si="2">E44/$E$49*100</f>
        <v>22.58064516129032</v>
      </c>
      <c r="H44" s="35"/>
      <c r="I44" s="35"/>
    </row>
    <row r="45" spans="2:9" x14ac:dyDescent="0.2">
      <c r="B45" s="8"/>
      <c r="C45" s="34" t="s">
        <v>161</v>
      </c>
      <c r="D45" s="34"/>
      <c r="E45" s="15">
        <f>COUNTIFS(G2:G32,"aprobado")</f>
        <v>21</v>
      </c>
      <c r="F45" s="31">
        <f t="shared" si="2"/>
        <v>67.741935483870961</v>
      </c>
      <c r="H45" s="35"/>
      <c r="I45" s="35"/>
    </row>
    <row r="46" spans="2:9" x14ac:dyDescent="0.2">
      <c r="B46" s="8"/>
      <c r="C46" s="34"/>
      <c r="D46" s="34"/>
      <c r="E46" s="15"/>
      <c r="F46" s="10"/>
      <c r="H46" s="35"/>
      <c r="I46" s="35"/>
    </row>
    <row r="47" spans="2:9" x14ac:dyDescent="0.2">
      <c r="B47" s="8"/>
      <c r="C47" s="34"/>
      <c r="D47" s="34"/>
      <c r="E47" s="15"/>
      <c r="F47" s="10"/>
      <c r="H47" s="35"/>
      <c r="I47" s="35"/>
    </row>
    <row r="48" spans="2:9" x14ac:dyDescent="0.2">
      <c r="B48" s="8"/>
      <c r="C48" s="12"/>
      <c r="D48" s="10"/>
      <c r="E48" s="15"/>
      <c r="F48" s="10"/>
    </row>
    <row r="49" spans="2:6" x14ac:dyDescent="0.2">
      <c r="B49" s="8"/>
      <c r="C49" s="34" t="s">
        <v>126</v>
      </c>
      <c r="D49" s="34"/>
      <c r="E49" s="15">
        <f>COUNTA(C2:C32)</f>
        <v>31</v>
      </c>
      <c r="F49" s="10"/>
    </row>
    <row r="50" spans="2:6" x14ac:dyDescent="0.2">
      <c r="B50" s="8"/>
      <c r="C50" s="8"/>
    </row>
    <row r="51" spans="2:6" x14ac:dyDescent="0.2">
      <c r="B51" s="8"/>
      <c r="C51" s="8"/>
    </row>
    <row r="52" spans="2:6" x14ac:dyDescent="0.2">
      <c r="B52" s="8"/>
      <c r="C52" s="8"/>
    </row>
    <row r="53" spans="2:6" x14ac:dyDescent="0.2">
      <c r="B53" s="8"/>
      <c r="C53" s="8"/>
    </row>
    <row r="54" spans="2:6" x14ac:dyDescent="0.2">
      <c r="B54" s="8"/>
    </row>
    <row r="55" spans="2:6" x14ac:dyDescent="0.2">
      <c r="B55" s="8"/>
    </row>
    <row r="56" spans="2:6" x14ac:dyDescent="0.2">
      <c r="B56" s="8"/>
    </row>
    <row r="57" spans="2:6" x14ac:dyDescent="0.2">
      <c r="B57" s="8"/>
      <c r="C57" s="8"/>
    </row>
  </sheetData>
  <mergeCells count="21">
    <mergeCell ref="H36:I36"/>
    <mergeCell ref="H37:I37"/>
    <mergeCell ref="H38:I38"/>
    <mergeCell ref="C46:D46"/>
    <mergeCell ref="C36:D36"/>
    <mergeCell ref="C37:D37"/>
    <mergeCell ref="C38:D38"/>
    <mergeCell ref="C39:D39"/>
    <mergeCell ref="C44:D44"/>
    <mergeCell ref="H39:I39"/>
    <mergeCell ref="H44:I44"/>
    <mergeCell ref="C40:D40"/>
    <mergeCell ref="C43:D43"/>
    <mergeCell ref="H40:I40"/>
    <mergeCell ref="H43:I43"/>
    <mergeCell ref="C47:D47"/>
    <mergeCell ref="C49:D49"/>
    <mergeCell ref="H45:I45"/>
    <mergeCell ref="H46:I46"/>
    <mergeCell ref="H47:I47"/>
    <mergeCell ref="C45:D45"/>
  </mergeCells>
  <phoneticPr fontId="0" type="noConversion"/>
  <pageMargins left="0.75" right="0.75" top="1" bottom="1" header="0" footer="0"/>
  <pageSetup paperSize="9" orientation="portrait" horizontalDpi="1200" verticalDpi="12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1"/>
  <sheetViews>
    <sheetView tabSelected="1" workbookViewId="0">
      <selection activeCell="B4" sqref="B4"/>
    </sheetView>
  </sheetViews>
  <sheetFormatPr baseColWidth="10" defaultRowHeight="12.75" x14ac:dyDescent="0.2"/>
  <cols>
    <col min="4" max="4" width="16.85546875" customWidth="1"/>
    <col min="5" max="5" width="21.28515625" bestFit="1" customWidth="1"/>
  </cols>
  <sheetData>
    <row r="1" spans="1:7" ht="18" x14ac:dyDescent="0.25">
      <c r="C1" s="19" t="s">
        <v>160</v>
      </c>
    </row>
    <row r="2" spans="1:7" x14ac:dyDescent="0.2">
      <c r="C2" s="8"/>
    </row>
    <row r="3" spans="1:7" x14ac:dyDescent="0.2">
      <c r="A3" s="5" t="s">
        <v>157</v>
      </c>
      <c r="B3" s="32"/>
    </row>
    <row r="4" spans="1:7" x14ac:dyDescent="0.2">
      <c r="A4" s="5" t="s">
        <v>156</v>
      </c>
      <c r="B4" s="30"/>
    </row>
    <row r="5" spans="1:7" x14ac:dyDescent="0.2">
      <c r="A5" s="5" t="s">
        <v>158</v>
      </c>
      <c r="B5" s="36"/>
      <c r="C5" s="37"/>
      <c r="D5" s="38"/>
    </row>
    <row r="8" spans="1:7" x14ac:dyDescent="0.2">
      <c r="C8" s="20" t="s">
        <v>140</v>
      </c>
      <c r="D8" s="20" t="s">
        <v>141</v>
      </c>
      <c r="E8" s="20" t="s">
        <v>127</v>
      </c>
      <c r="F8" s="20" t="s">
        <v>142</v>
      </c>
      <c r="G8" s="20" t="s">
        <v>143</v>
      </c>
    </row>
    <row r="9" spans="1:7" x14ac:dyDescent="0.2">
      <c r="B9" s="21">
        <v>0.375</v>
      </c>
      <c r="C9" s="22"/>
      <c r="D9" s="23"/>
      <c r="E9" s="23"/>
      <c r="F9" s="23"/>
      <c r="G9" s="24"/>
    </row>
    <row r="10" spans="1:7" x14ac:dyDescent="0.2">
      <c r="B10" s="21">
        <v>0.41666666666666702</v>
      </c>
      <c r="C10" s="25" t="s">
        <v>144</v>
      </c>
      <c r="G10" s="26"/>
    </row>
    <row r="11" spans="1:7" x14ac:dyDescent="0.2">
      <c r="B11" s="21">
        <v>0.45833333333333298</v>
      </c>
      <c r="C11" s="25" t="s">
        <v>145</v>
      </c>
      <c r="D11" t="s">
        <v>147</v>
      </c>
      <c r="E11" t="s">
        <v>150</v>
      </c>
      <c r="G11" s="26"/>
    </row>
    <row r="12" spans="1:7" x14ac:dyDescent="0.2">
      <c r="B12" s="21">
        <v>0.5</v>
      </c>
      <c r="C12" s="25" t="s">
        <v>146</v>
      </c>
      <c r="D12" t="s">
        <v>148</v>
      </c>
      <c r="G12" s="26"/>
    </row>
    <row r="13" spans="1:7" x14ac:dyDescent="0.2">
      <c r="B13" s="21">
        <v>0.54166666666666696</v>
      </c>
      <c r="C13" s="25"/>
      <c r="D13" t="s">
        <v>149</v>
      </c>
      <c r="G13" s="26"/>
    </row>
    <row r="14" spans="1:7" x14ac:dyDescent="0.2">
      <c r="B14" s="21">
        <v>0.58333333333333304</v>
      </c>
      <c r="C14" s="25"/>
      <c r="G14" s="26"/>
    </row>
    <row r="15" spans="1:7" x14ac:dyDescent="0.2">
      <c r="B15" s="21">
        <v>0.625</v>
      </c>
      <c r="C15" s="25"/>
      <c r="G15" s="26"/>
    </row>
    <row r="16" spans="1:7" x14ac:dyDescent="0.2">
      <c r="B16" s="21">
        <v>0.66666666666666696</v>
      </c>
      <c r="C16" s="25"/>
      <c r="D16" t="s">
        <v>153</v>
      </c>
      <c r="E16" t="s">
        <v>152</v>
      </c>
      <c r="G16" s="26"/>
    </row>
    <row r="17" spans="2:7" x14ac:dyDescent="0.2">
      <c r="B17" s="21">
        <v>0.70833333333333304</v>
      </c>
      <c r="C17" s="25"/>
      <c r="D17" t="s">
        <v>155</v>
      </c>
      <c r="E17" t="s">
        <v>151</v>
      </c>
      <c r="G17" s="26"/>
    </row>
    <row r="18" spans="2:7" x14ac:dyDescent="0.2">
      <c r="B18" s="21">
        <v>0.75</v>
      </c>
      <c r="C18" s="25" t="s">
        <v>154</v>
      </c>
      <c r="D18" t="s">
        <v>155</v>
      </c>
      <c r="E18" t="s">
        <v>151</v>
      </c>
      <c r="G18" s="26"/>
    </row>
    <row r="19" spans="2:7" x14ac:dyDescent="0.2">
      <c r="B19" s="21">
        <v>0.79166666666666696</v>
      </c>
      <c r="C19" s="25" t="s">
        <v>154</v>
      </c>
      <c r="E19" t="s">
        <v>152</v>
      </c>
      <c r="G19" s="26"/>
    </row>
    <row r="20" spans="2:7" x14ac:dyDescent="0.2">
      <c r="B20" s="21">
        <v>0.83333333333333304</v>
      </c>
      <c r="C20" s="25"/>
      <c r="G20" s="26"/>
    </row>
    <row r="21" spans="2:7" x14ac:dyDescent="0.2">
      <c r="B21" s="21">
        <v>0.875</v>
      </c>
      <c r="C21" s="27"/>
      <c r="D21" s="28"/>
      <c r="E21" s="28"/>
      <c r="F21" s="28"/>
      <c r="G21" s="29"/>
    </row>
  </sheetData>
  <mergeCells count="1">
    <mergeCell ref="B5:D5"/>
  </mergeCells>
  <phoneticPr fontId="0" type="noConversion"/>
  <pageMargins left="0.75" right="0.75" top="1" bottom="1" header="0" footer="0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/>
  <dimension ref="B2:I21"/>
  <sheetViews>
    <sheetView topLeftCell="A4" workbookViewId="0"/>
  </sheetViews>
  <sheetFormatPr baseColWidth="10" defaultRowHeight="12.75" x14ac:dyDescent="0.2"/>
  <cols>
    <col min="9" max="9" width="13.5703125" customWidth="1"/>
  </cols>
  <sheetData>
    <row r="2" spans="2:9" x14ac:dyDescent="0.2">
      <c r="C2" s="18" t="s">
        <v>51</v>
      </c>
      <c r="D2" s="18" t="s">
        <v>52</v>
      </c>
      <c r="E2" s="18" t="s">
        <v>130</v>
      </c>
      <c r="F2" s="18" t="s">
        <v>128</v>
      </c>
      <c r="G2" s="18" t="s">
        <v>54</v>
      </c>
      <c r="H2" s="18" t="s">
        <v>55</v>
      </c>
      <c r="I2" s="18" t="s">
        <v>56</v>
      </c>
    </row>
    <row r="3" spans="2:9" x14ac:dyDescent="0.2">
      <c r="B3" s="13" t="s">
        <v>46</v>
      </c>
      <c r="C3" s="13">
        <v>2.5</v>
      </c>
      <c r="D3" s="13">
        <v>5.6</v>
      </c>
      <c r="E3" s="13">
        <v>8</v>
      </c>
      <c r="F3" s="14"/>
      <c r="G3" s="13">
        <v>5</v>
      </c>
      <c r="H3" s="14"/>
      <c r="I3" s="16"/>
    </row>
    <row r="4" spans="2:9" x14ac:dyDescent="0.2">
      <c r="B4" s="13" t="s">
        <v>129</v>
      </c>
      <c r="C4" s="13">
        <v>5.78</v>
      </c>
      <c r="D4" s="13">
        <v>4.26</v>
      </c>
      <c r="E4" s="13"/>
      <c r="F4" s="14"/>
      <c r="G4" s="13"/>
      <c r="H4" s="14"/>
      <c r="I4" s="16"/>
    </row>
    <row r="5" spans="2:9" x14ac:dyDescent="0.2">
      <c r="B5" s="13" t="s">
        <v>47</v>
      </c>
      <c r="C5" s="13">
        <v>4</v>
      </c>
      <c r="D5" s="13">
        <v>6</v>
      </c>
      <c r="E5" s="13"/>
      <c r="F5" s="14"/>
      <c r="G5" s="13">
        <v>3</v>
      </c>
      <c r="H5" s="14"/>
      <c r="I5" s="16"/>
    </row>
    <row r="6" spans="2:9" x14ac:dyDescent="0.2">
      <c r="B6" s="13" t="s">
        <v>48</v>
      </c>
      <c r="C6" s="13"/>
      <c r="D6" s="13">
        <v>7</v>
      </c>
      <c r="E6" s="13">
        <v>4.5</v>
      </c>
      <c r="F6" s="14"/>
      <c r="G6" s="13"/>
      <c r="H6" s="14"/>
      <c r="I6" s="16"/>
    </row>
    <row r="7" spans="2:9" x14ac:dyDescent="0.2">
      <c r="B7" s="13" t="s">
        <v>49</v>
      </c>
      <c r="C7" s="13">
        <v>7</v>
      </c>
      <c r="D7" s="13">
        <v>2</v>
      </c>
      <c r="E7" s="13"/>
      <c r="F7" s="14"/>
      <c r="G7" s="13">
        <v>5</v>
      </c>
      <c r="H7" s="14"/>
      <c r="I7" s="16"/>
    </row>
    <row r="8" spans="2:9" x14ac:dyDescent="0.2">
      <c r="B8" s="13" t="s">
        <v>50</v>
      </c>
      <c r="C8" s="13">
        <v>10</v>
      </c>
      <c r="D8" s="13">
        <v>7</v>
      </c>
      <c r="E8" s="13"/>
      <c r="F8" s="14"/>
      <c r="G8" s="13">
        <v>2.5</v>
      </c>
      <c r="H8" s="14"/>
      <c r="I8" s="16"/>
    </row>
    <row r="12" spans="2:9" ht="18" x14ac:dyDescent="0.25">
      <c r="B12" s="17" t="s">
        <v>131</v>
      </c>
    </row>
    <row r="13" spans="2:9" x14ac:dyDescent="0.2">
      <c r="C13" t="s">
        <v>132</v>
      </c>
    </row>
    <row r="14" spans="2:9" x14ac:dyDescent="0.2">
      <c r="C14" t="s">
        <v>133</v>
      </c>
    </row>
    <row r="15" spans="2:9" ht="18" x14ac:dyDescent="0.25">
      <c r="B15" s="17" t="s">
        <v>134</v>
      </c>
    </row>
    <row r="16" spans="2:9" x14ac:dyDescent="0.2">
      <c r="C16" t="s">
        <v>135</v>
      </c>
    </row>
    <row r="17" spans="2:3" x14ac:dyDescent="0.2">
      <c r="C17" t="s">
        <v>136</v>
      </c>
    </row>
    <row r="18" spans="2:3" x14ac:dyDescent="0.2">
      <c r="C18" t="s">
        <v>137</v>
      </c>
    </row>
    <row r="19" spans="2:3" ht="18" x14ac:dyDescent="0.25">
      <c r="B19" s="17" t="s">
        <v>56</v>
      </c>
    </row>
    <row r="20" spans="2:3" x14ac:dyDescent="0.2">
      <c r="C20" t="s">
        <v>139</v>
      </c>
    </row>
    <row r="21" spans="2:3" x14ac:dyDescent="0.2">
      <c r="C21" t="s">
        <v>138</v>
      </c>
    </row>
  </sheetData>
  <phoneticPr fontId="0" type="noConversion"/>
  <pageMargins left="0.75" right="0.75" top="1" bottom="1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buscarV</vt:lpstr>
      <vt:lpstr>estadisticasy contar</vt:lpstr>
      <vt:lpstr>buscarH SOLO PARA ATREVIDOS</vt:lpstr>
      <vt:lpstr>logicas SOLO PARA MUY ATREVIDOS</vt:lpstr>
    </vt:vector>
  </TitlesOfParts>
  <Company>Universidad de Oviedo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</dc:creator>
  <cp:lastModifiedBy>Programacion</cp:lastModifiedBy>
  <dcterms:created xsi:type="dcterms:W3CDTF">2002-10-09T18:32:38Z</dcterms:created>
  <dcterms:modified xsi:type="dcterms:W3CDTF">2023-03-28T17:09:38Z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47de0c14-f64a-494e-9c23-f795624d1844</vt:lpwstr>
  </property>
</Properties>
</file>