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kker/Pakket/ideaal-beleggen/Ontwerp/Optieberekeningen/"/>
    </mc:Choice>
  </mc:AlternateContent>
  <xr:revisionPtr revIDLastSave="0" documentId="13_ncr:1_{F2DC2FD2-0721-8746-933C-217D9EBA8440}" xr6:coauthVersionLast="45" xr6:coauthVersionMax="45" xr10:uidLastSave="{00000000-0000-0000-0000-000000000000}"/>
  <bookViews>
    <workbookView xWindow="320" yWindow="960" windowWidth="28800" windowHeight="15940" xr2:uid="{00000000-000D-0000-FFFF-FFFF00000000}"/>
  </bookViews>
  <sheets>
    <sheet name="HuidigePositie" sheetId="1" r:id="rId1"/>
    <sheet name="Orders" sheetId="5" r:id="rId2"/>
    <sheet name="Tx ING C 18 dec 2020 7.00" sheetId="2" r:id="rId3"/>
    <sheet name="Tx ING aandelen" sheetId="3" r:id="rId4"/>
    <sheet name="Transactiekosten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5" l="1"/>
  <c r="C6" i="1" l="1"/>
  <c r="E6" i="1" s="1"/>
  <c r="F8" i="1" s="1"/>
  <c r="C2" i="1"/>
  <c r="E2" i="1" s="1"/>
  <c r="G2" i="3" s="1"/>
  <c r="H2" i="3" s="1"/>
  <c r="E3" i="1" s="1"/>
  <c r="F2" i="3"/>
  <c r="F2" i="2"/>
  <c r="H2" i="2" s="1"/>
  <c r="E7" i="1" s="1"/>
  <c r="F4" i="1" l="1"/>
  <c r="F11" i="1"/>
</calcChain>
</file>

<file path=xl/sharedStrings.xml><?xml version="1.0" encoding="utf-8"?>
<sst xmlns="http://schemas.openxmlformats.org/spreadsheetml/2006/main" count="57" uniqueCount="44">
  <si>
    <t>positie</t>
  </si>
  <si>
    <t>Huidige koers</t>
  </si>
  <si>
    <t>waarde</t>
  </si>
  <si>
    <t>Resultaat</t>
  </si>
  <si>
    <t>'= invullen</t>
  </si>
  <si>
    <t>Aandelen</t>
  </si>
  <si>
    <t>ING</t>
  </si>
  <si>
    <t>'= uitkomst</t>
  </si>
  <si>
    <t>Totaal bij/af aandelen</t>
  </si>
  <si>
    <t>resultaat aandelen</t>
  </si>
  <si>
    <t>Opties ING</t>
  </si>
  <si>
    <t>ING C 18 dec 2020  7.00</t>
  </si>
  <si>
    <t>Vol 40%</t>
  </si>
  <si>
    <t>Totaal bij/af opties</t>
  </si>
  <si>
    <t>resultaat opties</t>
  </si>
  <si>
    <t>koers</t>
  </si>
  <si>
    <t>Optieprijs (16 sept)</t>
  </si>
  <si>
    <t>resultaat</t>
  </si>
  <si>
    <t>Actuele waarde portefeuille</t>
  </si>
  <si>
    <t>Resultaat totaal</t>
  </si>
  <si>
    <t>product</t>
  </si>
  <si>
    <t>Koop / verkoop</t>
  </si>
  <si>
    <t>Stuks</t>
  </si>
  <si>
    <t>Koers aankoop</t>
  </si>
  <si>
    <t>Waarde</t>
  </si>
  <si>
    <t>Commissie</t>
  </si>
  <si>
    <t>Bij/Af</t>
  </si>
  <si>
    <t>16 sept 2020</t>
  </si>
  <si>
    <t>ING C 18 dec 2020 7.00</t>
  </si>
  <si>
    <t>Verkoop</t>
  </si>
  <si>
    <t>netto waarde</t>
  </si>
  <si>
    <t>Koop</t>
  </si>
  <si>
    <t>transactiekosten</t>
  </si>
  <si>
    <t>deGiro</t>
  </si>
  <si>
    <t>optie</t>
  </si>
  <si>
    <t>per contract</t>
  </si>
  <si>
    <t>aandelen</t>
  </si>
  <si>
    <t>2 euro plus 0,03%, max 30 euro</t>
  </si>
  <si>
    <t>Opdrachten</t>
  </si>
  <si>
    <t>vr 18 sept 2020 12:27</t>
  </si>
  <si>
    <t>stoploss verkoop 50 st ING bij koers kleiner dan 6,50; bestens;</t>
  </si>
  <si>
    <t>euro</t>
  </si>
  <si>
    <t>limietorder terugkopen call dec ING 7.00 bij koers optie kleiner dan 26 euro</t>
  </si>
  <si>
    <t>doorlopend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</si>
</sst>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2"/>
      <color rgb="FFB4C7DC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DDE8CB"/>
        <bgColor rgb="FFDDE8CB"/>
      </patternFill>
    </fill>
    <fill>
      <patternFill patternType="solid">
        <fgColor rgb="FFDEE6EF"/>
        <bgColor rgb="FFDEE6EF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7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2" fillId="8" borderId="1"/>
    <xf numFmtId="0" fontId="1" fillId="0" borderId="0"/>
    <xf numFmtId="0" fontId="1" fillId="0" borderId="0"/>
    <xf numFmtId="0" fontId="4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9" borderId="0" xfId="0" applyNumberFormat="1" applyFill="1"/>
    <xf numFmtId="0" fontId="0" fillId="0" borderId="5" xfId="0" applyBorder="1"/>
    <xf numFmtId="2" fontId="0" fillId="0" borderId="0" xfId="0" applyNumberFormat="1"/>
    <xf numFmtId="2" fontId="0" fillId="0" borderId="6" xfId="0" applyNumberFormat="1" applyBorder="1"/>
    <xf numFmtId="2" fontId="13" fillId="10" borderId="0" xfId="0" applyNumberFormat="1" applyFont="1" applyFill="1"/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0" xfId="0" applyBorder="1"/>
    <xf numFmtId="0" fontId="0" fillId="0" borderId="11" xfId="0" applyBorder="1"/>
    <xf numFmtId="2" fontId="0" fillId="10" borderId="12" xfId="0" applyNumberFormat="1" applyFill="1" applyBorder="1"/>
    <xf numFmtId="0" fontId="0" fillId="0" borderId="0" xfId="0" applyAlignment="1"/>
  </cellXfs>
  <cellStyles count="17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Neutral" xfId="12" xr:uid="{00000000-0005-0000-0000-00000B000000}"/>
    <cellStyle name="Note" xfId="13" xr:uid="{00000000-0005-0000-0000-00000C000000}"/>
    <cellStyle name="Standaard" xfId="0" builtinId="0" customBuiltin="1"/>
    <cellStyle name="Status" xfId="14" xr:uid="{00000000-0005-0000-0000-00000E000000}"/>
    <cellStyle name="Text" xfId="15" xr:uid="{00000000-0005-0000-0000-00000F000000}"/>
    <cellStyle name="Warning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zoomScale="150" zoomScaleNormal="150" workbookViewId="0">
      <selection activeCell="B12" sqref="B12"/>
    </sheetView>
  </sheetViews>
  <sheetFormatPr baseColWidth="10" defaultRowHeight="16"/>
  <cols>
    <col min="1" max="1" width="28.5" customWidth="1"/>
    <col min="2" max="2" width="26.33203125" customWidth="1"/>
    <col min="3" max="5" width="14.1640625" customWidth="1"/>
    <col min="6" max="6" width="16.83203125" customWidth="1"/>
    <col min="7" max="8" width="14.1640625" customWidth="1"/>
    <col min="9" max="9" width="20.5" customWidth="1"/>
    <col min="10" max="10" width="14.1640625" customWidth="1"/>
  </cols>
  <sheetData>
    <row r="1" spans="1:10">
      <c r="B1" s="1"/>
      <c r="C1" s="2" t="s">
        <v>0</v>
      </c>
      <c r="D1" s="2" t="s">
        <v>1</v>
      </c>
      <c r="E1" s="2" t="s">
        <v>2</v>
      </c>
      <c r="F1" s="3" t="s">
        <v>3</v>
      </c>
      <c r="H1" s="4"/>
      <c r="I1" t="s">
        <v>4</v>
      </c>
    </row>
    <row r="2" spans="1:10">
      <c r="A2" t="s">
        <v>5</v>
      </c>
      <c r="B2" s="5" t="s">
        <v>6</v>
      </c>
      <c r="C2">
        <f>SUM('Tx ING aandelen'!D:D)</f>
        <v>50</v>
      </c>
      <c r="D2" s="4">
        <v>6.67</v>
      </c>
      <c r="E2" s="6">
        <f>D2*C2</f>
        <v>333.5</v>
      </c>
      <c r="F2" s="7"/>
      <c r="H2" s="8"/>
      <c r="I2" t="s">
        <v>7</v>
      </c>
    </row>
    <row r="3" spans="1:10">
      <c r="A3" t="s">
        <v>8</v>
      </c>
      <c r="B3" s="5" t="s">
        <v>6</v>
      </c>
      <c r="D3" s="6"/>
      <c r="E3" s="6">
        <f>SUM('Tx ING aandelen'!H:H)</f>
        <v>-350.60005000000001</v>
      </c>
      <c r="F3" s="7"/>
    </row>
    <row r="4" spans="1:10">
      <c r="B4" s="5" t="s">
        <v>9</v>
      </c>
      <c r="D4" s="6"/>
      <c r="E4" s="6"/>
      <c r="F4" s="7">
        <f>E2+E3</f>
        <v>-17.10005000000001</v>
      </c>
    </row>
    <row r="5" spans="1:10">
      <c r="B5" s="5"/>
      <c r="D5" s="6"/>
      <c r="E5" s="6"/>
      <c r="F5" s="7"/>
    </row>
    <row r="6" spans="1:10">
      <c r="A6" t="s">
        <v>10</v>
      </c>
      <c r="B6" s="5" t="s">
        <v>11</v>
      </c>
      <c r="C6">
        <f>SUM('Tx ING C 18 dec 2020 7.00'!D:D)</f>
        <v>-1</v>
      </c>
      <c r="D6" s="4">
        <v>0.39</v>
      </c>
      <c r="E6" s="6">
        <f>100*D6*C6</f>
        <v>-39</v>
      </c>
      <c r="F6" s="7"/>
      <c r="H6" t="s">
        <v>12</v>
      </c>
    </row>
    <row r="7" spans="1:10">
      <c r="A7" t="s">
        <v>13</v>
      </c>
      <c r="B7" s="5" t="s">
        <v>11</v>
      </c>
      <c r="D7" s="6"/>
      <c r="E7" s="6">
        <f>SUM('Tx ING C 18 dec 2020 7.00'!H:H)</f>
        <v>52.15</v>
      </c>
      <c r="F7" s="7"/>
    </row>
    <row r="8" spans="1:10">
      <c r="B8" s="9" t="s">
        <v>14</v>
      </c>
      <c r="C8" s="10"/>
      <c r="D8" s="11"/>
      <c r="E8" s="11"/>
      <c r="F8" s="12">
        <f>E6+E7</f>
        <v>13.149999999999999</v>
      </c>
      <c r="H8" t="s">
        <v>15</v>
      </c>
      <c r="I8" t="s">
        <v>16</v>
      </c>
      <c r="J8" t="s">
        <v>17</v>
      </c>
    </row>
    <row r="9" spans="1:10">
      <c r="H9" s="6">
        <v>8</v>
      </c>
      <c r="I9">
        <v>1.23</v>
      </c>
      <c r="J9">
        <v>-21.47</v>
      </c>
    </row>
    <row r="10" spans="1:10">
      <c r="G10" s="6"/>
      <c r="H10" s="6">
        <v>6.95</v>
      </c>
      <c r="I10">
        <v>0.53</v>
      </c>
      <c r="J10">
        <v>-3.95</v>
      </c>
    </row>
    <row r="11" spans="1:10">
      <c r="A11" t="s">
        <v>18</v>
      </c>
      <c r="B11" s="13" t="s">
        <v>19</v>
      </c>
      <c r="C11" s="14"/>
      <c r="D11" s="14"/>
      <c r="E11" s="14"/>
      <c r="F11" s="15">
        <f>SUM(E2:E10)</f>
        <v>-3.9500500000000116</v>
      </c>
      <c r="H11" s="6">
        <v>6.61</v>
      </c>
      <c r="I11">
        <v>0.37</v>
      </c>
      <c r="J11">
        <v>-4.95</v>
      </c>
    </row>
    <row r="12" spans="1:10">
      <c r="E12" s="6"/>
      <c r="H12" s="6">
        <v>6.5</v>
      </c>
      <c r="I12">
        <v>0.33</v>
      </c>
      <c r="J12">
        <v>-6.45</v>
      </c>
    </row>
    <row r="13" spans="1:10">
      <c r="H13" s="6">
        <v>6</v>
      </c>
      <c r="I13" s="6">
        <v>0.16</v>
      </c>
      <c r="J13">
        <v>-14.44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77BDB-6CD3-BB48-AE5B-B5D0CA2C99E7}">
  <dimension ref="A1:F5"/>
  <sheetViews>
    <sheetView zoomScale="150" zoomScaleNormal="150" workbookViewId="0">
      <selection activeCell="B12" sqref="B12"/>
    </sheetView>
  </sheetViews>
  <sheetFormatPr baseColWidth="10" defaultRowHeight="16"/>
  <cols>
    <col min="1" max="1" width="18.83203125" bestFit="1" customWidth="1"/>
    <col min="2" max="2" width="64" bestFit="1" customWidth="1"/>
  </cols>
  <sheetData>
    <row r="1" spans="1:6">
      <c r="A1" t="s">
        <v>38</v>
      </c>
    </row>
    <row r="4" spans="1:6">
      <c r="A4" t="s">
        <v>39</v>
      </c>
      <c r="B4" t="s">
        <v>40</v>
      </c>
      <c r="C4" t="s">
        <v>43</v>
      </c>
    </row>
    <row r="5" spans="1:6">
      <c r="A5" t="s">
        <v>39</v>
      </c>
      <c r="B5" t="s">
        <v>42</v>
      </c>
      <c r="C5" t="s">
        <v>43</v>
      </c>
      <c r="E5">
        <f>53-2-25</f>
        <v>26</v>
      </c>
      <c r="F5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zoomScale="150" zoomScaleNormal="150" workbookViewId="0">
      <selection activeCell="E10" sqref="E10"/>
    </sheetView>
  </sheetViews>
  <sheetFormatPr baseColWidth="10" defaultRowHeight="16"/>
  <cols>
    <col min="1" max="1" width="14.1640625" customWidth="1"/>
    <col min="2" max="2" width="28.33203125" customWidth="1"/>
    <col min="3" max="4" width="14.1640625" customWidth="1"/>
    <col min="5" max="5" width="20.33203125" customWidth="1"/>
    <col min="6" max="8" width="14.1640625" customWidth="1"/>
  </cols>
  <sheetData>
    <row r="1" spans="1:8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>
      <c r="A2" t="s">
        <v>27</v>
      </c>
      <c r="B2" t="s">
        <v>28</v>
      </c>
      <c r="C2" t="s">
        <v>29</v>
      </c>
      <c r="D2">
        <v>-1</v>
      </c>
      <c r="E2">
        <v>0.53</v>
      </c>
      <c r="F2">
        <f>E2*D2*100</f>
        <v>-53</v>
      </c>
      <c r="G2">
        <v>0.85</v>
      </c>
      <c r="H2">
        <f>-F2-G2</f>
        <v>52.15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zoomScale="150" zoomScaleNormal="150" workbookViewId="0">
      <selection activeCell="C10" sqref="C10"/>
    </sheetView>
  </sheetViews>
  <sheetFormatPr baseColWidth="10" defaultRowHeight="16"/>
  <cols>
    <col min="1" max="2" width="14.1640625" customWidth="1"/>
    <col min="3" max="3" width="25.1640625" customWidth="1"/>
    <col min="4" max="4" width="14.1640625" customWidth="1"/>
    <col min="5" max="5" width="17.1640625" customWidth="1"/>
    <col min="6" max="7" width="14.1640625" customWidth="1"/>
    <col min="8" max="8" width="22.33203125" customWidth="1"/>
  </cols>
  <sheetData>
    <row r="1" spans="1:8">
      <c r="B1" t="s">
        <v>20</v>
      </c>
      <c r="C1" t="s">
        <v>21</v>
      </c>
      <c r="D1" t="s">
        <v>22</v>
      </c>
      <c r="E1" t="s">
        <v>23</v>
      </c>
      <c r="F1" t="s">
        <v>30</v>
      </c>
      <c r="G1" t="s">
        <v>25</v>
      </c>
      <c r="H1" t="s">
        <v>26</v>
      </c>
    </row>
    <row r="2" spans="1:8">
      <c r="A2" t="s">
        <v>27</v>
      </c>
      <c r="B2" t="s">
        <v>6</v>
      </c>
      <c r="C2" t="s">
        <v>31</v>
      </c>
      <c r="D2">
        <v>50</v>
      </c>
      <c r="E2">
        <v>6.97</v>
      </c>
      <c r="F2">
        <f>E2*D2</f>
        <v>348.5</v>
      </c>
      <c r="G2" s="6">
        <f>0.0003*HuidigePositie!E2 + 2</f>
        <v>2.10005</v>
      </c>
      <c r="H2" s="6">
        <f>-F2-G2</f>
        <v>-350.60005000000001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zoomScale="150" zoomScaleNormal="150" workbookViewId="0">
      <selection activeCell="C8" sqref="C8"/>
    </sheetView>
  </sheetViews>
  <sheetFormatPr baseColWidth="10" defaultRowHeight="16"/>
  <cols>
    <col min="1" max="4" width="14.1640625" customWidth="1"/>
  </cols>
  <sheetData>
    <row r="1" spans="1:4">
      <c r="B1" t="s">
        <v>32</v>
      </c>
    </row>
    <row r="2" spans="1:4">
      <c r="A2" t="s">
        <v>33</v>
      </c>
      <c r="B2" t="s">
        <v>34</v>
      </c>
      <c r="C2">
        <v>0.85</v>
      </c>
      <c r="D2" t="s">
        <v>35</v>
      </c>
    </row>
    <row r="3" spans="1:4">
      <c r="A3" t="s">
        <v>33</v>
      </c>
      <c r="B3" t="s">
        <v>36</v>
      </c>
      <c r="C3" s="16" t="s">
        <v>37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103</TotalTime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HuidigePositie</vt:lpstr>
      <vt:lpstr>Orders</vt:lpstr>
      <vt:lpstr>Tx ING C 18 dec 2020 7.00</vt:lpstr>
      <vt:lpstr>Tx ING aandelen</vt:lpstr>
      <vt:lpstr>Transactiekosten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11</cp:revision>
  <dcterms:created xsi:type="dcterms:W3CDTF">2020-09-16T12:49:07Z</dcterms:created>
  <dcterms:modified xsi:type="dcterms:W3CDTF">2020-09-18T10:49:09Z</dcterms:modified>
</cp:coreProperties>
</file>