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runoBarroca\Desktop\Impacta\02Semestre\Impacta.AnáliseExploratóriaDeDados\"/>
    </mc:Choice>
  </mc:AlternateContent>
  <bookViews>
    <workbookView xWindow="0" yWindow="0" windowWidth="20490" windowHeight="7770" activeTab="4"/>
  </bookViews>
  <sheets>
    <sheet name="Descrição" sheetId="21" r:id="rId1"/>
    <sheet name="Grupo1" sheetId="22" r:id="rId2"/>
    <sheet name="Grupo2" sheetId="23" r:id="rId3"/>
    <sheet name="Grupo3" sheetId="24" r:id="rId4"/>
    <sheet name="Grupo4" sheetId="25" r:id="rId5"/>
  </sheets>
  <definedNames>
    <definedName name="_xlnm._FilterDatabase" localSheetId="1" hidden="1">Grupo1!$A$1:$M$1</definedName>
    <definedName name="_xlnm._FilterDatabase" localSheetId="2" hidden="1">Grupo2!$A$1:$M$1</definedName>
    <definedName name="_xlnm._FilterDatabase" localSheetId="3" hidden="1">Grupo3!$A$1:$M$1</definedName>
    <definedName name="_xlnm._FilterDatabase" localSheetId="4" hidden="1">Grupo4!$A$1:$M$26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9" i="25" l="1"/>
  <c r="H27" i="25"/>
  <c r="M28" i="25"/>
  <c r="L28" i="25"/>
  <c r="K28" i="25"/>
  <c r="J28" i="25"/>
  <c r="I28" i="25"/>
  <c r="H28" i="25"/>
  <c r="G28" i="25"/>
  <c r="F28" i="25"/>
  <c r="E28" i="25"/>
  <c r="D28" i="25"/>
  <c r="C28" i="25"/>
  <c r="H29" i="25"/>
  <c r="H32" i="25"/>
  <c r="G32" i="25"/>
  <c r="M36" i="25"/>
  <c r="L36" i="25"/>
  <c r="K36" i="25"/>
  <c r="J36" i="25"/>
  <c r="I36" i="25"/>
  <c r="H36" i="25"/>
  <c r="M35" i="25"/>
  <c r="L35" i="25"/>
  <c r="K35" i="25"/>
  <c r="J35" i="25"/>
  <c r="I35" i="25"/>
  <c r="H35" i="25"/>
  <c r="G36" i="25"/>
  <c r="G35" i="25"/>
  <c r="F36" i="25"/>
  <c r="E36" i="25"/>
  <c r="D36" i="25"/>
  <c r="F35" i="25"/>
  <c r="E35" i="25"/>
  <c r="D35" i="25"/>
  <c r="C36" i="25"/>
  <c r="C35" i="25"/>
  <c r="M31" i="25"/>
  <c r="L31" i="25"/>
  <c r="K31" i="25"/>
  <c r="J31" i="25"/>
  <c r="I31" i="25"/>
  <c r="H31" i="25"/>
  <c r="G31" i="25"/>
  <c r="F31" i="25"/>
  <c r="E31" i="25"/>
  <c r="D31" i="25"/>
  <c r="M30" i="25"/>
  <c r="L30" i="25"/>
  <c r="K30" i="25"/>
  <c r="J30" i="25"/>
  <c r="I30" i="25"/>
  <c r="H30" i="25"/>
  <c r="G30" i="25"/>
  <c r="F30" i="25"/>
  <c r="E30" i="25"/>
  <c r="D30" i="25"/>
  <c r="M32" i="25"/>
  <c r="L32" i="25"/>
  <c r="K32" i="25"/>
  <c r="J32" i="25"/>
  <c r="I32" i="25"/>
  <c r="F32" i="25"/>
  <c r="E32" i="25"/>
  <c r="D32" i="25"/>
  <c r="C32" i="25"/>
  <c r="C31" i="25"/>
  <c r="C30" i="25"/>
  <c r="M29" i="25"/>
  <c r="L29" i="25"/>
  <c r="J29" i="25"/>
  <c r="I29" i="25"/>
  <c r="G29" i="25"/>
  <c r="F29" i="25"/>
  <c r="E29" i="25"/>
  <c r="D29" i="25"/>
  <c r="C29" i="25"/>
  <c r="P3" i="25"/>
  <c r="M27" i="25"/>
  <c r="L27" i="25"/>
  <c r="K27" i="25"/>
  <c r="J27" i="25"/>
  <c r="I27" i="25"/>
  <c r="G27" i="25"/>
  <c r="F27" i="25"/>
  <c r="E27" i="25"/>
  <c r="D27" i="25"/>
  <c r="C27" i="25"/>
  <c r="P1" i="25" l="1"/>
  <c r="P2" i="25"/>
  <c r="A3" i="22"/>
  <c r="A4" i="22" s="1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</calcChain>
</file>

<file path=xl/sharedStrings.xml><?xml version="1.0" encoding="utf-8"?>
<sst xmlns="http://schemas.openxmlformats.org/spreadsheetml/2006/main" count="223" uniqueCount="41">
  <si>
    <t>?</t>
  </si>
  <si>
    <t>Gender</t>
  </si>
  <si>
    <t>Cirrhosis</t>
  </si>
  <si>
    <t>Diabetes</t>
  </si>
  <si>
    <t>Obesity</t>
  </si>
  <si>
    <t>HIV</t>
  </si>
  <si>
    <t>Age</t>
  </si>
  <si>
    <t>GramsAlcohol</t>
  </si>
  <si>
    <t>PacksCigarets</t>
  </si>
  <si>
    <t>Hemoglobin</t>
  </si>
  <si>
    <t>Creatinine</t>
  </si>
  <si>
    <t>Sexo (1=Masculino;0=Feminino)</t>
  </si>
  <si>
    <t>Cirrose (1=Sim;0=Não)</t>
  </si>
  <si>
    <t>Diabete (1=Sim;0=Não)</t>
  </si>
  <si>
    <t>Obesidade (1=Sim;0=Não)</t>
  </si>
  <si>
    <t>HIV positivo (1=Sim;0=Não)</t>
  </si>
  <si>
    <t>Idade</t>
  </si>
  <si>
    <t>Gramas de álcool consumidas por dia</t>
  </si>
  <si>
    <t>Pacotes de cigarros consumidos por ano</t>
  </si>
  <si>
    <t>Hemoglobina  (Normal: 12 a 18g/dL)</t>
  </si>
  <si>
    <t>Bilirrubina (Normal: 0.3 a 1.2 mg/dL)</t>
  </si>
  <si>
    <t>Proteína (Normal: 6 a 8  g/dL)</t>
  </si>
  <si>
    <t>Creatinina (Normal: 0.5 a 1.2 mg/dL)</t>
  </si>
  <si>
    <t>Bilirubin</t>
  </si>
  <si>
    <t>Proteins</t>
  </si>
  <si>
    <t>ID</t>
  </si>
  <si>
    <t>Descrição da base</t>
  </si>
  <si>
    <t>Variável</t>
  </si>
  <si>
    <t>Descrição</t>
  </si>
  <si>
    <t>Os dados do Carcinoma Hepatocelular (câncer de fígado) foram coletados em um hospital universitário em Portugal. Contém dados clínicos reais de pacientes com diagnóstico de HCC.</t>
  </si>
  <si>
    <t>Masculino</t>
  </si>
  <si>
    <t>Feminino</t>
  </si>
  <si>
    <t>Não informado</t>
  </si>
  <si>
    <t>P25</t>
  </si>
  <si>
    <t>P75</t>
  </si>
  <si>
    <t>Por genêro</t>
  </si>
  <si>
    <t>Saudável</t>
  </si>
  <si>
    <t>Soma</t>
  </si>
  <si>
    <t>Média</t>
  </si>
  <si>
    <t>Mediana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</si>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</sst>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3" borderId="1" xfId="0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left" wrapText="1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9" fontId="0" fillId="0" borderId="0" xfId="1" applyFont="1"/>
    <xf numFmtId="2" fontId="0" fillId="0" borderId="0" xfId="0" applyNumberFormat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0" fillId="6" borderId="3" xfId="0" applyFill="1" applyBorder="1"/>
    <xf numFmtId="0" fontId="0" fillId="6" borderId="3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3" xfId="0" applyBorder="1" applyAlignment="1"/>
    <xf numFmtId="0" fontId="0" fillId="4" borderId="0" xfId="0" applyFill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7"/>
  <sheetViews>
    <sheetView showGridLines="0" workbookViewId="0">
      <selection activeCell="A15" sqref="A15"/>
    </sheetView>
  </sheetViews>
  <sheetFormatPr defaultRowHeight="15" x14ac:dyDescent="0.25"/>
  <cols>
    <col min="1" max="1" width="18.85546875" customWidth="1"/>
    <col min="2" max="2" width="38.28515625" customWidth="1"/>
  </cols>
  <sheetData>
    <row r="2" spans="1:11" ht="15" customHeight="1" x14ac:dyDescent="0.25">
      <c r="A2" s="6" t="s">
        <v>26</v>
      </c>
      <c r="B2" s="8" t="s">
        <v>29</v>
      </c>
      <c r="C2" s="8"/>
      <c r="D2" s="8"/>
      <c r="E2" s="8"/>
      <c r="F2" s="8"/>
      <c r="G2" s="8"/>
      <c r="H2" s="8"/>
      <c r="I2" s="8"/>
      <c r="J2" s="8"/>
      <c r="K2" s="8"/>
    </row>
    <row r="3" spans="1:1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</row>
    <row r="5" spans="1:11" x14ac:dyDescent="0.25">
      <c r="A5" s="3" t="s">
        <v>27</v>
      </c>
      <c r="B5" s="3" t="s">
        <v>28</v>
      </c>
    </row>
    <row r="6" spans="1:11" x14ac:dyDescent="0.25">
      <c r="A6" s="3" t="s">
        <v>1</v>
      </c>
      <c r="B6" s="5" t="s">
        <v>11</v>
      </c>
    </row>
    <row r="7" spans="1:11" x14ac:dyDescent="0.25">
      <c r="A7" s="3" t="s">
        <v>2</v>
      </c>
      <c r="B7" s="5" t="s">
        <v>12</v>
      </c>
    </row>
    <row r="8" spans="1:11" x14ac:dyDescent="0.25">
      <c r="A8" s="3" t="s">
        <v>3</v>
      </c>
      <c r="B8" s="5" t="s">
        <v>13</v>
      </c>
    </row>
    <row r="9" spans="1:11" x14ac:dyDescent="0.25">
      <c r="A9" s="3" t="s">
        <v>4</v>
      </c>
      <c r="B9" s="5" t="s">
        <v>14</v>
      </c>
    </row>
    <row r="10" spans="1:11" x14ac:dyDescent="0.25">
      <c r="A10" s="3" t="s">
        <v>5</v>
      </c>
      <c r="B10" s="5" t="s">
        <v>15</v>
      </c>
    </row>
    <row r="11" spans="1:11" x14ac:dyDescent="0.25">
      <c r="A11" s="3" t="s">
        <v>6</v>
      </c>
      <c r="B11" s="5" t="s">
        <v>16</v>
      </c>
    </row>
    <row r="12" spans="1:11" x14ac:dyDescent="0.25">
      <c r="A12" s="3" t="s">
        <v>7</v>
      </c>
      <c r="B12" s="5" t="s">
        <v>17</v>
      </c>
    </row>
    <row r="13" spans="1:11" x14ac:dyDescent="0.25">
      <c r="A13" s="3" t="s">
        <v>8</v>
      </c>
      <c r="B13" s="5" t="s">
        <v>18</v>
      </c>
    </row>
    <row r="14" spans="1:11" x14ac:dyDescent="0.25">
      <c r="A14" s="4" t="s">
        <v>9</v>
      </c>
      <c r="B14" s="5" t="s">
        <v>19</v>
      </c>
    </row>
    <row r="15" spans="1:11" x14ac:dyDescent="0.25">
      <c r="A15" s="3" t="s">
        <v>23</v>
      </c>
      <c r="B15" s="5" t="s">
        <v>20</v>
      </c>
      <c r="E15" s="2"/>
    </row>
    <row r="16" spans="1:11" x14ac:dyDescent="0.25">
      <c r="A16" s="3" t="s">
        <v>24</v>
      </c>
      <c r="B16" s="5" t="s">
        <v>21</v>
      </c>
    </row>
    <row r="17" spans="1:2" x14ac:dyDescent="0.25">
      <c r="A17" s="4" t="s">
        <v>10</v>
      </c>
      <c r="B17" s="5" t="s">
        <v>22</v>
      </c>
    </row>
  </sheetData>
  <mergeCells count="2">
    <mergeCell ref="A2:A3"/>
    <mergeCell ref="B2:K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A10" workbookViewId="0">
      <selection activeCell="C32" sqref="C32"/>
    </sheetView>
  </sheetViews>
  <sheetFormatPr defaultRowHeight="15" x14ac:dyDescent="0.25"/>
  <cols>
    <col min="1" max="1" width="8.7109375" bestFit="1" customWidth="1"/>
    <col min="2" max="2" width="12.140625" bestFit="1" customWidth="1"/>
    <col min="3" max="3" width="13.28515625" bestFit="1" customWidth="1"/>
    <col min="4" max="4" width="13.42578125" bestFit="1" customWidth="1"/>
    <col min="5" max="5" width="12.42578125" bestFit="1" customWidth="1"/>
    <col min="6" max="6" width="8.7109375" bestFit="1" customWidth="1"/>
    <col min="7" max="7" width="12" bestFit="1" customWidth="1"/>
    <col min="8" max="8" width="18" bestFit="1" customWidth="1"/>
    <col min="9" max="9" width="17.7109375" bestFit="1" customWidth="1"/>
    <col min="10" max="10" width="16.42578125" bestFit="1" customWidth="1"/>
    <col min="11" max="11" width="13.140625" bestFit="1" customWidth="1"/>
    <col min="12" max="12" width="13" bestFit="1" customWidth="1"/>
    <col min="13" max="13" width="14.85546875" bestFit="1" customWidth="1"/>
  </cols>
  <sheetData>
    <row r="1" spans="1:13" s="1" customFormat="1" x14ac:dyDescent="0.25">
      <c r="A1" s="1" t="s">
        <v>25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23</v>
      </c>
      <c r="L1" s="1" t="s">
        <v>24</v>
      </c>
      <c r="M1" s="1" t="s">
        <v>10</v>
      </c>
    </row>
    <row r="2" spans="1:13" x14ac:dyDescent="0.25">
      <c r="A2">
        <v>1</v>
      </c>
      <c r="B2" s="1">
        <v>1</v>
      </c>
      <c r="C2" s="1">
        <v>0</v>
      </c>
      <c r="D2" s="1" t="s">
        <v>0</v>
      </c>
      <c r="E2" s="1">
        <v>1</v>
      </c>
      <c r="F2" s="1">
        <v>0</v>
      </c>
      <c r="G2" s="1">
        <v>67</v>
      </c>
      <c r="H2" s="1">
        <v>137</v>
      </c>
      <c r="I2" s="1">
        <v>15</v>
      </c>
      <c r="J2" s="1">
        <v>13.7</v>
      </c>
      <c r="K2" s="1">
        <v>2.1</v>
      </c>
      <c r="L2" s="1">
        <v>7.1</v>
      </c>
      <c r="M2" s="1">
        <v>0.7</v>
      </c>
    </row>
    <row r="3" spans="1:13" x14ac:dyDescent="0.25">
      <c r="A3">
        <f>A2+1</f>
        <v>2</v>
      </c>
      <c r="B3" s="1">
        <v>0</v>
      </c>
      <c r="C3" s="1" t="s">
        <v>0</v>
      </c>
      <c r="D3" s="1">
        <v>0</v>
      </c>
      <c r="E3" s="1">
        <v>0</v>
      </c>
      <c r="F3" s="1">
        <v>0</v>
      </c>
      <c r="G3" s="1">
        <v>62</v>
      </c>
      <c r="H3" s="1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</row>
    <row r="4" spans="1:13" x14ac:dyDescent="0.25">
      <c r="A4">
        <f t="shared" ref="A4:A26" si="0">A3+1</f>
        <v>3</v>
      </c>
      <c r="B4" s="1">
        <v>1</v>
      </c>
      <c r="C4" s="1">
        <v>0</v>
      </c>
      <c r="D4" s="1">
        <v>0</v>
      </c>
      <c r="E4" s="1">
        <v>0</v>
      </c>
      <c r="F4" s="1">
        <v>0</v>
      </c>
      <c r="G4" s="1">
        <v>78</v>
      </c>
      <c r="H4" s="1">
        <v>50</v>
      </c>
      <c r="I4" s="1">
        <v>50</v>
      </c>
      <c r="J4" s="1">
        <v>8.9</v>
      </c>
      <c r="K4" s="1">
        <v>0.4</v>
      </c>
      <c r="L4" s="1">
        <v>7</v>
      </c>
      <c r="M4" s="1">
        <v>2.1</v>
      </c>
    </row>
    <row r="5" spans="1:13" x14ac:dyDescent="0.25">
      <c r="A5">
        <f t="shared" si="0"/>
        <v>4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76</v>
      </c>
      <c r="H5" s="1">
        <v>100</v>
      </c>
      <c r="I5" s="1">
        <v>30</v>
      </c>
      <c r="J5" s="1">
        <v>14.3</v>
      </c>
      <c r="K5" s="1">
        <v>0.7</v>
      </c>
      <c r="L5" s="1">
        <v>6.9</v>
      </c>
      <c r="M5" s="1">
        <v>1.8</v>
      </c>
    </row>
    <row r="6" spans="1:13" x14ac:dyDescent="0.25">
      <c r="A6">
        <f t="shared" si="0"/>
        <v>5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50</v>
      </c>
      <c r="H6" s="1">
        <v>100</v>
      </c>
      <c r="I6" s="1">
        <v>32</v>
      </c>
      <c r="J6" s="1">
        <v>11.9</v>
      </c>
      <c r="K6" s="1">
        <v>3.3</v>
      </c>
      <c r="L6" s="1">
        <v>6.1</v>
      </c>
      <c r="M6" s="1">
        <v>0.59</v>
      </c>
    </row>
    <row r="7" spans="1:13" x14ac:dyDescent="0.25">
      <c r="A7">
        <f t="shared" si="0"/>
        <v>6</v>
      </c>
      <c r="B7" s="1">
        <v>1</v>
      </c>
      <c r="C7" s="1">
        <v>0</v>
      </c>
      <c r="D7" s="1">
        <v>0</v>
      </c>
      <c r="E7" s="1">
        <v>1</v>
      </c>
      <c r="F7" s="1">
        <v>0</v>
      </c>
      <c r="G7" s="1">
        <v>43</v>
      </c>
      <c r="H7" s="1">
        <v>100</v>
      </c>
      <c r="I7" s="1">
        <v>0</v>
      </c>
      <c r="J7" s="1">
        <v>11.8</v>
      </c>
      <c r="K7" s="1">
        <v>0.5</v>
      </c>
      <c r="L7" s="1">
        <v>7.1</v>
      </c>
      <c r="M7" s="1">
        <v>0.59</v>
      </c>
    </row>
    <row r="8" spans="1:13" x14ac:dyDescent="0.25">
      <c r="A8">
        <f t="shared" si="0"/>
        <v>7</v>
      </c>
      <c r="B8" s="1">
        <v>1</v>
      </c>
      <c r="C8" s="1">
        <v>1</v>
      </c>
      <c r="D8" s="1">
        <v>0</v>
      </c>
      <c r="E8" s="1">
        <v>0</v>
      </c>
      <c r="F8" s="1">
        <v>0</v>
      </c>
      <c r="G8" s="1">
        <v>74</v>
      </c>
      <c r="H8" s="1" t="s">
        <v>0</v>
      </c>
      <c r="I8" s="1">
        <v>0</v>
      </c>
      <c r="J8" s="1">
        <v>15.7</v>
      </c>
      <c r="K8" s="1">
        <v>1.3</v>
      </c>
      <c r="L8" s="1" t="s">
        <v>0</v>
      </c>
      <c r="M8" s="1">
        <v>7.6</v>
      </c>
    </row>
    <row r="9" spans="1:13" x14ac:dyDescent="0.25">
      <c r="A9">
        <f t="shared" si="0"/>
        <v>8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66</v>
      </c>
      <c r="H9" s="1" t="s">
        <v>0</v>
      </c>
      <c r="I9" s="1">
        <v>30</v>
      </c>
      <c r="J9" s="1">
        <v>13.3</v>
      </c>
      <c r="K9" s="1">
        <v>8.5</v>
      </c>
      <c r="L9" s="1">
        <v>8.5</v>
      </c>
      <c r="M9" s="1">
        <v>0.73</v>
      </c>
    </row>
    <row r="10" spans="1:13" x14ac:dyDescent="0.25">
      <c r="A10">
        <f t="shared" si="0"/>
        <v>9</v>
      </c>
      <c r="B10" s="1">
        <v>1</v>
      </c>
      <c r="C10" s="1" t="s">
        <v>0</v>
      </c>
      <c r="D10" s="1">
        <v>0</v>
      </c>
      <c r="E10" s="1">
        <v>0</v>
      </c>
      <c r="F10" s="1">
        <v>0</v>
      </c>
      <c r="G10" s="1">
        <v>56</v>
      </c>
      <c r="H10" s="1">
        <v>0</v>
      </c>
      <c r="I10" s="1" t="s">
        <v>0</v>
      </c>
      <c r="J10" s="1">
        <v>13.7</v>
      </c>
      <c r="K10" s="1">
        <v>1</v>
      </c>
      <c r="L10" s="1">
        <v>8.8000000000000007</v>
      </c>
      <c r="M10" s="1">
        <v>0.88</v>
      </c>
    </row>
    <row r="11" spans="1:13" x14ac:dyDescent="0.25">
      <c r="A11">
        <f t="shared" si="0"/>
        <v>10</v>
      </c>
      <c r="B11" s="1">
        <v>1</v>
      </c>
      <c r="C11" s="1">
        <v>0</v>
      </c>
      <c r="D11" s="1">
        <v>0</v>
      </c>
      <c r="E11" s="1">
        <v>0</v>
      </c>
      <c r="F11" s="1">
        <v>0</v>
      </c>
      <c r="G11" s="1">
        <v>63</v>
      </c>
      <c r="H11" s="1" t="s">
        <v>0</v>
      </c>
      <c r="I11" s="1" t="s">
        <v>0</v>
      </c>
      <c r="J11" s="1">
        <v>13.5</v>
      </c>
      <c r="K11" s="1">
        <v>10.5</v>
      </c>
      <c r="L11" s="1">
        <v>7.3</v>
      </c>
      <c r="M11" s="1">
        <v>1.07</v>
      </c>
    </row>
    <row r="12" spans="1:13" x14ac:dyDescent="0.25">
      <c r="A12">
        <f t="shared" si="0"/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41</v>
      </c>
      <c r="H12" s="1">
        <v>100</v>
      </c>
      <c r="I12" s="1">
        <v>0</v>
      </c>
      <c r="J12" s="1">
        <v>10.199999999999999</v>
      </c>
      <c r="K12" s="1">
        <v>3.1</v>
      </c>
      <c r="L12" s="1">
        <v>5</v>
      </c>
      <c r="M12" s="1">
        <v>0.8</v>
      </c>
    </row>
    <row r="13" spans="1:13" x14ac:dyDescent="0.25">
      <c r="A13">
        <f t="shared" si="0"/>
        <v>12</v>
      </c>
      <c r="B13" s="1">
        <v>1</v>
      </c>
      <c r="C13" s="1">
        <v>0</v>
      </c>
      <c r="D13" s="1">
        <v>0</v>
      </c>
      <c r="E13" s="1" t="s">
        <v>0</v>
      </c>
      <c r="F13" s="1">
        <v>0</v>
      </c>
      <c r="G13" s="1">
        <v>60</v>
      </c>
      <c r="H13" s="1">
        <v>100</v>
      </c>
      <c r="I13" s="1">
        <v>60</v>
      </c>
      <c r="J13" s="1">
        <v>10.3</v>
      </c>
      <c r="K13" s="1">
        <v>0.5</v>
      </c>
      <c r="L13" s="1">
        <v>5.4</v>
      </c>
      <c r="M13" s="1">
        <v>1.23</v>
      </c>
    </row>
    <row r="14" spans="1:13" x14ac:dyDescent="0.25">
      <c r="A14">
        <f t="shared" si="0"/>
        <v>13</v>
      </c>
      <c r="B14" s="1">
        <v>1</v>
      </c>
      <c r="C14" s="1" t="s">
        <v>0</v>
      </c>
      <c r="D14" s="1" t="s">
        <v>0</v>
      </c>
      <c r="E14" s="1">
        <v>0</v>
      </c>
      <c r="F14" s="1">
        <v>0</v>
      </c>
      <c r="G14" s="1">
        <v>64</v>
      </c>
      <c r="H14" s="1">
        <v>200</v>
      </c>
      <c r="I14" s="1">
        <v>78</v>
      </c>
      <c r="J14" s="1">
        <v>14.9</v>
      </c>
      <c r="K14" s="1">
        <v>0.9</v>
      </c>
      <c r="L14" s="1">
        <v>6.5</v>
      </c>
      <c r="M14" s="1">
        <v>4.95</v>
      </c>
    </row>
    <row r="15" spans="1:13" x14ac:dyDescent="0.25">
      <c r="A15">
        <f t="shared" si="0"/>
        <v>14</v>
      </c>
      <c r="B15" s="1">
        <v>1</v>
      </c>
      <c r="C15" s="1" t="s">
        <v>0</v>
      </c>
      <c r="D15" s="1">
        <v>1</v>
      </c>
      <c r="E15" s="1">
        <v>0</v>
      </c>
      <c r="F15" s="1">
        <v>0</v>
      </c>
      <c r="G15" s="1">
        <v>71</v>
      </c>
      <c r="H15" s="1">
        <v>200</v>
      </c>
      <c r="I15" s="1">
        <v>60</v>
      </c>
      <c r="J15" s="1">
        <v>11.7</v>
      </c>
      <c r="K15" s="1">
        <v>1.7</v>
      </c>
      <c r="L15" s="1">
        <v>7.3</v>
      </c>
      <c r="M15" s="1">
        <v>0.68</v>
      </c>
    </row>
    <row r="16" spans="1:13" x14ac:dyDescent="0.25">
      <c r="A16">
        <f t="shared" si="0"/>
        <v>15</v>
      </c>
      <c r="B16" s="1">
        <v>1</v>
      </c>
      <c r="C16" s="1">
        <v>0</v>
      </c>
      <c r="D16" s="1">
        <v>0</v>
      </c>
      <c r="E16" s="1">
        <v>0</v>
      </c>
      <c r="F16" s="1">
        <v>0</v>
      </c>
      <c r="G16" s="1">
        <v>73</v>
      </c>
      <c r="H16" s="1">
        <v>80</v>
      </c>
      <c r="I16" s="1">
        <v>47</v>
      </c>
      <c r="J16" s="1">
        <v>16.399999999999999</v>
      </c>
      <c r="K16" s="1">
        <v>1</v>
      </c>
      <c r="L16" s="1">
        <v>6.3</v>
      </c>
      <c r="M16" s="1">
        <v>0.75</v>
      </c>
    </row>
    <row r="17" spans="1:13" x14ac:dyDescent="0.25">
      <c r="A17">
        <f t="shared" si="0"/>
        <v>16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80</v>
      </c>
      <c r="H17" s="1">
        <v>100</v>
      </c>
      <c r="I17" s="1">
        <v>0</v>
      </c>
      <c r="J17" s="1">
        <v>13.7</v>
      </c>
      <c r="K17" s="1">
        <v>1.6</v>
      </c>
      <c r="L17" s="1">
        <v>8.4</v>
      </c>
      <c r="M17" s="1">
        <v>0.79</v>
      </c>
    </row>
    <row r="18" spans="1:13" x14ac:dyDescent="0.25">
      <c r="A18">
        <f t="shared" si="0"/>
        <v>17</v>
      </c>
      <c r="B18" s="1">
        <v>1</v>
      </c>
      <c r="C18" s="1" t="s">
        <v>0</v>
      </c>
      <c r="D18" s="1">
        <v>0</v>
      </c>
      <c r="E18" s="1">
        <v>0</v>
      </c>
      <c r="F18" s="1">
        <v>0</v>
      </c>
      <c r="G18" s="1">
        <v>57</v>
      </c>
      <c r="H18" s="1" t="s">
        <v>0</v>
      </c>
      <c r="I18" s="1" t="s">
        <v>0</v>
      </c>
      <c r="J18" s="1">
        <v>15.5</v>
      </c>
      <c r="K18" s="1">
        <v>3.2</v>
      </c>
      <c r="L18" s="1" t="s">
        <v>0</v>
      </c>
      <c r="M18" s="1" t="s">
        <v>0</v>
      </c>
    </row>
    <row r="19" spans="1:13" x14ac:dyDescent="0.25">
      <c r="A19">
        <f t="shared" si="0"/>
        <v>18</v>
      </c>
      <c r="B19" s="1">
        <v>1</v>
      </c>
      <c r="C19" s="1">
        <v>0</v>
      </c>
      <c r="D19" s="1">
        <v>0</v>
      </c>
      <c r="E19" s="1">
        <v>0</v>
      </c>
      <c r="F19" s="1">
        <v>0</v>
      </c>
      <c r="G19" s="1">
        <v>20</v>
      </c>
      <c r="H19" s="1" t="s">
        <v>0</v>
      </c>
      <c r="I19" s="1">
        <v>2</v>
      </c>
      <c r="J19" s="1">
        <v>9.9</v>
      </c>
      <c r="K19" s="1">
        <v>1.8</v>
      </c>
      <c r="L19" s="1">
        <v>7.7</v>
      </c>
      <c r="M19" s="1">
        <v>0.7</v>
      </c>
    </row>
    <row r="20" spans="1:13" x14ac:dyDescent="0.25">
      <c r="A20">
        <f t="shared" si="0"/>
        <v>19</v>
      </c>
      <c r="B20" s="1">
        <v>1</v>
      </c>
      <c r="C20" s="1">
        <v>1</v>
      </c>
      <c r="D20" s="1">
        <v>0</v>
      </c>
      <c r="E20" s="1">
        <v>0</v>
      </c>
      <c r="F20" s="1">
        <v>0</v>
      </c>
      <c r="G20" s="1">
        <v>60</v>
      </c>
      <c r="H20" s="1">
        <v>20</v>
      </c>
      <c r="I20" s="1">
        <v>8</v>
      </c>
      <c r="J20" s="1">
        <v>13.1</v>
      </c>
      <c r="K20" s="1">
        <v>0.7</v>
      </c>
      <c r="L20" s="1">
        <v>8.1999999999999993</v>
      </c>
      <c r="M20" s="1">
        <v>0.71</v>
      </c>
    </row>
    <row r="21" spans="1:13" x14ac:dyDescent="0.25">
      <c r="A21">
        <f t="shared" si="0"/>
        <v>20</v>
      </c>
      <c r="B21" s="1">
        <v>1</v>
      </c>
      <c r="C21" s="1" t="s">
        <v>0</v>
      </c>
      <c r="D21" s="1" t="s">
        <v>0</v>
      </c>
      <c r="E21" s="1">
        <v>0</v>
      </c>
      <c r="F21" s="1">
        <v>0</v>
      </c>
      <c r="G21" s="1">
        <v>62</v>
      </c>
      <c r="H21" s="1">
        <v>120</v>
      </c>
      <c r="I21" s="1" t="s">
        <v>0</v>
      </c>
      <c r="J21" s="1">
        <v>12.2</v>
      </c>
      <c r="K21" s="1">
        <v>1</v>
      </c>
      <c r="L21" s="1">
        <v>58</v>
      </c>
      <c r="M21" s="1">
        <v>1.06</v>
      </c>
    </row>
    <row r="22" spans="1:13" x14ac:dyDescent="0.25">
      <c r="A22">
        <f t="shared" si="0"/>
        <v>21</v>
      </c>
      <c r="B22" s="1">
        <v>1</v>
      </c>
      <c r="C22" s="1" t="s">
        <v>0</v>
      </c>
      <c r="D22" s="1">
        <v>0</v>
      </c>
      <c r="E22" s="1">
        <v>0</v>
      </c>
      <c r="F22" s="1">
        <v>0</v>
      </c>
      <c r="G22" s="1">
        <v>67</v>
      </c>
      <c r="H22" s="1">
        <v>100</v>
      </c>
      <c r="I22" s="1" t="s">
        <v>0</v>
      </c>
      <c r="J22" s="1">
        <v>15.7</v>
      </c>
      <c r="K22" s="1">
        <v>0.6</v>
      </c>
      <c r="L22" s="1">
        <v>8.1999999999999993</v>
      </c>
      <c r="M22" s="1">
        <v>0.9</v>
      </c>
    </row>
    <row r="23" spans="1:13" x14ac:dyDescent="0.25">
      <c r="A23">
        <f t="shared" si="0"/>
        <v>22</v>
      </c>
      <c r="B23" s="1">
        <v>1</v>
      </c>
      <c r="C23" s="1" t="s">
        <v>0</v>
      </c>
      <c r="D23" s="1">
        <v>0</v>
      </c>
      <c r="E23" s="1">
        <v>0</v>
      </c>
      <c r="F23" s="1">
        <v>0</v>
      </c>
      <c r="G23" s="1">
        <v>77</v>
      </c>
      <c r="H23" s="1" t="s">
        <v>0</v>
      </c>
      <c r="I23" s="1" t="s">
        <v>0</v>
      </c>
      <c r="J23" s="1">
        <v>13.7</v>
      </c>
      <c r="K23" s="1">
        <v>0.5</v>
      </c>
      <c r="L23" s="1">
        <v>16.8</v>
      </c>
      <c r="M23" s="1">
        <v>1.72</v>
      </c>
    </row>
    <row r="24" spans="1:13" x14ac:dyDescent="0.25">
      <c r="A24">
        <f t="shared" si="0"/>
        <v>23</v>
      </c>
      <c r="B24" s="1">
        <v>1</v>
      </c>
      <c r="C24" s="1" t="s">
        <v>0</v>
      </c>
      <c r="D24" s="1">
        <v>0</v>
      </c>
      <c r="E24" s="1">
        <v>0</v>
      </c>
      <c r="F24" s="1">
        <v>0</v>
      </c>
      <c r="G24" s="1">
        <v>62</v>
      </c>
      <c r="H24" s="1" t="s">
        <v>0</v>
      </c>
      <c r="I24" s="1">
        <v>0</v>
      </c>
      <c r="J24" s="1">
        <v>14.3</v>
      </c>
      <c r="K24" s="1">
        <v>1.7</v>
      </c>
      <c r="L24" s="1">
        <v>6.9</v>
      </c>
      <c r="M24" s="1">
        <v>0.89</v>
      </c>
    </row>
    <row r="25" spans="1:13" x14ac:dyDescent="0.25">
      <c r="A25">
        <f t="shared" si="0"/>
        <v>24</v>
      </c>
      <c r="B25" s="1">
        <v>1</v>
      </c>
      <c r="C25" s="1">
        <v>1</v>
      </c>
      <c r="D25" s="1">
        <v>0</v>
      </c>
      <c r="E25" s="1">
        <v>0</v>
      </c>
      <c r="F25" s="1">
        <v>0</v>
      </c>
      <c r="G25" s="1">
        <v>76</v>
      </c>
      <c r="H25" s="1">
        <v>0</v>
      </c>
      <c r="I25" s="1">
        <v>0</v>
      </c>
      <c r="J25" s="1">
        <v>14.8</v>
      </c>
      <c r="K25" s="1">
        <v>0.77</v>
      </c>
      <c r="L25" s="1">
        <v>6.7</v>
      </c>
      <c r="M25" s="1">
        <v>0.95</v>
      </c>
    </row>
    <row r="26" spans="1:13" x14ac:dyDescent="0.25">
      <c r="A26">
        <f t="shared" si="0"/>
        <v>25</v>
      </c>
      <c r="B26" s="1">
        <v>1</v>
      </c>
      <c r="C26" s="1">
        <v>1</v>
      </c>
      <c r="D26" s="1">
        <v>0</v>
      </c>
      <c r="E26" s="1">
        <v>0</v>
      </c>
      <c r="F26" s="1">
        <v>0</v>
      </c>
      <c r="G26" s="1">
        <v>70</v>
      </c>
      <c r="H26" s="1">
        <v>100</v>
      </c>
      <c r="I26" s="1">
        <v>0</v>
      </c>
      <c r="J26" s="1">
        <v>14.9</v>
      </c>
      <c r="K26" s="1">
        <v>1.3</v>
      </c>
      <c r="L26" s="1">
        <v>7.3</v>
      </c>
      <c r="M26" s="1">
        <v>0.8</v>
      </c>
    </row>
  </sheetData>
  <autoFilter ref="A1:M1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defaultRowHeight="15" x14ac:dyDescent="0.25"/>
  <cols>
    <col min="1" max="1" width="8.7109375" bestFit="1" customWidth="1"/>
    <col min="2" max="2" width="12.140625" bestFit="1" customWidth="1"/>
    <col min="3" max="3" width="13.28515625" bestFit="1" customWidth="1"/>
    <col min="4" max="4" width="13.42578125" bestFit="1" customWidth="1"/>
    <col min="5" max="5" width="12.42578125" bestFit="1" customWidth="1"/>
    <col min="6" max="6" width="8.7109375" bestFit="1" customWidth="1"/>
    <col min="7" max="7" width="12" bestFit="1" customWidth="1"/>
    <col min="8" max="8" width="18" bestFit="1" customWidth="1"/>
    <col min="9" max="9" width="17.7109375" bestFit="1" customWidth="1"/>
    <col min="10" max="10" width="16.42578125" bestFit="1" customWidth="1"/>
    <col min="11" max="11" width="13.140625" bestFit="1" customWidth="1"/>
    <col min="12" max="12" width="13" bestFit="1" customWidth="1"/>
    <col min="13" max="13" width="14.85546875" bestFit="1" customWidth="1"/>
  </cols>
  <sheetData>
    <row r="1" spans="1:13" s="1" customFormat="1" x14ac:dyDescent="0.25">
      <c r="A1" s="1" t="s">
        <v>25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23</v>
      </c>
      <c r="L1" s="1" t="s">
        <v>24</v>
      </c>
      <c r="M1" s="1" t="s">
        <v>10</v>
      </c>
    </row>
    <row r="2" spans="1:13" x14ac:dyDescent="0.25">
      <c r="A2">
        <v>26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>
        <v>59</v>
      </c>
      <c r="H2" s="1">
        <v>200</v>
      </c>
      <c r="I2" s="1">
        <v>0</v>
      </c>
      <c r="J2" s="1">
        <v>11.3</v>
      </c>
      <c r="K2" s="1">
        <v>1.4</v>
      </c>
      <c r="L2" s="1">
        <v>7.9</v>
      </c>
      <c r="M2" s="1">
        <v>0.98</v>
      </c>
    </row>
    <row r="3" spans="1:13" x14ac:dyDescent="0.25">
      <c r="A3">
        <v>27</v>
      </c>
      <c r="B3" s="1">
        <v>0</v>
      </c>
      <c r="C3" s="1">
        <v>0</v>
      </c>
      <c r="D3" s="1">
        <v>0</v>
      </c>
      <c r="E3" s="1" t="s">
        <v>0</v>
      </c>
      <c r="F3" s="1">
        <v>0</v>
      </c>
      <c r="G3" s="1">
        <v>71</v>
      </c>
      <c r="H3" s="1">
        <v>0</v>
      </c>
      <c r="I3" s="1">
        <v>0</v>
      </c>
      <c r="J3" s="1">
        <v>13.9</v>
      </c>
      <c r="K3" s="1">
        <v>0.8</v>
      </c>
      <c r="L3" s="1">
        <v>8.5</v>
      </c>
      <c r="M3" s="1">
        <v>0.74</v>
      </c>
    </row>
    <row r="4" spans="1:13" x14ac:dyDescent="0.25">
      <c r="A4">
        <v>28</v>
      </c>
      <c r="B4" s="1">
        <v>1</v>
      </c>
      <c r="C4" s="1">
        <v>0</v>
      </c>
      <c r="D4" s="1">
        <v>1</v>
      </c>
      <c r="E4" s="1">
        <v>0</v>
      </c>
      <c r="F4" s="1">
        <v>0</v>
      </c>
      <c r="G4" s="1">
        <v>66</v>
      </c>
      <c r="H4" s="1">
        <v>0</v>
      </c>
      <c r="I4" s="1">
        <v>0</v>
      </c>
      <c r="J4" s="1">
        <v>15.7</v>
      </c>
      <c r="K4" s="1">
        <v>0.7</v>
      </c>
      <c r="L4" s="1">
        <v>6.5</v>
      </c>
      <c r="M4" s="1">
        <v>1.3</v>
      </c>
    </row>
    <row r="5" spans="1:13" x14ac:dyDescent="0.25">
      <c r="A5">
        <v>29</v>
      </c>
      <c r="B5" s="1">
        <v>1</v>
      </c>
      <c r="C5" s="1">
        <v>0</v>
      </c>
      <c r="D5" s="1">
        <v>1</v>
      </c>
      <c r="E5" s="1">
        <v>0</v>
      </c>
      <c r="F5" s="1" t="s">
        <v>0</v>
      </c>
      <c r="G5" s="1">
        <v>71</v>
      </c>
      <c r="H5" s="1">
        <v>75</v>
      </c>
      <c r="I5" s="1" t="s">
        <v>0</v>
      </c>
      <c r="J5" s="1">
        <v>15.1</v>
      </c>
      <c r="K5" s="1">
        <v>2.5</v>
      </c>
      <c r="L5" s="1">
        <v>7.3</v>
      </c>
      <c r="M5" s="1">
        <v>0.7</v>
      </c>
    </row>
    <row r="6" spans="1:13" x14ac:dyDescent="0.25">
      <c r="A6">
        <v>30</v>
      </c>
      <c r="B6" s="1">
        <v>0</v>
      </c>
      <c r="C6" s="1" t="s">
        <v>0</v>
      </c>
      <c r="D6" s="1">
        <v>0</v>
      </c>
      <c r="E6" s="1">
        <v>0</v>
      </c>
      <c r="F6" s="1">
        <v>0</v>
      </c>
      <c r="G6" s="1">
        <v>52</v>
      </c>
      <c r="H6" s="1">
        <v>0</v>
      </c>
      <c r="I6" s="1">
        <v>0</v>
      </c>
      <c r="J6" s="1">
        <v>15.6</v>
      </c>
      <c r="K6" s="1">
        <v>2.2000000000000002</v>
      </c>
      <c r="L6" s="1">
        <v>6.7</v>
      </c>
      <c r="M6" s="1">
        <v>0.86</v>
      </c>
    </row>
    <row r="7" spans="1:13" x14ac:dyDescent="0.25">
      <c r="A7">
        <v>31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60</v>
      </c>
      <c r="H7" s="1" t="s">
        <v>0</v>
      </c>
      <c r="I7" s="1">
        <v>0</v>
      </c>
      <c r="J7" s="1">
        <v>16.600000000000001</v>
      </c>
      <c r="K7" s="1">
        <v>0.9</v>
      </c>
      <c r="L7" s="1">
        <v>8.3000000000000007</v>
      </c>
      <c r="M7" s="1">
        <v>0.72</v>
      </c>
    </row>
    <row r="8" spans="1:13" x14ac:dyDescent="0.25">
      <c r="A8">
        <v>32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45</v>
      </c>
      <c r="H8" s="1">
        <v>0</v>
      </c>
      <c r="I8" s="1">
        <v>0</v>
      </c>
      <c r="J8" s="1" t="s">
        <v>0</v>
      </c>
      <c r="K8" s="1" t="s">
        <v>0</v>
      </c>
      <c r="L8" s="1" t="s">
        <v>0</v>
      </c>
      <c r="M8" s="1" t="s">
        <v>0</v>
      </c>
    </row>
    <row r="9" spans="1:13" x14ac:dyDescent="0.25">
      <c r="A9">
        <v>33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58</v>
      </c>
      <c r="H9" s="1" t="s">
        <v>0</v>
      </c>
      <c r="I9" s="1">
        <v>40</v>
      </c>
      <c r="J9" s="1">
        <v>15</v>
      </c>
      <c r="K9" s="1">
        <v>2.1</v>
      </c>
      <c r="L9" s="1">
        <v>7.6</v>
      </c>
      <c r="M9" s="1">
        <v>0.8</v>
      </c>
    </row>
    <row r="10" spans="1:13" x14ac:dyDescent="0.25">
      <c r="A10">
        <v>34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  <c r="G10" s="1">
        <v>73</v>
      </c>
      <c r="H10" s="1" t="s">
        <v>0</v>
      </c>
      <c r="I10" s="1">
        <v>0</v>
      </c>
      <c r="J10" s="1">
        <v>11.8</v>
      </c>
      <c r="K10" s="1">
        <v>0.7</v>
      </c>
      <c r="L10" s="1">
        <v>7.4</v>
      </c>
      <c r="M10" s="1">
        <v>0.77</v>
      </c>
    </row>
    <row r="11" spans="1:13" x14ac:dyDescent="0.25">
      <c r="A11">
        <v>35</v>
      </c>
      <c r="B11" s="1">
        <v>1</v>
      </c>
      <c r="C11" s="1">
        <v>0</v>
      </c>
      <c r="D11" s="1">
        <v>0</v>
      </c>
      <c r="E11" s="1">
        <v>1</v>
      </c>
      <c r="F11" s="1">
        <v>0</v>
      </c>
      <c r="G11" s="1">
        <v>50</v>
      </c>
      <c r="H11" s="1" t="s">
        <v>0</v>
      </c>
      <c r="I11" s="1">
        <v>0</v>
      </c>
      <c r="J11" s="1">
        <v>15.3</v>
      </c>
      <c r="K11" s="1">
        <v>1.4</v>
      </c>
      <c r="L11" s="1" t="s">
        <v>0</v>
      </c>
      <c r="M11" s="1">
        <v>0.76</v>
      </c>
    </row>
    <row r="12" spans="1:13" x14ac:dyDescent="0.25">
      <c r="A12">
        <v>36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  <c r="G12" s="1">
        <v>65</v>
      </c>
      <c r="H12" s="1">
        <v>100</v>
      </c>
      <c r="I12" s="1" t="s">
        <v>0</v>
      </c>
      <c r="J12" s="1">
        <v>10.3</v>
      </c>
      <c r="K12" s="1">
        <v>0.8</v>
      </c>
      <c r="L12" s="1">
        <v>7</v>
      </c>
      <c r="M12" s="1">
        <v>0.57999999999999996</v>
      </c>
    </row>
    <row r="13" spans="1:13" x14ac:dyDescent="0.25">
      <c r="A13">
        <v>37</v>
      </c>
      <c r="B13" s="1">
        <v>1</v>
      </c>
      <c r="C13" s="1">
        <v>1</v>
      </c>
      <c r="D13" s="1">
        <v>0</v>
      </c>
      <c r="E13" s="1">
        <v>0</v>
      </c>
      <c r="F13" s="1">
        <v>0</v>
      </c>
      <c r="G13" s="1">
        <v>76</v>
      </c>
      <c r="H13" s="1">
        <v>0</v>
      </c>
      <c r="I13" s="1">
        <v>50</v>
      </c>
      <c r="J13" s="1">
        <v>12.6</v>
      </c>
      <c r="K13" s="1">
        <v>1.7</v>
      </c>
      <c r="L13" s="1">
        <v>7.5</v>
      </c>
      <c r="M13" s="1">
        <v>0.9</v>
      </c>
    </row>
    <row r="14" spans="1:13" x14ac:dyDescent="0.25">
      <c r="A14">
        <v>38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56</v>
      </c>
      <c r="H14" s="1">
        <v>100</v>
      </c>
      <c r="I14" s="1">
        <v>40</v>
      </c>
      <c r="J14" s="1">
        <v>14.6</v>
      </c>
      <c r="K14" s="1">
        <v>3.7</v>
      </c>
      <c r="L14" s="1">
        <v>6.3</v>
      </c>
      <c r="M14" s="1">
        <v>0.69</v>
      </c>
    </row>
    <row r="15" spans="1:13" x14ac:dyDescent="0.25">
      <c r="A15">
        <v>39</v>
      </c>
      <c r="B15" s="1">
        <v>0</v>
      </c>
      <c r="C15" s="1">
        <v>0</v>
      </c>
      <c r="D15" s="1">
        <v>1</v>
      </c>
      <c r="E15" s="1">
        <v>0</v>
      </c>
      <c r="F15" s="1">
        <v>0</v>
      </c>
      <c r="G15" s="1">
        <v>68</v>
      </c>
      <c r="H15" s="1" t="s">
        <v>0</v>
      </c>
      <c r="I15" s="1">
        <v>30</v>
      </c>
      <c r="J15" s="1">
        <v>11.5</v>
      </c>
      <c r="K15" s="1">
        <v>4.9000000000000004</v>
      </c>
      <c r="L15" s="1">
        <v>6.1</v>
      </c>
      <c r="M15" s="1">
        <v>0.62</v>
      </c>
    </row>
    <row r="16" spans="1:13" x14ac:dyDescent="0.25">
      <c r="A16">
        <v>40</v>
      </c>
      <c r="B16" s="1">
        <v>1</v>
      </c>
      <c r="C16" s="1">
        <v>0</v>
      </c>
      <c r="D16" s="1">
        <v>0</v>
      </c>
      <c r="E16" s="1">
        <v>0</v>
      </c>
      <c r="F16" s="1">
        <v>0</v>
      </c>
      <c r="G16" s="1">
        <v>72</v>
      </c>
      <c r="H16" s="1">
        <v>300</v>
      </c>
      <c r="I16" s="1" t="s">
        <v>0</v>
      </c>
      <c r="J16" s="1">
        <v>12.6</v>
      </c>
      <c r="K16" s="1">
        <v>2.4</v>
      </c>
      <c r="L16" s="1" t="s">
        <v>0</v>
      </c>
      <c r="M16" s="1">
        <v>0.77</v>
      </c>
    </row>
    <row r="17" spans="1:13" x14ac:dyDescent="0.25">
      <c r="A17">
        <v>41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66</v>
      </c>
      <c r="H17" s="1">
        <v>0</v>
      </c>
      <c r="I17" s="1">
        <v>0</v>
      </c>
      <c r="J17" s="1">
        <v>12.1</v>
      </c>
      <c r="K17" s="1">
        <v>1.4</v>
      </c>
      <c r="L17" s="1">
        <v>6.7</v>
      </c>
      <c r="M17" s="1">
        <v>0.71</v>
      </c>
    </row>
    <row r="18" spans="1:13" x14ac:dyDescent="0.25">
      <c r="A18">
        <v>42</v>
      </c>
      <c r="B18" s="1">
        <v>1</v>
      </c>
      <c r="C18" s="1">
        <v>0</v>
      </c>
      <c r="D18" s="1">
        <v>0</v>
      </c>
      <c r="E18" s="1">
        <v>0</v>
      </c>
      <c r="F18" s="1">
        <v>0</v>
      </c>
      <c r="G18" s="1">
        <v>68</v>
      </c>
      <c r="H18" s="1">
        <v>60</v>
      </c>
      <c r="I18" s="1" t="s">
        <v>0</v>
      </c>
      <c r="J18" s="1">
        <v>15.6</v>
      </c>
      <c r="K18" s="1">
        <v>1.4</v>
      </c>
      <c r="L18" s="1">
        <v>7.8</v>
      </c>
      <c r="M18" s="1">
        <v>0.55000000000000004</v>
      </c>
    </row>
    <row r="19" spans="1:13" x14ac:dyDescent="0.25">
      <c r="A19">
        <v>43</v>
      </c>
      <c r="B19" s="1">
        <v>1</v>
      </c>
      <c r="C19" s="1">
        <v>0</v>
      </c>
      <c r="D19" s="1">
        <v>0</v>
      </c>
      <c r="E19" s="1">
        <v>0</v>
      </c>
      <c r="F19" s="1">
        <v>0</v>
      </c>
      <c r="G19" s="1">
        <v>63</v>
      </c>
      <c r="H19" s="1">
        <v>100</v>
      </c>
      <c r="I19" s="1">
        <v>0</v>
      </c>
      <c r="J19" s="1">
        <v>9.5</v>
      </c>
      <c r="K19" s="1">
        <v>1.6</v>
      </c>
      <c r="L19" s="1">
        <v>37</v>
      </c>
      <c r="M19" s="1">
        <v>0.4</v>
      </c>
    </row>
    <row r="20" spans="1:13" x14ac:dyDescent="0.25">
      <c r="A20">
        <v>44</v>
      </c>
      <c r="B20" s="1">
        <v>0</v>
      </c>
      <c r="C20" s="1">
        <v>1</v>
      </c>
      <c r="D20" s="1">
        <v>0</v>
      </c>
      <c r="E20" s="1">
        <v>0</v>
      </c>
      <c r="F20" s="1">
        <v>0</v>
      </c>
      <c r="G20" s="1">
        <v>23</v>
      </c>
      <c r="H20" s="1">
        <v>0</v>
      </c>
      <c r="I20" s="1">
        <v>0</v>
      </c>
      <c r="J20" s="1">
        <v>12.7</v>
      </c>
      <c r="K20" s="1">
        <v>2.8</v>
      </c>
      <c r="L20" s="1">
        <v>4.9000000000000004</v>
      </c>
      <c r="M20" s="1">
        <v>0.2</v>
      </c>
    </row>
    <row r="21" spans="1:13" x14ac:dyDescent="0.25">
      <c r="A21">
        <v>45</v>
      </c>
      <c r="B21" s="1">
        <v>1</v>
      </c>
      <c r="C21" s="1">
        <v>0</v>
      </c>
      <c r="D21" s="1">
        <v>0</v>
      </c>
      <c r="E21" s="1">
        <v>0</v>
      </c>
      <c r="F21" s="1">
        <v>0</v>
      </c>
      <c r="G21" s="1">
        <v>59</v>
      </c>
      <c r="H21" s="1">
        <v>75</v>
      </c>
      <c r="I21" s="1">
        <v>44</v>
      </c>
      <c r="J21" s="1">
        <v>13</v>
      </c>
      <c r="K21" s="1">
        <v>1.9</v>
      </c>
      <c r="L21" s="1">
        <v>6.5</v>
      </c>
      <c r="M21" s="1">
        <v>0.64</v>
      </c>
    </row>
    <row r="22" spans="1:13" x14ac:dyDescent="0.25">
      <c r="A22">
        <v>46</v>
      </c>
      <c r="B22" s="1">
        <v>1</v>
      </c>
      <c r="C22" s="1" t="s">
        <v>0</v>
      </c>
      <c r="D22" s="1">
        <v>0</v>
      </c>
      <c r="E22" s="1">
        <v>0</v>
      </c>
      <c r="F22" s="1">
        <v>0</v>
      </c>
      <c r="G22" s="1">
        <v>82</v>
      </c>
      <c r="H22" s="1">
        <v>50</v>
      </c>
      <c r="I22" s="1">
        <v>48</v>
      </c>
      <c r="J22" s="1">
        <v>14.4</v>
      </c>
      <c r="K22" s="1">
        <v>2.2999999999999998</v>
      </c>
      <c r="L22" s="1">
        <v>6.7</v>
      </c>
      <c r="M22" s="1">
        <v>1.5</v>
      </c>
    </row>
    <row r="23" spans="1:13" x14ac:dyDescent="0.25">
      <c r="A23">
        <v>47</v>
      </c>
      <c r="B23" s="1">
        <v>1</v>
      </c>
      <c r="C23" s="1">
        <v>0</v>
      </c>
      <c r="D23" s="1">
        <v>0</v>
      </c>
      <c r="E23" s="1">
        <v>0</v>
      </c>
      <c r="F23" s="1">
        <v>0</v>
      </c>
      <c r="G23" s="1">
        <v>61</v>
      </c>
      <c r="H23" s="1" t="s">
        <v>0</v>
      </c>
      <c r="I23" s="1">
        <v>15</v>
      </c>
      <c r="J23" s="1">
        <v>14.9</v>
      </c>
      <c r="K23" s="1">
        <v>1</v>
      </c>
      <c r="L23" s="1">
        <v>7.4</v>
      </c>
      <c r="M23" s="1">
        <v>1.1000000000000001</v>
      </c>
    </row>
    <row r="24" spans="1:13" x14ac:dyDescent="0.25">
      <c r="A24">
        <v>48</v>
      </c>
      <c r="B24" s="1">
        <v>1</v>
      </c>
      <c r="C24" s="1" t="s">
        <v>0</v>
      </c>
      <c r="D24" s="1">
        <v>0</v>
      </c>
      <c r="E24" s="1">
        <v>0</v>
      </c>
      <c r="F24" s="1">
        <v>0</v>
      </c>
      <c r="G24" s="1">
        <v>78</v>
      </c>
      <c r="H24" s="1">
        <v>80</v>
      </c>
      <c r="I24" s="1" t="s">
        <v>0</v>
      </c>
      <c r="J24" s="1">
        <v>14.4</v>
      </c>
      <c r="K24" s="1">
        <v>0.9</v>
      </c>
      <c r="L24" s="1">
        <v>7</v>
      </c>
      <c r="M24" s="1">
        <v>1.0900000000000001</v>
      </c>
    </row>
    <row r="25" spans="1:13" x14ac:dyDescent="0.25">
      <c r="A25">
        <v>49</v>
      </c>
      <c r="B25" s="1">
        <v>1</v>
      </c>
      <c r="C25" s="1">
        <v>0</v>
      </c>
      <c r="D25" s="1">
        <v>0</v>
      </c>
      <c r="E25" s="1">
        <v>0</v>
      </c>
      <c r="F25" s="1">
        <v>0</v>
      </c>
      <c r="G25" s="1">
        <v>52</v>
      </c>
      <c r="H25" s="1">
        <v>80</v>
      </c>
      <c r="I25" s="1" t="s">
        <v>0</v>
      </c>
      <c r="J25" s="1">
        <v>9.8000000000000007</v>
      </c>
      <c r="K25" s="1">
        <v>0.5</v>
      </c>
      <c r="L25" s="1">
        <v>5.6</v>
      </c>
      <c r="M25" s="1" t="s">
        <v>0</v>
      </c>
    </row>
    <row r="26" spans="1:13" x14ac:dyDescent="0.25">
      <c r="A26">
        <v>50</v>
      </c>
      <c r="B26" s="1">
        <v>1</v>
      </c>
      <c r="C26" s="1" t="s">
        <v>0</v>
      </c>
      <c r="D26" s="1">
        <v>0</v>
      </c>
      <c r="E26" s="1">
        <v>0</v>
      </c>
      <c r="F26" s="1">
        <v>0</v>
      </c>
      <c r="G26" s="1">
        <v>51</v>
      </c>
      <c r="H26" s="1">
        <v>100</v>
      </c>
      <c r="I26" s="1">
        <v>34.5</v>
      </c>
      <c r="J26" s="1">
        <v>10.4</v>
      </c>
      <c r="K26" s="1">
        <v>16</v>
      </c>
      <c r="L26" s="1">
        <v>5.9</v>
      </c>
      <c r="M26" s="1">
        <v>0.9</v>
      </c>
    </row>
  </sheetData>
  <autoFilter ref="A1:M1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defaultRowHeight="15" x14ac:dyDescent="0.25"/>
  <cols>
    <col min="1" max="1" width="8.7109375" bestFit="1" customWidth="1"/>
    <col min="2" max="2" width="12.140625" bestFit="1" customWidth="1"/>
    <col min="3" max="3" width="13.28515625" bestFit="1" customWidth="1"/>
    <col min="4" max="4" width="13.42578125" bestFit="1" customWidth="1"/>
    <col min="5" max="5" width="12.42578125" bestFit="1" customWidth="1"/>
    <col min="6" max="6" width="8.7109375" bestFit="1" customWidth="1"/>
    <col min="7" max="7" width="12" bestFit="1" customWidth="1"/>
    <col min="8" max="8" width="18" bestFit="1" customWidth="1"/>
    <col min="9" max="9" width="17.7109375" bestFit="1" customWidth="1"/>
    <col min="10" max="10" width="16.42578125" bestFit="1" customWidth="1"/>
    <col min="11" max="11" width="13.140625" bestFit="1" customWidth="1"/>
    <col min="12" max="12" width="13" bestFit="1" customWidth="1"/>
    <col min="13" max="13" width="14.85546875" bestFit="1" customWidth="1"/>
  </cols>
  <sheetData>
    <row r="1" spans="1:13" s="1" customFormat="1" x14ac:dyDescent="0.25">
      <c r="A1" s="1" t="s">
        <v>25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23</v>
      </c>
      <c r="L1" s="1" t="s">
        <v>24</v>
      </c>
      <c r="M1" s="1" t="s">
        <v>10</v>
      </c>
    </row>
    <row r="2" spans="1:13" x14ac:dyDescent="0.25">
      <c r="A2">
        <v>51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56</v>
      </c>
      <c r="H2" s="1">
        <v>100</v>
      </c>
      <c r="I2" s="1" t="s">
        <v>0</v>
      </c>
      <c r="J2" s="1">
        <v>15.8</v>
      </c>
      <c r="K2" s="1">
        <v>4.5999999999999996</v>
      </c>
      <c r="L2" s="1">
        <v>6.6</v>
      </c>
      <c r="M2" s="1">
        <v>0.7</v>
      </c>
    </row>
    <row r="3" spans="1:13" x14ac:dyDescent="0.25">
      <c r="A3">
        <v>52</v>
      </c>
      <c r="B3" s="1">
        <v>1</v>
      </c>
      <c r="C3" s="1">
        <v>0</v>
      </c>
      <c r="D3" s="1" t="s">
        <v>0</v>
      </c>
      <c r="E3" s="1" t="s">
        <v>0</v>
      </c>
      <c r="F3" s="1">
        <v>0</v>
      </c>
      <c r="G3" s="1">
        <v>64</v>
      </c>
      <c r="H3" s="1">
        <v>100</v>
      </c>
      <c r="I3" s="1">
        <v>0</v>
      </c>
      <c r="J3" s="1">
        <v>14.8</v>
      </c>
      <c r="K3" s="1">
        <v>2.6</v>
      </c>
      <c r="L3" s="1">
        <v>8</v>
      </c>
      <c r="M3" s="1">
        <v>0.8</v>
      </c>
    </row>
    <row r="4" spans="1:13" x14ac:dyDescent="0.25">
      <c r="A4">
        <v>53</v>
      </c>
      <c r="B4" s="1">
        <v>1</v>
      </c>
      <c r="C4" s="1" t="s">
        <v>0</v>
      </c>
      <c r="D4" s="1">
        <v>0</v>
      </c>
      <c r="E4" s="1">
        <v>0</v>
      </c>
      <c r="F4" s="1">
        <v>0</v>
      </c>
      <c r="G4" s="1">
        <v>57</v>
      </c>
      <c r="H4" s="1">
        <v>0</v>
      </c>
      <c r="I4" s="1" t="s">
        <v>0</v>
      </c>
      <c r="J4" s="1">
        <v>16.399999999999999</v>
      </c>
      <c r="K4" s="1">
        <v>1.1000000000000001</v>
      </c>
      <c r="L4" s="1">
        <v>7.9</v>
      </c>
      <c r="M4" s="1">
        <v>1.05</v>
      </c>
    </row>
    <row r="5" spans="1:13" x14ac:dyDescent="0.25">
      <c r="A5">
        <v>54</v>
      </c>
      <c r="B5" s="1">
        <v>1</v>
      </c>
      <c r="C5" s="1">
        <v>0</v>
      </c>
      <c r="D5" s="1">
        <v>1</v>
      </c>
      <c r="E5" s="1">
        <v>0</v>
      </c>
      <c r="F5" s="1">
        <v>0</v>
      </c>
      <c r="G5" s="1">
        <v>58</v>
      </c>
      <c r="H5" s="1" t="s">
        <v>0</v>
      </c>
      <c r="I5" s="1">
        <v>10</v>
      </c>
      <c r="J5" s="1">
        <v>13.9</v>
      </c>
      <c r="K5" s="1">
        <v>2.9</v>
      </c>
      <c r="L5" s="1">
        <v>6.3</v>
      </c>
      <c r="M5" s="1">
        <v>0.8</v>
      </c>
    </row>
    <row r="6" spans="1:13" x14ac:dyDescent="0.25">
      <c r="A6">
        <v>55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71</v>
      </c>
      <c r="H6" s="1" t="s">
        <v>0</v>
      </c>
      <c r="I6" s="1" t="s">
        <v>0</v>
      </c>
      <c r="J6" s="1">
        <v>12.6</v>
      </c>
      <c r="K6" s="1" t="s">
        <v>0</v>
      </c>
      <c r="L6" s="1" t="s">
        <v>0</v>
      </c>
      <c r="M6" s="1">
        <v>0.48</v>
      </c>
    </row>
    <row r="7" spans="1:13" x14ac:dyDescent="0.25">
      <c r="A7">
        <v>56</v>
      </c>
      <c r="B7" s="1">
        <v>1</v>
      </c>
      <c r="C7" s="1">
        <v>0</v>
      </c>
      <c r="D7" s="1">
        <v>0</v>
      </c>
      <c r="E7" s="1">
        <v>0</v>
      </c>
      <c r="F7" s="1">
        <v>1</v>
      </c>
      <c r="G7" s="1">
        <v>52</v>
      </c>
      <c r="H7" s="1">
        <v>0</v>
      </c>
      <c r="I7" s="1">
        <v>33</v>
      </c>
      <c r="J7" s="1">
        <v>15.8</v>
      </c>
      <c r="K7" s="1">
        <v>0.5</v>
      </c>
      <c r="L7" s="1">
        <v>7.5</v>
      </c>
      <c r="M7" s="1">
        <v>0.77</v>
      </c>
    </row>
    <row r="8" spans="1:13" x14ac:dyDescent="0.25">
      <c r="A8">
        <v>57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61</v>
      </c>
      <c r="H8" s="1" t="s">
        <v>0</v>
      </c>
      <c r="I8" s="1">
        <v>50</v>
      </c>
      <c r="J8" s="1">
        <v>9.5</v>
      </c>
      <c r="K8" s="1">
        <v>1.5</v>
      </c>
      <c r="L8" s="1">
        <v>3.9</v>
      </c>
      <c r="M8" s="1">
        <v>2.69</v>
      </c>
    </row>
    <row r="9" spans="1:13" x14ac:dyDescent="0.25">
      <c r="A9">
        <v>58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65</v>
      </c>
      <c r="H9" s="1" t="s">
        <v>0</v>
      </c>
      <c r="I9" s="1" t="s">
        <v>0</v>
      </c>
      <c r="J9" s="1">
        <v>14.6</v>
      </c>
      <c r="K9" s="1">
        <v>1.3</v>
      </c>
      <c r="L9" s="1">
        <v>7.8</v>
      </c>
      <c r="M9" s="1">
        <v>0.83</v>
      </c>
    </row>
    <row r="10" spans="1:13" x14ac:dyDescent="0.25">
      <c r="A10">
        <v>59</v>
      </c>
      <c r="B10" s="1">
        <v>1</v>
      </c>
      <c r="C10" s="1">
        <v>0</v>
      </c>
      <c r="D10" s="1">
        <v>0</v>
      </c>
      <c r="E10" s="1">
        <v>0</v>
      </c>
      <c r="F10" s="1" t="s">
        <v>0</v>
      </c>
      <c r="G10" s="1">
        <v>87</v>
      </c>
      <c r="H10" s="1">
        <v>100</v>
      </c>
      <c r="I10" s="1">
        <v>50</v>
      </c>
      <c r="J10" s="1">
        <v>12.6</v>
      </c>
      <c r="K10" s="1">
        <v>0.8</v>
      </c>
      <c r="L10" s="1">
        <v>6.9</v>
      </c>
      <c r="M10" s="1">
        <v>1.9</v>
      </c>
    </row>
    <row r="11" spans="1:13" x14ac:dyDescent="0.25">
      <c r="A11">
        <v>60</v>
      </c>
      <c r="B11" s="1">
        <v>1</v>
      </c>
      <c r="C11" s="1">
        <v>1</v>
      </c>
      <c r="D11" s="1">
        <v>0</v>
      </c>
      <c r="E11" s="1">
        <v>0</v>
      </c>
      <c r="F11" s="1">
        <v>0</v>
      </c>
      <c r="G11" s="1">
        <v>71</v>
      </c>
      <c r="H11" s="1" t="s">
        <v>0</v>
      </c>
      <c r="I11" s="1">
        <v>0</v>
      </c>
      <c r="J11" s="1">
        <v>9.1</v>
      </c>
      <c r="K11" s="1" t="s">
        <v>0</v>
      </c>
      <c r="L11" s="1">
        <v>5.5</v>
      </c>
      <c r="M11" s="1">
        <v>1.18</v>
      </c>
    </row>
    <row r="12" spans="1:13" x14ac:dyDescent="0.25">
      <c r="A12">
        <v>61</v>
      </c>
      <c r="B12" s="1">
        <v>1</v>
      </c>
      <c r="C12" s="1">
        <v>0</v>
      </c>
      <c r="D12" s="1">
        <v>0</v>
      </c>
      <c r="E12" s="1" t="s">
        <v>0</v>
      </c>
      <c r="F12" s="1">
        <v>0</v>
      </c>
      <c r="G12" s="1">
        <v>58</v>
      </c>
      <c r="H12" s="1" t="s">
        <v>0</v>
      </c>
      <c r="I12" s="1" t="s">
        <v>0</v>
      </c>
      <c r="J12" s="1">
        <v>14.1</v>
      </c>
      <c r="K12" s="1">
        <v>3.3</v>
      </c>
      <c r="L12" s="1">
        <v>6.8</v>
      </c>
      <c r="M12" s="1">
        <v>0.67</v>
      </c>
    </row>
    <row r="13" spans="1:13" x14ac:dyDescent="0.25">
      <c r="A13">
        <v>62</v>
      </c>
      <c r="B13" s="1">
        <v>1</v>
      </c>
      <c r="C13" s="1">
        <v>0</v>
      </c>
      <c r="D13" s="1">
        <v>0</v>
      </c>
      <c r="E13" s="1">
        <v>0</v>
      </c>
      <c r="F13" s="1">
        <v>0</v>
      </c>
      <c r="G13" s="1">
        <v>73</v>
      </c>
      <c r="H13" s="1" t="s">
        <v>0</v>
      </c>
      <c r="I13" s="1" t="s">
        <v>0</v>
      </c>
      <c r="J13" s="1">
        <v>13.1</v>
      </c>
      <c r="K13" s="1">
        <v>0.8</v>
      </c>
      <c r="L13" s="1">
        <v>6.3</v>
      </c>
      <c r="M13" s="1">
        <v>0.86</v>
      </c>
    </row>
    <row r="14" spans="1:13" x14ac:dyDescent="0.25">
      <c r="A14">
        <v>63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73</v>
      </c>
      <c r="H14" s="1" t="s">
        <v>0</v>
      </c>
      <c r="I14" s="1">
        <v>0</v>
      </c>
      <c r="J14" s="1">
        <v>13</v>
      </c>
      <c r="K14" s="1">
        <v>9.5</v>
      </c>
      <c r="L14" s="1">
        <v>6.1</v>
      </c>
      <c r="M14" s="1">
        <v>1.2</v>
      </c>
    </row>
    <row r="15" spans="1:13" x14ac:dyDescent="0.25">
      <c r="A15">
        <v>64</v>
      </c>
      <c r="B15" s="1">
        <v>1</v>
      </c>
      <c r="C15" s="1">
        <v>0</v>
      </c>
      <c r="D15" s="1">
        <v>0</v>
      </c>
      <c r="E15" s="1">
        <v>0</v>
      </c>
      <c r="F15" s="1" t="s">
        <v>0</v>
      </c>
      <c r="G15" s="1">
        <v>93</v>
      </c>
      <c r="H15" s="1" t="s">
        <v>0</v>
      </c>
      <c r="I15" s="1">
        <v>0</v>
      </c>
      <c r="J15" s="1">
        <v>12</v>
      </c>
      <c r="K15" s="1">
        <v>3.5</v>
      </c>
      <c r="L15" s="1">
        <v>5.7</v>
      </c>
      <c r="M15" s="1">
        <v>2.19</v>
      </c>
    </row>
    <row r="16" spans="1:13" x14ac:dyDescent="0.25">
      <c r="A16">
        <v>65</v>
      </c>
      <c r="B16" s="1">
        <v>1</v>
      </c>
      <c r="C16" s="1">
        <v>0</v>
      </c>
      <c r="D16" s="1">
        <v>0</v>
      </c>
      <c r="E16" s="1">
        <v>0</v>
      </c>
      <c r="F16" s="1">
        <v>0</v>
      </c>
      <c r="G16" s="1">
        <v>64</v>
      </c>
      <c r="H16" s="1">
        <v>70</v>
      </c>
      <c r="I16" s="1" t="s">
        <v>0</v>
      </c>
      <c r="J16" s="1">
        <v>13.9</v>
      </c>
      <c r="K16" s="1">
        <v>0.8</v>
      </c>
      <c r="L16" s="1">
        <v>5</v>
      </c>
      <c r="M16" s="1">
        <v>0.56000000000000005</v>
      </c>
    </row>
    <row r="17" spans="1:13" x14ac:dyDescent="0.25">
      <c r="A17">
        <v>66</v>
      </c>
      <c r="B17" s="1">
        <v>1</v>
      </c>
      <c r="C17" s="1" t="s">
        <v>0</v>
      </c>
      <c r="D17" s="1">
        <v>0</v>
      </c>
      <c r="E17" s="1">
        <v>0</v>
      </c>
      <c r="F17" s="1">
        <v>0</v>
      </c>
      <c r="G17" s="1">
        <v>64</v>
      </c>
      <c r="H17" s="1">
        <v>0</v>
      </c>
      <c r="I17" s="1">
        <v>50</v>
      </c>
      <c r="J17" s="1">
        <v>12.6</v>
      </c>
      <c r="K17" s="1">
        <v>1</v>
      </c>
      <c r="L17" s="1">
        <v>78</v>
      </c>
      <c r="M17" s="1">
        <v>1.01</v>
      </c>
    </row>
    <row r="18" spans="1:13" x14ac:dyDescent="0.25">
      <c r="A18">
        <v>67</v>
      </c>
      <c r="B18" s="1">
        <v>1</v>
      </c>
      <c r="C18" s="1" t="s">
        <v>0</v>
      </c>
      <c r="D18" s="1">
        <v>0</v>
      </c>
      <c r="E18" s="1">
        <v>0</v>
      </c>
      <c r="F18" s="1">
        <v>0</v>
      </c>
      <c r="G18" s="1">
        <v>67</v>
      </c>
      <c r="H18" s="1" t="s">
        <v>0</v>
      </c>
      <c r="I18" s="1">
        <v>0</v>
      </c>
      <c r="J18" s="1">
        <v>14.3</v>
      </c>
      <c r="K18" s="1">
        <v>1.2</v>
      </c>
      <c r="L18" s="1">
        <v>5.2</v>
      </c>
      <c r="M18" s="1">
        <v>2.82</v>
      </c>
    </row>
    <row r="19" spans="1:13" x14ac:dyDescent="0.25">
      <c r="A19">
        <v>68</v>
      </c>
      <c r="B19" s="1">
        <v>1</v>
      </c>
      <c r="C19" s="1">
        <v>0</v>
      </c>
      <c r="D19" s="1">
        <v>0</v>
      </c>
      <c r="E19" s="1">
        <v>0</v>
      </c>
      <c r="F19" s="1">
        <v>0</v>
      </c>
      <c r="G19" s="1">
        <v>50</v>
      </c>
      <c r="H19" s="1">
        <v>80</v>
      </c>
      <c r="I19" s="1">
        <v>1</v>
      </c>
      <c r="J19" s="1">
        <v>14</v>
      </c>
      <c r="K19" s="1">
        <v>0.4</v>
      </c>
      <c r="L19" s="1">
        <v>8.6</v>
      </c>
      <c r="M19" s="1">
        <v>0.9</v>
      </c>
    </row>
    <row r="20" spans="1:13" x14ac:dyDescent="0.25">
      <c r="A20">
        <v>69</v>
      </c>
      <c r="B20" s="1">
        <v>0</v>
      </c>
      <c r="C20" s="1" t="s">
        <v>0</v>
      </c>
      <c r="D20" s="1">
        <v>0</v>
      </c>
      <c r="E20" s="1">
        <v>0</v>
      </c>
      <c r="F20" s="1">
        <v>0</v>
      </c>
      <c r="G20" s="1">
        <v>62</v>
      </c>
      <c r="H20" s="1" t="s">
        <v>0</v>
      </c>
      <c r="I20" s="1" t="s">
        <v>0</v>
      </c>
      <c r="J20" s="1">
        <v>12.1</v>
      </c>
      <c r="K20" s="1">
        <v>1.4</v>
      </c>
      <c r="L20" s="1">
        <v>4.3</v>
      </c>
      <c r="M20" s="1">
        <v>0.61</v>
      </c>
    </row>
    <row r="21" spans="1:13" x14ac:dyDescent="0.25">
      <c r="A21">
        <v>70</v>
      </c>
      <c r="B21" s="1">
        <v>1</v>
      </c>
      <c r="C21" s="1" t="s">
        <v>0</v>
      </c>
      <c r="D21" s="1">
        <v>0</v>
      </c>
      <c r="E21" s="1">
        <v>0</v>
      </c>
      <c r="F21" s="1">
        <v>0</v>
      </c>
      <c r="G21" s="1">
        <v>74</v>
      </c>
      <c r="H21" s="1">
        <v>200</v>
      </c>
      <c r="I21" s="1">
        <v>30</v>
      </c>
      <c r="J21" s="1">
        <v>14.9</v>
      </c>
      <c r="K21" s="1">
        <v>4.8</v>
      </c>
      <c r="L21" s="1">
        <v>7.2</v>
      </c>
      <c r="M21" s="1">
        <v>0.48</v>
      </c>
    </row>
    <row r="22" spans="1:13" x14ac:dyDescent="0.25">
      <c r="A22">
        <v>71</v>
      </c>
      <c r="B22" s="1">
        <v>1</v>
      </c>
      <c r="C22" s="1">
        <v>0</v>
      </c>
      <c r="D22" s="1">
        <v>0</v>
      </c>
      <c r="E22" s="1">
        <v>0</v>
      </c>
      <c r="F22" s="1">
        <v>0</v>
      </c>
      <c r="G22" s="1">
        <v>74</v>
      </c>
      <c r="H22" s="1">
        <v>100</v>
      </c>
      <c r="I22" s="1" t="s">
        <v>0</v>
      </c>
      <c r="J22" s="1">
        <v>15.3</v>
      </c>
      <c r="K22" s="1">
        <v>1.7</v>
      </c>
      <c r="L22" s="1">
        <v>7.3</v>
      </c>
      <c r="M22" s="1">
        <v>1.02</v>
      </c>
    </row>
    <row r="23" spans="1:13" x14ac:dyDescent="0.25">
      <c r="A23">
        <v>72</v>
      </c>
      <c r="B23" s="1">
        <v>1</v>
      </c>
      <c r="C23" s="1">
        <v>0</v>
      </c>
      <c r="D23" s="1">
        <v>0</v>
      </c>
      <c r="E23" s="1">
        <v>0</v>
      </c>
      <c r="F23" s="1">
        <v>0</v>
      </c>
      <c r="G23" s="1">
        <v>62</v>
      </c>
      <c r="H23" s="1">
        <v>0</v>
      </c>
      <c r="I23" s="1">
        <v>7.5</v>
      </c>
      <c r="J23" s="1">
        <v>16.2</v>
      </c>
      <c r="K23" s="1">
        <v>1.3</v>
      </c>
      <c r="L23" s="1">
        <v>7.7</v>
      </c>
      <c r="M23" s="1">
        <v>0.88</v>
      </c>
    </row>
    <row r="24" spans="1:13" x14ac:dyDescent="0.25">
      <c r="A24">
        <v>73</v>
      </c>
      <c r="B24" s="1">
        <v>1</v>
      </c>
      <c r="C24" s="1">
        <v>0</v>
      </c>
      <c r="D24" s="1">
        <v>0</v>
      </c>
      <c r="E24" s="1">
        <v>0</v>
      </c>
      <c r="F24" s="1">
        <v>0</v>
      </c>
      <c r="G24" s="1">
        <v>55</v>
      </c>
      <c r="H24" s="1">
        <v>100</v>
      </c>
      <c r="I24" s="1">
        <v>43</v>
      </c>
      <c r="J24" s="1">
        <v>14</v>
      </c>
      <c r="K24" s="1">
        <v>0.8</v>
      </c>
      <c r="L24" s="1">
        <v>8.4</v>
      </c>
      <c r="M24" s="1">
        <v>0.71</v>
      </c>
    </row>
    <row r="25" spans="1:13" x14ac:dyDescent="0.25">
      <c r="A25">
        <v>74</v>
      </c>
      <c r="B25" s="1">
        <v>1</v>
      </c>
      <c r="C25" s="1">
        <v>0</v>
      </c>
      <c r="D25" s="1">
        <v>1</v>
      </c>
      <c r="E25" s="1">
        <v>0</v>
      </c>
      <c r="F25" s="1">
        <v>0</v>
      </c>
      <c r="G25" s="1">
        <v>63</v>
      </c>
      <c r="H25" s="1" t="s">
        <v>0</v>
      </c>
      <c r="I25" s="1">
        <v>0</v>
      </c>
      <c r="J25" s="1">
        <v>14.6</v>
      </c>
      <c r="K25" s="1">
        <v>7.9</v>
      </c>
      <c r="L25" s="1">
        <v>7.7</v>
      </c>
      <c r="M25" s="1">
        <v>1.02</v>
      </c>
    </row>
    <row r="26" spans="1:13" x14ac:dyDescent="0.25">
      <c r="A26">
        <v>75</v>
      </c>
      <c r="B26" s="1">
        <v>1</v>
      </c>
      <c r="C26" s="1">
        <v>0</v>
      </c>
      <c r="D26" s="1">
        <v>0</v>
      </c>
      <c r="E26" s="1">
        <v>0</v>
      </c>
      <c r="F26" s="1">
        <v>0</v>
      </c>
      <c r="G26" s="1">
        <v>79</v>
      </c>
      <c r="H26" s="1">
        <v>180</v>
      </c>
      <c r="I26" s="1">
        <v>23</v>
      </c>
      <c r="J26" s="1">
        <v>14.9</v>
      </c>
      <c r="K26" s="1">
        <v>1.4</v>
      </c>
      <c r="L26" s="1">
        <v>8.1</v>
      </c>
      <c r="M26" s="1">
        <v>0.72</v>
      </c>
    </row>
  </sheetData>
  <autoFilter ref="A1:M1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topLeftCell="A6" workbookViewId="0">
      <selection activeCell="M26" sqref="M26"/>
    </sheetView>
  </sheetViews>
  <sheetFormatPr defaultRowHeight="15" x14ac:dyDescent="0.25"/>
  <cols>
    <col min="1" max="1" width="8.7109375" bestFit="1" customWidth="1"/>
    <col min="2" max="2" width="12.140625" bestFit="1" customWidth="1"/>
    <col min="3" max="3" width="13.28515625" bestFit="1" customWidth="1"/>
    <col min="4" max="4" width="13.42578125" bestFit="1" customWidth="1"/>
    <col min="5" max="5" width="12.42578125" bestFit="1" customWidth="1"/>
    <col min="6" max="6" width="8.7109375" bestFit="1" customWidth="1"/>
    <col min="7" max="7" width="12.5703125" bestFit="1" customWidth="1"/>
    <col min="8" max="8" width="18" bestFit="1" customWidth="1"/>
    <col min="9" max="9" width="17.7109375" bestFit="1" customWidth="1"/>
    <col min="10" max="10" width="16.42578125" bestFit="1" customWidth="1"/>
    <col min="11" max="11" width="13.140625" bestFit="1" customWidth="1"/>
    <col min="12" max="12" width="13" bestFit="1" customWidth="1"/>
    <col min="13" max="13" width="14.85546875" bestFit="1" customWidth="1"/>
    <col min="15" max="15" width="14.42578125" bestFit="1" customWidth="1"/>
    <col min="16" max="16" width="14.42578125" style="10" bestFit="1" customWidth="1"/>
  </cols>
  <sheetData>
    <row r="1" spans="1:17" s="1" customFormat="1" x14ac:dyDescent="0.25">
      <c r="A1" s="14" t="s">
        <v>25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23</v>
      </c>
      <c r="L1" s="14" t="s">
        <v>24</v>
      </c>
      <c r="M1" s="14" t="s">
        <v>10</v>
      </c>
      <c r="O1" s="17" t="s">
        <v>30</v>
      </c>
      <c r="P1" s="17">
        <f>COUNTIFS(B:B,"1")</f>
        <v>13</v>
      </c>
    </row>
    <row r="2" spans="1:17" x14ac:dyDescent="0.25">
      <c r="A2" s="15">
        <v>76</v>
      </c>
      <c r="B2" s="16">
        <v>1</v>
      </c>
      <c r="C2" s="16">
        <v>1</v>
      </c>
      <c r="D2" s="16">
        <v>0</v>
      </c>
      <c r="E2" s="16">
        <v>0</v>
      </c>
      <c r="F2" s="16" t="s">
        <v>0</v>
      </c>
      <c r="G2" s="16">
        <v>25</v>
      </c>
      <c r="H2" s="16">
        <v>0</v>
      </c>
      <c r="I2" s="16">
        <v>0</v>
      </c>
      <c r="J2" s="16">
        <v>10.199999999999999</v>
      </c>
      <c r="K2" s="16">
        <v>4.9000000000000004</v>
      </c>
      <c r="L2" s="16">
        <v>7.5</v>
      </c>
      <c r="M2" s="16">
        <v>0.78</v>
      </c>
      <c r="O2" s="18" t="s">
        <v>31</v>
      </c>
      <c r="P2" s="17">
        <f>COUNTIFS(B:B,"0")</f>
        <v>12</v>
      </c>
      <c r="Q2" s="1"/>
    </row>
    <row r="3" spans="1:17" x14ac:dyDescent="0.25">
      <c r="A3" s="15">
        <v>77</v>
      </c>
      <c r="B3" s="16">
        <v>1</v>
      </c>
      <c r="C3" s="16">
        <v>0</v>
      </c>
      <c r="D3" s="16">
        <v>0</v>
      </c>
      <c r="E3" s="16">
        <v>0</v>
      </c>
      <c r="F3" s="16">
        <v>0</v>
      </c>
      <c r="G3" s="16">
        <v>36</v>
      </c>
      <c r="H3" s="16">
        <v>0</v>
      </c>
      <c r="I3" s="16">
        <v>0</v>
      </c>
      <c r="J3" s="16">
        <v>8.1999999999999993</v>
      </c>
      <c r="K3" s="16">
        <v>0.3</v>
      </c>
      <c r="L3" s="16">
        <v>5.4</v>
      </c>
      <c r="M3" s="16">
        <v>0.52</v>
      </c>
      <c r="O3" s="18" t="s">
        <v>32</v>
      </c>
      <c r="P3" s="17">
        <f>COUNTIFS(B:B,"?")</f>
        <v>0</v>
      </c>
      <c r="Q3" s="1"/>
    </row>
    <row r="4" spans="1:17" x14ac:dyDescent="0.25">
      <c r="A4" s="15">
        <v>78</v>
      </c>
      <c r="B4" s="16">
        <v>1</v>
      </c>
      <c r="C4" s="16">
        <v>0</v>
      </c>
      <c r="D4" s="16">
        <v>0</v>
      </c>
      <c r="E4" s="16">
        <v>0</v>
      </c>
      <c r="F4" s="16">
        <v>0</v>
      </c>
      <c r="G4" s="16">
        <v>36</v>
      </c>
      <c r="H4" s="16">
        <v>0</v>
      </c>
      <c r="I4" s="16" t="s">
        <v>0</v>
      </c>
      <c r="J4" s="16">
        <v>9.1999999999999993</v>
      </c>
      <c r="K4" s="16">
        <v>0.32</v>
      </c>
      <c r="L4" s="16">
        <v>5.5</v>
      </c>
      <c r="M4" s="16">
        <v>0.53</v>
      </c>
      <c r="Q4" s="11"/>
    </row>
    <row r="5" spans="1:17" x14ac:dyDescent="0.25">
      <c r="A5" s="15">
        <v>79</v>
      </c>
      <c r="B5" s="16">
        <v>1</v>
      </c>
      <c r="C5" s="16">
        <v>0</v>
      </c>
      <c r="D5" s="16">
        <v>0</v>
      </c>
      <c r="E5" s="16" t="s">
        <v>0</v>
      </c>
      <c r="F5" s="16">
        <v>0</v>
      </c>
      <c r="G5" s="16">
        <v>46</v>
      </c>
      <c r="H5" s="16" t="s">
        <v>0</v>
      </c>
      <c r="I5" s="16">
        <v>0</v>
      </c>
      <c r="J5" s="16">
        <v>11.1</v>
      </c>
      <c r="K5" s="16">
        <v>0.5</v>
      </c>
      <c r="L5" s="16">
        <v>6.2</v>
      </c>
      <c r="M5" s="16">
        <v>0.64</v>
      </c>
    </row>
    <row r="6" spans="1:17" x14ac:dyDescent="0.25">
      <c r="A6" s="15">
        <v>80</v>
      </c>
      <c r="B6" s="16">
        <v>0</v>
      </c>
      <c r="C6" s="16">
        <v>0</v>
      </c>
      <c r="D6" s="16">
        <v>1</v>
      </c>
      <c r="E6" s="16">
        <v>0</v>
      </c>
      <c r="F6" s="16" t="s">
        <v>0</v>
      </c>
      <c r="G6" s="16">
        <v>47</v>
      </c>
      <c r="H6" s="16">
        <v>0</v>
      </c>
      <c r="I6" s="16">
        <v>0</v>
      </c>
      <c r="J6" s="16">
        <v>11.1</v>
      </c>
      <c r="K6" s="16">
        <v>0.5</v>
      </c>
      <c r="L6" s="16">
        <v>6.4</v>
      </c>
      <c r="M6" s="16">
        <v>0.69</v>
      </c>
      <c r="P6" s="1"/>
    </row>
    <row r="7" spans="1:17" x14ac:dyDescent="0.25">
      <c r="A7" s="15">
        <v>81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51</v>
      </c>
      <c r="H7" s="16">
        <v>100</v>
      </c>
      <c r="I7" s="16" t="s">
        <v>0</v>
      </c>
      <c r="J7" s="16">
        <v>11.2</v>
      </c>
      <c r="K7" s="16">
        <v>0.6</v>
      </c>
      <c r="L7" s="16">
        <v>6.4</v>
      </c>
      <c r="M7" s="16">
        <v>0.7</v>
      </c>
      <c r="P7" s="9"/>
    </row>
    <row r="8" spans="1:17" x14ac:dyDescent="0.25">
      <c r="A8" s="15">
        <v>82</v>
      </c>
      <c r="B8" s="16">
        <v>0</v>
      </c>
      <c r="C8" s="16">
        <v>0</v>
      </c>
      <c r="D8" s="16">
        <v>0</v>
      </c>
      <c r="E8" s="16">
        <v>0</v>
      </c>
      <c r="F8" s="16" t="s">
        <v>0</v>
      </c>
      <c r="G8" s="16">
        <v>55</v>
      </c>
      <c r="H8" s="16">
        <v>0</v>
      </c>
      <c r="I8" s="16">
        <v>0</v>
      </c>
      <c r="J8" s="16">
        <v>11.3</v>
      </c>
      <c r="K8" s="16">
        <v>0.6</v>
      </c>
      <c r="L8" s="16">
        <v>6.4</v>
      </c>
      <c r="M8" s="16">
        <v>0.7</v>
      </c>
    </row>
    <row r="9" spans="1:17" x14ac:dyDescent="0.25">
      <c r="A9" s="15">
        <v>83</v>
      </c>
      <c r="B9" s="16">
        <v>0</v>
      </c>
      <c r="C9" s="16">
        <v>0</v>
      </c>
      <c r="D9" s="16">
        <v>1</v>
      </c>
      <c r="E9" s="16">
        <v>0</v>
      </c>
      <c r="F9" s="16">
        <v>0</v>
      </c>
      <c r="G9" s="16">
        <v>55</v>
      </c>
      <c r="H9" s="16">
        <v>0</v>
      </c>
      <c r="I9" s="16">
        <v>0</v>
      </c>
      <c r="J9" s="16">
        <v>11.7</v>
      </c>
      <c r="K9" s="16">
        <v>0.7</v>
      </c>
      <c r="L9" s="16">
        <v>6.5</v>
      </c>
      <c r="M9" s="16">
        <v>0.76</v>
      </c>
    </row>
    <row r="10" spans="1:17" x14ac:dyDescent="0.25">
      <c r="A10" s="15">
        <v>84</v>
      </c>
      <c r="B10" s="16">
        <v>0</v>
      </c>
      <c r="C10" s="16">
        <v>1</v>
      </c>
      <c r="D10" s="16">
        <v>0</v>
      </c>
      <c r="E10" s="16">
        <v>0</v>
      </c>
      <c r="F10" s="16">
        <v>0</v>
      </c>
      <c r="G10" s="16">
        <v>56</v>
      </c>
      <c r="H10" s="16">
        <v>0</v>
      </c>
      <c r="I10" s="16">
        <v>40</v>
      </c>
      <c r="J10" s="16">
        <v>12.3</v>
      </c>
      <c r="K10" s="16">
        <v>0.76</v>
      </c>
      <c r="L10" s="16">
        <v>6.8</v>
      </c>
      <c r="M10" s="16">
        <v>0.77</v>
      </c>
    </row>
    <row r="11" spans="1:17" x14ac:dyDescent="0.25">
      <c r="A11" s="15">
        <v>85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62</v>
      </c>
      <c r="H11" s="16">
        <v>0</v>
      </c>
      <c r="I11" s="16">
        <v>0</v>
      </c>
      <c r="J11" s="16">
        <v>13.2</v>
      </c>
      <c r="K11" s="16">
        <v>0.8</v>
      </c>
      <c r="L11" s="16">
        <v>6.8</v>
      </c>
      <c r="M11" s="16">
        <v>0.78</v>
      </c>
    </row>
    <row r="12" spans="1:17" x14ac:dyDescent="0.25">
      <c r="A12" s="15">
        <v>86</v>
      </c>
      <c r="B12" s="16">
        <v>0</v>
      </c>
      <c r="C12" s="16" t="s">
        <v>0</v>
      </c>
      <c r="D12" s="16" t="s">
        <v>0</v>
      </c>
      <c r="E12" s="16">
        <v>0</v>
      </c>
      <c r="F12" s="16">
        <v>0</v>
      </c>
      <c r="G12" s="16">
        <v>63</v>
      </c>
      <c r="H12" s="16">
        <v>0</v>
      </c>
      <c r="I12" s="16" t="s">
        <v>0</v>
      </c>
      <c r="J12" s="16">
        <v>13.3</v>
      </c>
      <c r="K12" s="16">
        <v>0.9</v>
      </c>
      <c r="L12" s="16">
        <v>7</v>
      </c>
      <c r="M12" s="16">
        <v>0.79</v>
      </c>
      <c r="P12" s="1"/>
    </row>
    <row r="13" spans="1:17" x14ac:dyDescent="0.25">
      <c r="A13" s="15">
        <v>87</v>
      </c>
      <c r="B13" s="16">
        <v>0</v>
      </c>
      <c r="C13" s="16">
        <v>0</v>
      </c>
      <c r="D13" s="16">
        <v>1</v>
      </c>
      <c r="E13" s="16">
        <v>0</v>
      </c>
      <c r="F13" s="16">
        <v>0</v>
      </c>
      <c r="G13" s="16">
        <v>67</v>
      </c>
      <c r="H13" s="16" t="s">
        <v>0</v>
      </c>
      <c r="I13" s="16">
        <v>12</v>
      </c>
      <c r="J13" s="16">
        <v>13.3</v>
      </c>
      <c r="K13" s="16">
        <v>1</v>
      </c>
      <c r="L13" s="16">
        <v>7.1</v>
      </c>
      <c r="M13" s="16">
        <v>0.8</v>
      </c>
      <c r="P13" s="9"/>
    </row>
    <row r="14" spans="1:17" x14ac:dyDescent="0.25">
      <c r="A14" s="15">
        <v>88</v>
      </c>
      <c r="B14" s="16">
        <v>1</v>
      </c>
      <c r="C14" s="16">
        <v>0</v>
      </c>
      <c r="D14" s="16">
        <v>1</v>
      </c>
      <c r="E14" s="16">
        <v>1</v>
      </c>
      <c r="F14" s="16">
        <v>0</v>
      </c>
      <c r="G14" s="16">
        <v>67</v>
      </c>
      <c r="H14" s="16">
        <v>70</v>
      </c>
      <c r="I14" s="16">
        <v>0</v>
      </c>
      <c r="J14" s="16">
        <v>13.5</v>
      </c>
      <c r="K14" s="16">
        <v>1</v>
      </c>
      <c r="L14" s="16">
        <v>7.2</v>
      </c>
      <c r="M14" s="16">
        <v>0.82</v>
      </c>
    </row>
    <row r="15" spans="1:17" x14ac:dyDescent="0.25">
      <c r="A15" s="15">
        <v>89</v>
      </c>
      <c r="B15" s="16">
        <v>1</v>
      </c>
      <c r="C15" s="16">
        <v>0</v>
      </c>
      <c r="D15" s="16">
        <v>1</v>
      </c>
      <c r="E15" s="16">
        <v>0</v>
      </c>
      <c r="F15" s="16">
        <v>0</v>
      </c>
      <c r="G15" s="16">
        <v>69</v>
      </c>
      <c r="H15" s="16" t="s">
        <v>0</v>
      </c>
      <c r="I15" s="16">
        <v>40</v>
      </c>
      <c r="J15" s="16">
        <v>13.6</v>
      </c>
      <c r="K15" s="16">
        <v>1.2</v>
      </c>
      <c r="L15" s="16">
        <v>7.2</v>
      </c>
      <c r="M15" s="16">
        <v>0.85</v>
      </c>
    </row>
    <row r="16" spans="1:17" x14ac:dyDescent="0.25">
      <c r="A16" s="15">
        <v>90</v>
      </c>
      <c r="B16" s="16">
        <v>1</v>
      </c>
      <c r="C16" s="16">
        <v>0</v>
      </c>
      <c r="D16" s="16">
        <v>0</v>
      </c>
      <c r="E16" s="16">
        <v>0</v>
      </c>
      <c r="F16" s="16">
        <v>0</v>
      </c>
      <c r="G16" s="16">
        <v>71</v>
      </c>
      <c r="H16" s="16" t="s">
        <v>0</v>
      </c>
      <c r="I16" s="16">
        <v>37</v>
      </c>
      <c r="J16" s="16">
        <v>14.2</v>
      </c>
      <c r="K16" s="16">
        <v>1.3</v>
      </c>
      <c r="L16" s="16">
        <v>7.2</v>
      </c>
      <c r="M16" s="16">
        <v>0.9</v>
      </c>
    </row>
    <row r="17" spans="1:13" x14ac:dyDescent="0.25">
      <c r="A17" s="15">
        <v>91</v>
      </c>
      <c r="B17" s="16">
        <v>1</v>
      </c>
      <c r="C17" s="16">
        <v>0</v>
      </c>
      <c r="D17" s="16" t="s">
        <v>0</v>
      </c>
      <c r="E17" s="16" t="s">
        <v>0</v>
      </c>
      <c r="F17" s="16">
        <v>0</v>
      </c>
      <c r="G17" s="16">
        <v>71</v>
      </c>
      <c r="H17" s="16" t="s">
        <v>0</v>
      </c>
      <c r="I17" s="16" t="s">
        <v>0</v>
      </c>
      <c r="J17" s="16">
        <v>14.7</v>
      </c>
      <c r="K17" s="16">
        <v>1.3</v>
      </c>
      <c r="L17" s="16">
        <v>7.3</v>
      </c>
      <c r="M17" s="16">
        <v>0.9</v>
      </c>
    </row>
    <row r="18" spans="1:13" x14ac:dyDescent="0.25">
      <c r="A18" s="15">
        <v>92</v>
      </c>
      <c r="B18" s="16">
        <v>1</v>
      </c>
      <c r="C18" s="16" t="s">
        <v>0</v>
      </c>
      <c r="D18" s="16">
        <v>1</v>
      </c>
      <c r="E18" s="16" t="s">
        <v>0</v>
      </c>
      <c r="F18" s="16">
        <v>0</v>
      </c>
      <c r="G18" s="16">
        <v>73</v>
      </c>
      <c r="H18" s="16" t="s">
        <v>0</v>
      </c>
      <c r="I18" s="16" t="s">
        <v>0</v>
      </c>
      <c r="J18" s="16">
        <v>14.7</v>
      </c>
      <c r="K18" s="16">
        <v>1.4</v>
      </c>
      <c r="L18" s="16">
        <v>7.3</v>
      </c>
      <c r="M18" s="16">
        <v>0.96</v>
      </c>
    </row>
    <row r="19" spans="1:13" x14ac:dyDescent="0.25">
      <c r="A19" s="15">
        <v>93</v>
      </c>
      <c r="B19" s="16">
        <v>0</v>
      </c>
      <c r="C19" s="16" t="s">
        <v>0</v>
      </c>
      <c r="D19" s="16">
        <v>0</v>
      </c>
      <c r="E19" s="16">
        <v>0</v>
      </c>
      <c r="F19" s="16">
        <v>0</v>
      </c>
      <c r="G19" s="16">
        <v>74</v>
      </c>
      <c r="H19" s="16">
        <v>0</v>
      </c>
      <c r="I19" s="16">
        <v>0</v>
      </c>
      <c r="J19" s="16">
        <v>14.9</v>
      </c>
      <c r="K19" s="16">
        <v>1.5</v>
      </c>
      <c r="L19" s="16">
        <v>7.4</v>
      </c>
      <c r="M19" s="16">
        <v>1</v>
      </c>
    </row>
    <row r="20" spans="1:13" x14ac:dyDescent="0.25">
      <c r="A20" s="15">
        <v>94</v>
      </c>
      <c r="B20" s="16">
        <v>0</v>
      </c>
      <c r="C20" s="16" t="s">
        <v>0</v>
      </c>
      <c r="D20" s="16">
        <v>0</v>
      </c>
      <c r="E20" s="16">
        <v>0</v>
      </c>
      <c r="F20" s="16">
        <v>0</v>
      </c>
      <c r="G20" s="16">
        <v>75</v>
      </c>
      <c r="H20" s="16">
        <v>0</v>
      </c>
      <c r="I20" s="16">
        <v>0</v>
      </c>
      <c r="J20" s="16">
        <v>14.9</v>
      </c>
      <c r="K20" s="16">
        <v>2.4</v>
      </c>
      <c r="L20" s="16">
        <v>7.4</v>
      </c>
      <c r="M20" s="16">
        <v>1</v>
      </c>
    </row>
    <row r="21" spans="1:13" x14ac:dyDescent="0.25">
      <c r="A21" s="15">
        <v>95</v>
      </c>
      <c r="B21" s="16">
        <v>1</v>
      </c>
      <c r="C21" s="16">
        <v>0</v>
      </c>
      <c r="D21" s="16">
        <v>0</v>
      </c>
      <c r="E21" s="16">
        <v>0</v>
      </c>
      <c r="F21" s="16">
        <v>0</v>
      </c>
      <c r="G21" s="16">
        <v>75</v>
      </c>
      <c r="H21" s="16">
        <v>0</v>
      </c>
      <c r="I21" s="16">
        <v>0</v>
      </c>
      <c r="J21" s="16">
        <v>15.1</v>
      </c>
      <c r="K21" s="16">
        <v>2.6</v>
      </c>
      <c r="L21" s="16">
        <v>7.6</v>
      </c>
      <c r="M21" s="16">
        <v>1</v>
      </c>
    </row>
    <row r="22" spans="1:13" x14ac:dyDescent="0.25">
      <c r="A22" s="15">
        <v>96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76</v>
      </c>
      <c r="H22" s="16" t="s">
        <v>0</v>
      </c>
      <c r="I22" s="16" t="s">
        <v>0</v>
      </c>
      <c r="J22" s="16">
        <v>15.4</v>
      </c>
      <c r="K22" s="16">
        <v>2.8</v>
      </c>
      <c r="L22" s="16">
        <v>7.6</v>
      </c>
      <c r="M22" s="16">
        <v>1.1000000000000001</v>
      </c>
    </row>
    <row r="23" spans="1:13" x14ac:dyDescent="0.25">
      <c r="A23" s="15">
        <v>97</v>
      </c>
      <c r="B23" s="16">
        <v>1</v>
      </c>
      <c r="C23" s="16">
        <v>0</v>
      </c>
      <c r="D23" s="16">
        <v>0</v>
      </c>
      <c r="E23" s="16">
        <v>0</v>
      </c>
      <c r="F23" s="16">
        <v>0</v>
      </c>
      <c r="G23" s="16">
        <v>76</v>
      </c>
      <c r="H23" s="16">
        <v>250</v>
      </c>
      <c r="I23" s="16">
        <v>18</v>
      </c>
      <c r="J23" s="16">
        <v>15.6</v>
      </c>
      <c r="K23" s="16">
        <v>3</v>
      </c>
      <c r="L23" s="16">
        <v>7.6</v>
      </c>
      <c r="M23" s="16">
        <v>1.1000000000000001</v>
      </c>
    </row>
    <row r="24" spans="1:13" x14ac:dyDescent="0.25">
      <c r="A24" s="15">
        <v>98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78</v>
      </c>
      <c r="H24" s="16">
        <v>0</v>
      </c>
      <c r="I24" s="16">
        <v>0</v>
      </c>
      <c r="J24" s="16">
        <v>16</v>
      </c>
      <c r="K24" s="16">
        <v>3.7</v>
      </c>
      <c r="L24" s="16">
        <v>7.8</v>
      </c>
      <c r="M24" s="16">
        <v>1.49</v>
      </c>
    </row>
    <row r="25" spans="1:13" x14ac:dyDescent="0.25">
      <c r="A25" s="15">
        <v>99</v>
      </c>
      <c r="B25" s="16">
        <v>1</v>
      </c>
      <c r="C25" s="16" t="s">
        <v>0</v>
      </c>
      <c r="D25" s="16">
        <v>0</v>
      </c>
      <c r="E25" s="16">
        <v>0</v>
      </c>
      <c r="F25" s="16">
        <v>0</v>
      </c>
      <c r="G25" s="16">
        <v>80</v>
      </c>
      <c r="H25" s="16" t="s">
        <v>0</v>
      </c>
      <c r="I25" s="16">
        <v>20</v>
      </c>
      <c r="J25" s="16">
        <v>16.100000000000001</v>
      </c>
      <c r="K25" s="16">
        <v>8.6</v>
      </c>
      <c r="L25" s="16" t="s">
        <v>0</v>
      </c>
      <c r="M25" s="16">
        <v>1.5</v>
      </c>
    </row>
    <row r="26" spans="1:13" x14ac:dyDescent="0.25">
      <c r="A26" s="15">
        <v>100</v>
      </c>
      <c r="B26" s="16">
        <v>1</v>
      </c>
      <c r="C26" s="16" t="s">
        <v>0</v>
      </c>
      <c r="D26" s="16">
        <v>0</v>
      </c>
      <c r="E26" s="16">
        <v>0</v>
      </c>
      <c r="F26" s="16">
        <v>0</v>
      </c>
      <c r="G26" s="16">
        <v>81</v>
      </c>
      <c r="H26" s="16">
        <v>0</v>
      </c>
      <c r="I26" s="16" t="s">
        <v>0</v>
      </c>
      <c r="J26" s="16" t="s">
        <v>0</v>
      </c>
      <c r="K26" s="16" t="s">
        <v>0</v>
      </c>
      <c r="L26" s="16" t="s">
        <v>0</v>
      </c>
      <c r="M26" s="16" t="s">
        <v>0</v>
      </c>
    </row>
    <row r="27" spans="1:13" x14ac:dyDescent="0.25">
      <c r="B27" t="s">
        <v>37</v>
      </c>
      <c r="C27" s="11">
        <f>SUM(C2:C26)</f>
        <v>2</v>
      </c>
      <c r="D27" s="11">
        <f t="shared" ref="D27:M27" si="0">SUM(D2:D26)</f>
        <v>6</v>
      </c>
      <c r="E27" s="11">
        <f t="shared" si="0"/>
        <v>1</v>
      </c>
      <c r="F27" s="11">
        <f t="shared" si="0"/>
        <v>0</v>
      </c>
      <c r="G27" s="11">
        <f t="shared" si="0"/>
        <v>1565</v>
      </c>
      <c r="H27" s="11">
        <f t="shared" si="0"/>
        <v>420</v>
      </c>
      <c r="I27" s="11">
        <f t="shared" si="0"/>
        <v>167</v>
      </c>
      <c r="J27" s="11">
        <f t="shared" si="0"/>
        <v>314.8</v>
      </c>
      <c r="K27" s="11">
        <f t="shared" si="0"/>
        <v>42.68</v>
      </c>
      <c r="L27" s="11">
        <f t="shared" si="0"/>
        <v>159.6</v>
      </c>
      <c r="M27" s="11">
        <f t="shared" si="0"/>
        <v>21.080000000000002</v>
      </c>
    </row>
    <row r="28" spans="1:13" x14ac:dyDescent="0.25">
      <c r="B28" t="s">
        <v>38</v>
      </c>
      <c r="C28" s="11">
        <f>AVERAGE(C2:C26)</f>
        <v>0.10526315789473684</v>
      </c>
      <c r="D28" s="11">
        <f t="shared" ref="D28:M28" si="1">AVERAGE(D2:D26)</f>
        <v>0.2608695652173913</v>
      </c>
      <c r="E28" s="11">
        <f t="shared" si="1"/>
        <v>4.5454545454545456E-2</v>
      </c>
      <c r="F28" s="11">
        <f t="shared" si="1"/>
        <v>0</v>
      </c>
      <c r="G28" s="11">
        <f t="shared" si="1"/>
        <v>62.6</v>
      </c>
      <c r="H28" s="11">
        <f t="shared" si="1"/>
        <v>24.705882352941178</v>
      </c>
      <c r="I28" s="11">
        <f t="shared" si="1"/>
        <v>9.2777777777777786</v>
      </c>
      <c r="J28" s="11">
        <f t="shared" si="1"/>
        <v>13.116666666666667</v>
      </c>
      <c r="K28" s="11">
        <f t="shared" si="1"/>
        <v>1.7783333333333333</v>
      </c>
      <c r="L28" s="11">
        <f t="shared" si="1"/>
        <v>6.9391304347826086</v>
      </c>
      <c r="M28" s="11">
        <f t="shared" si="1"/>
        <v>0.87833333333333341</v>
      </c>
    </row>
    <row r="29" spans="1:13" x14ac:dyDescent="0.25">
      <c r="B29" t="s">
        <v>39</v>
      </c>
      <c r="C29" s="11">
        <f>MEDIAN(C2:C26)</f>
        <v>0</v>
      </c>
      <c r="D29" s="11">
        <f t="shared" ref="D29:M29" si="2">MEDIAN(D2:D26)</f>
        <v>0</v>
      </c>
      <c r="E29" s="11">
        <f t="shared" si="2"/>
        <v>0</v>
      </c>
      <c r="F29" s="11">
        <f t="shared" si="2"/>
        <v>0</v>
      </c>
      <c r="G29" s="11">
        <f t="shared" si="2"/>
        <v>67</v>
      </c>
      <c r="H29" s="11">
        <f>MEDIAN(H2:H26)</f>
        <v>0</v>
      </c>
      <c r="I29" s="11">
        <f t="shared" si="2"/>
        <v>0</v>
      </c>
      <c r="J29" s="11">
        <f t="shared" si="2"/>
        <v>13.4</v>
      </c>
      <c r="K29" s="11">
        <f>MEDIAN(K2:K26)</f>
        <v>1.1000000000000001</v>
      </c>
      <c r="L29" s="11">
        <f t="shared" si="2"/>
        <v>7.2</v>
      </c>
      <c r="M29" s="11">
        <f t="shared" si="2"/>
        <v>0.81</v>
      </c>
    </row>
    <row r="30" spans="1:13" x14ac:dyDescent="0.25">
      <c r="B30" t="s">
        <v>33</v>
      </c>
      <c r="C30" s="11">
        <f>(25*(COUNTA(C2:C26)+1))/100</f>
        <v>6.5</v>
      </c>
      <c r="D30" s="11">
        <f t="shared" ref="D30:M30" si="3">(25*(COUNTA(D2:D26)+1))/100</f>
        <v>6.5</v>
      </c>
      <c r="E30" s="11">
        <f t="shared" si="3"/>
        <v>6.5</v>
      </c>
      <c r="F30" s="11">
        <f t="shared" si="3"/>
        <v>6.5</v>
      </c>
      <c r="G30" s="11">
        <f t="shared" si="3"/>
        <v>6.5</v>
      </c>
      <c r="H30" s="11">
        <f t="shared" si="3"/>
        <v>6.5</v>
      </c>
      <c r="I30" s="11">
        <f t="shared" si="3"/>
        <v>6.5</v>
      </c>
      <c r="J30" s="11">
        <f t="shared" si="3"/>
        <v>6.5</v>
      </c>
      <c r="K30" s="11">
        <f t="shared" si="3"/>
        <v>6.5</v>
      </c>
      <c r="L30" s="11">
        <f t="shared" si="3"/>
        <v>6.5</v>
      </c>
      <c r="M30" s="11">
        <f t="shared" si="3"/>
        <v>6.5</v>
      </c>
    </row>
    <row r="31" spans="1:13" x14ac:dyDescent="0.25">
      <c r="B31" t="s">
        <v>34</v>
      </c>
      <c r="C31" s="11">
        <f>(75*(COUNTA(C2:C26)+1))/100</f>
        <v>19.5</v>
      </c>
      <c r="D31" s="11">
        <f t="shared" ref="D31:M31" si="4">(75*(COUNTA(D2:D26)+1))/100</f>
        <v>19.5</v>
      </c>
      <c r="E31" s="11">
        <f t="shared" si="4"/>
        <v>19.5</v>
      </c>
      <c r="F31" s="11">
        <f t="shared" si="4"/>
        <v>19.5</v>
      </c>
      <c r="G31" s="11">
        <f t="shared" si="4"/>
        <v>19.5</v>
      </c>
      <c r="H31" s="11">
        <f t="shared" si="4"/>
        <v>19.5</v>
      </c>
      <c r="I31" s="11">
        <f t="shared" si="4"/>
        <v>19.5</v>
      </c>
      <c r="J31" s="11">
        <f t="shared" si="4"/>
        <v>19.5</v>
      </c>
      <c r="K31" s="11">
        <f t="shared" si="4"/>
        <v>19.5</v>
      </c>
      <c r="L31" s="11">
        <f t="shared" si="4"/>
        <v>19.5</v>
      </c>
      <c r="M31" s="11">
        <f t="shared" si="4"/>
        <v>19.5</v>
      </c>
    </row>
    <row r="32" spans="1:13" x14ac:dyDescent="0.25">
      <c r="B32" t="s">
        <v>40</v>
      </c>
      <c r="C32" s="11">
        <f>_xlfn.MODE.SNGL(C2:C26)</f>
        <v>0</v>
      </c>
      <c r="D32" s="11">
        <f t="shared" ref="D32:M32" si="5">_xlfn.MODE.SNGL(D2:D26)</f>
        <v>0</v>
      </c>
      <c r="E32" s="11">
        <f t="shared" si="5"/>
        <v>0</v>
      </c>
      <c r="F32" s="11">
        <f t="shared" si="5"/>
        <v>0</v>
      </c>
      <c r="G32" s="11">
        <f>MODE(G2:G26)</f>
        <v>36</v>
      </c>
      <c r="H32" s="11">
        <f>MODE(H2:H26)</f>
        <v>0</v>
      </c>
      <c r="I32" s="11">
        <f t="shared" si="5"/>
        <v>0</v>
      </c>
      <c r="J32" s="11">
        <f t="shared" si="5"/>
        <v>11.1</v>
      </c>
      <c r="K32" s="11">
        <f t="shared" si="5"/>
        <v>0.5</v>
      </c>
      <c r="L32" s="11">
        <f t="shared" si="5"/>
        <v>6.4</v>
      </c>
      <c r="M32" s="11">
        <f t="shared" si="5"/>
        <v>1</v>
      </c>
    </row>
    <row r="33" spans="2:13" x14ac:dyDescent="0.25">
      <c r="J33" s="19" t="s">
        <v>36</v>
      </c>
      <c r="K33" s="19" t="s">
        <v>36</v>
      </c>
      <c r="L33" s="19" t="s">
        <v>36</v>
      </c>
      <c r="M33" s="19" t="s">
        <v>36</v>
      </c>
    </row>
    <row r="34" spans="2:13" x14ac:dyDescent="0.25">
      <c r="B34" t="s">
        <v>35</v>
      </c>
    </row>
    <row r="35" spans="2:13" x14ac:dyDescent="0.25">
      <c r="B35" t="s">
        <v>30</v>
      </c>
      <c r="C35" s="11">
        <f>COUNTIFS($B$2:$B$26,"1",C$2:C$26,"1")</f>
        <v>1</v>
      </c>
      <c r="D35" s="11">
        <f t="shared" ref="D35:F35" si="6">COUNTIFS($B$2:$B$26,"1",D$2:D$26,"1")</f>
        <v>3</v>
      </c>
      <c r="E35" s="11">
        <f t="shared" si="6"/>
        <v>1</v>
      </c>
      <c r="F35" s="11">
        <f t="shared" si="6"/>
        <v>0</v>
      </c>
      <c r="G35" s="13">
        <f>AVERAGEIFS(G$2:G$26,$B$2:$B$26,"1")</f>
        <v>62</v>
      </c>
      <c r="H35" s="13">
        <f t="shared" ref="H35:M35" si="7">AVERAGEIFS(H$2:H$26,$B$2:$B$26,"1")</f>
        <v>45.714285714285715</v>
      </c>
      <c r="I35" s="13">
        <f t="shared" si="7"/>
        <v>12.777777777777779</v>
      </c>
      <c r="J35" s="13">
        <f t="shared" si="7"/>
        <v>13.016666666666666</v>
      </c>
      <c r="K35" s="13">
        <f t="shared" si="7"/>
        <v>2.2016666666666667</v>
      </c>
      <c r="L35" s="13">
        <f t="shared" si="7"/>
        <v>6.9090909090909074</v>
      </c>
      <c r="M35" s="13">
        <f t="shared" si="7"/>
        <v>0.875</v>
      </c>
    </row>
    <row r="36" spans="2:13" x14ac:dyDescent="0.25">
      <c r="B36" t="s">
        <v>31</v>
      </c>
      <c r="C36" s="11">
        <f>COUNTIFS($B$2:$B$26,"0",C$2:C$26,"1")</f>
        <v>1</v>
      </c>
      <c r="D36" s="11">
        <f t="shared" ref="D36:F36" si="8">COUNTIFS($B$2:$B$26,"0",D$2:D$26,"1")</f>
        <v>3</v>
      </c>
      <c r="E36" s="11">
        <f t="shared" si="8"/>
        <v>0</v>
      </c>
      <c r="F36" s="11">
        <f t="shared" si="8"/>
        <v>0</v>
      </c>
      <c r="G36" s="13">
        <f>AVERAGEIFS(G$2:G$26,$B$2:$B$26,"0")</f>
        <v>63.25</v>
      </c>
      <c r="H36" s="13">
        <f t="shared" ref="H36:M36" si="9">AVERAGEIFS(H$2:H$26,$B$2:$B$26,"0")</f>
        <v>10</v>
      </c>
      <c r="I36" s="13">
        <f t="shared" si="9"/>
        <v>5.7777777777777777</v>
      </c>
      <c r="J36" s="13">
        <f t="shared" si="9"/>
        <v>13.216666666666667</v>
      </c>
      <c r="K36" s="13">
        <f t="shared" si="9"/>
        <v>1.3549999999999998</v>
      </c>
      <c r="L36" s="13">
        <f t="shared" si="9"/>
        <v>6.9666666666666659</v>
      </c>
      <c r="M36" s="13">
        <f t="shared" si="9"/>
        <v>0.88166666666666671</v>
      </c>
    </row>
    <row r="37" spans="2:13" x14ac:dyDescent="0.25">
      <c r="D37" s="12"/>
    </row>
  </sheetData>
  <sortState ref="M3:M26">
    <sortCondition ref="M3:M26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Descrição</vt:lpstr>
      <vt:lpstr>Grupo1</vt:lpstr>
      <vt:lpstr>Grupo2</vt:lpstr>
      <vt:lpstr>Grupo3</vt:lpstr>
      <vt:lpstr>Grupo4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Dourado, Rafaela</dc:creator>
  <cp:lastModifiedBy>BrunoBarroca</cp:lastModifiedBy>
  <dcterms:created xsi:type="dcterms:W3CDTF">2018-08-15T18:36:32Z</dcterms:created>
  <dcterms:modified xsi:type="dcterms:W3CDTF">2019-09-19T00:59:50Z</dcterms:modified>
</cp:coreProperties>
</file>