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slicerCaches/slicerCache11.xml" ContentType="application/vnd.ms-excel.slicerCache+xml"/>
  <Override PartName="/xl/slicerCaches/slicerCache1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licers/slicer4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slicers/slicer5.xml" ContentType="application/vnd.ms-excel.slicer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slicers/slicer6.xml" ContentType="application/vnd.ms-excel.slicer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slicers/slicer7.xml" ContentType="application/vnd.ms-excel.slicer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slicers/slicer8.xml" ContentType="application/vnd.ms-excel.slicer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slicers/slicer9.xml" ContentType="application/vnd.ms-excel.slicer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slicers/slicer10.xml" ContentType="application/vnd.ms-excel.slicer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1.xml" ContentType="application/vnd.openxmlformats-officedocument.spreadsheetml.pivotTable+xml"/>
  <Override PartName="/xl/drawings/drawing11.xml" ContentType="application/vnd.openxmlformats-officedocument.drawing+xml"/>
  <Override PartName="/xl/slicers/slicer11.xml" ContentType="application/vnd.ms-excel.slicer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12.xml" ContentType="application/vnd.openxmlformats-officedocument.spreadsheetml.pivotTable+xml"/>
  <Override PartName="/xl/drawings/drawing13.xml" ContentType="application/vnd.openxmlformats-officedocument.drawing+xml"/>
  <Override PartName="/xl/slicers/slicer12.xml" ContentType="application/vnd.ms-excel.slicer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lipe\Documents\"/>
    </mc:Choice>
  </mc:AlternateContent>
  <bookViews>
    <workbookView xWindow="0" yWindow="0" windowWidth="28800" windowHeight="11700"/>
  </bookViews>
  <sheets>
    <sheet name="Creatinina" sheetId="15" r:id="rId1"/>
    <sheet name="Proteina" sheetId="14" r:id="rId2"/>
    <sheet name="Bilirrubina" sheetId="13" r:id="rId3"/>
    <sheet name="Hemoglobina" sheetId="12" r:id="rId4"/>
    <sheet name="Pacotes cigarros por dia" sheetId="11" r:id="rId5"/>
    <sheet name="Gramas alcool por dia" sheetId="10" r:id="rId6"/>
    <sheet name="Idade" sheetId="9" r:id="rId7"/>
    <sheet name="HIV" sheetId="8" r:id="rId8"/>
    <sheet name="Obesidade" sheetId="7" r:id="rId9"/>
    <sheet name="Diabetes" sheetId="5" r:id="rId10"/>
    <sheet name="Cirose" sheetId="6" r:id="rId11"/>
    <sheet name="Análises Gerais" sheetId="16" r:id="rId12"/>
    <sheet name="Dinamica" sheetId="2" r:id="rId13"/>
    <sheet name="Dados Brutos" sheetId="1" r:id="rId14"/>
  </sheets>
  <definedNames>
    <definedName name="SegmentaçãodeDados_Grupo">#N/A</definedName>
    <definedName name="SegmentaçãodeDados_Grupo1">#N/A</definedName>
    <definedName name="SegmentaçãodeDados_Grupo2">#N/A</definedName>
    <definedName name="SegmentaçãodeDados_Grupo21">#N/A</definedName>
    <definedName name="SegmentaçãodeDados_Grupo211">#N/A</definedName>
    <definedName name="SegmentaçãodeDados_Grupo2111">#N/A</definedName>
    <definedName name="SegmentaçãodeDados_Grupo2112">#N/A</definedName>
    <definedName name="SegmentaçãodeDados_Grupo21121">#N/A</definedName>
    <definedName name="SegmentaçãodeDados_Grupo211211">#N/A</definedName>
    <definedName name="SegmentaçãodeDados_Grupo211212">#N/A</definedName>
    <definedName name="SegmentaçãodeDados_Grupo2112121">#N/A</definedName>
    <definedName name="SegmentaçãodeDados_Grupo21121211">#N/A</definedName>
  </definedNames>
  <calcPr calcId="162913"/>
  <pivotCaches>
    <pivotCache cacheId="29" r:id="rId15"/>
  </pivotCaches>
  <extLst>
    <ext xmlns:x14="http://schemas.microsoft.com/office/spreadsheetml/2009/9/main" uri="{BBE1A952-AA13-448e-AADC-164F8A28A991}">
      <x14:slicerCaches>
        <x14:slicerCache r:id="rId16"/>
        <x14:slicerCache r:id="rId17"/>
        <x14:slicerCache r:id="rId18"/>
        <x14:slicerCache r:id="rId19"/>
        <x14:slicerCache r:id="rId20"/>
        <x14:slicerCache r:id="rId21"/>
        <x14:slicerCache r:id="rId22"/>
        <x14:slicerCache r:id="rId23"/>
        <x14:slicerCache r:id="rId24"/>
        <x14:slicerCache r:id="rId25"/>
        <x14:slicerCache r:id="rId26"/>
        <x14:slicerCache r:id="rId2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1" i="15" l="1"/>
  <c r="X21" i="15"/>
  <c r="Y21" i="15"/>
  <c r="Z21" i="15"/>
  <c r="W22" i="15"/>
  <c r="X22" i="15"/>
  <c r="Y22" i="15"/>
  <c r="Z22" i="15"/>
  <c r="Z20" i="15"/>
  <c r="Y20" i="15"/>
  <c r="X20" i="15"/>
  <c r="W20" i="15"/>
  <c r="Z23" i="15"/>
  <c r="Y23" i="15"/>
  <c r="X23" i="15"/>
  <c r="Z8" i="15"/>
  <c r="Y8" i="15"/>
  <c r="X8" i="15"/>
  <c r="W8" i="15"/>
  <c r="V18" i="14"/>
  <c r="W18" i="14"/>
  <c r="X18" i="14"/>
  <c r="Y18" i="14"/>
  <c r="Y20" i="14" s="1"/>
  <c r="V19" i="14"/>
  <c r="W19" i="14"/>
  <c r="X19" i="14"/>
  <c r="Y19" i="14"/>
  <c r="Y17" i="14"/>
  <c r="X17" i="14"/>
  <c r="X20" i="14" s="1"/>
  <c r="W17" i="14"/>
  <c r="V17" i="14"/>
  <c r="W20" i="14"/>
  <c r="V20" i="14"/>
  <c r="Y7" i="14"/>
  <c r="X7" i="14"/>
  <c r="W7" i="14"/>
  <c r="V7" i="14"/>
  <c r="R21" i="13"/>
  <c r="R25" i="13" s="1"/>
  <c r="S21" i="13"/>
  <c r="T21" i="13"/>
  <c r="U21" i="13"/>
  <c r="R22" i="13"/>
  <c r="S22" i="13"/>
  <c r="T22" i="13"/>
  <c r="U22" i="13"/>
  <c r="R23" i="13"/>
  <c r="S23" i="13"/>
  <c r="T23" i="13"/>
  <c r="U23" i="13"/>
  <c r="R24" i="13"/>
  <c r="S24" i="13"/>
  <c r="T24" i="13"/>
  <c r="U24" i="13"/>
  <c r="U20" i="13"/>
  <c r="T20" i="13"/>
  <c r="T25" i="13" s="1"/>
  <c r="S20" i="13"/>
  <c r="R20" i="13"/>
  <c r="U25" i="13"/>
  <c r="S25" i="13"/>
  <c r="U10" i="13"/>
  <c r="T10" i="13"/>
  <c r="S10" i="13"/>
  <c r="R10" i="13"/>
  <c r="O23" i="12"/>
  <c r="O27" i="12" s="1"/>
  <c r="P23" i="12"/>
  <c r="Q23" i="12"/>
  <c r="Q27" i="12" s="1"/>
  <c r="R23" i="12"/>
  <c r="O24" i="12"/>
  <c r="P24" i="12"/>
  <c r="Q24" i="12"/>
  <c r="R24" i="12"/>
  <c r="O25" i="12"/>
  <c r="P25" i="12"/>
  <c r="Q25" i="12"/>
  <c r="R25" i="12"/>
  <c r="O26" i="12"/>
  <c r="P26" i="12"/>
  <c r="Q26" i="12"/>
  <c r="R26" i="12"/>
  <c r="R22" i="12"/>
  <c r="Q22" i="12"/>
  <c r="P22" i="12"/>
  <c r="O22" i="12"/>
  <c r="R27" i="12"/>
  <c r="P27" i="12"/>
  <c r="R9" i="12"/>
  <c r="Q9" i="12"/>
  <c r="P9" i="12"/>
  <c r="O9" i="12"/>
  <c r="T12" i="10"/>
  <c r="T13" i="10"/>
  <c r="T11" i="10"/>
  <c r="S12" i="10"/>
  <c r="S13" i="10"/>
  <c r="S11" i="10"/>
  <c r="R12" i="10"/>
  <c r="R13" i="10"/>
  <c r="R14" i="10" s="1"/>
  <c r="R11" i="10"/>
  <c r="Q12" i="10"/>
  <c r="Q14" i="10" s="1"/>
  <c r="Q13" i="10"/>
  <c r="Q11" i="10"/>
  <c r="T14" i="10"/>
  <c r="S14" i="10"/>
  <c r="R7" i="10"/>
  <c r="S7" i="10"/>
  <c r="T7" i="10"/>
  <c r="Q7" i="10"/>
  <c r="P10" i="9"/>
  <c r="Q10" i="9"/>
  <c r="R10" i="9"/>
  <c r="S10" i="9"/>
  <c r="E64" i="12"/>
  <c r="K63" i="12"/>
  <c r="H61" i="12"/>
  <c r="B61" i="12"/>
  <c r="W23" i="15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3" i="1"/>
</calcChain>
</file>

<file path=xl/sharedStrings.xml><?xml version="1.0" encoding="utf-8"?>
<sst xmlns="http://schemas.openxmlformats.org/spreadsheetml/2006/main" count="505" uniqueCount="77">
  <si>
    <t>ID</t>
  </si>
  <si>
    <t>Gender</t>
  </si>
  <si>
    <t>Cirrhosis</t>
  </si>
  <si>
    <t>Diabetes</t>
  </si>
  <si>
    <t>Obesity</t>
  </si>
  <si>
    <t>HIV</t>
  </si>
  <si>
    <t>Age</t>
  </si>
  <si>
    <t>GramsAlcohol</t>
  </si>
  <si>
    <t>PacksCigarets</t>
  </si>
  <si>
    <t>Hemoglobin</t>
  </si>
  <si>
    <t>Bilirubin</t>
  </si>
  <si>
    <t>Proteins</t>
  </si>
  <si>
    <t>Creatinine</t>
  </si>
  <si>
    <t>?</t>
  </si>
  <si>
    <t>Grupo</t>
  </si>
  <si>
    <t>G1</t>
  </si>
  <si>
    <t>G2</t>
  </si>
  <si>
    <t>G3</t>
  </si>
  <si>
    <t>G4</t>
  </si>
  <si>
    <t>Rótulos de Coluna</t>
  </si>
  <si>
    <t>Total Geral</t>
  </si>
  <si>
    <t>Rótulos de Linha</t>
  </si>
  <si>
    <t>Contagem de ID</t>
  </si>
  <si>
    <t>Grupo 1</t>
  </si>
  <si>
    <t>Hemoglobina</t>
  </si>
  <si>
    <t>Qtd</t>
  </si>
  <si>
    <t>Nível</t>
  </si>
  <si>
    <t>Grupo 2</t>
  </si>
  <si>
    <t>Grupo 3</t>
  </si>
  <si>
    <t>Grupo 4</t>
  </si>
  <si>
    <t>8 a 10</t>
  </si>
  <si>
    <t>10 a 12</t>
  </si>
  <si>
    <t>12 a 14</t>
  </si>
  <si>
    <t>14 a 16</t>
  </si>
  <si>
    <t>16 a 18</t>
  </si>
  <si>
    <t>Total</t>
  </si>
  <si>
    <t>Nivel Hemoglobina</t>
  </si>
  <si>
    <t>Média de PacksCigarets</t>
  </si>
  <si>
    <t>Media</t>
  </si>
  <si>
    <t>Mediana</t>
  </si>
  <si>
    <t>Moda</t>
  </si>
  <si>
    <t>Mínimo</t>
  </si>
  <si>
    <t>Máximo</t>
  </si>
  <si>
    <t>Bilirrubina (Normal: 0.3 a 1.2 mg/dL)</t>
  </si>
  <si>
    <t>Hemoglobina  (Normal: 12 a 18g/dL)</t>
  </si>
  <si>
    <t>Proteína (Normal: 6 a 8  g/dL)</t>
  </si>
  <si>
    <t>Creatinina (Normal: 0.5 a 1.2 mg/dL)</t>
  </si>
  <si>
    <t>Idade</t>
  </si>
  <si>
    <t>&lt;55</t>
  </si>
  <si>
    <t>55 a 60</t>
  </si>
  <si>
    <t>60 a 65</t>
  </si>
  <si>
    <t>65 a 70</t>
  </si>
  <si>
    <t>&gt;75</t>
  </si>
  <si>
    <t>70 a 75</t>
  </si>
  <si>
    <t>52 - 59 - 66 - 68 - 71</t>
  </si>
  <si>
    <t>36,55,67,71,75,76</t>
  </si>
  <si>
    <t>TOTAL</t>
  </si>
  <si>
    <t>G1: maior número de cirose e obsidedade</t>
  </si>
  <si>
    <t>G3: mais saudável? Nenhum obeso registrado, cirose é o menor número, Diabates pode-se conviver e HIV tb.</t>
  </si>
  <si>
    <t>70 a 110</t>
  </si>
  <si>
    <t>&lt;70</t>
  </si>
  <si>
    <t>gr por dia</t>
  </si>
  <si>
    <t>&gt; 110</t>
  </si>
  <si>
    <t>Nível Bilirrubina</t>
  </si>
  <si>
    <t>0,3 a 1,3</t>
  </si>
  <si>
    <t>1,3 a 2,3</t>
  </si>
  <si>
    <t>2,3 a 3,3</t>
  </si>
  <si>
    <t>&gt; 4,3</t>
  </si>
  <si>
    <t>3,3 a 4,3</t>
  </si>
  <si>
    <t>6 a 8</t>
  </si>
  <si>
    <t>&gt; 8</t>
  </si>
  <si>
    <t>Nível Creatinina</t>
  </si>
  <si>
    <t>Nível Proteina</t>
  </si>
  <si>
    <t>&lt; 0,5</t>
  </si>
  <si>
    <t>&lt; 6</t>
  </si>
  <si>
    <t>0,5 a 1,2</t>
  </si>
  <si>
    <t>&gt; 1,2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</si>
</sst>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rgb="FF000000"/>
      <name val="Calibri"/>
      <family val="2"/>
    </font>
    <font>
      <sz val="10"/>
      <color theme="1"/>
      <name val="Arial"/>
      <family val="2"/>
    </font>
    <font>
      <sz val="11"/>
      <color rgb="FF002060"/>
      <name val="Calibri"/>
      <family val="2"/>
    </font>
    <font>
      <sz val="10"/>
      <color rgb="FF00206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5B9BD5"/>
      </left>
      <right style="medium">
        <color rgb="FF5B9BD5"/>
      </right>
      <top style="medium">
        <color rgb="FF5B9BD5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2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4" fillId="0" borderId="4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4" fillId="0" borderId="6" xfId="0" applyFont="1" applyBorder="1" applyAlignment="1">
      <alignment horizontal="right" wrapText="1"/>
    </xf>
    <xf numFmtId="0" fontId="5" fillId="0" borderId="6" xfId="0" applyFont="1" applyBorder="1" applyAlignment="1">
      <alignment horizontal="center" wrapText="1"/>
    </xf>
    <xf numFmtId="0" fontId="4" fillId="0" borderId="4" xfId="0" applyFont="1" applyBorder="1" applyAlignment="1">
      <alignment horizontal="right" wrapText="1"/>
    </xf>
    <xf numFmtId="0" fontId="0" fillId="2" borderId="1" xfId="0" applyFill="1" applyBorder="1"/>
    <xf numFmtId="0" fontId="3" fillId="0" borderId="7" xfId="0" applyFont="1" applyBorder="1" applyAlignment="1">
      <alignment horizontal="center" wrapText="1"/>
    </xf>
    <xf numFmtId="0" fontId="4" fillId="0" borderId="8" xfId="0" applyFont="1" applyBorder="1" applyAlignment="1">
      <alignment wrapText="1"/>
    </xf>
    <xf numFmtId="0" fontId="2" fillId="0" borderId="5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4" fillId="0" borderId="6" xfId="0" applyFont="1" applyBorder="1" applyAlignment="1">
      <alignment wrapText="1"/>
    </xf>
    <xf numFmtId="0" fontId="6" fillId="0" borderId="6" xfId="0" applyFont="1" applyBorder="1" applyAlignment="1">
      <alignment horizontal="center" wrapText="1"/>
    </xf>
    <xf numFmtId="0" fontId="0" fillId="0" borderId="9" xfId="0" applyBorder="1"/>
    <xf numFmtId="0" fontId="0" fillId="0" borderId="11" xfId="0" applyBorder="1"/>
    <xf numFmtId="0" fontId="0" fillId="0" borderId="10" xfId="0" applyBorder="1"/>
    <xf numFmtId="0" fontId="0" fillId="3" borderId="9" xfId="0" applyFill="1" applyBorder="1"/>
    <xf numFmtId="10" fontId="0" fillId="0" borderId="9" xfId="1" applyNumberFormat="1" applyFont="1" applyBorder="1"/>
    <xf numFmtId="10" fontId="0" fillId="0" borderId="10" xfId="1" applyNumberFormat="1" applyFont="1" applyBorder="1"/>
    <xf numFmtId="0" fontId="0" fillId="0" borderId="9" xfId="0" applyFill="1" applyBorder="1"/>
    <xf numFmtId="0" fontId="0" fillId="0" borderId="11" xfId="0" applyFill="1" applyBorder="1"/>
    <xf numFmtId="0" fontId="0" fillId="0" borderId="10" xfId="0" applyFill="1" applyBorder="1"/>
  </cellXfs>
  <cellStyles count="2">
    <cellStyle name="Normal" xfId="0" builtinId="0"/>
    <cellStyle name="Porcentagem" xfId="1" builtinId="5"/>
  </cellStyles>
  <dxfs count="22"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07/relationships/slicerCache" Target="slicerCaches/slicerCache3.xml"/><Relationship Id="rId26" Type="http://schemas.microsoft.com/office/2007/relationships/slicerCache" Target="slicerCaches/slicerCache11.xml"/><Relationship Id="rId3" Type="http://schemas.openxmlformats.org/officeDocument/2006/relationships/worksheet" Target="worksheets/sheet3.xml"/><Relationship Id="rId21" Type="http://schemas.microsoft.com/office/2007/relationships/slicerCache" Target="slicerCaches/slicerCache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07/relationships/slicerCache" Target="slicerCaches/slicerCache2.xml"/><Relationship Id="rId25" Type="http://schemas.microsoft.com/office/2007/relationships/slicerCache" Target="slicerCaches/slicerCache10.xml"/><Relationship Id="rId2" Type="http://schemas.openxmlformats.org/officeDocument/2006/relationships/worksheet" Target="worksheets/sheet2.xml"/><Relationship Id="rId16" Type="http://schemas.microsoft.com/office/2007/relationships/slicerCache" Target="slicerCaches/slicerCache1.xml"/><Relationship Id="rId20" Type="http://schemas.microsoft.com/office/2007/relationships/slicerCache" Target="slicerCaches/slicerCache5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9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microsoft.com/office/2007/relationships/slicerCache" Target="slicerCaches/slicerCache8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4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7.xml"/><Relationship Id="rId27" Type="http://schemas.microsoft.com/office/2007/relationships/slicerCache" Target="slicerCaches/slicerCache12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Creatinina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Creatinina!$W$19</c:f>
              <c:strCache>
                <c:ptCount val="1"/>
                <c:pt idx="0">
                  <c:v>Grupo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Creatinina!$V$20:$V$22</c:f>
              <c:strCache>
                <c:ptCount val="3"/>
                <c:pt idx="0">
                  <c:v>&lt; 0,5</c:v>
                </c:pt>
                <c:pt idx="1">
                  <c:v>0,5 a 1,2</c:v>
                </c:pt>
                <c:pt idx="2">
                  <c:v>&gt; 1,2</c:v>
                </c:pt>
              </c:strCache>
            </c:strRef>
          </c:cat>
          <c:val>
            <c:numRef>
              <c:f>Creatinina!$W$20:$W$22</c:f>
              <c:numCache>
                <c:formatCode>0.00%</c:formatCode>
                <c:ptCount val="3"/>
                <c:pt idx="0">
                  <c:v>0</c:v>
                </c:pt>
                <c:pt idx="1">
                  <c:v>0.73913043478260865</c:v>
                </c:pt>
                <c:pt idx="2">
                  <c:v>0.2608695652173913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D1-461E-BE25-E0D9AE1C92C4}"/>
            </c:ext>
          </c:extLst>
        </c:ser>
        <c:ser>
          <c:idx val="1"/>
          <c:order val="1"/>
          <c:tx>
            <c:strRef>
              <c:f>Creatinina!$X$19</c:f>
              <c:strCache>
                <c:ptCount val="1"/>
                <c:pt idx="0">
                  <c:v>Grupo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Creatinina!$V$20:$V$22</c:f>
              <c:strCache>
                <c:ptCount val="3"/>
                <c:pt idx="0">
                  <c:v>&lt; 0,5</c:v>
                </c:pt>
                <c:pt idx="1">
                  <c:v>0,5 a 1,2</c:v>
                </c:pt>
                <c:pt idx="2">
                  <c:v>&gt; 1,2</c:v>
                </c:pt>
              </c:strCache>
            </c:strRef>
          </c:cat>
          <c:val>
            <c:numRef>
              <c:f>Creatinina!$X$20:$X$22</c:f>
              <c:numCache>
                <c:formatCode>0.00%</c:formatCode>
                <c:ptCount val="3"/>
                <c:pt idx="0">
                  <c:v>8.6956521739130432E-2</c:v>
                </c:pt>
                <c:pt idx="1">
                  <c:v>0.82608695652173914</c:v>
                </c:pt>
                <c:pt idx="2">
                  <c:v>8.6956521739130432E-2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D1-461E-BE25-E0D9AE1C92C4}"/>
            </c:ext>
          </c:extLst>
        </c:ser>
        <c:ser>
          <c:idx val="2"/>
          <c:order val="2"/>
          <c:tx>
            <c:strRef>
              <c:f>Creatinina!$Y$19</c:f>
              <c:strCache>
                <c:ptCount val="1"/>
                <c:pt idx="0">
                  <c:v>Grupo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Creatinina!$V$20:$V$22</c:f>
              <c:strCache>
                <c:ptCount val="3"/>
                <c:pt idx="0">
                  <c:v>&lt; 0,5</c:v>
                </c:pt>
                <c:pt idx="1">
                  <c:v>0,5 a 1,2</c:v>
                </c:pt>
                <c:pt idx="2">
                  <c:v>&gt; 1,2</c:v>
                </c:pt>
              </c:strCache>
            </c:strRef>
          </c:cat>
          <c:val>
            <c:numRef>
              <c:f>Creatinina!$Y$20:$Y$22</c:f>
              <c:numCache>
                <c:formatCode>0.00%</c:formatCode>
                <c:ptCount val="3"/>
                <c:pt idx="0">
                  <c:v>0.08</c:v>
                </c:pt>
                <c:pt idx="1">
                  <c:v>0.68</c:v>
                </c:pt>
                <c:pt idx="2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D1-461E-BE25-E0D9AE1C92C4}"/>
            </c:ext>
          </c:extLst>
        </c:ser>
        <c:ser>
          <c:idx val="3"/>
          <c:order val="3"/>
          <c:tx>
            <c:strRef>
              <c:f>Creatinina!$Z$19</c:f>
              <c:strCache>
                <c:ptCount val="1"/>
                <c:pt idx="0">
                  <c:v>Grupo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Creatinina!$V$20:$V$22</c:f>
              <c:strCache>
                <c:ptCount val="3"/>
                <c:pt idx="0">
                  <c:v>&lt; 0,5</c:v>
                </c:pt>
                <c:pt idx="1">
                  <c:v>0,5 a 1,2</c:v>
                </c:pt>
                <c:pt idx="2">
                  <c:v>&gt; 1,2</c:v>
                </c:pt>
              </c:strCache>
            </c:strRef>
          </c:cat>
          <c:val>
            <c:numRef>
              <c:f>Creatinina!$Z$20:$Z$22</c:f>
              <c:numCache>
                <c:formatCode>0.00%</c:formatCode>
                <c:ptCount val="3"/>
                <c:pt idx="0">
                  <c:v>0</c:v>
                </c:pt>
                <c:pt idx="1">
                  <c:v>0.91666666666666663</c:v>
                </c:pt>
                <c:pt idx="2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D1-461E-BE25-E0D9AE1C9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3396031"/>
        <c:axId val="1833396447"/>
      </c:barChart>
      <c:catAx>
        <c:axId val="183339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396447"/>
        <c:crosses val="autoZero"/>
        <c:auto val="1"/>
        <c:lblAlgn val="ctr"/>
        <c:lblOffset val="100"/>
        <c:noMultiLvlLbl val="0"/>
      </c:catAx>
      <c:valAx>
        <c:axId val="183339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39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[AED - AC5.xlsx]Obesidade!Tabela dinâmica1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Obsidade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Obesidade!$B$3:$B$4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Obesidade!$A$5:$A$9</c:f>
              <c:strCache>
                <c:ptCount val="4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</c:strCache>
            </c:strRef>
          </c:cat>
          <c:val>
            <c:numRef>
              <c:f>Obesidade!$B$5:$B$9</c:f>
              <c:numCache>
                <c:formatCode>General</c:formatCode>
                <c:ptCount val="4"/>
                <c:pt idx="0">
                  <c:v>22</c:v>
                </c:pt>
                <c:pt idx="1">
                  <c:v>23</c:v>
                </c:pt>
                <c:pt idx="2">
                  <c:v>23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E-44F4-A8D5-A2BFA8248B51}"/>
            </c:ext>
          </c:extLst>
        </c:ser>
        <c:ser>
          <c:idx val="1"/>
          <c:order val="1"/>
          <c:tx>
            <c:strRef>
              <c:f>Obesidade!$C$3:$C$4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Obesidade!$A$5:$A$9</c:f>
              <c:strCache>
                <c:ptCount val="4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</c:strCache>
            </c:strRef>
          </c:cat>
          <c:val>
            <c:numRef>
              <c:f>Obesidade!$C$5:$C$9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8E-44F4-A8D5-A2BFA8248B51}"/>
            </c:ext>
          </c:extLst>
        </c:ser>
        <c:ser>
          <c:idx val="2"/>
          <c:order val="2"/>
          <c:tx>
            <c:strRef>
              <c:f>Obesidade!$D$3:$D$4</c:f>
              <c:strCache>
                <c:ptCount val="1"/>
                <c:pt idx="0">
                  <c:v>?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Obesidade!$A$5:$A$9</c:f>
              <c:strCache>
                <c:ptCount val="4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</c:strCache>
            </c:strRef>
          </c:cat>
          <c:val>
            <c:numRef>
              <c:f>Obesidade!$D$5:$D$9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8E-44F4-A8D5-A2BFA8248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8822047"/>
        <c:axId val="1998824959"/>
      </c:barChart>
      <c:catAx>
        <c:axId val="199882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8824959"/>
        <c:crosses val="autoZero"/>
        <c:auto val="1"/>
        <c:lblAlgn val="ctr"/>
        <c:lblOffset val="100"/>
        <c:noMultiLvlLbl val="0"/>
      </c:catAx>
      <c:valAx>
        <c:axId val="199882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882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[AED - AC5.xlsx]Diabetes!Tabela dinâmica1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Diabetes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Diabetes!$B$3:$B$4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Diabetes!$A$5:$A$9</c:f>
              <c:strCache>
                <c:ptCount val="4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</c:strCache>
            </c:strRef>
          </c:cat>
          <c:val>
            <c:numRef>
              <c:f>Diabetes!$B$5:$B$9</c:f>
              <c:numCache>
                <c:formatCode>General</c:formatCode>
                <c:ptCount val="4"/>
                <c:pt idx="0">
                  <c:v>21</c:v>
                </c:pt>
                <c:pt idx="1">
                  <c:v>22</c:v>
                </c:pt>
                <c:pt idx="2">
                  <c:v>22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F2-419B-B9FC-19F0DFA5D19D}"/>
            </c:ext>
          </c:extLst>
        </c:ser>
        <c:ser>
          <c:idx val="1"/>
          <c:order val="1"/>
          <c:tx>
            <c:strRef>
              <c:f>Diabetes!$C$3:$C$4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Diabetes!$A$5:$A$9</c:f>
              <c:strCache>
                <c:ptCount val="4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</c:strCache>
            </c:strRef>
          </c:cat>
          <c:val>
            <c:numRef>
              <c:f>Diabetes!$C$5:$C$9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F2-419B-B9FC-19F0DFA5D19D}"/>
            </c:ext>
          </c:extLst>
        </c:ser>
        <c:ser>
          <c:idx val="2"/>
          <c:order val="2"/>
          <c:tx>
            <c:strRef>
              <c:f>Diabetes!$D$3:$D$4</c:f>
              <c:strCache>
                <c:ptCount val="1"/>
                <c:pt idx="0">
                  <c:v>?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Diabetes!$A$5:$A$9</c:f>
              <c:strCache>
                <c:ptCount val="4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</c:strCache>
            </c:strRef>
          </c:cat>
          <c:val>
            <c:numRef>
              <c:f>Diabetes!$D$5:$D$9</c:f>
              <c:numCache>
                <c:formatCode>General</c:formatCode>
                <c:ptCount val="4"/>
                <c:pt idx="0">
                  <c:v>3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F2-419B-B9FC-19F0DFA5D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8822047"/>
        <c:axId val="1998824959"/>
      </c:barChart>
      <c:catAx>
        <c:axId val="199882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8824959"/>
        <c:crosses val="autoZero"/>
        <c:auto val="1"/>
        <c:lblAlgn val="ctr"/>
        <c:lblOffset val="100"/>
        <c:noMultiLvlLbl val="0"/>
      </c:catAx>
      <c:valAx>
        <c:axId val="199882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882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[AED - AC5.xlsx]Cirose!Tabela dinâmica1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Cirose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Cirose!$B$3:$B$4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Cirose!$A$5:$A$9</c:f>
              <c:strCache>
                <c:ptCount val="4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</c:strCache>
            </c:strRef>
          </c:cat>
          <c:val>
            <c:numRef>
              <c:f>Cirose!$B$5:$B$9</c:f>
              <c:numCache>
                <c:formatCode>General</c:formatCode>
                <c:ptCount val="4"/>
                <c:pt idx="0">
                  <c:v>12</c:v>
                </c:pt>
                <c:pt idx="1">
                  <c:v>18</c:v>
                </c:pt>
                <c:pt idx="2">
                  <c:v>19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90-471D-A29E-E4E7617BAD63}"/>
            </c:ext>
          </c:extLst>
        </c:ser>
        <c:ser>
          <c:idx val="1"/>
          <c:order val="1"/>
          <c:tx>
            <c:strRef>
              <c:f>Cirose!$C$3:$C$4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Cirose!$A$5:$A$9</c:f>
              <c:strCache>
                <c:ptCount val="4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</c:strCache>
            </c:strRef>
          </c:cat>
          <c:val>
            <c:numRef>
              <c:f>Cirose!$C$5:$C$9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90-471D-A29E-E4E7617BAD63}"/>
            </c:ext>
          </c:extLst>
        </c:ser>
        <c:ser>
          <c:idx val="2"/>
          <c:order val="2"/>
          <c:tx>
            <c:strRef>
              <c:f>Cirose!$D$3:$D$4</c:f>
              <c:strCache>
                <c:ptCount val="1"/>
                <c:pt idx="0">
                  <c:v>?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Cirose!$A$5:$A$9</c:f>
              <c:strCache>
                <c:ptCount val="4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</c:strCache>
            </c:strRef>
          </c:cat>
          <c:val>
            <c:numRef>
              <c:f>Cirose!$D$5:$D$9</c:f>
              <c:numCache>
                <c:formatCode>General</c:formatCode>
                <c:ptCount val="4"/>
                <c:pt idx="0">
                  <c:v>9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90-471D-A29E-E4E7617BA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8822047"/>
        <c:axId val="1998824959"/>
      </c:barChart>
      <c:catAx>
        <c:axId val="199882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8824959"/>
        <c:crosses val="autoZero"/>
        <c:auto val="1"/>
        <c:lblAlgn val="ctr"/>
        <c:lblOffset val="100"/>
        <c:noMultiLvlLbl val="0"/>
      </c:catAx>
      <c:valAx>
        <c:axId val="199882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882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[AED - AC5.xlsx]Cirose!Tabela dinâmica1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Cirose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Cirose!$B$3:$B$4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Cirose!$A$5:$A$9</c:f>
              <c:strCache>
                <c:ptCount val="4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</c:strCache>
            </c:strRef>
          </c:cat>
          <c:val>
            <c:numRef>
              <c:f>Cirose!$B$5:$B$9</c:f>
              <c:numCache>
                <c:formatCode>General</c:formatCode>
                <c:ptCount val="4"/>
                <c:pt idx="0">
                  <c:v>12</c:v>
                </c:pt>
                <c:pt idx="1">
                  <c:v>18</c:v>
                </c:pt>
                <c:pt idx="2">
                  <c:v>19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2-4C64-9254-926503FEAFAB}"/>
            </c:ext>
          </c:extLst>
        </c:ser>
        <c:ser>
          <c:idx val="1"/>
          <c:order val="1"/>
          <c:tx>
            <c:strRef>
              <c:f>Cirose!$C$3:$C$4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Cirose!$A$5:$A$9</c:f>
              <c:strCache>
                <c:ptCount val="4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</c:strCache>
            </c:strRef>
          </c:cat>
          <c:val>
            <c:numRef>
              <c:f>Cirose!$C$5:$C$9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E2-4C64-9254-926503FEAFAB}"/>
            </c:ext>
          </c:extLst>
        </c:ser>
        <c:ser>
          <c:idx val="2"/>
          <c:order val="2"/>
          <c:tx>
            <c:strRef>
              <c:f>Cirose!$D$3:$D$4</c:f>
              <c:strCache>
                <c:ptCount val="1"/>
                <c:pt idx="0">
                  <c:v>?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Cirose!$A$5:$A$9</c:f>
              <c:strCache>
                <c:ptCount val="4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</c:strCache>
            </c:strRef>
          </c:cat>
          <c:val>
            <c:numRef>
              <c:f>Cirose!$D$5:$D$9</c:f>
              <c:numCache>
                <c:formatCode>General</c:formatCode>
                <c:ptCount val="4"/>
                <c:pt idx="0">
                  <c:v>9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E2-4C64-9254-926503FEA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8822047"/>
        <c:axId val="1998824959"/>
      </c:barChart>
      <c:catAx>
        <c:axId val="199882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8824959"/>
        <c:crosses val="autoZero"/>
        <c:auto val="1"/>
        <c:lblAlgn val="ctr"/>
        <c:lblOffset val="100"/>
        <c:noMultiLvlLbl val="0"/>
      </c:catAx>
      <c:valAx>
        <c:axId val="199882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882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[AED - AC5.xlsx]Diabetes!Tabela dinâmica1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Diabetes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Diabetes!$B$3:$B$4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Diabetes!$A$5:$A$9</c:f>
              <c:strCache>
                <c:ptCount val="4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</c:strCache>
            </c:strRef>
          </c:cat>
          <c:val>
            <c:numRef>
              <c:f>Diabetes!$B$5:$B$9</c:f>
              <c:numCache>
                <c:formatCode>General</c:formatCode>
                <c:ptCount val="4"/>
                <c:pt idx="0">
                  <c:v>21</c:v>
                </c:pt>
                <c:pt idx="1">
                  <c:v>22</c:v>
                </c:pt>
                <c:pt idx="2">
                  <c:v>22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E3-404D-B911-95CA59873349}"/>
            </c:ext>
          </c:extLst>
        </c:ser>
        <c:ser>
          <c:idx val="1"/>
          <c:order val="1"/>
          <c:tx>
            <c:strRef>
              <c:f>Diabetes!$C$3:$C$4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Diabetes!$A$5:$A$9</c:f>
              <c:strCache>
                <c:ptCount val="4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</c:strCache>
            </c:strRef>
          </c:cat>
          <c:val>
            <c:numRef>
              <c:f>Diabetes!$C$5:$C$9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E3-404D-B911-95CA59873349}"/>
            </c:ext>
          </c:extLst>
        </c:ser>
        <c:ser>
          <c:idx val="2"/>
          <c:order val="2"/>
          <c:tx>
            <c:strRef>
              <c:f>Diabetes!$D$3:$D$4</c:f>
              <c:strCache>
                <c:ptCount val="1"/>
                <c:pt idx="0">
                  <c:v>?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Diabetes!$A$5:$A$9</c:f>
              <c:strCache>
                <c:ptCount val="4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</c:strCache>
            </c:strRef>
          </c:cat>
          <c:val>
            <c:numRef>
              <c:f>Diabetes!$D$5:$D$9</c:f>
              <c:numCache>
                <c:formatCode>General</c:formatCode>
                <c:ptCount val="4"/>
                <c:pt idx="0">
                  <c:v>3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5E3-404D-B911-95CA59873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8822047"/>
        <c:axId val="1998824959"/>
      </c:barChart>
      <c:catAx>
        <c:axId val="199882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8824959"/>
        <c:crosses val="autoZero"/>
        <c:auto val="1"/>
        <c:lblAlgn val="ctr"/>
        <c:lblOffset val="100"/>
        <c:noMultiLvlLbl val="0"/>
      </c:catAx>
      <c:valAx>
        <c:axId val="199882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8822047"/>
        <c:crosses val="autoZero"/>
        <c:crossBetween val="between"/>
      </c:valAx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[AED - AC5.xlsx]Obesidade!Tabela dinâmica1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Obsidade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Obesidade!$B$3:$B$4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Obesidade!$A$5:$A$9</c:f>
              <c:strCache>
                <c:ptCount val="4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</c:strCache>
            </c:strRef>
          </c:cat>
          <c:val>
            <c:numRef>
              <c:f>Obesidade!$B$5:$B$9</c:f>
              <c:numCache>
                <c:formatCode>General</c:formatCode>
                <c:ptCount val="4"/>
                <c:pt idx="0">
                  <c:v>22</c:v>
                </c:pt>
                <c:pt idx="1">
                  <c:v>23</c:v>
                </c:pt>
                <c:pt idx="2">
                  <c:v>23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CB-416F-81FB-2E19BD8376F5}"/>
            </c:ext>
          </c:extLst>
        </c:ser>
        <c:ser>
          <c:idx val="1"/>
          <c:order val="1"/>
          <c:tx>
            <c:strRef>
              <c:f>Obesidade!$C$3:$C$4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Obesidade!$A$5:$A$9</c:f>
              <c:strCache>
                <c:ptCount val="4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</c:strCache>
            </c:strRef>
          </c:cat>
          <c:val>
            <c:numRef>
              <c:f>Obesidade!$C$5:$C$9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CB-416F-81FB-2E19BD8376F5}"/>
            </c:ext>
          </c:extLst>
        </c:ser>
        <c:ser>
          <c:idx val="2"/>
          <c:order val="2"/>
          <c:tx>
            <c:strRef>
              <c:f>Obesidade!$D$3:$D$4</c:f>
              <c:strCache>
                <c:ptCount val="1"/>
                <c:pt idx="0">
                  <c:v>?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Obesidade!$A$5:$A$9</c:f>
              <c:strCache>
                <c:ptCount val="4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</c:strCache>
            </c:strRef>
          </c:cat>
          <c:val>
            <c:numRef>
              <c:f>Obesidade!$D$5:$D$9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CB-416F-81FB-2E19BD837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8822047"/>
        <c:axId val="1998824959"/>
      </c:barChart>
      <c:catAx>
        <c:axId val="199882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8824959"/>
        <c:crosses val="autoZero"/>
        <c:auto val="1"/>
        <c:lblAlgn val="ctr"/>
        <c:lblOffset val="100"/>
        <c:noMultiLvlLbl val="0"/>
      </c:catAx>
      <c:valAx>
        <c:axId val="199882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882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[AED - AC5.xlsx]HIV!Tabela dinâmica1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HIV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HIV!$B$3:$B$4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HIV!$A$5:$A$9</c:f>
              <c:strCache>
                <c:ptCount val="4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</c:strCache>
            </c:strRef>
          </c:cat>
          <c:val>
            <c:numRef>
              <c:f>HIV!$B$5:$B$9</c:f>
              <c:numCache>
                <c:formatCode>General</c:formatCode>
                <c:ptCount val="4"/>
                <c:pt idx="0">
                  <c:v>25</c:v>
                </c:pt>
                <c:pt idx="1">
                  <c:v>24</c:v>
                </c:pt>
                <c:pt idx="2">
                  <c:v>22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E3-4150-9DFF-43DD2E01232A}"/>
            </c:ext>
          </c:extLst>
        </c:ser>
        <c:ser>
          <c:idx val="1"/>
          <c:order val="1"/>
          <c:tx>
            <c:strRef>
              <c:f>HIV!$C$3:$C$4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HIV!$A$5:$A$9</c:f>
              <c:strCache>
                <c:ptCount val="4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</c:strCache>
            </c:strRef>
          </c:cat>
          <c:val>
            <c:numRef>
              <c:f>HIV!$C$5:$C$9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E3-4150-9DFF-43DD2E01232A}"/>
            </c:ext>
          </c:extLst>
        </c:ser>
        <c:ser>
          <c:idx val="2"/>
          <c:order val="2"/>
          <c:tx>
            <c:strRef>
              <c:f>HIV!$D$3:$D$4</c:f>
              <c:strCache>
                <c:ptCount val="1"/>
                <c:pt idx="0">
                  <c:v>?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HIV!$A$5:$A$9</c:f>
              <c:strCache>
                <c:ptCount val="4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</c:strCache>
            </c:strRef>
          </c:cat>
          <c:val>
            <c:numRef>
              <c:f>HIV!$D$5:$D$9</c:f>
              <c:numCache>
                <c:formatCode>General</c:formatCode>
                <c:ptCount val="4"/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E3-4150-9DFF-43DD2E012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8822047"/>
        <c:axId val="1998824959"/>
      </c:barChart>
      <c:catAx>
        <c:axId val="199882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8824959"/>
        <c:crosses val="autoZero"/>
        <c:auto val="1"/>
        <c:lblAlgn val="ctr"/>
        <c:lblOffset val="100"/>
        <c:noMultiLvlLbl val="0"/>
      </c:catAx>
      <c:valAx>
        <c:axId val="199882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882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[AED - AC5.xlsx]Dinamica!Tabela dinâmica1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Dinamica!$B$3:$B$4</c:f>
              <c:strCache>
                <c:ptCount val="1"/>
                <c:pt idx="0">
                  <c:v>G1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Dinamica!$A$5:$A$8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?</c:v>
                </c:pt>
              </c:strCache>
            </c:strRef>
          </c:cat>
          <c:val>
            <c:numRef>
              <c:f>Dinamica!$B$5:$B$8</c:f>
              <c:numCache>
                <c:formatCode>General</c:formatCode>
                <c:ptCount val="3"/>
                <c:pt idx="0">
                  <c:v>21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B8-4690-AD5B-D78F4E98AA94}"/>
            </c:ext>
          </c:extLst>
        </c:ser>
        <c:ser>
          <c:idx val="1"/>
          <c:order val="1"/>
          <c:tx>
            <c:strRef>
              <c:f>Dinamica!$C$3:$C$4</c:f>
              <c:strCache>
                <c:ptCount val="1"/>
                <c:pt idx="0">
                  <c:v>G2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Dinamica!$A$5:$A$8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?</c:v>
                </c:pt>
              </c:strCache>
            </c:strRef>
          </c:cat>
          <c:val>
            <c:numRef>
              <c:f>Dinamica!$C$5:$C$8</c:f>
              <c:numCache>
                <c:formatCode>General</c:formatCode>
                <c:ptCount val="3"/>
                <c:pt idx="0">
                  <c:v>22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B8-4690-AD5B-D78F4E98AA94}"/>
            </c:ext>
          </c:extLst>
        </c:ser>
        <c:ser>
          <c:idx val="2"/>
          <c:order val="2"/>
          <c:tx>
            <c:strRef>
              <c:f>Dinamica!$D$3:$D$4</c:f>
              <c:strCache>
                <c:ptCount val="1"/>
                <c:pt idx="0">
                  <c:v>G3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Dinamica!$A$5:$A$8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?</c:v>
                </c:pt>
              </c:strCache>
            </c:strRef>
          </c:cat>
          <c:val>
            <c:numRef>
              <c:f>Dinamica!$D$5:$D$8</c:f>
              <c:numCache>
                <c:formatCode>General</c:formatCode>
                <c:ptCount val="3"/>
                <c:pt idx="0">
                  <c:v>22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B8-4690-AD5B-D78F4E98AA94}"/>
            </c:ext>
          </c:extLst>
        </c:ser>
        <c:ser>
          <c:idx val="3"/>
          <c:order val="3"/>
          <c:tx>
            <c:strRef>
              <c:f>Dinamica!$E$3:$E$4</c:f>
              <c:strCache>
                <c:ptCount val="1"/>
                <c:pt idx="0">
                  <c:v>G4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Dinamica!$A$5:$A$8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?</c:v>
                </c:pt>
              </c:strCache>
            </c:strRef>
          </c:cat>
          <c:val>
            <c:numRef>
              <c:f>Dinamica!$E$5:$E$8</c:f>
              <c:numCache>
                <c:formatCode>General</c:formatCode>
                <c:ptCount val="3"/>
                <c:pt idx="0">
                  <c:v>17</c:v>
                </c:pt>
                <c:pt idx="1">
                  <c:v>6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B8-4690-AD5B-D78F4E98A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8822047"/>
        <c:axId val="1998824959"/>
      </c:barChart>
      <c:catAx>
        <c:axId val="199882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8824959"/>
        <c:crosses val="autoZero"/>
        <c:auto val="1"/>
        <c:lblAlgn val="ctr"/>
        <c:lblOffset val="100"/>
        <c:noMultiLvlLbl val="0"/>
      </c:catAx>
      <c:valAx>
        <c:axId val="199882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882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Proteinas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Proteina!$V$16</c:f>
              <c:strCache>
                <c:ptCount val="1"/>
                <c:pt idx="0">
                  <c:v>Grupo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Proteina!$U$17:$U$19</c:f>
              <c:strCache>
                <c:ptCount val="3"/>
                <c:pt idx="0">
                  <c:v>&lt; 6</c:v>
                </c:pt>
                <c:pt idx="1">
                  <c:v>6 a 8</c:v>
                </c:pt>
                <c:pt idx="2">
                  <c:v>&gt; 8</c:v>
                </c:pt>
              </c:strCache>
            </c:strRef>
          </c:cat>
          <c:val>
            <c:numRef>
              <c:f>Proteina!$V$17:$V$19</c:f>
              <c:numCache>
                <c:formatCode>0.00%</c:formatCode>
                <c:ptCount val="3"/>
                <c:pt idx="0">
                  <c:v>9.0909090909090912E-2</c:v>
                </c:pt>
                <c:pt idx="1">
                  <c:v>0.59090909090909094</c:v>
                </c:pt>
                <c:pt idx="2">
                  <c:v>0.31818181818181818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3B-475C-ACD7-9E339A7190A3}"/>
            </c:ext>
          </c:extLst>
        </c:ser>
        <c:ser>
          <c:idx val="1"/>
          <c:order val="1"/>
          <c:tx>
            <c:strRef>
              <c:f>Proteina!$W$16</c:f>
              <c:strCache>
                <c:ptCount val="1"/>
                <c:pt idx="0">
                  <c:v>Grupo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Proteina!$U$17:$U$19</c:f>
              <c:strCache>
                <c:ptCount val="3"/>
                <c:pt idx="0">
                  <c:v>&lt; 6</c:v>
                </c:pt>
                <c:pt idx="1">
                  <c:v>6 a 8</c:v>
                </c:pt>
                <c:pt idx="2">
                  <c:v>&gt; 8</c:v>
                </c:pt>
              </c:strCache>
            </c:strRef>
          </c:cat>
          <c:val>
            <c:numRef>
              <c:f>Proteina!$W$17:$W$19</c:f>
              <c:numCache>
                <c:formatCode>0.00%</c:formatCode>
                <c:ptCount val="3"/>
                <c:pt idx="0">
                  <c:v>0.13636363636363635</c:v>
                </c:pt>
                <c:pt idx="1">
                  <c:v>0.72727272727272729</c:v>
                </c:pt>
                <c:pt idx="2">
                  <c:v>0.13636363636363635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3B-475C-ACD7-9E339A7190A3}"/>
            </c:ext>
          </c:extLst>
        </c:ser>
        <c:ser>
          <c:idx val="2"/>
          <c:order val="2"/>
          <c:tx>
            <c:strRef>
              <c:f>Proteina!$X$16</c:f>
              <c:strCache>
                <c:ptCount val="1"/>
                <c:pt idx="0">
                  <c:v>Grupo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Proteina!$U$17:$U$19</c:f>
              <c:strCache>
                <c:ptCount val="3"/>
                <c:pt idx="0">
                  <c:v>&lt; 6</c:v>
                </c:pt>
                <c:pt idx="1">
                  <c:v>6 a 8</c:v>
                </c:pt>
                <c:pt idx="2">
                  <c:v>&gt; 8</c:v>
                </c:pt>
              </c:strCache>
            </c:strRef>
          </c:cat>
          <c:val>
            <c:numRef>
              <c:f>Proteina!$X$17:$X$19</c:f>
              <c:numCache>
                <c:formatCode>0.00%</c:formatCode>
                <c:ptCount val="3"/>
                <c:pt idx="0">
                  <c:v>0.25</c:v>
                </c:pt>
                <c:pt idx="1">
                  <c:v>0.54166666666666663</c:v>
                </c:pt>
                <c:pt idx="2">
                  <c:v>0.20833333333333334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3B-475C-ACD7-9E339A7190A3}"/>
            </c:ext>
          </c:extLst>
        </c:ser>
        <c:ser>
          <c:idx val="3"/>
          <c:order val="3"/>
          <c:tx>
            <c:strRef>
              <c:f>Proteina!$Y$16</c:f>
              <c:strCache>
                <c:ptCount val="1"/>
                <c:pt idx="0">
                  <c:v>Grupo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Proteina!$U$17:$U$19</c:f>
              <c:strCache>
                <c:ptCount val="3"/>
                <c:pt idx="0">
                  <c:v>&lt; 6</c:v>
                </c:pt>
                <c:pt idx="1">
                  <c:v>6 a 8</c:v>
                </c:pt>
                <c:pt idx="2">
                  <c:v>&gt; 8</c:v>
                </c:pt>
              </c:strCache>
            </c:strRef>
          </c:cat>
          <c:val>
            <c:numRef>
              <c:f>Proteina!$Y$17:$Y$19</c:f>
              <c:numCache>
                <c:formatCode>0.00%</c:formatCode>
                <c:ptCount val="3"/>
                <c:pt idx="0">
                  <c:v>8.6956521739130432E-2</c:v>
                </c:pt>
                <c:pt idx="1">
                  <c:v>0.91304347826086951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3B-475C-ACD7-9E339A719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9389903"/>
        <c:axId val="1959390319"/>
      </c:barChart>
      <c:catAx>
        <c:axId val="195938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9390319"/>
        <c:crosses val="autoZero"/>
        <c:auto val="1"/>
        <c:lblAlgn val="ctr"/>
        <c:lblOffset val="100"/>
        <c:noMultiLvlLbl val="0"/>
      </c:catAx>
      <c:valAx>
        <c:axId val="195939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938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Bilirrubina (Frequencia Relativa)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Bilirrubina!$R$19</c:f>
              <c:strCache>
                <c:ptCount val="1"/>
                <c:pt idx="0">
                  <c:v>Grupo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Bilirrubina!$Q$20:$Q$24</c:f>
              <c:strCache>
                <c:ptCount val="5"/>
                <c:pt idx="0">
                  <c:v>0,3 a 1,3</c:v>
                </c:pt>
                <c:pt idx="1">
                  <c:v>1,3 a 2,3</c:v>
                </c:pt>
                <c:pt idx="2">
                  <c:v>2,3 a 3,3</c:v>
                </c:pt>
                <c:pt idx="3">
                  <c:v>3,3 a 4,3</c:v>
                </c:pt>
                <c:pt idx="4">
                  <c:v>&gt; 4,3</c:v>
                </c:pt>
              </c:strCache>
            </c:strRef>
          </c:cat>
          <c:val>
            <c:numRef>
              <c:f>Bilirrubina!$R$20:$R$24</c:f>
              <c:numCache>
                <c:formatCode>0.00%</c:formatCode>
                <c:ptCount val="5"/>
                <c:pt idx="0">
                  <c:v>0.5</c:v>
                </c:pt>
                <c:pt idx="1">
                  <c:v>0.29166666666666669</c:v>
                </c:pt>
                <c:pt idx="2">
                  <c:v>8.3333333333333329E-2</c:v>
                </c:pt>
                <c:pt idx="3">
                  <c:v>4.1666666666666664E-2</c:v>
                </c:pt>
                <c:pt idx="4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5A-48F3-904D-62D3F3657884}"/>
            </c:ext>
          </c:extLst>
        </c:ser>
        <c:ser>
          <c:idx val="1"/>
          <c:order val="1"/>
          <c:tx>
            <c:strRef>
              <c:f>Bilirrubina!$S$19</c:f>
              <c:strCache>
                <c:ptCount val="1"/>
                <c:pt idx="0">
                  <c:v>Grupo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Bilirrubina!$Q$20:$Q$24</c:f>
              <c:strCache>
                <c:ptCount val="5"/>
                <c:pt idx="0">
                  <c:v>0,3 a 1,3</c:v>
                </c:pt>
                <c:pt idx="1">
                  <c:v>1,3 a 2,3</c:v>
                </c:pt>
                <c:pt idx="2">
                  <c:v>2,3 a 3,3</c:v>
                </c:pt>
                <c:pt idx="3">
                  <c:v>3,3 a 4,3</c:v>
                </c:pt>
                <c:pt idx="4">
                  <c:v>&gt; 4,3</c:v>
                </c:pt>
              </c:strCache>
            </c:strRef>
          </c:cat>
          <c:val>
            <c:numRef>
              <c:f>Bilirrubina!$S$20:$S$24</c:f>
              <c:numCache>
                <c:formatCode>0.00%</c:formatCode>
                <c:ptCount val="5"/>
                <c:pt idx="0">
                  <c:v>0.32</c:v>
                </c:pt>
                <c:pt idx="1">
                  <c:v>0.36</c:v>
                </c:pt>
                <c:pt idx="2">
                  <c:v>0.16</c:v>
                </c:pt>
                <c:pt idx="3">
                  <c:v>0.08</c:v>
                </c:pt>
                <c:pt idx="4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5A-48F3-904D-62D3F3657884}"/>
            </c:ext>
          </c:extLst>
        </c:ser>
        <c:ser>
          <c:idx val="2"/>
          <c:order val="2"/>
          <c:tx>
            <c:strRef>
              <c:f>Bilirrubina!$T$19</c:f>
              <c:strCache>
                <c:ptCount val="1"/>
                <c:pt idx="0">
                  <c:v>Grupo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Bilirrubina!$Q$20:$Q$24</c:f>
              <c:strCache>
                <c:ptCount val="5"/>
                <c:pt idx="0">
                  <c:v>0,3 a 1,3</c:v>
                </c:pt>
                <c:pt idx="1">
                  <c:v>1,3 a 2,3</c:v>
                </c:pt>
                <c:pt idx="2">
                  <c:v>2,3 a 3,3</c:v>
                </c:pt>
                <c:pt idx="3">
                  <c:v>3,3 a 4,3</c:v>
                </c:pt>
                <c:pt idx="4">
                  <c:v>&gt; 4,3</c:v>
                </c:pt>
              </c:strCache>
            </c:strRef>
          </c:cat>
          <c:val>
            <c:numRef>
              <c:f>Bilirrubina!$T$20:$T$24</c:f>
              <c:numCache>
                <c:formatCode>0.00%</c:formatCode>
                <c:ptCount val="5"/>
                <c:pt idx="0">
                  <c:v>0.39130434782608697</c:v>
                </c:pt>
                <c:pt idx="1">
                  <c:v>0.2608695652173913</c:v>
                </c:pt>
                <c:pt idx="2">
                  <c:v>8.6956521739130432E-2</c:v>
                </c:pt>
                <c:pt idx="3">
                  <c:v>8.6956521739130432E-2</c:v>
                </c:pt>
                <c:pt idx="4">
                  <c:v>0.17391304347826086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5A-48F3-904D-62D3F3657884}"/>
            </c:ext>
          </c:extLst>
        </c:ser>
        <c:ser>
          <c:idx val="3"/>
          <c:order val="3"/>
          <c:tx>
            <c:strRef>
              <c:f>Bilirrubina!$U$19</c:f>
              <c:strCache>
                <c:ptCount val="1"/>
                <c:pt idx="0">
                  <c:v>Grupo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Bilirrubina!$Q$20:$Q$24</c:f>
              <c:strCache>
                <c:ptCount val="5"/>
                <c:pt idx="0">
                  <c:v>0,3 a 1,3</c:v>
                </c:pt>
                <c:pt idx="1">
                  <c:v>1,3 a 2,3</c:v>
                </c:pt>
                <c:pt idx="2">
                  <c:v>2,3 a 3,3</c:v>
                </c:pt>
                <c:pt idx="3">
                  <c:v>3,3 a 4,3</c:v>
                </c:pt>
                <c:pt idx="4">
                  <c:v>&gt; 4,3</c:v>
                </c:pt>
              </c:strCache>
            </c:strRef>
          </c:cat>
          <c:val>
            <c:numRef>
              <c:f>Bilirrubina!$U$20:$U$24</c:f>
              <c:numCache>
                <c:formatCode>0.00%</c:formatCode>
                <c:ptCount val="5"/>
                <c:pt idx="0">
                  <c:v>0.54166666666666663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4.1666666666666664E-2</c:v>
                </c:pt>
                <c:pt idx="4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5A-48F3-904D-62D3F3657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1978687"/>
        <c:axId val="1971978271"/>
      </c:barChart>
      <c:catAx>
        <c:axId val="197197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1978271"/>
        <c:crosses val="autoZero"/>
        <c:auto val="1"/>
        <c:lblAlgn val="ctr"/>
        <c:lblOffset val="100"/>
        <c:noMultiLvlLbl val="0"/>
      </c:catAx>
      <c:valAx>
        <c:axId val="197197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197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Hemoglobina (frequencia)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Hemoglobina!$N$4</c:f>
              <c:strCache>
                <c:ptCount val="1"/>
                <c:pt idx="0">
                  <c:v>8 a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Hemoglobina!$O$3:$R$3</c:f>
              <c:strCache>
                <c:ptCount val="4"/>
                <c:pt idx="0">
                  <c:v>Grupo 1</c:v>
                </c:pt>
                <c:pt idx="1">
                  <c:v>Grupo 2</c:v>
                </c:pt>
                <c:pt idx="2">
                  <c:v>Grupo 3</c:v>
                </c:pt>
                <c:pt idx="3">
                  <c:v>Grupo 4</c:v>
                </c:pt>
              </c:strCache>
            </c:strRef>
          </c:cat>
          <c:val>
            <c:numRef>
              <c:f>Hemoglobina!$O$4:$R$4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A9-4812-BF70-58F067D4AB00}"/>
            </c:ext>
          </c:extLst>
        </c:ser>
        <c:ser>
          <c:idx val="1"/>
          <c:order val="1"/>
          <c:tx>
            <c:strRef>
              <c:f>Hemoglobina!$N$5</c:f>
              <c:strCache>
                <c:ptCount val="1"/>
                <c:pt idx="0">
                  <c:v>10 a 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Hemoglobina!$O$3:$R$3</c:f>
              <c:strCache>
                <c:ptCount val="4"/>
                <c:pt idx="0">
                  <c:v>Grupo 1</c:v>
                </c:pt>
                <c:pt idx="1">
                  <c:v>Grupo 2</c:v>
                </c:pt>
                <c:pt idx="2">
                  <c:v>Grupo 3</c:v>
                </c:pt>
                <c:pt idx="3">
                  <c:v>Grupo 4</c:v>
                </c:pt>
              </c:strCache>
            </c:strRef>
          </c:cat>
          <c:val>
            <c:numRef>
              <c:f>Hemoglobina!$O$5:$R$5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0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A9-4812-BF70-58F067D4AB00}"/>
            </c:ext>
          </c:extLst>
        </c:ser>
        <c:ser>
          <c:idx val="2"/>
          <c:order val="2"/>
          <c:tx>
            <c:strRef>
              <c:f>Hemoglobina!$N$6</c:f>
              <c:strCache>
                <c:ptCount val="1"/>
                <c:pt idx="0">
                  <c:v>12 a 14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Hemoglobina!$O$3:$R$3</c:f>
              <c:strCache>
                <c:ptCount val="4"/>
                <c:pt idx="0">
                  <c:v>Grupo 1</c:v>
                </c:pt>
                <c:pt idx="1">
                  <c:v>Grupo 2</c:v>
                </c:pt>
                <c:pt idx="2">
                  <c:v>Grupo 3</c:v>
                </c:pt>
                <c:pt idx="3">
                  <c:v>Grupo 4</c:v>
                </c:pt>
              </c:strCache>
            </c:strRef>
          </c:cat>
          <c:val>
            <c:numRef>
              <c:f>Hemoglobina!$O$6:$R$6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9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A9-4812-BF70-58F067D4AB00}"/>
            </c:ext>
          </c:extLst>
        </c:ser>
        <c:ser>
          <c:idx val="3"/>
          <c:order val="3"/>
          <c:tx>
            <c:strRef>
              <c:f>Hemoglobina!$N$7</c:f>
              <c:strCache>
                <c:ptCount val="1"/>
                <c:pt idx="0">
                  <c:v>14 a 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Hemoglobina!$O$3:$R$3</c:f>
              <c:strCache>
                <c:ptCount val="4"/>
                <c:pt idx="0">
                  <c:v>Grupo 1</c:v>
                </c:pt>
                <c:pt idx="1">
                  <c:v>Grupo 2</c:v>
                </c:pt>
                <c:pt idx="2">
                  <c:v>Grupo 3</c:v>
                </c:pt>
                <c:pt idx="3">
                  <c:v>Grupo 4</c:v>
                </c:pt>
              </c:strCache>
            </c:strRef>
          </c:cat>
          <c:val>
            <c:numRef>
              <c:f>Hemoglobina!$O$7:$R$7</c:f>
              <c:numCache>
                <c:formatCode>General</c:formatCode>
                <c:ptCount val="4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A9-4812-BF70-58F067D4AB00}"/>
            </c:ext>
          </c:extLst>
        </c:ser>
        <c:ser>
          <c:idx val="4"/>
          <c:order val="4"/>
          <c:tx>
            <c:strRef>
              <c:f>Hemoglobina!$N$8</c:f>
              <c:strCache>
                <c:ptCount val="1"/>
                <c:pt idx="0">
                  <c:v>16 a 18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Hemoglobina!$O$3:$R$3</c:f>
              <c:strCache>
                <c:ptCount val="4"/>
                <c:pt idx="0">
                  <c:v>Grupo 1</c:v>
                </c:pt>
                <c:pt idx="1">
                  <c:v>Grupo 2</c:v>
                </c:pt>
                <c:pt idx="2">
                  <c:v>Grupo 3</c:v>
                </c:pt>
                <c:pt idx="3">
                  <c:v>Grupo 4</c:v>
                </c:pt>
              </c:strCache>
            </c:strRef>
          </c:cat>
          <c:val>
            <c:numRef>
              <c:f>Hemoglobina!$O$8:$R$8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A9-4812-BF70-58F067D4A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6981519"/>
        <c:axId val="1837197855"/>
      </c:barChart>
      <c:catAx>
        <c:axId val="1996981519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7197855"/>
        <c:crosses val="autoZero"/>
        <c:auto val="1"/>
        <c:lblAlgn val="ctr"/>
        <c:lblOffset val="100"/>
        <c:noMultiLvlLbl val="0"/>
      </c:catAx>
      <c:valAx>
        <c:axId val="183719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698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Hemoglobina</a:t>
            </a:r>
            <a:r>
              <a:rPr lang="pt-BR" baseline="0"/>
              <a:t> (frequencia relativa)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Hemoglobina!$N$22</c:f>
              <c:strCache>
                <c:ptCount val="1"/>
                <c:pt idx="0">
                  <c:v>8 a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Hemoglobina!$O$21:$R$21</c:f>
              <c:strCache>
                <c:ptCount val="4"/>
                <c:pt idx="0">
                  <c:v>Grupo 1</c:v>
                </c:pt>
                <c:pt idx="1">
                  <c:v>Grupo 2</c:v>
                </c:pt>
                <c:pt idx="2">
                  <c:v>Grupo 3</c:v>
                </c:pt>
                <c:pt idx="3">
                  <c:v>Grupo 4</c:v>
                </c:pt>
              </c:strCache>
            </c:strRef>
          </c:cat>
          <c:val>
            <c:numRef>
              <c:f>Hemoglobina!$O$22:$R$22</c:f>
              <c:numCache>
                <c:formatCode>0.00%</c:formatCode>
                <c:ptCount val="4"/>
                <c:pt idx="0">
                  <c:v>8.3333333333333329E-2</c:v>
                </c:pt>
                <c:pt idx="1">
                  <c:v>8.3333333333333329E-2</c:v>
                </c:pt>
                <c:pt idx="2">
                  <c:v>0.08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1A-40EC-BAD8-42286916EF12}"/>
            </c:ext>
          </c:extLst>
        </c:ser>
        <c:ser>
          <c:idx val="1"/>
          <c:order val="1"/>
          <c:tx>
            <c:strRef>
              <c:f>Hemoglobina!$N$23</c:f>
              <c:strCache>
                <c:ptCount val="1"/>
                <c:pt idx="0">
                  <c:v>10 a 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Hemoglobina!$O$21:$R$21</c:f>
              <c:strCache>
                <c:ptCount val="4"/>
                <c:pt idx="0">
                  <c:v>Grupo 1</c:v>
                </c:pt>
                <c:pt idx="1">
                  <c:v>Grupo 2</c:v>
                </c:pt>
                <c:pt idx="2">
                  <c:v>Grupo 3</c:v>
                </c:pt>
                <c:pt idx="3">
                  <c:v>Grupo 4</c:v>
                </c:pt>
              </c:strCache>
            </c:strRef>
          </c:cat>
          <c:val>
            <c:numRef>
              <c:f>Hemoglobina!$O$23:$R$23</c:f>
              <c:numCache>
                <c:formatCode>0.00%</c:formatCode>
                <c:ptCount val="4"/>
                <c:pt idx="0">
                  <c:v>0.20833333333333334</c:v>
                </c:pt>
                <c:pt idx="1">
                  <c:v>0.20833333333333334</c:v>
                </c:pt>
                <c:pt idx="2">
                  <c:v>0</c:v>
                </c:pt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1A-40EC-BAD8-42286916EF12}"/>
            </c:ext>
          </c:extLst>
        </c:ser>
        <c:ser>
          <c:idx val="2"/>
          <c:order val="2"/>
          <c:tx>
            <c:strRef>
              <c:f>Hemoglobina!$N$24</c:f>
              <c:strCache>
                <c:ptCount val="1"/>
                <c:pt idx="0">
                  <c:v>12 a 14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Hemoglobina!$O$21:$R$21</c:f>
              <c:strCache>
                <c:ptCount val="4"/>
                <c:pt idx="0">
                  <c:v>Grupo 1</c:v>
                </c:pt>
                <c:pt idx="1">
                  <c:v>Grupo 2</c:v>
                </c:pt>
                <c:pt idx="2">
                  <c:v>Grupo 3</c:v>
                </c:pt>
                <c:pt idx="3">
                  <c:v>Grupo 4</c:v>
                </c:pt>
              </c:strCache>
            </c:strRef>
          </c:cat>
          <c:val>
            <c:numRef>
              <c:f>Hemoglobina!$O$24:$R$24</c:f>
              <c:numCache>
                <c:formatCode>0.00%</c:formatCode>
                <c:ptCount val="4"/>
                <c:pt idx="0">
                  <c:v>0.33333333333333331</c:v>
                </c:pt>
                <c:pt idx="1">
                  <c:v>0.25</c:v>
                </c:pt>
                <c:pt idx="2">
                  <c:v>0.36</c:v>
                </c:pt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1A-40EC-BAD8-42286916EF12}"/>
            </c:ext>
          </c:extLst>
        </c:ser>
        <c:ser>
          <c:idx val="3"/>
          <c:order val="3"/>
          <c:tx>
            <c:strRef>
              <c:f>Hemoglobina!$N$25</c:f>
              <c:strCache>
                <c:ptCount val="1"/>
                <c:pt idx="0">
                  <c:v>14 a 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Hemoglobina!$O$21:$R$21</c:f>
              <c:strCache>
                <c:ptCount val="4"/>
                <c:pt idx="0">
                  <c:v>Grupo 1</c:v>
                </c:pt>
                <c:pt idx="1">
                  <c:v>Grupo 2</c:v>
                </c:pt>
                <c:pt idx="2">
                  <c:v>Grupo 3</c:v>
                </c:pt>
                <c:pt idx="3">
                  <c:v>Grupo 4</c:v>
                </c:pt>
              </c:strCache>
            </c:strRef>
          </c:cat>
          <c:val>
            <c:numRef>
              <c:f>Hemoglobina!$O$25:$R$25</c:f>
              <c:numCache>
                <c:formatCode>0.00%</c:formatCode>
                <c:ptCount val="4"/>
                <c:pt idx="0">
                  <c:v>0.33333333333333331</c:v>
                </c:pt>
                <c:pt idx="1">
                  <c:v>0.41666666666666669</c:v>
                </c:pt>
                <c:pt idx="2">
                  <c:v>0.48</c:v>
                </c:pt>
                <c:pt idx="3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1A-40EC-BAD8-42286916EF12}"/>
            </c:ext>
          </c:extLst>
        </c:ser>
        <c:ser>
          <c:idx val="4"/>
          <c:order val="4"/>
          <c:tx>
            <c:strRef>
              <c:f>Hemoglobina!$N$26</c:f>
              <c:strCache>
                <c:ptCount val="1"/>
                <c:pt idx="0">
                  <c:v>16 a 18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Hemoglobina!$O$21:$R$21</c:f>
              <c:strCache>
                <c:ptCount val="4"/>
                <c:pt idx="0">
                  <c:v>Grupo 1</c:v>
                </c:pt>
                <c:pt idx="1">
                  <c:v>Grupo 2</c:v>
                </c:pt>
                <c:pt idx="2">
                  <c:v>Grupo 3</c:v>
                </c:pt>
                <c:pt idx="3">
                  <c:v>Grupo 4</c:v>
                </c:pt>
              </c:strCache>
            </c:strRef>
          </c:cat>
          <c:val>
            <c:numRef>
              <c:f>Hemoglobina!$O$26:$R$26</c:f>
              <c:numCache>
                <c:formatCode>0.00%</c:formatCode>
                <c:ptCount val="4"/>
                <c:pt idx="0">
                  <c:v>4.1666666666666664E-2</c:v>
                </c:pt>
                <c:pt idx="1">
                  <c:v>4.1666666666666664E-2</c:v>
                </c:pt>
                <c:pt idx="2">
                  <c:v>0.08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1A-40EC-BAD8-42286916E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8903823"/>
        <c:axId val="2128904655"/>
      </c:barChart>
      <c:catAx>
        <c:axId val="2128903823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8904655"/>
        <c:crosses val="autoZero"/>
        <c:auto val="1"/>
        <c:lblAlgn val="ctr"/>
        <c:lblOffset val="100"/>
        <c:noMultiLvlLbl val="0"/>
      </c:catAx>
      <c:valAx>
        <c:axId val="212890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890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[AED - AC5.xlsx]Pacotes cigarros por dia!Tabela dinâmica1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Média pacotes</a:t>
            </a:r>
            <a:r>
              <a:rPr lang="en-US" baseline="0"/>
              <a:t> cigarros por dia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'Pacotes cigarros por dia'!$B$3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'Pacotes cigarros por dia'!$A$4:$A$8</c:f>
              <c:strCache>
                <c:ptCount val="4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</c:strCache>
            </c:strRef>
          </c:cat>
          <c:val>
            <c:numRef>
              <c:f>'Pacotes cigarros por dia'!$B$4:$B$8</c:f>
              <c:numCache>
                <c:formatCode>0.00</c:formatCode>
                <c:ptCount val="4"/>
                <c:pt idx="0">
                  <c:v>22.888888888888889</c:v>
                </c:pt>
                <c:pt idx="1">
                  <c:v>15.868421052631579</c:v>
                </c:pt>
                <c:pt idx="2">
                  <c:v>18.59375</c:v>
                </c:pt>
                <c:pt idx="3">
                  <c:v>9.2777777777777786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7A-4846-AAF3-B2FC3504E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69745311"/>
        <c:axId val="1969742815"/>
      </c:barChart>
      <c:catAx>
        <c:axId val="196974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9742815"/>
        <c:crosses val="autoZero"/>
        <c:auto val="1"/>
        <c:lblAlgn val="ctr"/>
        <c:lblOffset val="100"/>
        <c:noMultiLvlLbl val="0"/>
      </c:catAx>
      <c:valAx>
        <c:axId val="196974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974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Gramas</a:t>
            </a:r>
            <a:r>
              <a:rPr lang="pt-BR" baseline="0"/>
              <a:t> alcool por dia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'Gramas alcool por dia'!$Q$10</c:f>
              <c:strCache>
                <c:ptCount val="1"/>
                <c:pt idx="0">
                  <c:v>Grupo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'Gramas alcool por dia'!$P$11:$P$13</c:f>
              <c:strCache>
                <c:ptCount val="3"/>
                <c:pt idx="0">
                  <c:v>&lt;70</c:v>
                </c:pt>
                <c:pt idx="1">
                  <c:v>70 a 110</c:v>
                </c:pt>
                <c:pt idx="2">
                  <c:v>&gt; 110</c:v>
                </c:pt>
              </c:strCache>
            </c:strRef>
          </c:cat>
          <c:val>
            <c:numRef>
              <c:f>'Gramas alcool por dia'!$Q$11:$Q$13</c:f>
              <c:numCache>
                <c:formatCode>0.00%</c:formatCode>
                <c:ptCount val="3"/>
                <c:pt idx="0">
                  <c:v>0.27777777777777779</c:v>
                </c:pt>
                <c:pt idx="1">
                  <c:v>0.5</c:v>
                </c:pt>
                <c:pt idx="2">
                  <c:v>0.22222222222222221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62-4412-B38D-BF8857710178}"/>
            </c:ext>
          </c:extLst>
        </c:ser>
        <c:ser>
          <c:idx val="1"/>
          <c:order val="1"/>
          <c:tx>
            <c:strRef>
              <c:f>'Gramas alcool por dia'!$R$10</c:f>
              <c:strCache>
                <c:ptCount val="1"/>
                <c:pt idx="0">
                  <c:v>Grupo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'Gramas alcool por dia'!$P$11:$P$13</c:f>
              <c:strCache>
                <c:ptCount val="3"/>
                <c:pt idx="0">
                  <c:v>&lt;70</c:v>
                </c:pt>
                <c:pt idx="1">
                  <c:v>70 a 110</c:v>
                </c:pt>
                <c:pt idx="2">
                  <c:v>&gt; 110</c:v>
                </c:pt>
              </c:strCache>
            </c:strRef>
          </c:cat>
          <c:val>
            <c:numRef>
              <c:f>'Gramas alcool por dia'!$R$11:$R$13</c:f>
              <c:numCache>
                <c:formatCode>0.00%</c:formatCode>
                <c:ptCount val="3"/>
                <c:pt idx="0">
                  <c:v>0.47368421052631576</c:v>
                </c:pt>
                <c:pt idx="1">
                  <c:v>0.42105263157894735</c:v>
                </c:pt>
                <c:pt idx="2">
                  <c:v>0.10526315789473684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62-4412-B38D-BF8857710178}"/>
            </c:ext>
          </c:extLst>
        </c:ser>
        <c:ser>
          <c:idx val="2"/>
          <c:order val="2"/>
          <c:tx>
            <c:strRef>
              <c:f>'Gramas alcool por dia'!$S$10</c:f>
              <c:strCache>
                <c:ptCount val="1"/>
                <c:pt idx="0">
                  <c:v>Grupo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'Gramas alcool por dia'!$P$11:$P$13</c:f>
              <c:strCache>
                <c:ptCount val="3"/>
                <c:pt idx="0">
                  <c:v>&lt;70</c:v>
                </c:pt>
                <c:pt idx="1">
                  <c:v>70 a 110</c:v>
                </c:pt>
                <c:pt idx="2">
                  <c:v>&gt; 110</c:v>
                </c:pt>
              </c:strCache>
            </c:strRef>
          </c:cat>
          <c:val>
            <c:numRef>
              <c:f>'Gramas alcool por dia'!$S$11:$S$13</c:f>
              <c:numCache>
                <c:formatCode>0.00%</c:formatCode>
                <c:ptCount val="3"/>
                <c:pt idx="0">
                  <c:v>0.30769230769230771</c:v>
                </c:pt>
                <c:pt idx="1">
                  <c:v>0.53846153846153844</c:v>
                </c:pt>
                <c:pt idx="2">
                  <c:v>0.15384615384615385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62-4412-B38D-BF8857710178}"/>
            </c:ext>
          </c:extLst>
        </c:ser>
        <c:ser>
          <c:idx val="3"/>
          <c:order val="3"/>
          <c:tx>
            <c:strRef>
              <c:f>'Gramas alcool por dia'!$T$10</c:f>
              <c:strCache>
                <c:ptCount val="1"/>
                <c:pt idx="0">
                  <c:v>Grupo 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'Gramas alcool por dia'!$P$11:$P$13</c:f>
              <c:strCache>
                <c:ptCount val="3"/>
                <c:pt idx="0">
                  <c:v>&lt;70</c:v>
                </c:pt>
                <c:pt idx="1">
                  <c:v>70 a 110</c:v>
                </c:pt>
                <c:pt idx="2">
                  <c:v>&gt; 110</c:v>
                </c:pt>
              </c:strCache>
            </c:strRef>
          </c:cat>
          <c:val>
            <c:numRef>
              <c:f>'Gramas alcool por dia'!$T$11:$T$13</c:f>
              <c:numCache>
                <c:formatCode>0.00%</c:formatCode>
                <c:ptCount val="3"/>
                <c:pt idx="0">
                  <c:v>0.82352941176470584</c:v>
                </c:pt>
                <c:pt idx="1">
                  <c:v>0.11764705882352941</c:v>
                </c:pt>
                <c:pt idx="2">
                  <c:v>5.8823529411764705E-2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62-4412-B38D-BF885771017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37198687"/>
        <c:axId val="1837198271"/>
      </c:barChart>
      <c:catAx>
        <c:axId val="183719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7198271"/>
        <c:crosses val="autoZero"/>
        <c:auto val="1"/>
        <c:lblAlgn val="ctr"/>
        <c:lblOffset val="100"/>
        <c:noMultiLvlLbl val="0"/>
      </c:catAx>
      <c:valAx>
        <c:axId val="183719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719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Idade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Idade!$P$3</c:f>
              <c:strCache>
                <c:ptCount val="1"/>
                <c:pt idx="0">
                  <c:v>Grupo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Idade!$O$4:$O$9</c:f>
              <c:strCache>
                <c:ptCount val="6"/>
                <c:pt idx="0">
                  <c:v>&lt;55</c:v>
                </c:pt>
                <c:pt idx="1">
                  <c:v>55 a 60</c:v>
                </c:pt>
                <c:pt idx="2">
                  <c:v>60 a 65</c:v>
                </c:pt>
                <c:pt idx="3">
                  <c:v>65 a 70</c:v>
                </c:pt>
                <c:pt idx="4">
                  <c:v>70 a 75</c:v>
                </c:pt>
                <c:pt idx="5">
                  <c:v>&gt;75</c:v>
                </c:pt>
              </c:strCache>
            </c:strRef>
          </c:cat>
          <c:val>
            <c:numRef>
              <c:f>Idade!$P$4:$P$9</c:f>
              <c:numCache>
                <c:formatCode>General</c:formatCode>
                <c:ptCount val="6"/>
                <c:pt idx="0">
                  <c:v>4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E6-4B5E-86DE-C8F4B6B0F5C3}"/>
            </c:ext>
          </c:extLst>
        </c:ser>
        <c:ser>
          <c:idx val="1"/>
          <c:order val="1"/>
          <c:tx>
            <c:strRef>
              <c:f>Idade!$Q$3</c:f>
              <c:strCache>
                <c:ptCount val="1"/>
                <c:pt idx="0">
                  <c:v>Grupo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Idade!$O$4:$O$9</c:f>
              <c:strCache>
                <c:ptCount val="6"/>
                <c:pt idx="0">
                  <c:v>&lt;55</c:v>
                </c:pt>
                <c:pt idx="1">
                  <c:v>55 a 60</c:v>
                </c:pt>
                <c:pt idx="2">
                  <c:v>60 a 65</c:v>
                </c:pt>
                <c:pt idx="3">
                  <c:v>65 a 70</c:v>
                </c:pt>
                <c:pt idx="4">
                  <c:v>70 a 75</c:v>
                </c:pt>
                <c:pt idx="5">
                  <c:v>&gt;75</c:v>
                </c:pt>
              </c:strCache>
            </c:strRef>
          </c:cat>
          <c:val>
            <c:numRef>
              <c:f>Idade!$Q$4:$Q$9</c:f>
              <c:numCache>
                <c:formatCode>General</c:formatCode>
                <c:ptCount val="6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E6-4B5E-86DE-C8F4B6B0F5C3}"/>
            </c:ext>
          </c:extLst>
        </c:ser>
        <c:ser>
          <c:idx val="2"/>
          <c:order val="2"/>
          <c:tx>
            <c:strRef>
              <c:f>Idade!$R$3</c:f>
              <c:strCache>
                <c:ptCount val="1"/>
                <c:pt idx="0">
                  <c:v>Grupo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Idade!$O$4:$O$9</c:f>
              <c:strCache>
                <c:ptCount val="6"/>
                <c:pt idx="0">
                  <c:v>&lt;55</c:v>
                </c:pt>
                <c:pt idx="1">
                  <c:v>55 a 60</c:v>
                </c:pt>
                <c:pt idx="2">
                  <c:v>60 a 65</c:v>
                </c:pt>
                <c:pt idx="3">
                  <c:v>65 a 70</c:v>
                </c:pt>
                <c:pt idx="4">
                  <c:v>70 a 75</c:v>
                </c:pt>
                <c:pt idx="5">
                  <c:v>&gt;75</c:v>
                </c:pt>
              </c:strCache>
            </c:strRef>
          </c:cat>
          <c:val>
            <c:numRef>
              <c:f>Idade!$R$4:$R$9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6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E6-4B5E-86DE-C8F4B6B0F5C3}"/>
            </c:ext>
          </c:extLst>
        </c:ser>
        <c:ser>
          <c:idx val="3"/>
          <c:order val="3"/>
          <c:tx>
            <c:strRef>
              <c:f>Idade!$S$3</c:f>
              <c:strCache>
                <c:ptCount val="1"/>
                <c:pt idx="0">
                  <c:v>Grupo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Idade!$O$4:$O$9</c:f>
              <c:strCache>
                <c:ptCount val="6"/>
                <c:pt idx="0">
                  <c:v>&lt;55</c:v>
                </c:pt>
                <c:pt idx="1">
                  <c:v>55 a 60</c:v>
                </c:pt>
                <c:pt idx="2">
                  <c:v>60 a 65</c:v>
                </c:pt>
                <c:pt idx="3">
                  <c:v>65 a 70</c:v>
                </c:pt>
                <c:pt idx="4">
                  <c:v>70 a 75</c:v>
                </c:pt>
                <c:pt idx="5">
                  <c:v>&gt;75</c:v>
                </c:pt>
              </c:strCache>
            </c:strRef>
          </c:cat>
          <c:val>
            <c:numRef>
              <c:f>Idade!$S$4:$S$9</c:f>
              <c:numCache>
                <c:formatCode>General</c:formatCode>
                <c:ptCount val="6"/>
                <c:pt idx="0">
                  <c:v>6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E6-4B5E-86DE-C8F4B6B0F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1987311"/>
        <c:axId val="2041988143"/>
      </c:barChart>
      <c:catAx>
        <c:axId val="204198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1988143"/>
        <c:crosses val="autoZero"/>
        <c:auto val="1"/>
        <c:lblAlgn val="ctr"/>
        <c:lblOffset val="100"/>
        <c:noMultiLvlLbl val="0"/>
      </c:catAx>
      <c:valAx>
        <c:axId val="204198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198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[AED - AC5.xlsx]HIV!Tabela dinâmica1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HIV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HIV!$B$3:$B$4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HIV!$A$5:$A$9</c:f>
              <c:strCache>
                <c:ptCount val="4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</c:strCache>
            </c:strRef>
          </c:cat>
          <c:val>
            <c:numRef>
              <c:f>HIV!$B$5:$B$9</c:f>
              <c:numCache>
                <c:formatCode>General</c:formatCode>
                <c:ptCount val="4"/>
                <c:pt idx="0">
                  <c:v>25</c:v>
                </c:pt>
                <c:pt idx="1">
                  <c:v>24</c:v>
                </c:pt>
                <c:pt idx="2">
                  <c:v>22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97-4D44-A353-BBA6A4696C89}"/>
            </c:ext>
          </c:extLst>
        </c:ser>
        <c:ser>
          <c:idx val="1"/>
          <c:order val="1"/>
          <c:tx>
            <c:strRef>
              <c:f>HIV!$C$3:$C$4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HIV!$A$5:$A$9</c:f>
              <c:strCache>
                <c:ptCount val="4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</c:strCache>
            </c:strRef>
          </c:cat>
          <c:val>
            <c:numRef>
              <c:f>HIV!$C$5:$C$9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97-4D44-A353-BBA6A4696C89}"/>
            </c:ext>
          </c:extLst>
        </c:ser>
        <c:ser>
          <c:idx val="2"/>
          <c:order val="2"/>
          <c:tx>
            <c:strRef>
              <c:f>HIV!$D$3:$D$4</c:f>
              <c:strCache>
                <c:ptCount val="1"/>
                <c:pt idx="0">
                  <c:v>?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HIV!$A$5:$A$9</c:f>
              <c:strCache>
                <c:ptCount val="4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</c:strCache>
            </c:strRef>
          </c:cat>
          <c:val>
            <c:numRef>
              <c:f>HIV!$D$5:$D$9</c:f>
              <c:numCache>
                <c:formatCode>General</c:formatCode>
                <c:ptCount val="4"/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97-4D44-A353-BBA6A4696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8822047"/>
        <c:axId val="1998824959"/>
      </c:barChart>
      <c:catAx>
        <c:axId val="199882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8824959"/>
        <c:crosses val="autoZero"/>
        <c:auto val="1"/>
        <c:lblAlgn val="ctr"/>
        <c:lblOffset val="100"/>
        <c:noMultiLvlLbl val="0"/>
      </c:catAx>
      <c:valAx>
        <c:axId val="199882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882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257175</xdr:colOff>
      <xdr:row>2</xdr:row>
      <xdr:rowOff>47625</xdr:rowOff>
    </xdr:from>
    <xdr:to>
      <xdr:col>14</xdr:col>
      <xdr:colOff>219075</xdr:colOff>
      <xdr:row>15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Grupo 1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rupo 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14900" y="4286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26</xdr:col>
      <xdr:colOff>257175</xdr:colOff>
      <xdr:row>14</xdr:row>
      <xdr:rowOff>161925</xdr:rowOff>
    </xdr:from>
    <xdr:to>
      <xdr:col>45</xdr:col>
      <xdr:colOff>28575</xdr:colOff>
      <xdr:row>29</xdr:row>
      <xdr:rowOff>28575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</xdr:colOff>
      <xdr:row>12</xdr:row>
      <xdr:rowOff>114300</xdr:rowOff>
    </xdr:from>
    <xdr:to>
      <xdr:col>10</xdr:col>
      <xdr:colOff>47625</xdr:colOff>
      <xdr:row>25</xdr:row>
      <xdr:rowOff>161925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Grup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rup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24425" y="24003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10</xdr:col>
      <xdr:colOff>561975</xdr:colOff>
      <xdr:row>1</xdr:row>
      <xdr:rowOff>133350</xdr:rowOff>
    </xdr:from>
    <xdr:to>
      <xdr:col>18</xdr:col>
      <xdr:colOff>257175</xdr:colOff>
      <xdr:row>16</xdr:row>
      <xdr:rowOff>19050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</xdr:colOff>
      <xdr:row>12</xdr:row>
      <xdr:rowOff>114300</xdr:rowOff>
    </xdr:from>
    <xdr:to>
      <xdr:col>10</xdr:col>
      <xdr:colOff>47625</xdr:colOff>
      <xdr:row>25</xdr:row>
      <xdr:rowOff>161925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Grupo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rupo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91100" y="24003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10</xdr:col>
      <xdr:colOff>561975</xdr:colOff>
      <xdr:row>1</xdr:row>
      <xdr:rowOff>133350</xdr:rowOff>
    </xdr:from>
    <xdr:to>
      <xdr:col>18</xdr:col>
      <xdr:colOff>257175</xdr:colOff>
      <xdr:row>16</xdr:row>
      <xdr:rowOff>19050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</xdr:row>
      <xdr:rowOff>28575</xdr:rowOff>
    </xdr:from>
    <xdr:to>
      <xdr:col>7</xdr:col>
      <xdr:colOff>571500</xdr:colOff>
      <xdr:row>15</xdr:row>
      <xdr:rowOff>104775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342900</xdr:colOff>
      <xdr:row>1</xdr:row>
      <xdr:rowOff>38100</xdr:rowOff>
    </xdr:from>
    <xdr:to>
      <xdr:col>16</xdr:col>
      <xdr:colOff>38100</xdr:colOff>
      <xdr:row>15</xdr:row>
      <xdr:rowOff>114300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16</xdr:row>
      <xdr:rowOff>180975</xdr:rowOff>
    </xdr:from>
    <xdr:to>
      <xdr:col>8</xdr:col>
      <xdr:colOff>76200</xdr:colOff>
      <xdr:row>31</xdr:row>
      <xdr:rowOff>66675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285750</xdr:colOff>
      <xdr:row>16</xdr:row>
      <xdr:rowOff>180975</xdr:rowOff>
    </xdr:from>
    <xdr:to>
      <xdr:col>16</xdr:col>
      <xdr:colOff>85725</xdr:colOff>
      <xdr:row>31</xdr:row>
      <xdr:rowOff>66675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</xdr:colOff>
      <xdr:row>12</xdr:row>
      <xdr:rowOff>114300</xdr:rowOff>
    </xdr:from>
    <xdr:to>
      <xdr:col>10</xdr:col>
      <xdr:colOff>47625</xdr:colOff>
      <xdr:row>25</xdr:row>
      <xdr:rowOff>161925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Grup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rup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62475" y="24003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10</xdr:col>
      <xdr:colOff>561975</xdr:colOff>
      <xdr:row>1</xdr:row>
      <xdr:rowOff>133350</xdr:rowOff>
    </xdr:from>
    <xdr:to>
      <xdr:col>18</xdr:col>
      <xdr:colOff>257175</xdr:colOff>
      <xdr:row>16</xdr:row>
      <xdr:rowOff>19050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9525</xdr:colOff>
      <xdr:row>3</xdr:row>
      <xdr:rowOff>95250</xdr:rowOff>
    </xdr:from>
    <xdr:to>
      <xdr:col>17</xdr:col>
      <xdr:colOff>104775</xdr:colOff>
      <xdr:row>16</xdr:row>
      <xdr:rowOff>123825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Grupo 1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rupo 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00700" y="6667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26</xdr:col>
      <xdr:colOff>9525</xdr:colOff>
      <xdr:row>14</xdr:row>
      <xdr:rowOff>104775</xdr:rowOff>
    </xdr:from>
    <xdr:to>
      <xdr:col>43</xdr:col>
      <xdr:colOff>114300</xdr:colOff>
      <xdr:row>28</xdr:row>
      <xdr:rowOff>161925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57150</xdr:colOff>
      <xdr:row>3</xdr:row>
      <xdr:rowOff>47625</xdr:rowOff>
    </xdr:from>
    <xdr:to>
      <xdr:col>14</xdr:col>
      <xdr:colOff>19050</xdr:colOff>
      <xdr:row>16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Grup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rupo 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14875" y="6191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22</xdr:col>
      <xdr:colOff>352425</xdr:colOff>
      <xdr:row>14</xdr:row>
      <xdr:rowOff>180975</xdr:rowOff>
    </xdr:from>
    <xdr:to>
      <xdr:col>34</xdr:col>
      <xdr:colOff>66675</xdr:colOff>
      <xdr:row>29</xdr:row>
      <xdr:rowOff>47625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</xdr:colOff>
      <xdr:row>1</xdr:row>
      <xdr:rowOff>171450</xdr:rowOff>
    </xdr:from>
    <xdr:to>
      <xdr:col>10</xdr:col>
      <xdr:colOff>190500</xdr:colOff>
      <xdr:row>15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Grupo 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rupo 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81625" y="3619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18</xdr:col>
      <xdr:colOff>328612</xdr:colOff>
      <xdr:row>1</xdr:row>
      <xdr:rowOff>76200</xdr:rowOff>
    </xdr:from>
    <xdr:to>
      <xdr:col>26</xdr:col>
      <xdr:colOff>23812</xdr:colOff>
      <xdr:row>15</xdr:row>
      <xdr:rowOff>133350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357187</xdr:colOff>
      <xdr:row>19</xdr:row>
      <xdr:rowOff>66675</xdr:rowOff>
    </xdr:from>
    <xdr:to>
      <xdr:col>26</xdr:col>
      <xdr:colOff>52387</xdr:colOff>
      <xdr:row>33</xdr:row>
      <xdr:rowOff>123825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219075</xdr:colOff>
      <xdr:row>2</xdr:row>
      <xdr:rowOff>28575</xdr:rowOff>
    </xdr:from>
    <xdr:to>
      <xdr:col>10</xdr:col>
      <xdr:colOff>133350</xdr:colOff>
      <xdr:row>15</xdr:row>
      <xdr:rowOff>28575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Grupo 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rupo 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90925" y="4191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12</xdr:col>
      <xdr:colOff>152400</xdr:colOff>
      <xdr:row>10</xdr:row>
      <xdr:rowOff>161925</xdr:rowOff>
    </xdr:from>
    <xdr:to>
      <xdr:col>19</xdr:col>
      <xdr:colOff>190500</xdr:colOff>
      <xdr:row>25</xdr:row>
      <xdr:rowOff>47625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114300</xdr:colOff>
      <xdr:row>3</xdr:row>
      <xdr:rowOff>85725</xdr:rowOff>
    </xdr:from>
    <xdr:to>
      <xdr:col>13</xdr:col>
      <xdr:colOff>57150</xdr:colOff>
      <xdr:row>16</xdr:row>
      <xdr:rowOff>95250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Grupo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rupo 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33925" y="6572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14</xdr:col>
      <xdr:colOff>185737</xdr:colOff>
      <xdr:row>15</xdr:row>
      <xdr:rowOff>152400</xdr:rowOff>
    </xdr:from>
    <xdr:to>
      <xdr:col>21</xdr:col>
      <xdr:colOff>490537</xdr:colOff>
      <xdr:row>30</xdr:row>
      <xdr:rowOff>38100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123825</xdr:colOff>
      <xdr:row>2</xdr:row>
      <xdr:rowOff>9525</xdr:rowOff>
    </xdr:from>
    <xdr:to>
      <xdr:col>9</xdr:col>
      <xdr:colOff>180975</xdr:colOff>
      <xdr:row>14</xdr:row>
      <xdr:rowOff>161925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Grupo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rupo 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43275" y="4000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13</xdr:col>
      <xdr:colOff>71437</xdr:colOff>
      <xdr:row>11</xdr:row>
      <xdr:rowOff>85724</xdr:rowOff>
    </xdr:from>
    <xdr:to>
      <xdr:col>25</xdr:col>
      <xdr:colOff>123825</xdr:colOff>
      <xdr:row>25</xdr:row>
      <xdr:rowOff>190499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17</xdr:row>
      <xdr:rowOff>133350</xdr:rowOff>
    </xdr:from>
    <xdr:to>
      <xdr:col>10</xdr:col>
      <xdr:colOff>514350</xdr:colOff>
      <xdr:row>30</xdr:row>
      <xdr:rowOff>180975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Grupo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rupo 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33800" y="33718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10</xdr:col>
      <xdr:colOff>561975</xdr:colOff>
      <xdr:row>1</xdr:row>
      <xdr:rowOff>133350</xdr:rowOff>
    </xdr:from>
    <xdr:to>
      <xdr:col>18</xdr:col>
      <xdr:colOff>257175</xdr:colOff>
      <xdr:row>16</xdr:row>
      <xdr:rowOff>19050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17</xdr:row>
      <xdr:rowOff>133350</xdr:rowOff>
    </xdr:from>
    <xdr:to>
      <xdr:col>10</xdr:col>
      <xdr:colOff>514350</xdr:colOff>
      <xdr:row>30</xdr:row>
      <xdr:rowOff>180975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Grupo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rupo 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33800" y="33718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10</xdr:col>
      <xdr:colOff>561975</xdr:colOff>
      <xdr:row>1</xdr:row>
      <xdr:rowOff>133350</xdr:rowOff>
    </xdr:from>
    <xdr:to>
      <xdr:col>18</xdr:col>
      <xdr:colOff>257175</xdr:colOff>
      <xdr:row>16</xdr:row>
      <xdr:rowOff>19050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elipe Chin Lau" refreshedDate="43733.50196400463" createdVersion="6" refreshedVersion="6" minRefreshableVersion="3" recordCount="100">
  <cacheSource type="worksheet">
    <worksheetSource name="Tabela1"/>
  </cacheSource>
  <cacheFields count="14">
    <cacheField name="ID" numFmtId="0">
      <sharedItems containsSemiMixedTypes="0" containsString="0" containsNumber="1" containsInteger="1" minValue="1" maxValue="100"/>
    </cacheField>
    <cacheField name="Gender" numFmtId="0">
      <sharedItems containsSemiMixedTypes="0" containsString="0" containsNumber="1" containsInteger="1" minValue="0" maxValue="1"/>
    </cacheField>
    <cacheField name="Cirrhosis" numFmtId="0">
      <sharedItems containsMixedTypes="1" containsNumber="1" containsInteger="1" minValue="0" maxValue="1" count="3">
        <n v="0"/>
        <s v="?"/>
        <n v="1"/>
      </sharedItems>
    </cacheField>
    <cacheField name="Diabetes" numFmtId="0">
      <sharedItems containsMixedTypes="1" containsNumber="1" containsInteger="1" minValue="0" maxValue="1" count="3">
        <s v="?"/>
        <n v="0"/>
        <n v="1"/>
      </sharedItems>
    </cacheField>
    <cacheField name="Obesity" numFmtId="0">
      <sharedItems containsMixedTypes="1" containsNumber="1" containsInteger="1" minValue="0" maxValue="1" count="3">
        <n v="1"/>
        <n v="0"/>
        <s v="?"/>
      </sharedItems>
    </cacheField>
    <cacheField name="HIV" numFmtId="0">
      <sharedItems containsMixedTypes="1" containsNumber="1" containsInteger="1" minValue="0" maxValue="1" count="3">
        <n v="0"/>
        <s v="?"/>
        <n v="1"/>
      </sharedItems>
    </cacheField>
    <cacheField name="Age" numFmtId="0">
      <sharedItems containsSemiMixedTypes="0" containsString="0" containsNumber="1" containsInteger="1" minValue="20" maxValue="93" count="42">
        <n v="67"/>
        <n v="62"/>
        <n v="78"/>
        <n v="76"/>
        <n v="50"/>
        <n v="43"/>
        <n v="74"/>
        <n v="66"/>
        <n v="56"/>
        <n v="63"/>
        <n v="41"/>
        <n v="60"/>
        <n v="64"/>
        <n v="71"/>
        <n v="73"/>
        <n v="80"/>
        <n v="57"/>
        <n v="20"/>
        <n v="77"/>
        <n v="70"/>
        <n v="59"/>
        <n v="52"/>
        <n v="45"/>
        <n v="58"/>
        <n v="65"/>
        <n v="68"/>
        <n v="72"/>
        <n v="23"/>
        <n v="82"/>
        <n v="61"/>
        <n v="51"/>
        <n v="87"/>
        <n v="93"/>
        <n v="55"/>
        <n v="79"/>
        <n v="75"/>
        <n v="46"/>
        <n v="81"/>
        <n v="25"/>
        <n v="36"/>
        <n v="69"/>
        <n v="47"/>
      </sharedItems>
    </cacheField>
    <cacheField name="GramsAlcohol" numFmtId="0">
      <sharedItems containsMixedTypes="1" containsNumber="1" containsInteger="1" minValue="0" maxValue="300" count="15">
        <n v="137"/>
        <n v="0"/>
        <n v="50"/>
        <n v="100"/>
        <s v="?"/>
        <n v="200"/>
        <n v="80"/>
        <n v="20"/>
        <n v="120"/>
        <n v="75"/>
        <n v="300"/>
        <n v="60"/>
        <n v="70"/>
        <n v="180"/>
        <n v="250"/>
      </sharedItems>
    </cacheField>
    <cacheField name="PacksCigarets" numFmtId="0">
      <sharedItems containsMixedTypes="1" containsNumber="1" minValue="0" maxValue="78" count="25">
        <n v="15"/>
        <s v="?"/>
        <n v="50"/>
        <n v="30"/>
        <n v="32"/>
        <n v="0"/>
        <n v="60"/>
        <n v="78"/>
        <n v="47"/>
        <n v="2"/>
        <n v="8"/>
        <n v="40"/>
        <n v="44"/>
        <n v="48"/>
        <n v="34.5"/>
        <n v="10"/>
        <n v="33"/>
        <n v="1"/>
        <n v="7.5"/>
        <n v="43"/>
        <n v="23"/>
        <n v="12"/>
        <n v="37"/>
        <n v="18"/>
        <n v="20"/>
      </sharedItems>
    </cacheField>
    <cacheField name="Hemoglobin" numFmtId="0">
      <sharedItems containsMixedTypes="1" containsNumber="1" minValue="8.1999999999999993" maxValue="16.600000000000001" count="54">
        <n v="13.7"/>
        <s v="?"/>
        <n v="8.9"/>
        <n v="14.3"/>
        <n v="11.9"/>
        <n v="11.8"/>
        <n v="15.7"/>
        <n v="13.3"/>
        <n v="13.5"/>
        <n v="10.199999999999999"/>
        <n v="10.3"/>
        <n v="14.9"/>
        <n v="11.7"/>
        <n v="16.399999999999999"/>
        <n v="15.5"/>
        <n v="9.9"/>
        <n v="13.1"/>
        <n v="12.2"/>
        <n v="14.8"/>
        <n v="11.3"/>
        <n v="13.9"/>
        <n v="15.1"/>
        <n v="15.6"/>
        <n v="16.600000000000001"/>
        <n v="15"/>
        <n v="15.3"/>
        <n v="12.6"/>
        <n v="14.6"/>
        <n v="11.5"/>
        <n v="12.1"/>
        <n v="9.5"/>
        <n v="12.7"/>
        <n v="13"/>
        <n v="14.4"/>
        <n v="9.8000000000000007"/>
        <n v="10.4"/>
        <n v="15.8"/>
        <n v="9.1"/>
        <n v="14.1"/>
        <n v="12"/>
        <n v="14"/>
        <n v="16.2"/>
        <n v="12.3"/>
        <n v="14.2"/>
        <n v="15.4"/>
        <n v="13.2"/>
        <n v="13.6"/>
        <n v="14.7"/>
        <n v="16"/>
        <n v="11.2"/>
        <n v="9.1999999999999993"/>
        <n v="11.1"/>
        <n v="16.100000000000001"/>
        <n v="8.1999999999999993"/>
      </sharedItems>
    </cacheField>
    <cacheField name="Bilirubin" numFmtId="0">
      <sharedItems containsMixedTypes="1" containsNumber="1" minValue="0.3" maxValue="16" count="44">
        <n v="2.1"/>
        <s v="?"/>
        <n v="0.4"/>
        <n v="0.7"/>
        <n v="3.3"/>
        <n v="0.5"/>
        <n v="1.3"/>
        <n v="8.5"/>
        <n v="1"/>
        <n v="10.5"/>
        <n v="3.1"/>
        <n v="0.9"/>
        <n v="1.7"/>
        <n v="1.6"/>
        <n v="3.2"/>
        <n v="1.8"/>
        <n v="0.6"/>
        <n v="0.77"/>
        <n v="1.4"/>
        <n v="0.8"/>
        <n v="2.5"/>
        <n v="2.2000000000000002"/>
        <n v="3.7"/>
        <n v="4.9000000000000004"/>
        <n v="2.4"/>
        <n v="2.8"/>
        <n v="1.9"/>
        <n v="2.2999999999999998"/>
        <n v="16"/>
        <n v="4.5999999999999996"/>
        <n v="2.6"/>
        <n v="1.1000000000000001"/>
        <n v="2.9"/>
        <n v="1.5"/>
        <n v="9.5"/>
        <n v="3.5"/>
        <n v="1.2"/>
        <n v="4.8"/>
        <n v="7.9"/>
        <n v="8.6"/>
        <n v="0.32"/>
        <n v="0.76"/>
        <n v="3"/>
        <n v="0.3"/>
      </sharedItems>
    </cacheField>
    <cacheField name="Proteins" numFmtId="0">
      <sharedItems containsMixedTypes="1" containsNumber="1" minValue="3.9" maxValue="78" count="42">
        <n v="7.1"/>
        <s v="?"/>
        <n v="7"/>
        <n v="6.9"/>
        <n v="6.1"/>
        <n v="8.5"/>
        <n v="8.8000000000000007"/>
        <n v="7.3"/>
        <n v="5"/>
        <n v="5.4"/>
        <n v="6.5"/>
        <n v="6.3"/>
        <n v="8.4"/>
        <n v="7.7"/>
        <n v="8.1999999999999993"/>
        <n v="58"/>
        <n v="16.8"/>
        <n v="6.7"/>
        <n v="7.9"/>
        <n v="8.3000000000000007"/>
        <n v="7.6"/>
        <n v="7.4"/>
        <n v="7.5"/>
        <n v="7.8"/>
        <n v="37"/>
        <n v="4.9000000000000004"/>
        <n v="5.6"/>
        <n v="5.9"/>
        <n v="6.6"/>
        <n v="8"/>
        <n v="3.9"/>
        <n v="5.5"/>
        <n v="6.8"/>
        <n v="5.7"/>
        <n v="78"/>
        <n v="5.2"/>
        <n v="8.6"/>
        <n v="4.3"/>
        <n v="7.2"/>
        <n v="8.1"/>
        <n v="6.4"/>
        <n v="6.2"/>
      </sharedItems>
    </cacheField>
    <cacheField name="Creatinine" numFmtId="0">
      <sharedItems containsMixedTypes="1" containsNumber="1" minValue="0.2" maxValue="7.6" count="60">
        <n v="0.7"/>
        <s v="?"/>
        <n v="2.1"/>
        <n v="1.8"/>
        <n v="0.59"/>
        <n v="7.6"/>
        <n v="0.73"/>
        <n v="0.88"/>
        <n v="1.07"/>
        <n v="0.8"/>
        <n v="1.23"/>
        <n v="4.95"/>
        <n v="0.68"/>
        <n v="0.75"/>
        <n v="0.79"/>
        <n v="0.71"/>
        <n v="1.06"/>
        <n v="0.9"/>
        <n v="1.72"/>
        <n v="0.89"/>
        <n v="0.95"/>
        <n v="0.98"/>
        <n v="0.74"/>
        <n v="1.3"/>
        <n v="0.86"/>
        <n v="0.72"/>
        <n v="0.77"/>
        <n v="0.76"/>
        <n v="0.57999999999999996"/>
        <n v="0.69"/>
        <n v="0.62"/>
        <n v="0.55000000000000004"/>
        <n v="0.4"/>
        <n v="0.2"/>
        <n v="0.64"/>
        <n v="1.5"/>
        <n v="1.1000000000000001"/>
        <n v="1.0900000000000001"/>
        <n v="1.05"/>
        <n v="0.48"/>
        <n v="2.69"/>
        <n v="0.83"/>
        <n v="1.9"/>
        <n v="1.18"/>
        <n v="0.67"/>
        <n v="1.2"/>
        <n v="2.19"/>
        <n v="0.56000000000000005"/>
        <n v="1.01"/>
        <n v="2.82"/>
        <n v="0.61"/>
        <n v="1.02"/>
        <n v="0.78"/>
        <n v="1"/>
        <n v="0.82"/>
        <n v="0.85"/>
        <n v="0.52"/>
        <n v="0.53"/>
        <n v="0.96"/>
        <n v="1.49"/>
      </sharedItems>
    </cacheField>
    <cacheField name="Grupo" numFmtId="0">
      <sharedItems count="4">
        <s v="G1"/>
        <s v="G2"/>
        <s v="G3"/>
        <s v="G4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n v="1"/>
    <n v="1"/>
    <x v="0"/>
    <x v="0"/>
    <x v="0"/>
    <x v="0"/>
    <x v="0"/>
    <x v="0"/>
    <x v="0"/>
    <x v="0"/>
    <x v="0"/>
    <x v="0"/>
    <x v="0"/>
    <x v="0"/>
  </r>
  <r>
    <n v="2"/>
    <n v="0"/>
    <x v="1"/>
    <x v="1"/>
    <x v="1"/>
    <x v="0"/>
    <x v="1"/>
    <x v="1"/>
    <x v="1"/>
    <x v="1"/>
    <x v="1"/>
    <x v="1"/>
    <x v="1"/>
    <x v="0"/>
  </r>
  <r>
    <n v="3"/>
    <n v="1"/>
    <x v="0"/>
    <x v="1"/>
    <x v="1"/>
    <x v="0"/>
    <x v="2"/>
    <x v="2"/>
    <x v="2"/>
    <x v="2"/>
    <x v="2"/>
    <x v="2"/>
    <x v="2"/>
    <x v="0"/>
  </r>
  <r>
    <n v="4"/>
    <n v="1"/>
    <x v="0"/>
    <x v="1"/>
    <x v="1"/>
    <x v="0"/>
    <x v="3"/>
    <x v="3"/>
    <x v="3"/>
    <x v="3"/>
    <x v="3"/>
    <x v="3"/>
    <x v="3"/>
    <x v="0"/>
  </r>
  <r>
    <n v="5"/>
    <n v="1"/>
    <x v="0"/>
    <x v="1"/>
    <x v="1"/>
    <x v="0"/>
    <x v="4"/>
    <x v="3"/>
    <x v="4"/>
    <x v="4"/>
    <x v="4"/>
    <x v="4"/>
    <x v="4"/>
    <x v="0"/>
  </r>
  <r>
    <n v="6"/>
    <n v="1"/>
    <x v="0"/>
    <x v="1"/>
    <x v="0"/>
    <x v="0"/>
    <x v="5"/>
    <x v="3"/>
    <x v="5"/>
    <x v="5"/>
    <x v="5"/>
    <x v="0"/>
    <x v="4"/>
    <x v="0"/>
  </r>
  <r>
    <n v="7"/>
    <n v="1"/>
    <x v="2"/>
    <x v="1"/>
    <x v="1"/>
    <x v="0"/>
    <x v="6"/>
    <x v="4"/>
    <x v="5"/>
    <x v="6"/>
    <x v="6"/>
    <x v="1"/>
    <x v="5"/>
    <x v="0"/>
  </r>
  <r>
    <n v="8"/>
    <n v="1"/>
    <x v="0"/>
    <x v="1"/>
    <x v="1"/>
    <x v="0"/>
    <x v="7"/>
    <x v="4"/>
    <x v="3"/>
    <x v="7"/>
    <x v="7"/>
    <x v="5"/>
    <x v="6"/>
    <x v="0"/>
  </r>
  <r>
    <n v="9"/>
    <n v="1"/>
    <x v="1"/>
    <x v="1"/>
    <x v="1"/>
    <x v="0"/>
    <x v="8"/>
    <x v="1"/>
    <x v="1"/>
    <x v="0"/>
    <x v="8"/>
    <x v="6"/>
    <x v="7"/>
    <x v="0"/>
  </r>
  <r>
    <n v="10"/>
    <n v="1"/>
    <x v="0"/>
    <x v="1"/>
    <x v="1"/>
    <x v="0"/>
    <x v="9"/>
    <x v="4"/>
    <x v="1"/>
    <x v="8"/>
    <x v="9"/>
    <x v="7"/>
    <x v="8"/>
    <x v="0"/>
  </r>
  <r>
    <n v="11"/>
    <n v="0"/>
    <x v="0"/>
    <x v="1"/>
    <x v="1"/>
    <x v="0"/>
    <x v="10"/>
    <x v="3"/>
    <x v="5"/>
    <x v="9"/>
    <x v="10"/>
    <x v="8"/>
    <x v="9"/>
    <x v="0"/>
  </r>
  <r>
    <n v="12"/>
    <n v="1"/>
    <x v="0"/>
    <x v="1"/>
    <x v="2"/>
    <x v="0"/>
    <x v="11"/>
    <x v="3"/>
    <x v="6"/>
    <x v="10"/>
    <x v="5"/>
    <x v="9"/>
    <x v="10"/>
    <x v="0"/>
  </r>
  <r>
    <n v="13"/>
    <n v="1"/>
    <x v="1"/>
    <x v="0"/>
    <x v="1"/>
    <x v="0"/>
    <x v="12"/>
    <x v="5"/>
    <x v="7"/>
    <x v="11"/>
    <x v="11"/>
    <x v="10"/>
    <x v="11"/>
    <x v="0"/>
  </r>
  <r>
    <n v="14"/>
    <n v="1"/>
    <x v="1"/>
    <x v="2"/>
    <x v="1"/>
    <x v="0"/>
    <x v="13"/>
    <x v="5"/>
    <x v="6"/>
    <x v="12"/>
    <x v="12"/>
    <x v="7"/>
    <x v="12"/>
    <x v="0"/>
  </r>
  <r>
    <n v="15"/>
    <n v="1"/>
    <x v="0"/>
    <x v="1"/>
    <x v="1"/>
    <x v="0"/>
    <x v="14"/>
    <x v="6"/>
    <x v="8"/>
    <x v="13"/>
    <x v="8"/>
    <x v="11"/>
    <x v="13"/>
    <x v="0"/>
  </r>
  <r>
    <n v="16"/>
    <n v="1"/>
    <x v="0"/>
    <x v="1"/>
    <x v="1"/>
    <x v="0"/>
    <x v="15"/>
    <x v="3"/>
    <x v="5"/>
    <x v="0"/>
    <x v="13"/>
    <x v="12"/>
    <x v="14"/>
    <x v="0"/>
  </r>
  <r>
    <n v="17"/>
    <n v="1"/>
    <x v="1"/>
    <x v="1"/>
    <x v="1"/>
    <x v="0"/>
    <x v="16"/>
    <x v="4"/>
    <x v="1"/>
    <x v="14"/>
    <x v="14"/>
    <x v="1"/>
    <x v="1"/>
    <x v="0"/>
  </r>
  <r>
    <n v="18"/>
    <n v="1"/>
    <x v="0"/>
    <x v="1"/>
    <x v="1"/>
    <x v="0"/>
    <x v="17"/>
    <x v="4"/>
    <x v="9"/>
    <x v="15"/>
    <x v="15"/>
    <x v="13"/>
    <x v="0"/>
    <x v="0"/>
  </r>
  <r>
    <n v="19"/>
    <n v="1"/>
    <x v="2"/>
    <x v="1"/>
    <x v="1"/>
    <x v="0"/>
    <x v="11"/>
    <x v="7"/>
    <x v="10"/>
    <x v="16"/>
    <x v="3"/>
    <x v="14"/>
    <x v="15"/>
    <x v="0"/>
  </r>
  <r>
    <n v="20"/>
    <n v="1"/>
    <x v="1"/>
    <x v="0"/>
    <x v="1"/>
    <x v="0"/>
    <x v="1"/>
    <x v="8"/>
    <x v="1"/>
    <x v="17"/>
    <x v="8"/>
    <x v="15"/>
    <x v="16"/>
    <x v="0"/>
  </r>
  <r>
    <n v="21"/>
    <n v="1"/>
    <x v="1"/>
    <x v="1"/>
    <x v="1"/>
    <x v="0"/>
    <x v="0"/>
    <x v="3"/>
    <x v="1"/>
    <x v="6"/>
    <x v="16"/>
    <x v="14"/>
    <x v="17"/>
    <x v="0"/>
  </r>
  <r>
    <n v="22"/>
    <n v="1"/>
    <x v="1"/>
    <x v="1"/>
    <x v="1"/>
    <x v="0"/>
    <x v="18"/>
    <x v="4"/>
    <x v="1"/>
    <x v="0"/>
    <x v="5"/>
    <x v="16"/>
    <x v="18"/>
    <x v="0"/>
  </r>
  <r>
    <n v="23"/>
    <n v="1"/>
    <x v="1"/>
    <x v="1"/>
    <x v="1"/>
    <x v="0"/>
    <x v="1"/>
    <x v="4"/>
    <x v="5"/>
    <x v="3"/>
    <x v="12"/>
    <x v="3"/>
    <x v="19"/>
    <x v="0"/>
  </r>
  <r>
    <n v="24"/>
    <n v="1"/>
    <x v="2"/>
    <x v="1"/>
    <x v="1"/>
    <x v="0"/>
    <x v="3"/>
    <x v="1"/>
    <x v="5"/>
    <x v="18"/>
    <x v="17"/>
    <x v="17"/>
    <x v="20"/>
    <x v="0"/>
  </r>
  <r>
    <n v="25"/>
    <n v="1"/>
    <x v="2"/>
    <x v="1"/>
    <x v="1"/>
    <x v="0"/>
    <x v="19"/>
    <x v="3"/>
    <x v="5"/>
    <x v="11"/>
    <x v="6"/>
    <x v="7"/>
    <x v="9"/>
    <x v="0"/>
  </r>
  <r>
    <n v="26"/>
    <n v="1"/>
    <x v="2"/>
    <x v="1"/>
    <x v="1"/>
    <x v="0"/>
    <x v="20"/>
    <x v="5"/>
    <x v="5"/>
    <x v="19"/>
    <x v="18"/>
    <x v="18"/>
    <x v="21"/>
    <x v="1"/>
  </r>
  <r>
    <n v="27"/>
    <n v="0"/>
    <x v="0"/>
    <x v="1"/>
    <x v="2"/>
    <x v="0"/>
    <x v="13"/>
    <x v="1"/>
    <x v="5"/>
    <x v="20"/>
    <x v="19"/>
    <x v="5"/>
    <x v="22"/>
    <x v="1"/>
  </r>
  <r>
    <n v="28"/>
    <n v="1"/>
    <x v="0"/>
    <x v="2"/>
    <x v="1"/>
    <x v="0"/>
    <x v="7"/>
    <x v="1"/>
    <x v="5"/>
    <x v="6"/>
    <x v="3"/>
    <x v="10"/>
    <x v="23"/>
    <x v="1"/>
  </r>
  <r>
    <n v="29"/>
    <n v="1"/>
    <x v="0"/>
    <x v="2"/>
    <x v="1"/>
    <x v="1"/>
    <x v="13"/>
    <x v="9"/>
    <x v="1"/>
    <x v="21"/>
    <x v="20"/>
    <x v="7"/>
    <x v="0"/>
    <x v="1"/>
  </r>
  <r>
    <n v="30"/>
    <n v="0"/>
    <x v="1"/>
    <x v="1"/>
    <x v="1"/>
    <x v="0"/>
    <x v="21"/>
    <x v="1"/>
    <x v="5"/>
    <x v="22"/>
    <x v="21"/>
    <x v="17"/>
    <x v="24"/>
    <x v="1"/>
  </r>
  <r>
    <n v="31"/>
    <n v="1"/>
    <x v="0"/>
    <x v="1"/>
    <x v="1"/>
    <x v="0"/>
    <x v="11"/>
    <x v="4"/>
    <x v="5"/>
    <x v="23"/>
    <x v="11"/>
    <x v="19"/>
    <x v="25"/>
    <x v="1"/>
  </r>
  <r>
    <n v="32"/>
    <n v="0"/>
    <x v="0"/>
    <x v="1"/>
    <x v="1"/>
    <x v="0"/>
    <x v="22"/>
    <x v="1"/>
    <x v="5"/>
    <x v="1"/>
    <x v="1"/>
    <x v="1"/>
    <x v="1"/>
    <x v="1"/>
  </r>
  <r>
    <n v="33"/>
    <n v="1"/>
    <x v="0"/>
    <x v="1"/>
    <x v="1"/>
    <x v="0"/>
    <x v="23"/>
    <x v="4"/>
    <x v="11"/>
    <x v="24"/>
    <x v="0"/>
    <x v="20"/>
    <x v="9"/>
    <x v="1"/>
  </r>
  <r>
    <n v="34"/>
    <n v="1"/>
    <x v="0"/>
    <x v="1"/>
    <x v="1"/>
    <x v="0"/>
    <x v="14"/>
    <x v="4"/>
    <x v="5"/>
    <x v="5"/>
    <x v="3"/>
    <x v="21"/>
    <x v="26"/>
    <x v="1"/>
  </r>
  <r>
    <n v="35"/>
    <n v="1"/>
    <x v="0"/>
    <x v="1"/>
    <x v="0"/>
    <x v="0"/>
    <x v="4"/>
    <x v="4"/>
    <x v="5"/>
    <x v="25"/>
    <x v="18"/>
    <x v="1"/>
    <x v="27"/>
    <x v="1"/>
  </r>
  <r>
    <n v="36"/>
    <n v="1"/>
    <x v="0"/>
    <x v="1"/>
    <x v="1"/>
    <x v="0"/>
    <x v="24"/>
    <x v="3"/>
    <x v="1"/>
    <x v="10"/>
    <x v="19"/>
    <x v="2"/>
    <x v="28"/>
    <x v="1"/>
  </r>
  <r>
    <n v="37"/>
    <n v="1"/>
    <x v="2"/>
    <x v="1"/>
    <x v="1"/>
    <x v="0"/>
    <x v="3"/>
    <x v="1"/>
    <x v="2"/>
    <x v="26"/>
    <x v="12"/>
    <x v="22"/>
    <x v="17"/>
    <x v="1"/>
  </r>
  <r>
    <n v="38"/>
    <n v="1"/>
    <x v="0"/>
    <x v="1"/>
    <x v="1"/>
    <x v="0"/>
    <x v="8"/>
    <x v="3"/>
    <x v="11"/>
    <x v="27"/>
    <x v="22"/>
    <x v="11"/>
    <x v="29"/>
    <x v="1"/>
  </r>
  <r>
    <n v="39"/>
    <n v="0"/>
    <x v="0"/>
    <x v="2"/>
    <x v="1"/>
    <x v="0"/>
    <x v="25"/>
    <x v="4"/>
    <x v="3"/>
    <x v="28"/>
    <x v="23"/>
    <x v="4"/>
    <x v="30"/>
    <x v="1"/>
  </r>
  <r>
    <n v="40"/>
    <n v="1"/>
    <x v="0"/>
    <x v="1"/>
    <x v="1"/>
    <x v="0"/>
    <x v="26"/>
    <x v="10"/>
    <x v="1"/>
    <x v="26"/>
    <x v="24"/>
    <x v="1"/>
    <x v="26"/>
    <x v="1"/>
  </r>
  <r>
    <n v="41"/>
    <n v="1"/>
    <x v="0"/>
    <x v="1"/>
    <x v="1"/>
    <x v="0"/>
    <x v="7"/>
    <x v="1"/>
    <x v="5"/>
    <x v="29"/>
    <x v="18"/>
    <x v="17"/>
    <x v="15"/>
    <x v="1"/>
  </r>
  <r>
    <n v="42"/>
    <n v="1"/>
    <x v="0"/>
    <x v="1"/>
    <x v="1"/>
    <x v="0"/>
    <x v="25"/>
    <x v="11"/>
    <x v="1"/>
    <x v="22"/>
    <x v="18"/>
    <x v="23"/>
    <x v="31"/>
    <x v="1"/>
  </r>
  <r>
    <n v="43"/>
    <n v="1"/>
    <x v="0"/>
    <x v="1"/>
    <x v="1"/>
    <x v="0"/>
    <x v="9"/>
    <x v="3"/>
    <x v="5"/>
    <x v="30"/>
    <x v="13"/>
    <x v="24"/>
    <x v="32"/>
    <x v="1"/>
  </r>
  <r>
    <n v="44"/>
    <n v="0"/>
    <x v="2"/>
    <x v="1"/>
    <x v="1"/>
    <x v="0"/>
    <x v="27"/>
    <x v="1"/>
    <x v="5"/>
    <x v="31"/>
    <x v="25"/>
    <x v="25"/>
    <x v="33"/>
    <x v="1"/>
  </r>
  <r>
    <n v="45"/>
    <n v="1"/>
    <x v="0"/>
    <x v="1"/>
    <x v="1"/>
    <x v="0"/>
    <x v="20"/>
    <x v="9"/>
    <x v="12"/>
    <x v="32"/>
    <x v="26"/>
    <x v="10"/>
    <x v="34"/>
    <x v="1"/>
  </r>
  <r>
    <n v="46"/>
    <n v="1"/>
    <x v="1"/>
    <x v="1"/>
    <x v="1"/>
    <x v="0"/>
    <x v="28"/>
    <x v="2"/>
    <x v="13"/>
    <x v="33"/>
    <x v="27"/>
    <x v="17"/>
    <x v="35"/>
    <x v="1"/>
  </r>
  <r>
    <n v="47"/>
    <n v="1"/>
    <x v="0"/>
    <x v="1"/>
    <x v="1"/>
    <x v="0"/>
    <x v="29"/>
    <x v="4"/>
    <x v="0"/>
    <x v="11"/>
    <x v="8"/>
    <x v="21"/>
    <x v="36"/>
    <x v="1"/>
  </r>
  <r>
    <n v="48"/>
    <n v="1"/>
    <x v="1"/>
    <x v="1"/>
    <x v="1"/>
    <x v="0"/>
    <x v="2"/>
    <x v="6"/>
    <x v="1"/>
    <x v="33"/>
    <x v="11"/>
    <x v="2"/>
    <x v="37"/>
    <x v="1"/>
  </r>
  <r>
    <n v="49"/>
    <n v="1"/>
    <x v="0"/>
    <x v="1"/>
    <x v="1"/>
    <x v="0"/>
    <x v="21"/>
    <x v="6"/>
    <x v="1"/>
    <x v="34"/>
    <x v="5"/>
    <x v="26"/>
    <x v="1"/>
    <x v="1"/>
  </r>
  <r>
    <n v="50"/>
    <n v="1"/>
    <x v="1"/>
    <x v="1"/>
    <x v="1"/>
    <x v="0"/>
    <x v="30"/>
    <x v="3"/>
    <x v="14"/>
    <x v="35"/>
    <x v="28"/>
    <x v="27"/>
    <x v="17"/>
    <x v="1"/>
  </r>
  <r>
    <n v="51"/>
    <n v="1"/>
    <x v="0"/>
    <x v="1"/>
    <x v="1"/>
    <x v="0"/>
    <x v="8"/>
    <x v="3"/>
    <x v="1"/>
    <x v="36"/>
    <x v="29"/>
    <x v="28"/>
    <x v="0"/>
    <x v="2"/>
  </r>
  <r>
    <n v="52"/>
    <n v="1"/>
    <x v="0"/>
    <x v="0"/>
    <x v="2"/>
    <x v="0"/>
    <x v="12"/>
    <x v="3"/>
    <x v="5"/>
    <x v="18"/>
    <x v="30"/>
    <x v="29"/>
    <x v="9"/>
    <x v="2"/>
  </r>
  <r>
    <n v="53"/>
    <n v="1"/>
    <x v="1"/>
    <x v="1"/>
    <x v="1"/>
    <x v="0"/>
    <x v="16"/>
    <x v="1"/>
    <x v="1"/>
    <x v="13"/>
    <x v="31"/>
    <x v="18"/>
    <x v="38"/>
    <x v="2"/>
  </r>
  <r>
    <n v="54"/>
    <n v="1"/>
    <x v="0"/>
    <x v="2"/>
    <x v="1"/>
    <x v="0"/>
    <x v="23"/>
    <x v="4"/>
    <x v="15"/>
    <x v="20"/>
    <x v="32"/>
    <x v="11"/>
    <x v="9"/>
    <x v="2"/>
  </r>
  <r>
    <n v="55"/>
    <n v="1"/>
    <x v="0"/>
    <x v="1"/>
    <x v="1"/>
    <x v="0"/>
    <x v="13"/>
    <x v="4"/>
    <x v="1"/>
    <x v="26"/>
    <x v="1"/>
    <x v="1"/>
    <x v="39"/>
    <x v="2"/>
  </r>
  <r>
    <n v="56"/>
    <n v="1"/>
    <x v="0"/>
    <x v="1"/>
    <x v="1"/>
    <x v="2"/>
    <x v="21"/>
    <x v="1"/>
    <x v="16"/>
    <x v="36"/>
    <x v="5"/>
    <x v="22"/>
    <x v="26"/>
    <x v="2"/>
  </r>
  <r>
    <n v="57"/>
    <n v="1"/>
    <x v="0"/>
    <x v="1"/>
    <x v="1"/>
    <x v="0"/>
    <x v="29"/>
    <x v="4"/>
    <x v="2"/>
    <x v="30"/>
    <x v="33"/>
    <x v="30"/>
    <x v="40"/>
    <x v="2"/>
  </r>
  <r>
    <n v="58"/>
    <n v="1"/>
    <x v="0"/>
    <x v="1"/>
    <x v="1"/>
    <x v="0"/>
    <x v="24"/>
    <x v="4"/>
    <x v="1"/>
    <x v="27"/>
    <x v="6"/>
    <x v="23"/>
    <x v="41"/>
    <x v="2"/>
  </r>
  <r>
    <n v="59"/>
    <n v="1"/>
    <x v="0"/>
    <x v="1"/>
    <x v="1"/>
    <x v="1"/>
    <x v="31"/>
    <x v="3"/>
    <x v="2"/>
    <x v="26"/>
    <x v="19"/>
    <x v="3"/>
    <x v="42"/>
    <x v="2"/>
  </r>
  <r>
    <n v="60"/>
    <n v="1"/>
    <x v="2"/>
    <x v="1"/>
    <x v="1"/>
    <x v="0"/>
    <x v="13"/>
    <x v="4"/>
    <x v="5"/>
    <x v="37"/>
    <x v="1"/>
    <x v="31"/>
    <x v="43"/>
    <x v="2"/>
  </r>
  <r>
    <n v="61"/>
    <n v="1"/>
    <x v="0"/>
    <x v="1"/>
    <x v="2"/>
    <x v="0"/>
    <x v="23"/>
    <x v="4"/>
    <x v="1"/>
    <x v="38"/>
    <x v="4"/>
    <x v="32"/>
    <x v="44"/>
    <x v="2"/>
  </r>
  <r>
    <n v="62"/>
    <n v="1"/>
    <x v="0"/>
    <x v="1"/>
    <x v="1"/>
    <x v="0"/>
    <x v="14"/>
    <x v="4"/>
    <x v="1"/>
    <x v="16"/>
    <x v="19"/>
    <x v="11"/>
    <x v="24"/>
    <x v="2"/>
  </r>
  <r>
    <n v="63"/>
    <n v="1"/>
    <x v="0"/>
    <x v="1"/>
    <x v="1"/>
    <x v="0"/>
    <x v="14"/>
    <x v="4"/>
    <x v="5"/>
    <x v="32"/>
    <x v="34"/>
    <x v="4"/>
    <x v="45"/>
    <x v="2"/>
  </r>
  <r>
    <n v="64"/>
    <n v="1"/>
    <x v="0"/>
    <x v="1"/>
    <x v="1"/>
    <x v="1"/>
    <x v="32"/>
    <x v="4"/>
    <x v="5"/>
    <x v="39"/>
    <x v="35"/>
    <x v="33"/>
    <x v="46"/>
    <x v="2"/>
  </r>
  <r>
    <n v="65"/>
    <n v="1"/>
    <x v="0"/>
    <x v="1"/>
    <x v="1"/>
    <x v="0"/>
    <x v="12"/>
    <x v="12"/>
    <x v="1"/>
    <x v="20"/>
    <x v="19"/>
    <x v="8"/>
    <x v="47"/>
    <x v="2"/>
  </r>
  <r>
    <n v="66"/>
    <n v="1"/>
    <x v="1"/>
    <x v="1"/>
    <x v="1"/>
    <x v="0"/>
    <x v="12"/>
    <x v="1"/>
    <x v="2"/>
    <x v="26"/>
    <x v="8"/>
    <x v="34"/>
    <x v="48"/>
    <x v="2"/>
  </r>
  <r>
    <n v="67"/>
    <n v="1"/>
    <x v="1"/>
    <x v="1"/>
    <x v="1"/>
    <x v="0"/>
    <x v="0"/>
    <x v="4"/>
    <x v="5"/>
    <x v="3"/>
    <x v="36"/>
    <x v="35"/>
    <x v="49"/>
    <x v="2"/>
  </r>
  <r>
    <n v="68"/>
    <n v="1"/>
    <x v="0"/>
    <x v="1"/>
    <x v="1"/>
    <x v="0"/>
    <x v="4"/>
    <x v="6"/>
    <x v="17"/>
    <x v="40"/>
    <x v="2"/>
    <x v="36"/>
    <x v="17"/>
    <x v="2"/>
  </r>
  <r>
    <n v="69"/>
    <n v="0"/>
    <x v="1"/>
    <x v="1"/>
    <x v="1"/>
    <x v="0"/>
    <x v="1"/>
    <x v="4"/>
    <x v="1"/>
    <x v="29"/>
    <x v="18"/>
    <x v="37"/>
    <x v="50"/>
    <x v="2"/>
  </r>
  <r>
    <n v="70"/>
    <n v="1"/>
    <x v="1"/>
    <x v="1"/>
    <x v="1"/>
    <x v="0"/>
    <x v="6"/>
    <x v="5"/>
    <x v="3"/>
    <x v="11"/>
    <x v="37"/>
    <x v="38"/>
    <x v="39"/>
    <x v="2"/>
  </r>
  <r>
    <n v="71"/>
    <n v="1"/>
    <x v="0"/>
    <x v="1"/>
    <x v="1"/>
    <x v="0"/>
    <x v="6"/>
    <x v="3"/>
    <x v="1"/>
    <x v="25"/>
    <x v="12"/>
    <x v="7"/>
    <x v="51"/>
    <x v="2"/>
  </r>
  <r>
    <n v="72"/>
    <n v="1"/>
    <x v="0"/>
    <x v="1"/>
    <x v="1"/>
    <x v="0"/>
    <x v="1"/>
    <x v="1"/>
    <x v="18"/>
    <x v="41"/>
    <x v="6"/>
    <x v="13"/>
    <x v="7"/>
    <x v="2"/>
  </r>
  <r>
    <n v="73"/>
    <n v="1"/>
    <x v="0"/>
    <x v="1"/>
    <x v="1"/>
    <x v="0"/>
    <x v="33"/>
    <x v="3"/>
    <x v="19"/>
    <x v="40"/>
    <x v="19"/>
    <x v="12"/>
    <x v="15"/>
    <x v="2"/>
  </r>
  <r>
    <n v="74"/>
    <n v="1"/>
    <x v="0"/>
    <x v="2"/>
    <x v="1"/>
    <x v="0"/>
    <x v="9"/>
    <x v="4"/>
    <x v="5"/>
    <x v="27"/>
    <x v="38"/>
    <x v="13"/>
    <x v="51"/>
    <x v="2"/>
  </r>
  <r>
    <n v="75"/>
    <n v="1"/>
    <x v="0"/>
    <x v="1"/>
    <x v="1"/>
    <x v="0"/>
    <x v="34"/>
    <x v="13"/>
    <x v="20"/>
    <x v="11"/>
    <x v="18"/>
    <x v="39"/>
    <x v="25"/>
    <x v="2"/>
  </r>
  <r>
    <n v="76"/>
    <n v="1"/>
    <x v="2"/>
    <x v="1"/>
    <x v="1"/>
    <x v="1"/>
    <x v="9"/>
    <x v="1"/>
    <x v="5"/>
    <x v="9"/>
    <x v="23"/>
    <x v="22"/>
    <x v="52"/>
    <x v="3"/>
  </r>
  <r>
    <n v="77"/>
    <n v="1"/>
    <x v="0"/>
    <x v="1"/>
    <x v="1"/>
    <x v="0"/>
    <x v="6"/>
    <x v="1"/>
    <x v="5"/>
    <x v="21"/>
    <x v="5"/>
    <x v="40"/>
    <x v="35"/>
    <x v="3"/>
  </r>
  <r>
    <n v="78"/>
    <n v="1"/>
    <x v="0"/>
    <x v="1"/>
    <x v="1"/>
    <x v="0"/>
    <x v="14"/>
    <x v="1"/>
    <x v="1"/>
    <x v="22"/>
    <x v="24"/>
    <x v="38"/>
    <x v="29"/>
    <x v="3"/>
  </r>
  <r>
    <n v="79"/>
    <n v="1"/>
    <x v="0"/>
    <x v="1"/>
    <x v="2"/>
    <x v="0"/>
    <x v="3"/>
    <x v="4"/>
    <x v="5"/>
    <x v="42"/>
    <x v="25"/>
    <x v="41"/>
    <x v="26"/>
    <x v="3"/>
  </r>
  <r>
    <n v="80"/>
    <n v="0"/>
    <x v="0"/>
    <x v="2"/>
    <x v="1"/>
    <x v="1"/>
    <x v="35"/>
    <x v="1"/>
    <x v="5"/>
    <x v="11"/>
    <x v="16"/>
    <x v="9"/>
    <x v="0"/>
    <x v="3"/>
  </r>
  <r>
    <n v="81"/>
    <n v="0"/>
    <x v="0"/>
    <x v="1"/>
    <x v="1"/>
    <x v="0"/>
    <x v="33"/>
    <x v="3"/>
    <x v="1"/>
    <x v="19"/>
    <x v="39"/>
    <x v="10"/>
    <x v="53"/>
    <x v="3"/>
  </r>
  <r>
    <n v="82"/>
    <n v="0"/>
    <x v="0"/>
    <x v="1"/>
    <x v="1"/>
    <x v="1"/>
    <x v="36"/>
    <x v="1"/>
    <x v="5"/>
    <x v="43"/>
    <x v="40"/>
    <x v="31"/>
    <x v="0"/>
    <x v="3"/>
  </r>
  <r>
    <n v="83"/>
    <n v="0"/>
    <x v="0"/>
    <x v="2"/>
    <x v="1"/>
    <x v="0"/>
    <x v="13"/>
    <x v="1"/>
    <x v="5"/>
    <x v="7"/>
    <x v="16"/>
    <x v="32"/>
    <x v="54"/>
    <x v="3"/>
  </r>
  <r>
    <n v="84"/>
    <n v="0"/>
    <x v="2"/>
    <x v="1"/>
    <x v="1"/>
    <x v="0"/>
    <x v="8"/>
    <x v="1"/>
    <x v="11"/>
    <x v="44"/>
    <x v="6"/>
    <x v="21"/>
    <x v="36"/>
    <x v="3"/>
  </r>
  <r>
    <n v="85"/>
    <n v="0"/>
    <x v="0"/>
    <x v="1"/>
    <x v="1"/>
    <x v="0"/>
    <x v="2"/>
    <x v="1"/>
    <x v="5"/>
    <x v="45"/>
    <x v="19"/>
    <x v="38"/>
    <x v="55"/>
    <x v="3"/>
  </r>
  <r>
    <n v="86"/>
    <n v="0"/>
    <x v="1"/>
    <x v="0"/>
    <x v="1"/>
    <x v="0"/>
    <x v="33"/>
    <x v="1"/>
    <x v="1"/>
    <x v="46"/>
    <x v="11"/>
    <x v="23"/>
    <x v="52"/>
    <x v="3"/>
  </r>
  <r>
    <n v="87"/>
    <n v="0"/>
    <x v="0"/>
    <x v="2"/>
    <x v="1"/>
    <x v="0"/>
    <x v="3"/>
    <x v="4"/>
    <x v="21"/>
    <x v="47"/>
    <x v="5"/>
    <x v="21"/>
    <x v="17"/>
    <x v="3"/>
  </r>
  <r>
    <n v="88"/>
    <n v="1"/>
    <x v="0"/>
    <x v="2"/>
    <x v="0"/>
    <x v="0"/>
    <x v="0"/>
    <x v="12"/>
    <x v="5"/>
    <x v="48"/>
    <x v="18"/>
    <x v="38"/>
    <x v="17"/>
    <x v="3"/>
  </r>
  <r>
    <n v="89"/>
    <n v="1"/>
    <x v="0"/>
    <x v="2"/>
    <x v="1"/>
    <x v="0"/>
    <x v="0"/>
    <x v="4"/>
    <x v="11"/>
    <x v="49"/>
    <x v="22"/>
    <x v="20"/>
    <x v="56"/>
    <x v="3"/>
  </r>
  <r>
    <n v="90"/>
    <n v="1"/>
    <x v="0"/>
    <x v="1"/>
    <x v="1"/>
    <x v="0"/>
    <x v="30"/>
    <x v="4"/>
    <x v="22"/>
    <x v="11"/>
    <x v="33"/>
    <x v="40"/>
    <x v="53"/>
    <x v="3"/>
  </r>
  <r>
    <n v="91"/>
    <n v="1"/>
    <x v="0"/>
    <x v="0"/>
    <x v="2"/>
    <x v="0"/>
    <x v="15"/>
    <x v="4"/>
    <x v="1"/>
    <x v="50"/>
    <x v="41"/>
    <x v="1"/>
    <x v="36"/>
    <x v="3"/>
  </r>
  <r>
    <n v="92"/>
    <n v="1"/>
    <x v="1"/>
    <x v="2"/>
    <x v="2"/>
    <x v="0"/>
    <x v="35"/>
    <x v="4"/>
    <x v="1"/>
    <x v="51"/>
    <x v="30"/>
    <x v="0"/>
    <x v="14"/>
    <x v="3"/>
  </r>
  <r>
    <n v="93"/>
    <n v="0"/>
    <x v="1"/>
    <x v="1"/>
    <x v="1"/>
    <x v="0"/>
    <x v="37"/>
    <x v="1"/>
    <x v="5"/>
    <x v="7"/>
    <x v="36"/>
    <x v="20"/>
    <x v="57"/>
    <x v="3"/>
  </r>
  <r>
    <n v="94"/>
    <n v="0"/>
    <x v="1"/>
    <x v="1"/>
    <x v="1"/>
    <x v="0"/>
    <x v="38"/>
    <x v="1"/>
    <x v="5"/>
    <x v="1"/>
    <x v="1"/>
    <x v="1"/>
    <x v="1"/>
    <x v="3"/>
  </r>
  <r>
    <n v="95"/>
    <n v="1"/>
    <x v="0"/>
    <x v="1"/>
    <x v="1"/>
    <x v="0"/>
    <x v="39"/>
    <x v="1"/>
    <x v="5"/>
    <x v="52"/>
    <x v="3"/>
    <x v="7"/>
    <x v="53"/>
    <x v="3"/>
  </r>
  <r>
    <n v="96"/>
    <n v="0"/>
    <x v="0"/>
    <x v="1"/>
    <x v="1"/>
    <x v="0"/>
    <x v="40"/>
    <x v="4"/>
    <x v="1"/>
    <x v="8"/>
    <x v="8"/>
    <x v="20"/>
    <x v="9"/>
    <x v="3"/>
  </r>
  <r>
    <n v="97"/>
    <n v="1"/>
    <x v="0"/>
    <x v="1"/>
    <x v="1"/>
    <x v="0"/>
    <x v="41"/>
    <x v="14"/>
    <x v="23"/>
    <x v="51"/>
    <x v="8"/>
    <x v="2"/>
    <x v="58"/>
    <x v="3"/>
  </r>
  <r>
    <n v="98"/>
    <n v="0"/>
    <x v="0"/>
    <x v="1"/>
    <x v="1"/>
    <x v="0"/>
    <x v="39"/>
    <x v="1"/>
    <x v="5"/>
    <x v="12"/>
    <x v="42"/>
    <x v="40"/>
    <x v="34"/>
    <x v="3"/>
  </r>
  <r>
    <n v="99"/>
    <n v="1"/>
    <x v="1"/>
    <x v="1"/>
    <x v="1"/>
    <x v="0"/>
    <x v="1"/>
    <x v="4"/>
    <x v="24"/>
    <x v="47"/>
    <x v="6"/>
    <x v="7"/>
    <x v="27"/>
    <x v="3"/>
  </r>
  <r>
    <n v="100"/>
    <n v="1"/>
    <x v="1"/>
    <x v="1"/>
    <x v="1"/>
    <x v="0"/>
    <x v="13"/>
    <x v="1"/>
    <x v="1"/>
    <x v="53"/>
    <x v="43"/>
    <x v="32"/>
    <x v="59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2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A3:C24" firstHeaderRow="1" firstDataRow="2" firstDataCol="1"/>
  <pivotFields count="14">
    <pivotField dataField="1" showAll="0"/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>
      <items count="16">
        <item x="1"/>
        <item x="7"/>
        <item x="2"/>
        <item x="11"/>
        <item x="12"/>
        <item x="9"/>
        <item x="6"/>
        <item x="3"/>
        <item x="8"/>
        <item x="0"/>
        <item x="13"/>
        <item x="5"/>
        <item x="14"/>
        <item x="10"/>
        <item x="4"/>
        <item t="default"/>
      </items>
    </pivotField>
    <pivotField showAll="0">
      <items count="26">
        <item x="5"/>
        <item x="17"/>
        <item x="9"/>
        <item x="18"/>
        <item x="10"/>
        <item x="15"/>
        <item x="21"/>
        <item x="0"/>
        <item x="23"/>
        <item x="24"/>
        <item x="20"/>
        <item x="3"/>
        <item x="4"/>
        <item x="16"/>
        <item x="14"/>
        <item x="22"/>
        <item x="11"/>
        <item x="19"/>
        <item x="12"/>
        <item x="8"/>
        <item x="13"/>
        <item x="2"/>
        <item x="6"/>
        <item x="7"/>
        <item x="1"/>
        <item t="default"/>
      </items>
    </pivotField>
    <pivotField showAll="0">
      <items count="55">
        <item x="53"/>
        <item x="2"/>
        <item x="37"/>
        <item x="50"/>
        <item x="30"/>
        <item x="34"/>
        <item x="15"/>
        <item x="9"/>
        <item x="10"/>
        <item x="35"/>
        <item x="51"/>
        <item x="49"/>
        <item x="19"/>
        <item x="28"/>
        <item x="12"/>
        <item x="5"/>
        <item x="4"/>
        <item x="39"/>
        <item x="29"/>
        <item x="17"/>
        <item x="42"/>
        <item x="26"/>
        <item x="31"/>
        <item x="32"/>
        <item x="16"/>
        <item x="45"/>
        <item x="7"/>
        <item x="8"/>
        <item x="46"/>
        <item x="0"/>
        <item x="20"/>
        <item x="40"/>
        <item x="38"/>
        <item x="43"/>
        <item x="3"/>
        <item x="33"/>
        <item x="27"/>
        <item x="47"/>
        <item x="18"/>
        <item x="11"/>
        <item x="24"/>
        <item x="21"/>
        <item x="25"/>
        <item x="44"/>
        <item x="14"/>
        <item x="22"/>
        <item x="6"/>
        <item x="36"/>
        <item x="48"/>
        <item x="52"/>
        <item x="41"/>
        <item x="13"/>
        <item x="23"/>
        <item x="1"/>
        <item t="default"/>
      </items>
    </pivotField>
    <pivotField showAll="0">
      <items count="45">
        <item x="43"/>
        <item x="40"/>
        <item x="2"/>
        <item x="5"/>
        <item x="16"/>
        <item x="3"/>
        <item x="41"/>
        <item x="17"/>
        <item x="19"/>
        <item x="11"/>
        <item x="8"/>
        <item x="31"/>
        <item x="36"/>
        <item x="6"/>
        <item x="18"/>
        <item x="33"/>
        <item x="13"/>
        <item x="12"/>
        <item x="15"/>
        <item x="26"/>
        <item x="0"/>
        <item x="21"/>
        <item x="27"/>
        <item x="24"/>
        <item x="20"/>
        <item x="30"/>
        <item x="25"/>
        <item x="32"/>
        <item x="42"/>
        <item x="10"/>
        <item x="14"/>
        <item x="4"/>
        <item x="35"/>
        <item x="22"/>
        <item x="29"/>
        <item x="37"/>
        <item x="23"/>
        <item x="38"/>
        <item x="7"/>
        <item x="39"/>
        <item x="34"/>
        <item x="9"/>
        <item x="28"/>
        <item x="1"/>
        <item t="default"/>
      </items>
    </pivotField>
    <pivotField showAll="0">
      <items count="43">
        <item x="30"/>
        <item x="37"/>
        <item x="25"/>
        <item x="8"/>
        <item x="35"/>
        <item x="9"/>
        <item x="31"/>
        <item x="26"/>
        <item x="33"/>
        <item x="27"/>
        <item x="4"/>
        <item x="41"/>
        <item x="11"/>
        <item x="40"/>
        <item x="10"/>
        <item x="28"/>
        <item x="17"/>
        <item x="32"/>
        <item x="3"/>
        <item x="2"/>
        <item x="0"/>
        <item x="38"/>
        <item x="7"/>
        <item x="21"/>
        <item x="22"/>
        <item x="20"/>
        <item x="13"/>
        <item x="23"/>
        <item x="18"/>
        <item x="29"/>
        <item x="39"/>
        <item x="14"/>
        <item x="19"/>
        <item x="12"/>
        <item x="5"/>
        <item x="36"/>
        <item x="6"/>
        <item x="16"/>
        <item x="24"/>
        <item x="15"/>
        <item x="34"/>
        <item x="1"/>
        <item t="default"/>
      </items>
    </pivotField>
    <pivotField axis="axisRow" showAll="0">
      <items count="61">
        <item x="33"/>
        <item x="32"/>
        <item x="39"/>
        <item x="56"/>
        <item x="57"/>
        <item x="31"/>
        <item x="47"/>
        <item x="28"/>
        <item x="4"/>
        <item x="50"/>
        <item x="30"/>
        <item x="34"/>
        <item x="44"/>
        <item x="12"/>
        <item x="29"/>
        <item x="0"/>
        <item x="15"/>
        <item x="25"/>
        <item x="6"/>
        <item x="22"/>
        <item x="13"/>
        <item x="27"/>
        <item x="26"/>
        <item x="52"/>
        <item x="14"/>
        <item x="9"/>
        <item x="54"/>
        <item x="41"/>
        <item x="55"/>
        <item x="24"/>
        <item x="7"/>
        <item x="19"/>
        <item x="17"/>
        <item x="20"/>
        <item x="58"/>
        <item x="21"/>
        <item x="53"/>
        <item x="48"/>
        <item x="51"/>
        <item x="38"/>
        <item x="16"/>
        <item x="8"/>
        <item x="37"/>
        <item x="36"/>
        <item x="43"/>
        <item x="45"/>
        <item x="10"/>
        <item x="23"/>
        <item x="59"/>
        <item x="35"/>
        <item x="18"/>
        <item x="3"/>
        <item x="42"/>
        <item x="2"/>
        <item x="46"/>
        <item x="40"/>
        <item x="49"/>
        <item x="11"/>
        <item x="5"/>
        <item x="1"/>
        <item t="default"/>
      </items>
    </pivotField>
    <pivotField axis="axisCol" showAll="0">
      <items count="5">
        <item h="1" x="0"/>
        <item h="1" x="1"/>
        <item h="1" x="2"/>
        <item x="3"/>
        <item t="default"/>
      </items>
    </pivotField>
  </pivotFields>
  <rowFields count="1">
    <field x="12"/>
  </rowFields>
  <rowItems count="20">
    <i>
      <x v="3"/>
    </i>
    <i>
      <x v="4"/>
    </i>
    <i>
      <x v="11"/>
    </i>
    <i>
      <x v="14"/>
    </i>
    <i>
      <x v="15"/>
    </i>
    <i>
      <x v="21"/>
    </i>
    <i>
      <x v="22"/>
    </i>
    <i>
      <x v="23"/>
    </i>
    <i>
      <x v="24"/>
    </i>
    <i>
      <x v="25"/>
    </i>
    <i>
      <x v="26"/>
    </i>
    <i>
      <x v="28"/>
    </i>
    <i>
      <x v="32"/>
    </i>
    <i>
      <x v="34"/>
    </i>
    <i>
      <x v="36"/>
    </i>
    <i>
      <x v="43"/>
    </i>
    <i>
      <x v="48"/>
    </i>
    <i>
      <x v="49"/>
    </i>
    <i>
      <x v="59"/>
    </i>
    <i t="grand">
      <x/>
    </i>
  </rowItems>
  <colFields count="1">
    <field x="13"/>
  </colFields>
  <colItems count="2">
    <i>
      <x v="3"/>
    </i>
    <i t="grand">
      <x/>
    </i>
  </colItems>
  <dataFields count="1">
    <dataField name="Contagem de ID" fld="0" subtotal="count" baseField="9" baseItem="0"/>
  </dataFields>
  <chartFormats count="9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3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3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3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4" format="3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Tabela dinâmica1" cacheId="2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A3:E9" firstHeaderRow="1" firstDataRow="2" firstDataCol="1"/>
  <pivotFields count="14">
    <pivotField dataField="1" showAll="0"/>
    <pivotField showAll="0"/>
    <pivotField showAll="0">
      <items count="4">
        <item x="0"/>
        <item x="2"/>
        <item x="1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>
      <items count="55">
        <item x="53"/>
        <item x="2"/>
        <item x="37"/>
        <item x="50"/>
        <item x="30"/>
        <item x="34"/>
        <item x="15"/>
        <item x="9"/>
        <item x="10"/>
        <item x="35"/>
        <item x="51"/>
        <item x="49"/>
        <item x="19"/>
        <item x="28"/>
        <item x="12"/>
        <item x="5"/>
        <item x="4"/>
        <item x="39"/>
        <item x="29"/>
        <item x="17"/>
        <item x="42"/>
        <item x="26"/>
        <item x="31"/>
        <item x="32"/>
        <item x="16"/>
        <item x="45"/>
        <item x="7"/>
        <item x="8"/>
        <item x="46"/>
        <item x="0"/>
        <item x="20"/>
        <item x="40"/>
        <item x="38"/>
        <item x="43"/>
        <item x="3"/>
        <item x="33"/>
        <item x="27"/>
        <item x="47"/>
        <item x="18"/>
        <item x="11"/>
        <item x="24"/>
        <item x="21"/>
        <item x="25"/>
        <item x="44"/>
        <item x="14"/>
        <item x="22"/>
        <item x="6"/>
        <item x="36"/>
        <item x="48"/>
        <item x="52"/>
        <item x="41"/>
        <item x="13"/>
        <item x="23"/>
        <item x="1"/>
        <item t="default"/>
      </items>
    </pivotField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ntagem de ID" fld="0" subtotal="count" baseField="9" baseItem="0"/>
  </dataFields>
  <chartFormats count="7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3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Tabela dinâmica1" cacheId="2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A3:E9" firstHeaderRow="1" firstDataRow="2" firstDataCol="1"/>
  <pivotFields count="14">
    <pivotField dataField="1" showAll="0"/>
    <pivotField showAll="0"/>
    <pivotField axis="axisCol" showAll="0">
      <items count="4">
        <item x="0"/>
        <item x="2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>
      <items count="55">
        <item x="53"/>
        <item x="2"/>
        <item x="37"/>
        <item x="50"/>
        <item x="30"/>
        <item x="34"/>
        <item x="15"/>
        <item x="9"/>
        <item x="10"/>
        <item x="35"/>
        <item x="51"/>
        <item x="49"/>
        <item x="19"/>
        <item x="28"/>
        <item x="12"/>
        <item x="5"/>
        <item x="4"/>
        <item x="39"/>
        <item x="29"/>
        <item x="17"/>
        <item x="42"/>
        <item x="26"/>
        <item x="31"/>
        <item x="32"/>
        <item x="16"/>
        <item x="45"/>
        <item x="7"/>
        <item x="8"/>
        <item x="46"/>
        <item x="0"/>
        <item x="20"/>
        <item x="40"/>
        <item x="38"/>
        <item x="43"/>
        <item x="3"/>
        <item x="33"/>
        <item x="27"/>
        <item x="47"/>
        <item x="18"/>
        <item x="11"/>
        <item x="24"/>
        <item x="21"/>
        <item x="25"/>
        <item x="44"/>
        <item x="14"/>
        <item x="22"/>
        <item x="6"/>
        <item x="36"/>
        <item x="48"/>
        <item x="52"/>
        <item x="41"/>
        <item x="13"/>
        <item x="23"/>
        <item x="1"/>
        <item t="default"/>
      </items>
    </pivotField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ntagem de ID" fld="0" subtotal="count" baseField="9" baseItem="0"/>
  </dataFields>
  <chartFormats count="10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Tabela dinâmica1" cacheId="2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F8" firstHeaderRow="1" firstDataRow="2" firstDataCol="1"/>
  <pivotFields count="14">
    <pivotField dataField="1" showAll="0"/>
    <pivotField showAll="0"/>
    <pivotField showAll="0">
      <items count="4">
        <item x="0"/>
        <item x="2"/>
        <item x="1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>
      <items count="55">
        <item x="53"/>
        <item x="2"/>
        <item x="37"/>
        <item x="50"/>
        <item x="30"/>
        <item x="34"/>
        <item x="15"/>
        <item x="9"/>
        <item x="10"/>
        <item x="35"/>
        <item x="51"/>
        <item x="49"/>
        <item x="19"/>
        <item x="28"/>
        <item x="12"/>
        <item x="5"/>
        <item x="4"/>
        <item x="39"/>
        <item x="29"/>
        <item x="17"/>
        <item x="42"/>
        <item x="26"/>
        <item x="31"/>
        <item x="32"/>
        <item x="16"/>
        <item x="45"/>
        <item x="7"/>
        <item x="8"/>
        <item x="46"/>
        <item x="0"/>
        <item x="20"/>
        <item x="40"/>
        <item x="38"/>
        <item x="43"/>
        <item x="3"/>
        <item x="33"/>
        <item x="27"/>
        <item x="47"/>
        <item x="18"/>
        <item x="11"/>
        <item x="24"/>
        <item x="21"/>
        <item x="25"/>
        <item x="44"/>
        <item x="14"/>
        <item x="22"/>
        <item x="6"/>
        <item x="36"/>
        <item x="48"/>
        <item x="52"/>
        <item x="41"/>
        <item x="13"/>
        <item x="23"/>
        <item x="1"/>
        <item t="default"/>
      </items>
    </pivotField>
    <pivotField showAll="0"/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13"/>
  </colFields>
  <colItems count="5">
    <i>
      <x/>
    </i>
    <i>
      <x v="1"/>
    </i>
    <i>
      <x v="2"/>
    </i>
    <i>
      <x v="3"/>
    </i>
    <i t="grand">
      <x/>
    </i>
  </colItems>
  <dataFields count="1">
    <dataField name="Contagem de ID" fld="0" subtotal="count" baseField="9" baseItem="0"/>
  </dataFields>
  <chartFormats count="4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2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A3:C20" firstHeaderRow="1" firstDataRow="2" firstDataCol="1"/>
  <pivotFields count="14">
    <pivotField dataField="1" showAll="0"/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>
      <items count="16">
        <item x="1"/>
        <item x="7"/>
        <item x="2"/>
        <item x="11"/>
        <item x="12"/>
        <item x="9"/>
        <item x="6"/>
        <item x="3"/>
        <item x="8"/>
        <item x="0"/>
        <item x="13"/>
        <item x="5"/>
        <item x="14"/>
        <item x="10"/>
        <item x="4"/>
        <item t="default"/>
      </items>
    </pivotField>
    <pivotField showAll="0">
      <items count="26">
        <item x="5"/>
        <item x="17"/>
        <item x="9"/>
        <item x="18"/>
        <item x="10"/>
        <item x="15"/>
        <item x="21"/>
        <item x="0"/>
        <item x="23"/>
        <item x="24"/>
        <item x="20"/>
        <item x="3"/>
        <item x="4"/>
        <item x="16"/>
        <item x="14"/>
        <item x="22"/>
        <item x="11"/>
        <item x="19"/>
        <item x="12"/>
        <item x="8"/>
        <item x="13"/>
        <item x="2"/>
        <item x="6"/>
        <item x="7"/>
        <item x="1"/>
        <item t="default"/>
      </items>
    </pivotField>
    <pivotField showAll="0">
      <items count="55">
        <item x="53"/>
        <item x="2"/>
        <item x="37"/>
        <item x="50"/>
        <item x="30"/>
        <item x="34"/>
        <item x="15"/>
        <item x="9"/>
        <item x="10"/>
        <item x="35"/>
        <item x="51"/>
        <item x="49"/>
        <item x="19"/>
        <item x="28"/>
        <item x="12"/>
        <item x="5"/>
        <item x="4"/>
        <item x="39"/>
        <item x="29"/>
        <item x="17"/>
        <item x="42"/>
        <item x="26"/>
        <item x="31"/>
        <item x="32"/>
        <item x="16"/>
        <item x="45"/>
        <item x="7"/>
        <item x="8"/>
        <item x="46"/>
        <item x="0"/>
        <item x="20"/>
        <item x="40"/>
        <item x="38"/>
        <item x="43"/>
        <item x="3"/>
        <item x="33"/>
        <item x="27"/>
        <item x="47"/>
        <item x="18"/>
        <item x="11"/>
        <item x="24"/>
        <item x="21"/>
        <item x="25"/>
        <item x="44"/>
        <item x="14"/>
        <item x="22"/>
        <item x="6"/>
        <item x="36"/>
        <item x="48"/>
        <item x="52"/>
        <item x="41"/>
        <item x="13"/>
        <item x="23"/>
        <item x="1"/>
        <item t="default"/>
      </items>
    </pivotField>
    <pivotField showAll="0">
      <items count="45">
        <item x="43"/>
        <item x="40"/>
        <item x="2"/>
        <item x="5"/>
        <item x="16"/>
        <item x="3"/>
        <item x="41"/>
        <item x="17"/>
        <item x="19"/>
        <item x="11"/>
        <item x="8"/>
        <item x="31"/>
        <item x="36"/>
        <item x="6"/>
        <item x="18"/>
        <item x="33"/>
        <item x="13"/>
        <item x="12"/>
        <item x="15"/>
        <item x="26"/>
        <item x="0"/>
        <item x="21"/>
        <item x="27"/>
        <item x="24"/>
        <item x="20"/>
        <item x="30"/>
        <item x="25"/>
        <item x="32"/>
        <item x="42"/>
        <item x="10"/>
        <item x="14"/>
        <item x="4"/>
        <item x="35"/>
        <item x="22"/>
        <item x="29"/>
        <item x="37"/>
        <item x="23"/>
        <item x="38"/>
        <item x="7"/>
        <item x="39"/>
        <item x="34"/>
        <item x="9"/>
        <item x="28"/>
        <item x="1"/>
        <item t="default"/>
      </items>
    </pivotField>
    <pivotField axis="axisRow" showAll="0">
      <items count="43">
        <item x="30"/>
        <item x="37"/>
        <item x="25"/>
        <item x="8"/>
        <item x="35"/>
        <item x="9"/>
        <item x="31"/>
        <item x="26"/>
        <item x="33"/>
        <item x="27"/>
        <item x="4"/>
        <item x="41"/>
        <item x="11"/>
        <item x="40"/>
        <item x="10"/>
        <item x="28"/>
        <item x="17"/>
        <item x="32"/>
        <item x="3"/>
        <item x="2"/>
        <item x="0"/>
        <item x="38"/>
        <item x="7"/>
        <item x="21"/>
        <item x="22"/>
        <item x="20"/>
        <item x="13"/>
        <item x="23"/>
        <item x="18"/>
        <item x="29"/>
        <item x="39"/>
        <item x="14"/>
        <item x="19"/>
        <item x="12"/>
        <item x="5"/>
        <item x="36"/>
        <item x="6"/>
        <item x="16"/>
        <item x="24"/>
        <item x="15"/>
        <item x="34"/>
        <item x="1"/>
        <item t="default"/>
      </items>
    </pivotField>
    <pivotField showAll="0"/>
    <pivotField axis="axisCol" showAll="0">
      <items count="5">
        <item h="1" x="0"/>
        <item h="1" x="1"/>
        <item h="1" x="2"/>
        <item x="3"/>
        <item t="default"/>
      </items>
    </pivotField>
  </pivotFields>
  <rowFields count="1">
    <field x="11"/>
  </rowFields>
  <rowItems count="16">
    <i>
      <x v="5"/>
    </i>
    <i>
      <x v="6"/>
    </i>
    <i>
      <x v="11"/>
    </i>
    <i>
      <x v="13"/>
    </i>
    <i>
      <x v="14"/>
    </i>
    <i>
      <x v="17"/>
    </i>
    <i>
      <x v="19"/>
    </i>
    <i>
      <x v="20"/>
    </i>
    <i>
      <x v="21"/>
    </i>
    <i>
      <x v="22"/>
    </i>
    <i>
      <x v="23"/>
    </i>
    <i>
      <x v="24"/>
    </i>
    <i>
      <x v="25"/>
    </i>
    <i>
      <x v="27"/>
    </i>
    <i>
      <x v="41"/>
    </i>
    <i t="grand">
      <x/>
    </i>
  </rowItems>
  <colFields count="1">
    <field x="13"/>
  </colFields>
  <colItems count="2">
    <i>
      <x v="3"/>
    </i>
    <i t="grand">
      <x/>
    </i>
  </colItems>
  <dataFields count="1">
    <dataField name="Contagem de ID" fld="0" subtotal="count" baseField="9" baseItem="0"/>
  </dataFields>
  <chartFormats count="9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3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3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3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4" format="3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1" cacheId="2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A3:C26" firstHeaderRow="1" firstDataRow="2" firstDataCol="1"/>
  <pivotFields count="14">
    <pivotField dataField="1" showAll="0"/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>
      <items count="16">
        <item x="1"/>
        <item x="7"/>
        <item x="2"/>
        <item x="11"/>
        <item x="12"/>
        <item x="9"/>
        <item x="6"/>
        <item x="3"/>
        <item x="8"/>
        <item x="0"/>
        <item x="13"/>
        <item x="5"/>
        <item x="14"/>
        <item x="10"/>
        <item x="4"/>
        <item t="default"/>
      </items>
    </pivotField>
    <pivotField showAll="0">
      <items count="26">
        <item x="5"/>
        <item x="17"/>
        <item x="9"/>
        <item x="18"/>
        <item x="10"/>
        <item x="15"/>
        <item x="21"/>
        <item x="0"/>
        <item x="23"/>
        <item x="24"/>
        <item x="20"/>
        <item x="3"/>
        <item x="4"/>
        <item x="16"/>
        <item x="14"/>
        <item x="22"/>
        <item x="11"/>
        <item x="19"/>
        <item x="12"/>
        <item x="8"/>
        <item x="13"/>
        <item x="2"/>
        <item x="6"/>
        <item x="7"/>
        <item x="1"/>
        <item t="default"/>
      </items>
    </pivotField>
    <pivotField showAll="0">
      <items count="55">
        <item x="53"/>
        <item x="2"/>
        <item x="37"/>
        <item x="50"/>
        <item x="30"/>
        <item x="34"/>
        <item x="15"/>
        <item x="9"/>
        <item x="10"/>
        <item x="35"/>
        <item x="51"/>
        <item x="49"/>
        <item x="19"/>
        <item x="28"/>
        <item x="12"/>
        <item x="5"/>
        <item x="4"/>
        <item x="39"/>
        <item x="29"/>
        <item x="17"/>
        <item x="42"/>
        <item x="26"/>
        <item x="31"/>
        <item x="32"/>
        <item x="16"/>
        <item x="45"/>
        <item x="7"/>
        <item x="8"/>
        <item x="46"/>
        <item x="0"/>
        <item x="20"/>
        <item x="40"/>
        <item x="38"/>
        <item x="43"/>
        <item x="3"/>
        <item x="33"/>
        <item x="27"/>
        <item x="47"/>
        <item x="18"/>
        <item x="11"/>
        <item x="24"/>
        <item x="21"/>
        <item x="25"/>
        <item x="44"/>
        <item x="14"/>
        <item x="22"/>
        <item x="6"/>
        <item x="36"/>
        <item x="48"/>
        <item x="52"/>
        <item x="41"/>
        <item x="13"/>
        <item x="23"/>
        <item x="1"/>
        <item t="default"/>
      </items>
    </pivotField>
    <pivotField axis="axisRow" showAll="0">
      <items count="45">
        <item x="43"/>
        <item x="40"/>
        <item x="2"/>
        <item x="5"/>
        <item x="16"/>
        <item x="3"/>
        <item x="41"/>
        <item x="17"/>
        <item x="19"/>
        <item x="11"/>
        <item x="8"/>
        <item x="31"/>
        <item x="36"/>
        <item x="6"/>
        <item x="18"/>
        <item x="33"/>
        <item x="13"/>
        <item x="12"/>
        <item x="15"/>
        <item x="26"/>
        <item x="0"/>
        <item x="21"/>
        <item x="27"/>
        <item x="24"/>
        <item x="20"/>
        <item x="30"/>
        <item x="25"/>
        <item x="32"/>
        <item x="42"/>
        <item x="10"/>
        <item x="14"/>
        <item x="4"/>
        <item x="35"/>
        <item x="22"/>
        <item x="29"/>
        <item x="37"/>
        <item x="23"/>
        <item x="38"/>
        <item x="7"/>
        <item x="39"/>
        <item x="34"/>
        <item x="9"/>
        <item x="28"/>
        <item x="1"/>
        <item t="default"/>
      </items>
    </pivotField>
    <pivotField showAll="0"/>
    <pivotField showAll="0"/>
    <pivotField axis="axisCol" showAll="0">
      <items count="5">
        <item h="1" x="0"/>
        <item h="1" x="1"/>
        <item h="1" x="2"/>
        <item x="3"/>
        <item t="default"/>
      </items>
    </pivotField>
  </pivotFields>
  <rowFields count="1">
    <field x="10"/>
  </rowFields>
  <rowItems count="22">
    <i>
      <x/>
    </i>
    <i>
      <x v="1"/>
    </i>
    <i>
      <x v="3"/>
    </i>
    <i>
      <x v="4"/>
    </i>
    <i>
      <x v="5"/>
    </i>
    <i>
      <x v="6"/>
    </i>
    <i>
      <x v="8"/>
    </i>
    <i>
      <x v="9"/>
    </i>
    <i>
      <x v="10"/>
    </i>
    <i>
      <x v="12"/>
    </i>
    <i>
      <x v="13"/>
    </i>
    <i>
      <x v="14"/>
    </i>
    <i>
      <x v="15"/>
    </i>
    <i>
      <x v="23"/>
    </i>
    <i>
      <x v="25"/>
    </i>
    <i>
      <x v="26"/>
    </i>
    <i>
      <x v="28"/>
    </i>
    <i>
      <x v="33"/>
    </i>
    <i>
      <x v="36"/>
    </i>
    <i>
      <x v="39"/>
    </i>
    <i>
      <x v="43"/>
    </i>
    <i t="grand">
      <x/>
    </i>
  </rowItems>
  <colFields count="1">
    <field x="13"/>
  </colFields>
  <colItems count="2">
    <i>
      <x v="3"/>
    </i>
    <i t="grand">
      <x/>
    </i>
  </colItems>
  <dataFields count="1">
    <dataField name="Contagem de ID" fld="0" subtotal="count" baseField="9" baseItem="0"/>
  </dataFields>
  <chartFormats count="9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3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3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3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4" format="3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dinâmica1" cacheId="2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A3:F30" firstHeaderRow="1" firstDataRow="2" firstDataCol="1"/>
  <pivotFields count="14">
    <pivotField dataField="1" showAll="0"/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>
      <items count="16">
        <item x="1"/>
        <item x="7"/>
        <item x="2"/>
        <item x="11"/>
        <item x="12"/>
        <item x="9"/>
        <item x="6"/>
        <item x="3"/>
        <item x="8"/>
        <item x="0"/>
        <item x="13"/>
        <item x="5"/>
        <item x="14"/>
        <item x="10"/>
        <item x="4"/>
        <item t="default"/>
      </items>
    </pivotField>
    <pivotField axis="axisRow" showAll="0">
      <items count="26">
        <item x="5"/>
        <item x="17"/>
        <item x="9"/>
        <item x="18"/>
        <item x="10"/>
        <item x="15"/>
        <item x="21"/>
        <item x="0"/>
        <item x="23"/>
        <item x="24"/>
        <item x="20"/>
        <item x="3"/>
        <item x="4"/>
        <item x="16"/>
        <item x="14"/>
        <item x="22"/>
        <item x="11"/>
        <item x="19"/>
        <item x="12"/>
        <item x="8"/>
        <item x="13"/>
        <item x="2"/>
        <item x="6"/>
        <item x="7"/>
        <item x="1"/>
        <item t="default"/>
      </items>
    </pivotField>
    <pivotField showAll="0">
      <items count="55">
        <item x="53"/>
        <item x="2"/>
        <item x="37"/>
        <item x="50"/>
        <item x="30"/>
        <item x="34"/>
        <item x="15"/>
        <item x="9"/>
        <item x="10"/>
        <item x="35"/>
        <item x="51"/>
        <item x="49"/>
        <item x="19"/>
        <item x="28"/>
        <item x="12"/>
        <item x="5"/>
        <item x="4"/>
        <item x="39"/>
        <item x="29"/>
        <item x="17"/>
        <item x="42"/>
        <item x="26"/>
        <item x="31"/>
        <item x="32"/>
        <item x="16"/>
        <item x="45"/>
        <item x="7"/>
        <item x="8"/>
        <item x="46"/>
        <item x="0"/>
        <item x="20"/>
        <item x="40"/>
        <item x="38"/>
        <item x="43"/>
        <item x="3"/>
        <item x="33"/>
        <item x="27"/>
        <item x="47"/>
        <item x="18"/>
        <item x="11"/>
        <item x="24"/>
        <item x="21"/>
        <item x="25"/>
        <item x="44"/>
        <item x="14"/>
        <item x="22"/>
        <item x="6"/>
        <item x="36"/>
        <item x="48"/>
        <item x="52"/>
        <item x="41"/>
        <item x="13"/>
        <item x="23"/>
        <item x="1"/>
        <item t="default"/>
      </items>
    </pivotField>
    <pivotField showAll="0"/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</pivotFields>
  <rowFields count="1">
    <field x="8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13"/>
  </colFields>
  <colItems count="5">
    <i>
      <x/>
    </i>
    <i>
      <x v="1"/>
    </i>
    <i>
      <x v="2"/>
    </i>
    <i>
      <x v="3"/>
    </i>
    <i t="grand">
      <x/>
    </i>
  </colItems>
  <dataFields count="1">
    <dataField name="Contagem de ID" fld="0" subtotal="count" baseField="9" baseItem="0"/>
  </dataFields>
  <chartFormats count="9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3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3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3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4" format="3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a dinâmica1" cacheId="2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A3:B8" firstHeaderRow="1" firstDataRow="1" firstDataCol="1"/>
  <pivotFields count="14"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>
      <items count="16">
        <item x="1"/>
        <item x="7"/>
        <item x="2"/>
        <item x="11"/>
        <item x="12"/>
        <item x="9"/>
        <item x="6"/>
        <item x="3"/>
        <item x="8"/>
        <item x="0"/>
        <item x="13"/>
        <item x="5"/>
        <item x="14"/>
        <item x="10"/>
        <item x="4"/>
        <item t="default"/>
      </items>
    </pivotField>
    <pivotField dataField="1" showAll="0">
      <items count="26">
        <item x="5"/>
        <item x="17"/>
        <item x="9"/>
        <item x="18"/>
        <item x="10"/>
        <item x="15"/>
        <item x="21"/>
        <item x="0"/>
        <item x="23"/>
        <item x="24"/>
        <item x="20"/>
        <item x="3"/>
        <item x="4"/>
        <item x="16"/>
        <item x="14"/>
        <item x="22"/>
        <item x="11"/>
        <item x="19"/>
        <item x="12"/>
        <item x="8"/>
        <item x="13"/>
        <item x="2"/>
        <item x="6"/>
        <item x="7"/>
        <item x="1"/>
        <item t="default"/>
      </items>
    </pivotField>
    <pivotField showAll="0">
      <items count="55">
        <item x="53"/>
        <item x="2"/>
        <item x="37"/>
        <item x="50"/>
        <item x="30"/>
        <item x="34"/>
        <item x="15"/>
        <item x="9"/>
        <item x="10"/>
        <item x="35"/>
        <item x="51"/>
        <item x="49"/>
        <item x="19"/>
        <item x="28"/>
        <item x="12"/>
        <item x="5"/>
        <item x="4"/>
        <item x="39"/>
        <item x="29"/>
        <item x="17"/>
        <item x="42"/>
        <item x="26"/>
        <item x="31"/>
        <item x="32"/>
        <item x="16"/>
        <item x="45"/>
        <item x="7"/>
        <item x="8"/>
        <item x="46"/>
        <item x="0"/>
        <item x="20"/>
        <item x="40"/>
        <item x="38"/>
        <item x="43"/>
        <item x="3"/>
        <item x="33"/>
        <item x="27"/>
        <item x="47"/>
        <item x="18"/>
        <item x="11"/>
        <item x="24"/>
        <item x="21"/>
        <item x="25"/>
        <item x="44"/>
        <item x="14"/>
        <item x="22"/>
        <item x="6"/>
        <item x="36"/>
        <item x="48"/>
        <item x="52"/>
        <item x="41"/>
        <item x="13"/>
        <item x="23"/>
        <item x="1"/>
        <item t="default"/>
      </items>
    </pivotField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édia de PacksCigarets" fld="8" subtotal="average" baseField="13" baseItem="0" numFmtId="2"/>
  </dataFields>
  <chartFormats count="1"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ela dinâmica1" cacheId="2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A3:F20" firstHeaderRow="1" firstDataRow="2" firstDataCol="1"/>
  <pivotFields count="14">
    <pivotField dataField="1" showAll="0"/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axis="axisRow" showAll="0">
      <items count="16">
        <item x="1"/>
        <item x="7"/>
        <item x="2"/>
        <item x="11"/>
        <item x="12"/>
        <item x="9"/>
        <item x="6"/>
        <item x="3"/>
        <item x="8"/>
        <item x="0"/>
        <item x="13"/>
        <item x="5"/>
        <item x="14"/>
        <item x="10"/>
        <item x="4"/>
        <item t="default"/>
      </items>
    </pivotField>
    <pivotField showAll="0"/>
    <pivotField showAll="0">
      <items count="55">
        <item x="53"/>
        <item x="2"/>
        <item x="37"/>
        <item x="50"/>
        <item x="30"/>
        <item x="34"/>
        <item x="15"/>
        <item x="9"/>
        <item x="10"/>
        <item x="35"/>
        <item x="51"/>
        <item x="49"/>
        <item x="19"/>
        <item x="28"/>
        <item x="12"/>
        <item x="5"/>
        <item x="4"/>
        <item x="39"/>
        <item x="29"/>
        <item x="17"/>
        <item x="42"/>
        <item x="26"/>
        <item x="31"/>
        <item x="32"/>
        <item x="16"/>
        <item x="45"/>
        <item x="7"/>
        <item x="8"/>
        <item x="46"/>
        <item x="0"/>
        <item x="20"/>
        <item x="40"/>
        <item x="38"/>
        <item x="43"/>
        <item x="3"/>
        <item x="33"/>
        <item x="27"/>
        <item x="47"/>
        <item x="18"/>
        <item x="11"/>
        <item x="24"/>
        <item x="21"/>
        <item x="25"/>
        <item x="44"/>
        <item x="14"/>
        <item x="22"/>
        <item x="6"/>
        <item x="36"/>
        <item x="48"/>
        <item x="52"/>
        <item x="41"/>
        <item x="13"/>
        <item x="23"/>
        <item x="1"/>
        <item t="default"/>
      </items>
    </pivotField>
    <pivotField showAll="0"/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</pivotFields>
  <rowFields count="1">
    <field x="7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3"/>
  </colFields>
  <colItems count="5">
    <i>
      <x/>
    </i>
    <i>
      <x v="1"/>
    </i>
    <i>
      <x v="2"/>
    </i>
    <i>
      <x v="3"/>
    </i>
    <i t="grand">
      <x/>
    </i>
  </colItems>
  <dataFields count="1">
    <dataField name="Contagem de ID" fld="0" subtotal="count" baseField="9" baseItem="0"/>
  </dataFields>
  <chartFormats count="5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3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ela dinâmica1" cacheId="29" dataOnRows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A3:C23" firstHeaderRow="1" firstDataRow="2" firstDataCol="1"/>
  <pivotFields count="14">
    <pivotField dataField="1" showAll="0"/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4">
        <item x="0"/>
        <item x="2"/>
        <item x="1"/>
        <item t="default"/>
      </items>
    </pivotField>
    <pivotField axis="axisRow" showAll="0">
      <items count="43">
        <item x="17"/>
        <item x="27"/>
        <item x="38"/>
        <item x="39"/>
        <item x="10"/>
        <item x="5"/>
        <item x="22"/>
        <item x="36"/>
        <item x="41"/>
        <item x="4"/>
        <item x="30"/>
        <item x="21"/>
        <item x="33"/>
        <item x="8"/>
        <item x="16"/>
        <item x="23"/>
        <item x="20"/>
        <item x="11"/>
        <item x="29"/>
        <item x="1"/>
        <item x="9"/>
        <item x="12"/>
        <item x="24"/>
        <item x="7"/>
        <item x="0"/>
        <item x="25"/>
        <item x="40"/>
        <item x="19"/>
        <item x="13"/>
        <item x="26"/>
        <item x="14"/>
        <item x="6"/>
        <item x="35"/>
        <item x="3"/>
        <item x="18"/>
        <item x="2"/>
        <item x="34"/>
        <item x="15"/>
        <item x="37"/>
        <item x="28"/>
        <item x="31"/>
        <item x="32"/>
        <item t="default"/>
      </items>
    </pivotField>
    <pivotField showAll="0"/>
    <pivotField showAll="0"/>
    <pivotField showAll="0">
      <items count="55">
        <item x="53"/>
        <item x="2"/>
        <item x="37"/>
        <item x="50"/>
        <item x="30"/>
        <item x="34"/>
        <item x="15"/>
        <item x="9"/>
        <item x="10"/>
        <item x="35"/>
        <item x="51"/>
        <item x="49"/>
        <item x="19"/>
        <item x="28"/>
        <item x="12"/>
        <item x="5"/>
        <item x="4"/>
        <item x="39"/>
        <item x="29"/>
        <item x="17"/>
        <item x="42"/>
        <item x="26"/>
        <item x="31"/>
        <item x="32"/>
        <item x="16"/>
        <item x="45"/>
        <item x="7"/>
        <item x="8"/>
        <item x="46"/>
        <item x="0"/>
        <item x="20"/>
        <item x="40"/>
        <item x="38"/>
        <item x="43"/>
        <item x="3"/>
        <item x="33"/>
        <item x="27"/>
        <item x="47"/>
        <item x="18"/>
        <item x="11"/>
        <item x="24"/>
        <item x="21"/>
        <item x="25"/>
        <item x="44"/>
        <item x="14"/>
        <item x="22"/>
        <item x="6"/>
        <item x="36"/>
        <item x="48"/>
        <item x="52"/>
        <item x="41"/>
        <item x="13"/>
        <item x="23"/>
        <item x="1"/>
        <item t="default"/>
      </items>
    </pivotField>
    <pivotField showAll="0"/>
    <pivotField showAll="0"/>
    <pivotField showAll="0"/>
    <pivotField axis="axisCol" showAll="0">
      <items count="5">
        <item h="1" x="0"/>
        <item h="1" x="1"/>
        <item x="2"/>
        <item h="1" x="3"/>
        <item t="default"/>
      </items>
    </pivotField>
  </pivotFields>
  <rowFields count="1">
    <field x="6"/>
  </rowFields>
  <rowItems count="19">
    <i>
      <x v="9"/>
    </i>
    <i>
      <x v="11"/>
    </i>
    <i>
      <x v="12"/>
    </i>
    <i>
      <x v="13"/>
    </i>
    <i>
      <x v="14"/>
    </i>
    <i>
      <x v="15"/>
    </i>
    <i>
      <x v="18"/>
    </i>
    <i>
      <x v="19"/>
    </i>
    <i>
      <x v="20"/>
    </i>
    <i>
      <x v="21"/>
    </i>
    <i>
      <x v="22"/>
    </i>
    <i>
      <x v="24"/>
    </i>
    <i>
      <x v="28"/>
    </i>
    <i>
      <x v="30"/>
    </i>
    <i>
      <x v="31"/>
    </i>
    <i>
      <x v="36"/>
    </i>
    <i>
      <x v="40"/>
    </i>
    <i>
      <x v="41"/>
    </i>
    <i t="grand">
      <x/>
    </i>
  </rowItems>
  <colFields count="1">
    <field x="13"/>
  </colFields>
  <colItems count="2">
    <i>
      <x v="2"/>
    </i>
    <i t="grand">
      <x/>
    </i>
  </colItems>
  <dataFields count="1">
    <dataField name="Contagem de ID" fld="0" subtotal="count" baseField="1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ela dinâmica1" cacheId="2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A3:E9" firstHeaderRow="1" firstDataRow="2" firstDataCol="1"/>
  <pivotFields count="14">
    <pivotField dataField="1" showAll="0"/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4">
        <item x="1"/>
        <item x="0"/>
        <item x="2"/>
        <item t="default"/>
      </items>
    </pivotField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>
      <items count="55">
        <item x="53"/>
        <item x="2"/>
        <item x="37"/>
        <item x="50"/>
        <item x="30"/>
        <item x="34"/>
        <item x="15"/>
        <item x="9"/>
        <item x="10"/>
        <item x="35"/>
        <item x="51"/>
        <item x="49"/>
        <item x="19"/>
        <item x="28"/>
        <item x="12"/>
        <item x="5"/>
        <item x="4"/>
        <item x="39"/>
        <item x="29"/>
        <item x="17"/>
        <item x="42"/>
        <item x="26"/>
        <item x="31"/>
        <item x="32"/>
        <item x="16"/>
        <item x="45"/>
        <item x="7"/>
        <item x="8"/>
        <item x="46"/>
        <item x="0"/>
        <item x="20"/>
        <item x="40"/>
        <item x="38"/>
        <item x="43"/>
        <item x="3"/>
        <item x="33"/>
        <item x="27"/>
        <item x="47"/>
        <item x="18"/>
        <item x="11"/>
        <item x="24"/>
        <item x="21"/>
        <item x="25"/>
        <item x="44"/>
        <item x="14"/>
        <item x="22"/>
        <item x="6"/>
        <item x="36"/>
        <item x="48"/>
        <item x="52"/>
        <item x="41"/>
        <item x="13"/>
        <item x="23"/>
        <item x="1"/>
        <item t="default"/>
      </items>
    </pivotField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Contagem de ID" fld="0" subtotal="count" baseField="9" baseItem="0"/>
  </dataFields>
  <chartFormats count="7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5" format="3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3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3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ela dinâmica1" cacheId="2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A3:E9" firstHeaderRow="1" firstDataRow="2" firstDataCol="1"/>
  <pivotFields count="14">
    <pivotField dataField="1" showAll="0"/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>
      <items count="55">
        <item x="53"/>
        <item x="2"/>
        <item x="37"/>
        <item x="50"/>
        <item x="30"/>
        <item x="34"/>
        <item x="15"/>
        <item x="9"/>
        <item x="10"/>
        <item x="35"/>
        <item x="51"/>
        <item x="49"/>
        <item x="19"/>
        <item x="28"/>
        <item x="12"/>
        <item x="5"/>
        <item x="4"/>
        <item x="39"/>
        <item x="29"/>
        <item x="17"/>
        <item x="42"/>
        <item x="26"/>
        <item x="31"/>
        <item x="32"/>
        <item x="16"/>
        <item x="45"/>
        <item x="7"/>
        <item x="8"/>
        <item x="46"/>
        <item x="0"/>
        <item x="20"/>
        <item x="40"/>
        <item x="38"/>
        <item x="43"/>
        <item x="3"/>
        <item x="33"/>
        <item x="27"/>
        <item x="47"/>
        <item x="18"/>
        <item x="11"/>
        <item x="24"/>
        <item x="21"/>
        <item x="25"/>
        <item x="44"/>
        <item x="14"/>
        <item x="22"/>
        <item x="6"/>
        <item x="36"/>
        <item x="48"/>
        <item x="52"/>
        <item x="41"/>
        <item x="13"/>
        <item x="23"/>
        <item x="1"/>
        <item t="default"/>
      </items>
    </pivotField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Contagem de ID" fld="0" subtotal="count" baseField="9" baseItem="0"/>
  </dataFields>
  <chartFormats count="7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6" format="2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2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2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Grupo" sourceName="Grupo">
  <pivotTables>
    <pivotTable tabId="2" name="Tabela dinâmica1"/>
  </pivotTables>
  <data>
    <tabular pivotCacheId="1">
      <items count="4">
        <i x="0" s="1"/>
        <i x="1" s="1"/>
        <i x="2" s="1"/>
        <i x="3" s="1"/>
      </items>
    </tabular>
  </data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Grupo211212" sourceName="Grupo">
  <pivotTables>
    <pivotTable tabId="13" name="Tabela dinâmica1"/>
  </pivotTables>
  <data>
    <tabular pivotCacheId="1">
      <items count="4">
        <i x="0"/>
        <i x="1"/>
        <i x="2"/>
        <i x="3" s="1"/>
      </items>
    </tabular>
  </data>
</slicerCacheDefinition>
</file>

<file path=xl/slicerCaches/slicerCache1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Grupo2112121" sourceName="Grupo">
  <pivotTables>
    <pivotTable tabId="14" name="Tabela dinâmica1"/>
  </pivotTables>
  <data>
    <tabular pivotCacheId="1">
      <items count="4">
        <i x="0"/>
        <i x="1"/>
        <i x="2"/>
        <i x="3" s="1"/>
      </items>
    </tabular>
  </data>
</slicerCacheDefinition>
</file>

<file path=xl/slicerCaches/slicerCache1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Grupo21121211" sourceName="Grupo">
  <pivotTables>
    <pivotTable tabId="15" name="Tabela dinâmica1"/>
  </pivotTables>
  <data>
    <tabular pivotCacheId="1">
      <items count="4">
        <i x="0"/>
        <i x="1"/>
        <i x="2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Grupo1" sourceName="Grupo">
  <pivotTables>
    <pivotTable tabId="5" name="Tabela dinâmica1"/>
  </pivotTables>
  <data>
    <tabular pivotCacheId="1">
      <items count="4">
        <i x="0" s="1"/>
        <i x="1" s="1"/>
        <i x="2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Grupo2" sourceName="Grupo">
  <pivotTables>
    <pivotTable tabId="6" name="Tabela dinâmica1"/>
  </pivotTables>
  <data>
    <tabular pivotCacheId="1">
      <items count="4">
        <i x="0" s="1"/>
        <i x="1" s="1"/>
        <i x="2" s="1"/>
        <i x="3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Grupo21" sourceName="Grupo">
  <pivotTables>
    <pivotTable tabId="7" name="Tabela dinâmica1"/>
  </pivotTables>
  <data>
    <tabular pivotCacheId="1">
      <items count="4">
        <i x="0" s="1"/>
        <i x="1" s="1"/>
        <i x="2" s="1"/>
        <i x="3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Grupo211" sourceName="Grupo">
  <pivotTables>
    <pivotTable tabId="8" name="Tabela dinâmica1"/>
  </pivotTables>
  <data>
    <tabular pivotCacheId="1">
      <items count="4">
        <i x="0" s="1"/>
        <i x="1" s="1"/>
        <i x="2" s="1"/>
        <i x="3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Grupo2111" sourceName="Grupo">
  <pivotTables>
    <pivotTable tabId="9" name="Tabela dinâmica1"/>
  </pivotTables>
  <data>
    <tabular pivotCacheId="1">
      <items count="4">
        <i x="0"/>
        <i x="1"/>
        <i x="2" s="1"/>
        <i x="3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Grupo2112" sourceName="Grupo">
  <pivotTables>
    <pivotTable tabId="10" name="Tabela dinâmica1"/>
  </pivotTables>
  <data>
    <tabular pivotCacheId="1">
      <items count="4">
        <i x="0" s="1"/>
        <i x="1" s="1"/>
        <i x="2" s="1"/>
        <i x="3" s="1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Grupo21121" sourceName="Grupo">
  <pivotTables>
    <pivotTable tabId="11" name="Tabela dinâmica1"/>
  </pivotTables>
  <data>
    <tabular pivotCacheId="1">
      <items count="4">
        <i x="0" s="1"/>
        <i x="1" s="1"/>
        <i x="2" s="1"/>
        <i x="3" s="1"/>
      </items>
    </tabular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Grupo211211" sourceName="Grupo">
  <pivotTables>
    <pivotTable tabId="12" name="Tabela dinâmica1"/>
  </pivotTables>
  <data>
    <tabular pivotCacheId="1">
      <items count="4">
        <i x="0" s="1"/>
        <i x="1" s="1"/>
        <i x="2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Grupo 11" cache="SegmentaçãodeDados_Grupo21121211" caption="Grupo" rowHeight="241300"/>
</slicers>
</file>

<file path=xl/slicers/slicer10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Grupo 1" cache="SegmentaçãodeDados_Grupo1" caption="Grupo" rowHeight="241300"/>
</slicers>
</file>

<file path=xl/slicers/slicer1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Grupo 2" cache="SegmentaçãodeDados_Grupo2" caption="Grupo" rowHeight="241300"/>
</slicers>
</file>

<file path=xl/slicers/slicer1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Grupo" cache="SegmentaçãodeDados_Grupo" caption="Grupo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Grupo 10" cache="SegmentaçãodeDados_Grupo2112121" caption="Grupo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Grupo 9" cache="SegmentaçãodeDados_Grupo211212" caption="Grupo" rowHeight="2413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Grupo 8" cache="SegmentaçãodeDados_Grupo211211" caption="Grupo" rowHeight="24130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Grupo 7" cache="SegmentaçãodeDados_Grupo21121" caption="Grupo" rowHeight="241300"/>
</slicers>
</file>

<file path=xl/slicers/slicer6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Grupo 6" cache="SegmentaçãodeDados_Grupo2112" caption="Grupo" rowHeight="241300"/>
</slicers>
</file>

<file path=xl/slicers/slicer7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Grupo 5" cache="SegmentaçãodeDados_Grupo2111" caption="Grupo" rowHeight="241300"/>
</slicers>
</file>

<file path=xl/slicers/slicer8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Grupo 4" cache="SegmentaçãodeDados_Grupo211" caption="Grupo" rowHeight="241300"/>
</slicers>
</file>

<file path=xl/slicers/slicer9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Grupo 3" cache="SegmentaçãodeDados_Grupo21" caption="Grupo" rowHeight="241300"/>
</slicers>
</file>

<file path=xl/tables/table1.xml><?xml version="1.0" encoding="utf-8"?>
<table xmlns="http://schemas.openxmlformats.org/spreadsheetml/2006/main" id="8" name="Tabela49" displayName="Tabela49" ref="A42:B61" totalsRowCount="1">
  <autoFilter ref="A42:B60"/>
  <sortState ref="A43:B60">
    <sortCondition ref="A4:A22"/>
  </sortState>
  <tableColumns count="2">
    <tableColumn id="1" name="Nível" totalsRowLabel="Total"/>
    <tableColumn id="2" name="Qtd" totalsRowFunction="sum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9" name="Tabela510" displayName="Tabela510" ref="D42:E64" totalsRowCount="1">
  <autoFilter ref="D42:E63"/>
  <sortState ref="D43:E63">
    <sortCondition ref="D4:D25"/>
  </sortState>
  <tableColumns count="2">
    <tableColumn id="1" name="Nível" totalsRowLabel="Total"/>
    <tableColumn id="2" name="Qtd" totalsRowFunction="sum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10" name="Tabela611" displayName="Tabela611" ref="G42:H61" totalsRowCount="1">
  <autoFilter ref="G42:H60"/>
  <sortState ref="G43:H60">
    <sortCondition ref="G4:G22"/>
  </sortState>
  <tableColumns count="2">
    <tableColumn id="1" name="Nível" totalsRowLabel="Total" dataDxfId="4" totalsRowDxfId="5"/>
    <tableColumn id="2" name="Qtd" totalsRowFunction="sum" dataDxfId="3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11" name="Tabela712" displayName="Tabela712" ref="J42:K63" totalsRowCount="1">
  <autoFilter ref="J42:K62"/>
  <sortState ref="J43:K62">
    <sortCondition ref="J4:J24"/>
  </sortState>
  <tableColumns count="2">
    <tableColumn id="1" name="Nível" totalsRowLabel="Total" dataDxfId="1" totalsRowDxfId="2"/>
    <tableColumn id="2" name="Qtd" totalsRowFunction="sum" dataDxfId="0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1" name="Tabela1" displayName="Tabela1" ref="A1:N101" totalsRowShown="0" headerRowDxfId="6" dataDxfId="7">
  <autoFilter ref="A1:N101"/>
  <tableColumns count="14">
    <tableColumn id="1" name="ID" dataDxfId="21"/>
    <tableColumn id="2" name="Gender" dataDxfId="20"/>
    <tableColumn id="3" name="Cirrhosis" dataDxfId="19"/>
    <tableColumn id="4" name="Diabetes" dataDxfId="18"/>
    <tableColumn id="5" name="Obesity" dataDxfId="17"/>
    <tableColumn id="6" name="HIV" dataDxfId="16"/>
    <tableColumn id="7" name="Age" dataDxfId="15"/>
    <tableColumn id="8" name="GramsAlcohol" dataDxfId="14"/>
    <tableColumn id="9" name="PacksCigarets" dataDxfId="13"/>
    <tableColumn id="10" name="Hemoglobin" dataDxfId="12"/>
    <tableColumn id="11" name="Bilirubin" dataDxfId="11"/>
    <tableColumn id="12" name="Proteins" dataDxfId="10"/>
    <tableColumn id="13" name="Creatinine" dataDxfId="9"/>
    <tableColumn id="14" name="Grupo" dataDxfId="8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07/relationships/slicer" Target="../slicers/slicer10.xml"/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07/relationships/slicer" Target="../slicers/slicer11.xml"/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07/relationships/slicer" Target="../slicers/slicer12.xml"/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microsoft.com/office/2007/relationships/slicer" Target="../slicers/slicer4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5.xml"/><Relationship Id="rId4" Type="http://schemas.microsoft.com/office/2007/relationships/slicer" Target="../slicers/slicer5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6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07/relationships/slicer" Target="../slicers/slicer7.xml"/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07/relationships/slicer" Target="../slicers/slicer8.xml"/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07/relationships/slicer" Target="../slicers/slicer9.xml"/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tabSelected="1" workbookViewId="0">
      <selection activeCell="AD14" sqref="AD14"/>
    </sheetView>
  </sheetViews>
  <sheetFormatPr defaultRowHeight="15" x14ac:dyDescent="0.25"/>
  <cols>
    <col min="1" max="1" width="18" bestFit="1" customWidth="1"/>
    <col min="2" max="2" width="19.5703125" customWidth="1"/>
    <col min="3" max="3" width="10.7109375" customWidth="1"/>
    <col min="4" max="5" width="3.42578125" customWidth="1"/>
    <col min="6" max="6" width="10.7109375" customWidth="1"/>
    <col min="7" max="7" width="4" customWidth="1"/>
    <col min="8" max="9" width="5" customWidth="1"/>
    <col min="10" max="11" width="4" customWidth="1"/>
    <col min="12" max="12" width="2" customWidth="1"/>
    <col min="13" max="21" width="4" customWidth="1"/>
    <col min="22" max="22" width="15.42578125" bestFit="1" customWidth="1"/>
    <col min="23" max="26" width="7.85546875" bestFit="1" customWidth="1"/>
    <col min="27" max="29" width="4" customWidth="1"/>
    <col min="30" max="30" width="2" customWidth="1"/>
    <col min="31" max="42" width="4" customWidth="1"/>
    <col min="43" max="43" width="5" customWidth="1"/>
    <col min="44" max="44" width="3" customWidth="1"/>
    <col min="45" max="45" width="2" customWidth="1"/>
    <col min="46" max="46" width="10.7109375" bestFit="1" customWidth="1"/>
  </cols>
  <sheetData>
    <row r="1" spans="1:26" x14ac:dyDescent="0.25">
      <c r="A1" s="15" t="s">
        <v>46</v>
      </c>
    </row>
    <row r="3" spans="1:26" x14ac:dyDescent="0.25">
      <c r="A3" s="3" t="s">
        <v>22</v>
      </c>
      <c r="B3" s="3" t="s">
        <v>19</v>
      </c>
    </row>
    <row r="4" spans="1:26" x14ac:dyDescent="0.25">
      <c r="A4" s="3" t="s">
        <v>21</v>
      </c>
      <c r="B4" t="s">
        <v>18</v>
      </c>
      <c r="C4" t="s">
        <v>20</v>
      </c>
      <c r="V4" s="26" t="s">
        <v>71</v>
      </c>
      <c r="W4" s="26" t="s">
        <v>23</v>
      </c>
      <c r="X4" s="26" t="s">
        <v>27</v>
      </c>
      <c r="Y4" s="26" t="s">
        <v>28</v>
      </c>
      <c r="Z4" s="26" t="s">
        <v>29</v>
      </c>
    </row>
    <row r="5" spans="1:26" x14ac:dyDescent="0.25">
      <c r="A5" s="4">
        <v>0.52</v>
      </c>
      <c r="B5" s="5">
        <v>1</v>
      </c>
      <c r="C5" s="5">
        <v>1</v>
      </c>
      <c r="V5" s="23" t="s">
        <v>73</v>
      </c>
      <c r="W5" s="23">
        <v>0</v>
      </c>
      <c r="X5" s="23">
        <v>2</v>
      </c>
      <c r="Y5" s="23">
        <v>2</v>
      </c>
      <c r="Z5" s="23">
        <v>0</v>
      </c>
    </row>
    <row r="6" spans="1:26" x14ac:dyDescent="0.25">
      <c r="A6" s="4">
        <v>0.53</v>
      </c>
      <c r="B6" s="5">
        <v>1</v>
      </c>
      <c r="C6" s="5">
        <v>1</v>
      </c>
      <c r="V6" s="23" t="s">
        <v>75</v>
      </c>
      <c r="W6" s="23">
        <v>17</v>
      </c>
      <c r="X6" s="23">
        <v>19</v>
      </c>
      <c r="Y6" s="23">
        <v>17</v>
      </c>
      <c r="Z6" s="23">
        <v>22</v>
      </c>
    </row>
    <row r="7" spans="1:26" ht="15.75" thickBot="1" x14ac:dyDescent="0.3">
      <c r="A7" s="4">
        <v>0.64</v>
      </c>
      <c r="B7" s="5">
        <v>1</v>
      </c>
      <c r="C7" s="5">
        <v>1</v>
      </c>
      <c r="V7" s="31" t="s">
        <v>76</v>
      </c>
      <c r="W7" s="25">
        <v>6</v>
      </c>
      <c r="X7" s="25">
        <v>2</v>
      </c>
      <c r="Y7" s="25">
        <v>6</v>
      </c>
      <c r="Z7" s="25">
        <v>2</v>
      </c>
    </row>
    <row r="8" spans="1:26" ht="15.75" thickTop="1" x14ac:dyDescent="0.25">
      <c r="A8" s="4">
        <v>0.69</v>
      </c>
      <c r="B8" s="5">
        <v>1</v>
      </c>
      <c r="C8" s="5">
        <v>1</v>
      </c>
      <c r="V8" s="24" t="s">
        <v>56</v>
      </c>
      <c r="W8" s="24">
        <f>SUM(W5:W7)</f>
        <v>23</v>
      </c>
      <c r="X8" s="24">
        <f>SUM(X5:X7)</f>
        <v>23</v>
      </c>
      <c r="Y8" s="24">
        <f>SUM(Y5:Y7)</f>
        <v>25</v>
      </c>
      <c r="Z8" s="24">
        <f>SUM(Z5:Z7)</f>
        <v>24</v>
      </c>
    </row>
    <row r="9" spans="1:26" x14ac:dyDescent="0.25">
      <c r="A9" s="4">
        <v>0.7</v>
      </c>
      <c r="B9" s="5">
        <v>2</v>
      </c>
      <c r="C9" s="5">
        <v>2</v>
      </c>
    </row>
    <row r="10" spans="1:26" x14ac:dyDescent="0.25">
      <c r="A10" s="4">
        <v>0.76</v>
      </c>
      <c r="B10" s="5">
        <v>1</v>
      </c>
      <c r="C10" s="5">
        <v>1</v>
      </c>
    </row>
    <row r="11" spans="1:26" x14ac:dyDescent="0.25">
      <c r="A11" s="4">
        <v>0.77</v>
      </c>
      <c r="B11" s="5">
        <v>1</v>
      </c>
      <c r="C11" s="5">
        <v>1</v>
      </c>
    </row>
    <row r="12" spans="1:26" x14ac:dyDescent="0.25">
      <c r="A12" s="4">
        <v>0.78</v>
      </c>
      <c r="B12" s="5">
        <v>2</v>
      </c>
      <c r="C12" s="5">
        <v>2</v>
      </c>
    </row>
    <row r="13" spans="1:26" x14ac:dyDescent="0.25">
      <c r="A13" s="4">
        <v>0.79</v>
      </c>
      <c r="B13" s="5">
        <v>1</v>
      </c>
      <c r="C13" s="5">
        <v>1</v>
      </c>
    </row>
    <row r="14" spans="1:26" x14ac:dyDescent="0.25">
      <c r="A14" s="4">
        <v>0.8</v>
      </c>
      <c r="B14" s="5">
        <v>1</v>
      </c>
      <c r="C14" s="5">
        <v>1</v>
      </c>
    </row>
    <row r="15" spans="1:26" x14ac:dyDescent="0.25">
      <c r="A15" s="4">
        <v>0.82</v>
      </c>
      <c r="B15" s="5">
        <v>1</v>
      </c>
      <c r="C15" s="5">
        <v>1</v>
      </c>
    </row>
    <row r="16" spans="1:26" x14ac:dyDescent="0.25">
      <c r="A16" s="4">
        <v>0.85</v>
      </c>
      <c r="B16" s="5">
        <v>1</v>
      </c>
      <c r="C16" s="5">
        <v>1</v>
      </c>
    </row>
    <row r="17" spans="1:26" x14ac:dyDescent="0.25">
      <c r="A17" s="4">
        <v>0.9</v>
      </c>
      <c r="B17" s="5">
        <v>2</v>
      </c>
      <c r="C17" s="5">
        <v>2</v>
      </c>
    </row>
    <row r="18" spans="1:26" x14ac:dyDescent="0.25">
      <c r="A18" s="4">
        <v>0.96</v>
      </c>
      <c r="B18" s="5">
        <v>1</v>
      </c>
      <c r="C18" s="5">
        <v>1</v>
      </c>
    </row>
    <row r="19" spans="1:26" x14ac:dyDescent="0.25">
      <c r="A19" s="4">
        <v>1</v>
      </c>
      <c r="B19" s="5">
        <v>3</v>
      </c>
      <c r="C19" s="5">
        <v>3</v>
      </c>
      <c r="V19" s="26" t="s">
        <v>71</v>
      </c>
      <c r="W19" s="26" t="s">
        <v>23</v>
      </c>
      <c r="X19" s="26" t="s">
        <v>27</v>
      </c>
      <c r="Y19" s="26" t="s">
        <v>28</v>
      </c>
      <c r="Z19" s="26" t="s">
        <v>29</v>
      </c>
    </row>
    <row r="20" spans="1:26" x14ac:dyDescent="0.25">
      <c r="A20" s="4">
        <v>1.1000000000000001</v>
      </c>
      <c r="B20" s="5">
        <v>2</v>
      </c>
      <c r="C20" s="5">
        <v>2</v>
      </c>
      <c r="V20" s="23" t="s">
        <v>73</v>
      </c>
      <c r="W20" s="27">
        <f>W5/23</f>
        <v>0</v>
      </c>
      <c r="X20" s="27">
        <f>X5/23</f>
        <v>8.6956521739130432E-2</v>
      </c>
      <c r="Y20" s="27">
        <f>Y5/25</f>
        <v>0.08</v>
      </c>
      <c r="Z20" s="27">
        <f>Z5/24</f>
        <v>0</v>
      </c>
    </row>
    <row r="21" spans="1:26" x14ac:dyDescent="0.25">
      <c r="A21" s="4">
        <v>1.49</v>
      </c>
      <c r="B21" s="5">
        <v>1</v>
      </c>
      <c r="C21" s="5">
        <v>1</v>
      </c>
      <c r="V21" s="23" t="s">
        <v>75</v>
      </c>
      <c r="W21" s="27">
        <f t="shared" ref="W21:X21" si="0">W6/23</f>
        <v>0.73913043478260865</v>
      </c>
      <c r="X21" s="27">
        <f t="shared" si="0"/>
        <v>0.82608695652173914</v>
      </c>
      <c r="Y21" s="27">
        <f t="shared" ref="Y21:Y22" si="1">Y6/25</f>
        <v>0.68</v>
      </c>
      <c r="Z21" s="27">
        <f t="shared" ref="Z21:Z22" si="2">Z6/24</f>
        <v>0.91666666666666663</v>
      </c>
    </row>
    <row r="22" spans="1:26" ht="15.75" thickBot="1" x14ac:dyDescent="0.3">
      <c r="A22" s="4">
        <v>1.5</v>
      </c>
      <c r="B22" s="5">
        <v>1</v>
      </c>
      <c r="C22" s="5">
        <v>1</v>
      </c>
      <c r="V22" s="31" t="s">
        <v>76</v>
      </c>
      <c r="W22" s="28">
        <f t="shared" ref="W22:X22" si="3">W7/23</f>
        <v>0.2608695652173913</v>
      </c>
      <c r="X22" s="28">
        <f t="shared" si="3"/>
        <v>8.6956521739130432E-2</v>
      </c>
      <c r="Y22" s="28">
        <f t="shared" si="1"/>
        <v>0.24</v>
      </c>
      <c r="Z22" s="28">
        <f t="shared" si="2"/>
        <v>8.3333333333333329E-2</v>
      </c>
    </row>
    <row r="23" spans="1:26" ht="15.75" thickTop="1" x14ac:dyDescent="0.25">
      <c r="A23" s="4" t="s">
        <v>13</v>
      </c>
      <c r="B23" s="5">
        <v>1</v>
      </c>
      <c r="C23" s="5">
        <v>1</v>
      </c>
      <c r="V23" s="24" t="s">
        <v>56</v>
      </c>
      <c r="W23" s="24">
        <f>SUM(W20:W22)</f>
        <v>1</v>
      </c>
      <c r="X23" s="24">
        <f>SUM(X20:X22)</f>
        <v>1</v>
      </c>
      <c r="Y23" s="24">
        <f>SUM(Y20:Y22)</f>
        <v>1</v>
      </c>
      <c r="Z23" s="24">
        <f>SUM(Z20:Z22)</f>
        <v>1</v>
      </c>
    </row>
    <row r="24" spans="1:26" x14ac:dyDescent="0.25">
      <c r="A24" s="4" t="s">
        <v>20</v>
      </c>
      <c r="B24" s="5">
        <v>25</v>
      </c>
      <c r="C24" s="5">
        <v>25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workbookViewId="0">
      <selection activeCell="J7" sqref="J7"/>
    </sheetView>
  </sheetViews>
  <sheetFormatPr defaultRowHeight="15" x14ac:dyDescent="0.25"/>
  <cols>
    <col min="1" max="1" width="18" bestFit="1" customWidth="1"/>
    <col min="2" max="2" width="19.5703125" customWidth="1"/>
    <col min="3" max="3" width="3" customWidth="1"/>
    <col min="4" max="4" width="2" customWidth="1"/>
    <col min="5" max="6" width="10.7109375" bestFit="1" customWidth="1"/>
  </cols>
  <sheetData>
    <row r="3" spans="1:5" x14ac:dyDescent="0.25">
      <c r="A3" s="3" t="s">
        <v>22</v>
      </c>
      <c r="B3" s="3" t="s">
        <v>19</v>
      </c>
    </row>
    <row r="4" spans="1:5" x14ac:dyDescent="0.25">
      <c r="A4" s="3" t="s">
        <v>21</v>
      </c>
      <c r="B4">
        <v>0</v>
      </c>
      <c r="C4">
        <v>1</v>
      </c>
      <c r="D4" t="s">
        <v>13</v>
      </c>
      <c r="E4" t="s">
        <v>20</v>
      </c>
    </row>
    <row r="5" spans="1:5" x14ac:dyDescent="0.25">
      <c r="A5" s="4" t="s">
        <v>15</v>
      </c>
      <c r="B5" s="5">
        <v>21</v>
      </c>
      <c r="C5" s="5">
        <v>1</v>
      </c>
      <c r="D5" s="5">
        <v>3</v>
      </c>
      <c r="E5" s="5">
        <v>25</v>
      </c>
    </row>
    <row r="6" spans="1:5" x14ac:dyDescent="0.25">
      <c r="A6" s="4" t="s">
        <v>16</v>
      </c>
      <c r="B6" s="5">
        <v>22</v>
      </c>
      <c r="C6" s="5">
        <v>3</v>
      </c>
      <c r="D6" s="5"/>
      <c r="E6" s="5">
        <v>25</v>
      </c>
    </row>
    <row r="7" spans="1:5" x14ac:dyDescent="0.25">
      <c r="A7" s="4" t="s">
        <v>17</v>
      </c>
      <c r="B7" s="5">
        <v>22</v>
      </c>
      <c r="C7" s="5">
        <v>2</v>
      </c>
      <c r="D7" s="5">
        <v>1</v>
      </c>
      <c r="E7" s="5">
        <v>25</v>
      </c>
    </row>
    <row r="8" spans="1:5" x14ac:dyDescent="0.25">
      <c r="A8" s="4" t="s">
        <v>18</v>
      </c>
      <c r="B8" s="5">
        <v>17</v>
      </c>
      <c r="C8" s="5">
        <v>6</v>
      </c>
      <c r="D8" s="5">
        <v>2</v>
      </c>
      <c r="E8" s="5">
        <v>25</v>
      </c>
    </row>
    <row r="9" spans="1:5" x14ac:dyDescent="0.25">
      <c r="A9" s="4" t="s">
        <v>20</v>
      </c>
      <c r="B9" s="5">
        <v>82</v>
      </c>
      <c r="C9" s="5">
        <v>12</v>
      </c>
      <c r="D9" s="5">
        <v>6</v>
      </c>
      <c r="E9" s="5">
        <v>100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workbookViewId="0">
      <selection activeCell="N24" sqref="N24"/>
    </sheetView>
  </sheetViews>
  <sheetFormatPr defaultRowHeight="15" x14ac:dyDescent="0.25"/>
  <cols>
    <col min="1" max="1" width="18" bestFit="1" customWidth="1"/>
    <col min="2" max="2" width="19.5703125" customWidth="1"/>
    <col min="3" max="4" width="3" customWidth="1"/>
    <col min="5" max="6" width="10.7109375" bestFit="1" customWidth="1"/>
  </cols>
  <sheetData>
    <row r="3" spans="1:5" x14ac:dyDescent="0.25">
      <c r="A3" s="3" t="s">
        <v>22</v>
      </c>
      <c r="B3" s="3" t="s">
        <v>19</v>
      </c>
    </row>
    <row r="4" spans="1:5" x14ac:dyDescent="0.25">
      <c r="A4" s="3" t="s">
        <v>21</v>
      </c>
      <c r="B4">
        <v>0</v>
      </c>
      <c r="C4">
        <v>1</v>
      </c>
      <c r="D4" t="s">
        <v>13</v>
      </c>
      <c r="E4" t="s">
        <v>20</v>
      </c>
    </row>
    <row r="5" spans="1:5" x14ac:dyDescent="0.25">
      <c r="A5" s="4" t="s">
        <v>15</v>
      </c>
      <c r="B5" s="5">
        <v>12</v>
      </c>
      <c r="C5" s="5">
        <v>4</v>
      </c>
      <c r="D5" s="5">
        <v>9</v>
      </c>
      <c r="E5" s="5">
        <v>25</v>
      </c>
    </row>
    <row r="6" spans="1:5" x14ac:dyDescent="0.25">
      <c r="A6" s="4" t="s">
        <v>16</v>
      </c>
      <c r="B6" s="5">
        <v>18</v>
      </c>
      <c r="C6" s="5">
        <v>3</v>
      </c>
      <c r="D6" s="5">
        <v>4</v>
      </c>
      <c r="E6" s="5">
        <v>25</v>
      </c>
    </row>
    <row r="7" spans="1:5" x14ac:dyDescent="0.25">
      <c r="A7" s="4" t="s">
        <v>17</v>
      </c>
      <c r="B7" s="5">
        <v>19</v>
      </c>
      <c r="C7" s="5">
        <v>1</v>
      </c>
      <c r="D7" s="5">
        <v>5</v>
      </c>
      <c r="E7" s="5">
        <v>25</v>
      </c>
    </row>
    <row r="8" spans="1:5" x14ac:dyDescent="0.25">
      <c r="A8" s="4" t="s">
        <v>18</v>
      </c>
      <c r="B8" s="5">
        <v>17</v>
      </c>
      <c r="C8" s="5">
        <v>2</v>
      </c>
      <c r="D8" s="5">
        <v>6</v>
      </c>
      <c r="E8" s="5">
        <v>25</v>
      </c>
    </row>
    <row r="9" spans="1:5" x14ac:dyDescent="0.25">
      <c r="A9" s="4" t="s">
        <v>20</v>
      </c>
      <c r="B9" s="5">
        <v>66</v>
      </c>
      <c r="C9" s="5">
        <v>10</v>
      </c>
      <c r="D9" s="5">
        <v>24</v>
      </c>
      <c r="E9" s="5">
        <v>100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R4:R5"/>
  <sheetViews>
    <sheetView workbookViewId="0">
      <selection activeCell="R6" sqref="R6"/>
    </sheetView>
  </sheetViews>
  <sheetFormatPr defaultRowHeight="15" x14ac:dyDescent="0.25"/>
  <sheetData>
    <row r="4" spans="18:18" x14ac:dyDescent="0.25">
      <c r="R4" t="s">
        <v>57</v>
      </c>
    </row>
    <row r="5" spans="18:18" x14ac:dyDescent="0.25">
      <c r="R5" t="s">
        <v>58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8"/>
  <sheetViews>
    <sheetView workbookViewId="0">
      <selection activeCell="A4" sqref="A4:F7"/>
    </sheetView>
  </sheetViews>
  <sheetFormatPr defaultRowHeight="15" x14ac:dyDescent="0.25"/>
  <cols>
    <col min="1" max="1" width="18" bestFit="1" customWidth="1"/>
    <col min="2" max="2" width="19.5703125" customWidth="1"/>
    <col min="3" max="3" width="3.42578125" customWidth="1"/>
    <col min="4" max="5" width="3.42578125" bestFit="1" customWidth="1"/>
    <col min="6" max="6" width="10.7109375" bestFit="1" customWidth="1"/>
  </cols>
  <sheetData>
    <row r="3" spans="1:6" x14ac:dyDescent="0.25">
      <c r="A3" s="3" t="s">
        <v>22</v>
      </c>
      <c r="B3" s="3" t="s">
        <v>19</v>
      </c>
    </row>
    <row r="4" spans="1:6" x14ac:dyDescent="0.25">
      <c r="A4" s="3" t="s">
        <v>21</v>
      </c>
      <c r="B4" t="s">
        <v>15</v>
      </c>
      <c r="C4" t="s">
        <v>16</v>
      </c>
      <c r="D4" t="s">
        <v>17</v>
      </c>
      <c r="E4" t="s">
        <v>18</v>
      </c>
      <c r="F4" t="s">
        <v>20</v>
      </c>
    </row>
    <row r="5" spans="1:6" x14ac:dyDescent="0.25">
      <c r="A5" s="4">
        <v>0</v>
      </c>
      <c r="B5" s="5">
        <v>21</v>
      </c>
      <c r="C5" s="5">
        <v>22</v>
      </c>
      <c r="D5" s="5">
        <v>22</v>
      </c>
      <c r="E5" s="5">
        <v>17</v>
      </c>
      <c r="F5" s="5">
        <v>82</v>
      </c>
    </row>
    <row r="6" spans="1:6" x14ac:dyDescent="0.25">
      <c r="A6" s="4">
        <v>1</v>
      </c>
      <c r="B6" s="5">
        <v>1</v>
      </c>
      <c r="C6" s="5">
        <v>3</v>
      </c>
      <c r="D6" s="5">
        <v>2</v>
      </c>
      <c r="E6" s="5">
        <v>6</v>
      </c>
      <c r="F6" s="5">
        <v>12</v>
      </c>
    </row>
    <row r="7" spans="1:6" x14ac:dyDescent="0.25">
      <c r="A7" s="4" t="s">
        <v>13</v>
      </c>
      <c r="B7" s="5">
        <v>3</v>
      </c>
      <c r="C7" s="5"/>
      <c r="D7" s="5">
        <v>1</v>
      </c>
      <c r="E7" s="5">
        <v>2</v>
      </c>
      <c r="F7" s="5">
        <v>6</v>
      </c>
    </row>
    <row r="8" spans="1:6" x14ac:dyDescent="0.25">
      <c r="A8" s="4" t="s">
        <v>20</v>
      </c>
      <c r="B8" s="5">
        <v>25</v>
      </c>
      <c r="C8" s="5">
        <v>25</v>
      </c>
      <c r="D8" s="5">
        <v>25</v>
      </c>
      <c r="E8" s="5">
        <v>25</v>
      </c>
      <c r="F8" s="5">
        <v>100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workbookViewId="0">
      <selection activeCell="E27" sqref="E27"/>
    </sheetView>
  </sheetViews>
  <sheetFormatPr defaultRowHeight="15" x14ac:dyDescent="0.25"/>
  <cols>
    <col min="2" max="2" width="9.7109375" customWidth="1"/>
    <col min="3" max="3" width="10.85546875" customWidth="1"/>
    <col min="4" max="4" width="11" customWidth="1"/>
    <col min="5" max="5" width="10" customWidth="1"/>
    <col min="8" max="8" width="15.42578125" customWidth="1"/>
    <col min="9" max="9" width="15.140625" customWidth="1"/>
    <col min="10" max="10" width="14" customWidth="1"/>
    <col min="11" max="11" width="10.7109375" customWidth="1"/>
    <col min="12" max="12" width="10.5703125" customWidth="1"/>
    <col min="13" max="13" width="12.4257812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14</v>
      </c>
    </row>
    <row r="2" spans="1:14" x14ac:dyDescent="0.25">
      <c r="A2" s="2">
        <v>1</v>
      </c>
      <c r="B2" s="1">
        <v>1</v>
      </c>
      <c r="C2" s="1">
        <v>0</v>
      </c>
      <c r="D2" s="1" t="s">
        <v>13</v>
      </c>
      <c r="E2" s="1">
        <v>1</v>
      </c>
      <c r="F2" s="1">
        <v>0</v>
      </c>
      <c r="G2" s="1">
        <v>67</v>
      </c>
      <c r="H2" s="1">
        <v>137</v>
      </c>
      <c r="I2" s="1">
        <v>15</v>
      </c>
      <c r="J2" s="1">
        <v>13.7</v>
      </c>
      <c r="K2" s="1">
        <v>2.1</v>
      </c>
      <c r="L2" s="1">
        <v>7.1</v>
      </c>
      <c r="M2" s="1">
        <v>0.7</v>
      </c>
      <c r="N2" s="1" t="s">
        <v>15</v>
      </c>
    </row>
    <row r="3" spans="1:14" x14ac:dyDescent="0.25">
      <c r="A3" s="2">
        <f>A2+1</f>
        <v>2</v>
      </c>
      <c r="B3" s="1">
        <v>0</v>
      </c>
      <c r="C3" s="1" t="s">
        <v>13</v>
      </c>
      <c r="D3" s="1">
        <v>0</v>
      </c>
      <c r="E3" s="1">
        <v>0</v>
      </c>
      <c r="F3" s="1">
        <v>0</v>
      </c>
      <c r="G3" s="1">
        <v>62</v>
      </c>
      <c r="H3" s="1">
        <v>0</v>
      </c>
      <c r="I3" s="1" t="s">
        <v>13</v>
      </c>
      <c r="J3" s="1" t="s">
        <v>13</v>
      </c>
      <c r="K3" s="1" t="s">
        <v>13</v>
      </c>
      <c r="L3" s="1" t="s">
        <v>13</v>
      </c>
      <c r="M3" s="1" t="s">
        <v>13</v>
      </c>
      <c r="N3" s="1" t="s">
        <v>15</v>
      </c>
    </row>
    <row r="4" spans="1:14" x14ac:dyDescent="0.25">
      <c r="A4" s="2">
        <f t="shared" ref="A4:A26" si="0">A3+1</f>
        <v>3</v>
      </c>
      <c r="B4" s="1">
        <v>1</v>
      </c>
      <c r="C4" s="1">
        <v>0</v>
      </c>
      <c r="D4" s="1">
        <v>0</v>
      </c>
      <c r="E4" s="1">
        <v>0</v>
      </c>
      <c r="F4" s="1">
        <v>0</v>
      </c>
      <c r="G4" s="1">
        <v>78</v>
      </c>
      <c r="H4" s="1">
        <v>50</v>
      </c>
      <c r="I4" s="1">
        <v>50</v>
      </c>
      <c r="J4" s="1">
        <v>8.9</v>
      </c>
      <c r="K4" s="1">
        <v>0.4</v>
      </c>
      <c r="L4" s="1">
        <v>7</v>
      </c>
      <c r="M4" s="1">
        <v>2.1</v>
      </c>
      <c r="N4" s="1" t="s">
        <v>15</v>
      </c>
    </row>
    <row r="5" spans="1:14" x14ac:dyDescent="0.25">
      <c r="A5" s="2">
        <f t="shared" si="0"/>
        <v>4</v>
      </c>
      <c r="B5" s="1">
        <v>1</v>
      </c>
      <c r="C5" s="1">
        <v>0</v>
      </c>
      <c r="D5" s="1">
        <v>0</v>
      </c>
      <c r="E5" s="1">
        <v>0</v>
      </c>
      <c r="F5" s="1">
        <v>0</v>
      </c>
      <c r="G5" s="1">
        <v>76</v>
      </c>
      <c r="H5" s="1">
        <v>100</v>
      </c>
      <c r="I5" s="1">
        <v>30</v>
      </c>
      <c r="J5" s="1">
        <v>14.3</v>
      </c>
      <c r="K5" s="1">
        <v>0.7</v>
      </c>
      <c r="L5" s="1">
        <v>6.9</v>
      </c>
      <c r="M5" s="1">
        <v>1.8</v>
      </c>
      <c r="N5" s="1" t="s">
        <v>15</v>
      </c>
    </row>
    <row r="6" spans="1:14" x14ac:dyDescent="0.25">
      <c r="A6" s="2">
        <f t="shared" si="0"/>
        <v>5</v>
      </c>
      <c r="B6" s="1">
        <v>1</v>
      </c>
      <c r="C6" s="1">
        <v>0</v>
      </c>
      <c r="D6" s="1">
        <v>0</v>
      </c>
      <c r="E6" s="1">
        <v>0</v>
      </c>
      <c r="F6" s="1">
        <v>0</v>
      </c>
      <c r="G6" s="1">
        <v>50</v>
      </c>
      <c r="H6" s="1">
        <v>100</v>
      </c>
      <c r="I6" s="1">
        <v>32</v>
      </c>
      <c r="J6" s="1">
        <v>11.9</v>
      </c>
      <c r="K6" s="1">
        <v>3.3</v>
      </c>
      <c r="L6" s="1">
        <v>6.1</v>
      </c>
      <c r="M6" s="1">
        <v>0.59</v>
      </c>
      <c r="N6" s="1" t="s">
        <v>15</v>
      </c>
    </row>
    <row r="7" spans="1:14" x14ac:dyDescent="0.25">
      <c r="A7" s="2">
        <f t="shared" si="0"/>
        <v>6</v>
      </c>
      <c r="B7" s="1">
        <v>1</v>
      </c>
      <c r="C7" s="1">
        <v>0</v>
      </c>
      <c r="D7" s="1">
        <v>0</v>
      </c>
      <c r="E7" s="1">
        <v>1</v>
      </c>
      <c r="F7" s="1">
        <v>0</v>
      </c>
      <c r="G7" s="1">
        <v>43</v>
      </c>
      <c r="H7" s="1">
        <v>100</v>
      </c>
      <c r="I7" s="1">
        <v>0</v>
      </c>
      <c r="J7" s="1">
        <v>11.8</v>
      </c>
      <c r="K7" s="1">
        <v>0.5</v>
      </c>
      <c r="L7" s="1">
        <v>7.1</v>
      </c>
      <c r="M7" s="1">
        <v>0.59</v>
      </c>
      <c r="N7" s="1" t="s">
        <v>15</v>
      </c>
    </row>
    <row r="8" spans="1:14" x14ac:dyDescent="0.25">
      <c r="A8" s="2">
        <f t="shared" si="0"/>
        <v>7</v>
      </c>
      <c r="B8" s="1">
        <v>1</v>
      </c>
      <c r="C8" s="1">
        <v>1</v>
      </c>
      <c r="D8" s="1">
        <v>0</v>
      </c>
      <c r="E8" s="1">
        <v>0</v>
      </c>
      <c r="F8" s="1">
        <v>0</v>
      </c>
      <c r="G8" s="1">
        <v>74</v>
      </c>
      <c r="H8" s="1" t="s">
        <v>13</v>
      </c>
      <c r="I8" s="1">
        <v>0</v>
      </c>
      <c r="J8" s="1">
        <v>15.7</v>
      </c>
      <c r="K8" s="1">
        <v>1.3</v>
      </c>
      <c r="L8" s="1" t="s">
        <v>13</v>
      </c>
      <c r="M8" s="1">
        <v>7.6</v>
      </c>
      <c r="N8" s="1" t="s">
        <v>15</v>
      </c>
    </row>
    <row r="9" spans="1:14" x14ac:dyDescent="0.25">
      <c r="A9" s="2">
        <f t="shared" si="0"/>
        <v>8</v>
      </c>
      <c r="B9" s="1">
        <v>1</v>
      </c>
      <c r="C9" s="1">
        <v>0</v>
      </c>
      <c r="D9" s="1">
        <v>0</v>
      </c>
      <c r="E9" s="1">
        <v>0</v>
      </c>
      <c r="F9" s="1">
        <v>0</v>
      </c>
      <c r="G9" s="1">
        <v>66</v>
      </c>
      <c r="H9" s="1" t="s">
        <v>13</v>
      </c>
      <c r="I9" s="1">
        <v>30</v>
      </c>
      <c r="J9" s="1">
        <v>13.3</v>
      </c>
      <c r="K9" s="1">
        <v>8.5</v>
      </c>
      <c r="L9" s="1">
        <v>8.5</v>
      </c>
      <c r="M9" s="1">
        <v>0.73</v>
      </c>
      <c r="N9" s="1" t="s">
        <v>15</v>
      </c>
    </row>
    <row r="10" spans="1:14" x14ac:dyDescent="0.25">
      <c r="A10" s="2">
        <f t="shared" si="0"/>
        <v>9</v>
      </c>
      <c r="B10" s="1">
        <v>1</v>
      </c>
      <c r="C10" s="1" t="s">
        <v>13</v>
      </c>
      <c r="D10" s="1">
        <v>0</v>
      </c>
      <c r="E10" s="1">
        <v>0</v>
      </c>
      <c r="F10" s="1">
        <v>0</v>
      </c>
      <c r="G10" s="1">
        <v>56</v>
      </c>
      <c r="H10" s="1">
        <v>0</v>
      </c>
      <c r="I10" s="1" t="s">
        <v>13</v>
      </c>
      <c r="J10" s="1">
        <v>13.7</v>
      </c>
      <c r="K10" s="1">
        <v>1</v>
      </c>
      <c r="L10" s="1">
        <v>8.8000000000000007</v>
      </c>
      <c r="M10" s="1">
        <v>0.88</v>
      </c>
      <c r="N10" s="1" t="s">
        <v>15</v>
      </c>
    </row>
    <row r="11" spans="1:14" x14ac:dyDescent="0.25">
      <c r="A11" s="2">
        <f t="shared" si="0"/>
        <v>10</v>
      </c>
      <c r="B11" s="1">
        <v>1</v>
      </c>
      <c r="C11" s="1">
        <v>0</v>
      </c>
      <c r="D11" s="1">
        <v>0</v>
      </c>
      <c r="E11" s="1">
        <v>0</v>
      </c>
      <c r="F11" s="1">
        <v>0</v>
      </c>
      <c r="G11" s="1">
        <v>63</v>
      </c>
      <c r="H11" s="1" t="s">
        <v>13</v>
      </c>
      <c r="I11" s="1" t="s">
        <v>13</v>
      </c>
      <c r="J11" s="1">
        <v>13.5</v>
      </c>
      <c r="K11" s="1">
        <v>10.5</v>
      </c>
      <c r="L11" s="1">
        <v>7.3</v>
      </c>
      <c r="M11" s="1">
        <v>1.07</v>
      </c>
      <c r="N11" s="1" t="s">
        <v>15</v>
      </c>
    </row>
    <row r="12" spans="1:14" x14ac:dyDescent="0.25">
      <c r="A12" s="2">
        <f t="shared" si="0"/>
        <v>11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41</v>
      </c>
      <c r="H12" s="1">
        <v>100</v>
      </c>
      <c r="I12" s="1">
        <v>0</v>
      </c>
      <c r="J12" s="1">
        <v>10.199999999999999</v>
      </c>
      <c r="K12" s="1">
        <v>3.1</v>
      </c>
      <c r="L12" s="1">
        <v>5</v>
      </c>
      <c r="M12" s="1">
        <v>0.8</v>
      </c>
      <c r="N12" s="1" t="s">
        <v>15</v>
      </c>
    </row>
    <row r="13" spans="1:14" x14ac:dyDescent="0.25">
      <c r="A13" s="2">
        <f t="shared" si="0"/>
        <v>12</v>
      </c>
      <c r="B13" s="1">
        <v>1</v>
      </c>
      <c r="C13" s="1">
        <v>0</v>
      </c>
      <c r="D13" s="1">
        <v>0</v>
      </c>
      <c r="E13" s="1" t="s">
        <v>13</v>
      </c>
      <c r="F13" s="1">
        <v>0</v>
      </c>
      <c r="G13" s="1">
        <v>60</v>
      </c>
      <c r="H13" s="1">
        <v>100</v>
      </c>
      <c r="I13" s="1">
        <v>60</v>
      </c>
      <c r="J13" s="1">
        <v>10.3</v>
      </c>
      <c r="K13" s="1">
        <v>0.5</v>
      </c>
      <c r="L13" s="1">
        <v>5.4</v>
      </c>
      <c r="M13" s="1">
        <v>1.23</v>
      </c>
      <c r="N13" s="1" t="s">
        <v>15</v>
      </c>
    </row>
    <row r="14" spans="1:14" x14ac:dyDescent="0.25">
      <c r="A14" s="2">
        <f t="shared" si="0"/>
        <v>13</v>
      </c>
      <c r="B14" s="1">
        <v>1</v>
      </c>
      <c r="C14" s="1" t="s">
        <v>13</v>
      </c>
      <c r="D14" s="1" t="s">
        <v>13</v>
      </c>
      <c r="E14" s="1">
        <v>0</v>
      </c>
      <c r="F14" s="1">
        <v>0</v>
      </c>
      <c r="G14" s="1">
        <v>64</v>
      </c>
      <c r="H14" s="1">
        <v>200</v>
      </c>
      <c r="I14" s="1">
        <v>78</v>
      </c>
      <c r="J14" s="1">
        <v>14.9</v>
      </c>
      <c r="K14" s="1">
        <v>0.9</v>
      </c>
      <c r="L14" s="1">
        <v>6.5</v>
      </c>
      <c r="M14" s="1">
        <v>4.95</v>
      </c>
      <c r="N14" s="1" t="s">
        <v>15</v>
      </c>
    </row>
    <row r="15" spans="1:14" x14ac:dyDescent="0.25">
      <c r="A15" s="2">
        <f t="shared" si="0"/>
        <v>14</v>
      </c>
      <c r="B15" s="1">
        <v>1</v>
      </c>
      <c r="C15" s="1" t="s">
        <v>13</v>
      </c>
      <c r="D15" s="1">
        <v>1</v>
      </c>
      <c r="E15" s="1">
        <v>0</v>
      </c>
      <c r="F15" s="1">
        <v>0</v>
      </c>
      <c r="G15" s="1">
        <v>71</v>
      </c>
      <c r="H15" s="1">
        <v>200</v>
      </c>
      <c r="I15" s="1">
        <v>60</v>
      </c>
      <c r="J15" s="1">
        <v>11.7</v>
      </c>
      <c r="K15" s="1">
        <v>1.7</v>
      </c>
      <c r="L15" s="1">
        <v>7.3</v>
      </c>
      <c r="M15" s="1">
        <v>0.68</v>
      </c>
      <c r="N15" s="1" t="s">
        <v>15</v>
      </c>
    </row>
    <row r="16" spans="1:14" x14ac:dyDescent="0.25">
      <c r="A16" s="2">
        <f t="shared" si="0"/>
        <v>15</v>
      </c>
      <c r="B16" s="1">
        <v>1</v>
      </c>
      <c r="C16" s="1">
        <v>0</v>
      </c>
      <c r="D16" s="1">
        <v>0</v>
      </c>
      <c r="E16" s="1">
        <v>0</v>
      </c>
      <c r="F16" s="1">
        <v>0</v>
      </c>
      <c r="G16" s="1">
        <v>73</v>
      </c>
      <c r="H16" s="1">
        <v>80</v>
      </c>
      <c r="I16" s="1">
        <v>47</v>
      </c>
      <c r="J16" s="1">
        <v>16.399999999999999</v>
      </c>
      <c r="K16" s="1">
        <v>1</v>
      </c>
      <c r="L16" s="1">
        <v>6.3</v>
      </c>
      <c r="M16" s="1">
        <v>0.75</v>
      </c>
      <c r="N16" s="1" t="s">
        <v>15</v>
      </c>
    </row>
    <row r="17" spans="1:14" x14ac:dyDescent="0.25">
      <c r="A17" s="2">
        <f t="shared" si="0"/>
        <v>16</v>
      </c>
      <c r="B17" s="1">
        <v>1</v>
      </c>
      <c r="C17" s="1">
        <v>0</v>
      </c>
      <c r="D17" s="1">
        <v>0</v>
      </c>
      <c r="E17" s="1">
        <v>0</v>
      </c>
      <c r="F17" s="1">
        <v>0</v>
      </c>
      <c r="G17" s="1">
        <v>80</v>
      </c>
      <c r="H17" s="1">
        <v>100</v>
      </c>
      <c r="I17" s="1">
        <v>0</v>
      </c>
      <c r="J17" s="1">
        <v>13.7</v>
      </c>
      <c r="K17" s="1">
        <v>1.6</v>
      </c>
      <c r="L17" s="1">
        <v>8.4</v>
      </c>
      <c r="M17" s="1">
        <v>0.79</v>
      </c>
      <c r="N17" s="1" t="s">
        <v>15</v>
      </c>
    </row>
    <row r="18" spans="1:14" x14ac:dyDescent="0.25">
      <c r="A18" s="2">
        <f t="shared" si="0"/>
        <v>17</v>
      </c>
      <c r="B18" s="1">
        <v>1</v>
      </c>
      <c r="C18" s="1" t="s">
        <v>13</v>
      </c>
      <c r="D18" s="1">
        <v>0</v>
      </c>
      <c r="E18" s="1">
        <v>0</v>
      </c>
      <c r="F18" s="1">
        <v>0</v>
      </c>
      <c r="G18" s="1">
        <v>57</v>
      </c>
      <c r="H18" s="1" t="s">
        <v>13</v>
      </c>
      <c r="I18" s="1" t="s">
        <v>13</v>
      </c>
      <c r="J18" s="1">
        <v>15.5</v>
      </c>
      <c r="K18" s="1">
        <v>3.2</v>
      </c>
      <c r="L18" s="1" t="s">
        <v>13</v>
      </c>
      <c r="M18" s="1" t="s">
        <v>13</v>
      </c>
      <c r="N18" s="1" t="s">
        <v>15</v>
      </c>
    </row>
    <row r="19" spans="1:14" x14ac:dyDescent="0.25">
      <c r="A19" s="2">
        <f t="shared" si="0"/>
        <v>18</v>
      </c>
      <c r="B19" s="1">
        <v>1</v>
      </c>
      <c r="C19" s="1">
        <v>0</v>
      </c>
      <c r="D19" s="1">
        <v>0</v>
      </c>
      <c r="E19" s="1">
        <v>0</v>
      </c>
      <c r="F19" s="1">
        <v>0</v>
      </c>
      <c r="G19" s="1">
        <v>20</v>
      </c>
      <c r="H19" s="1" t="s">
        <v>13</v>
      </c>
      <c r="I19" s="1">
        <v>2</v>
      </c>
      <c r="J19" s="1">
        <v>9.9</v>
      </c>
      <c r="K19" s="1">
        <v>1.8</v>
      </c>
      <c r="L19" s="1">
        <v>7.7</v>
      </c>
      <c r="M19" s="1">
        <v>0.7</v>
      </c>
      <c r="N19" s="1" t="s">
        <v>15</v>
      </c>
    </row>
    <row r="20" spans="1:14" x14ac:dyDescent="0.25">
      <c r="A20" s="2">
        <f t="shared" si="0"/>
        <v>19</v>
      </c>
      <c r="B20" s="1">
        <v>1</v>
      </c>
      <c r="C20" s="1">
        <v>1</v>
      </c>
      <c r="D20" s="1">
        <v>0</v>
      </c>
      <c r="E20" s="1">
        <v>0</v>
      </c>
      <c r="F20" s="1">
        <v>0</v>
      </c>
      <c r="G20" s="1">
        <v>60</v>
      </c>
      <c r="H20" s="1">
        <v>20</v>
      </c>
      <c r="I20" s="1">
        <v>8</v>
      </c>
      <c r="J20" s="1">
        <v>13.1</v>
      </c>
      <c r="K20" s="1">
        <v>0.7</v>
      </c>
      <c r="L20" s="1">
        <v>8.1999999999999993</v>
      </c>
      <c r="M20" s="1">
        <v>0.71</v>
      </c>
      <c r="N20" s="1" t="s">
        <v>15</v>
      </c>
    </row>
    <row r="21" spans="1:14" x14ac:dyDescent="0.25">
      <c r="A21" s="2">
        <f t="shared" si="0"/>
        <v>20</v>
      </c>
      <c r="B21" s="1">
        <v>1</v>
      </c>
      <c r="C21" s="1" t="s">
        <v>13</v>
      </c>
      <c r="D21" s="1" t="s">
        <v>13</v>
      </c>
      <c r="E21" s="1">
        <v>0</v>
      </c>
      <c r="F21" s="1">
        <v>0</v>
      </c>
      <c r="G21" s="1">
        <v>62</v>
      </c>
      <c r="H21" s="1">
        <v>120</v>
      </c>
      <c r="I21" s="1" t="s">
        <v>13</v>
      </c>
      <c r="J21" s="1">
        <v>12.2</v>
      </c>
      <c r="K21" s="1">
        <v>1</v>
      </c>
      <c r="L21" s="1">
        <v>58</v>
      </c>
      <c r="M21" s="1">
        <v>1.06</v>
      </c>
      <c r="N21" s="1" t="s">
        <v>15</v>
      </c>
    </row>
    <row r="22" spans="1:14" x14ac:dyDescent="0.25">
      <c r="A22" s="2">
        <f t="shared" si="0"/>
        <v>21</v>
      </c>
      <c r="B22" s="1">
        <v>1</v>
      </c>
      <c r="C22" s="1" t="s">
        <v>13</v>
      </c>
      <c r="D22" s="1">
        <v>0</v>
      </c>
      <c r="E22" s="1">
        <v>0</v>
      </c>
      <c r="F22" s="1">
        <v>0</v>
      </c>
      <c r="G22" s="1">
        <v>67</v>
      </c>
      <c r="H22" s="1">
        <v>100</v>
      </c>
      <c r="I22" s="1" t="s">
        <v>13</v>
      </c>
      <c r="J22" s="1">
        <v>15.7</v>
      </c>
      <c r="K22" s="1">
        <v>0.6</v>
      </c>
      <c r="L22" s="1">
        <v>8.1999999999999993</v>
      </c>
      <c r="M22" s="1">
        <v>0.9</v>
      </c>
      <c r="N22" s="1" t="s">
        <v>15</v>
      </c>
    </row>
    <row r="23" spans="1:14" x14ac:dyDescent="0.25">
      <c r="A23" s="2">
        <f t="shared" si="0"/>
        <v>22</v>
      </c>
      <c r="B23" s="1">
        <v>1</v>
      </c>
      <c r="C23" s="1" t="s">
        <v>13</v>
      </c>
      <c r="D23" s="1">
        <v>0</v>
      </c>
      <c r="E23" s="1">
        <v>0</v>
      </c>
      <c r="F23" s="1">
        <v>0</v>
      </c>
      <c r="G23" s="1">
        <v>77</v>
      </c>
      <c r="H23" s="1" t="s">
        <v>13</v>
      </c>
      <c r="I23" s="1" t="s">
        <v>13</v>
      </c>
      <c r="J23" s="1">
        <v>13.7</v>
      </c>
      <c r="K23" s="1">
        <v>0.5</v>
      </c>
      <c r="L23" s="1">
        <v>16.8</v>
      </c>
      <c r="M23" s="1">
        <v>1.72</v>
      </c>
      <c r="N23" s="1" t="s">
        <v>15</v>
      </c>
    </row>
    <row r="24" spans="1:14" x14ac:dyDescent="0.25">
      <c r="A24" s="2">
        <f t="shared" si="0"/>
        <v>23</v>
      </c>
      <c r="B24" s="1">
        <v>1</v>
      </c>
      <c r="C24" s="1" t="s">
        <v>13</v>
      </c>
      <c r="D24" s="1">
        <v>0</v>
      </c>
      <c r="E24" s="1">
        <v>0</v>
      </c>
      <c r="F24" s="1">
        <v>0</v>
      </c>
      <c r="G24" s="1">
        <v>62</v>
      </c>
      <c r="H24" s="1" t="s">
        <v>13</v>
      </c>
      <c r="I24" s="1">
        <v>0</v>
      </c>
      <c r="J24" s="1">
        <v>14.3</v>
      </c>
      <c r="K24" s="1">
        <v>1.7</v>
      </c>
      <c r="L24" s="1">
        <v>6.9</v>
      </c>
      <c r="M24" s="1">
        <v>0.89</v>
      </c>
      <c r="N24" s="1" t="s">
        <v>15</v>
      </c>
    </row>
    <row r="25" spans="1:14" x14ac:dyDescent="0.25">
      <c r="A25" s="2">
        <f t="shared" si="0"/>
        <v>24</v>
      </c>
      <c r="B25" s="1">
        <v>1</v>
      </c>
      <c r="C25" s="1">
        <v>1</v>
      </c>
      <c r="D25" s="1">
        <v>0</v>
      </c>
      <c r="E25" s="1">
        <v>0</v>
      </c>
      <c r="F25" s="1">
        <v>0</v>
      </c>
      <c r="G25" s="1">
        <v>76</v>
      </c>
      <c r="H25" s="1">
        <v>0</v>
      </c>
      <c r="I25" s="1">
        <v>0</v>
      </c>
      <c r="J25" s="1">
        <v>14.8</v>
      </c>
      <c r="K25" s="1">
        <v>0.77</v>
      </c>
      <c r="L25" s="1">
        <v>6.7</v>
      </c>
      <c r="M25" s="1">
        <v>0.95</v>
      </c>
      <c r="N25" s="1" t="s">
        <v>15</v>
      </c>
    </row>
    <row r="26" spans="1:14" x14ac:dyDescent="0.25">
      <c r="A26" s="2">
        <f t="shared" si="0"/>
        <v>25</v>
      </c>
      <c r="B26" s="1">
        <v>1</v>
      </c>
      <c r="C26" s="1">
        <v>1</v>
      </c>
      <c r="D26" s="1">
        <v>0</v>
      </c>
      <c r="E26" s="1">
        <v>0</v>
      </c>
      <c r="F26" s="1">
        <v>0</v>
      </c>
      <c r="G26" s="1">
        <v>70</v>
      </c>
      <c r="H26" s="1">
        <v>100</v>
      </c>
      <c r="I26" s="1">
        <v>0</v>
      </c>
      <c r="J26" s="1">
        <v>14.9</v>
      </c>
      <c r="K26" s="1">
        <v>1.3</v>
      </c>
      <c r="L26" s="1">
        <v>7.3</v>
      </c>
      <c r="M26" s="1">
        <v>0.8</v>
      </c>
      <c r="N26" s="1" t="s">
        <v>15</v>
      </c>
    </row>
    <row r="27" spans="1:14" x14ac:dyDescent="0.25">
      <c r="A27" s="2">
        <v>26</v>
      </c>
      <c r="B27" s="2">
        <v>1</v>
      </c>
      <c r="C27" s="2">
        <v>1</v>
      </c>
      <c r="D27" s="2">
        <v>0</v>
      </c>
      <c r="E27" s="2">
        <v>0</v>
      </c>
      <c r="F27" s="2">
        <v>0</v>
      </c>
      <c r="G27" s="2">
        <v>59</v>
      </c>
      <c r="H27" s="2">
        <v>200</v>
      </c>
      <c r="I27" s="2">
        <v>0</v>
      </c>
      <c r="J27" s="2">
        <v>11.3</v>
      </c>
      <c r="K27" s="2">
        <v>1.4</v>
      </c>
      <c r="L27" s="2">
        <v>7.9</v>
      </c>
      <c r="M27" s="2">
        <v>0.98</v>
      </c>
      <c r="N27" s="1" t="s">
        <v>16</v>
      </c>
    </row>
    <row r="28" spans="1:14" x14ac:dyDescent="0.25">
      <c r="A28" s="2">
        <v>27</v>
      </c>
      <c r="B28" s="2">
        <v>0</v>
      </c>
      <c r="C28" s="2">
        <v>0</v>
      </c>
      <c r="D28" s="2">
        <v>0</v>
      </c>
      <c r="E28" s="2" t="s">
        <v>13</v>
      </c>
      <c r="F28" s="2">
        <v>0</v>
      </c>
      <c r="G28" s="2">
        <v>71</v>
      </c>
      <c r="H28" s="2">
        <v>0</v>
      </c>
      <c r="I28" s="2">
        <v>0</v>
      </c>
      <c r="J28" s="2">
        <v>13.9</v>
      </c>
      <c r="K28" s="2">
        <v>0.8</v>
      </c>
      <c r="L28" s="2">
        <v>8.5</v>
      </c>
      <c r="M28" s="2">
        <v>0.74</v>
      </c>
      <c r="N28" s="1" t="s">
        <v>16</v>
      </c>
    </row>
    <row r="29" spans="1:14" x14ac:dyDescent="0.25">
      <c r="A29" s="2">
        <v>28</v>
      </c>
      <c r="B29" s="2">
        <v>1</v>
      </c>
      <c r="C29" s="2">
        <v>0</v>
      </c>
      <c r="D29" s="2">
        <v>1</v>
      </c>
      <c r="E29" s="2">
        <v>0</v>
      </c>
      <c r="F29" s="2">
        <v>0</v>
      </c>
      <c r="G29" s="2">
        <v>66</v>
      </c>
      <c r="H29" s="2">
        <v>0</v>
      </c>
      <c r="I29" s="2">
        <v>0</v>
      </c>
      <c r="J29" s="2">
        <v>15.7</v>
      </c>
      <c r="K29" s="2">
        <v>0.7</v>
      </c>
      <c r="L29" s="2">
        <v>6.5</v>
      </c>
      <c r="M29" s="2">
        <v>1.3</v>
      </c>
      <c r="N29" s="1" t="s">
        <v>16</v>
      </c>
    </row>
    <row r="30" spans="1:14" x14ac:dyDescent="0.25">
      <c r="A30" s="2">
        <v>29</v>
      </c>
      <c r="B30" s="2">
        <v>1</v>
      </c>
      <c r="C30" s="2">
        <v>0</v>
      </c>
      <c r="D30" s="2">
        <v>1</v>
      </c>
      <c r="E30" s="2">
        <v>0</v>
      </c>
      <c r="F30" s="2" t="s">
        <v>13</v>
      </c>
      <c r="G30" s="2">
        <v>71</v>
      </c>
      <c r="H30" s="2">
        <v>75</v>
      </c>
      <c r="I30" s="2" t="s">
        <v>13</v>
      </c>
      <c r="J30" s="2">
        <v>15.1</v>
      </c>
      <c r="K30" s="2">
        <v>2.5</v>
      </c>
      <c r="L30" s="2">
        <v>7.3</v>
      </c>
      <c r="M30" s="2">
        <v>0.7</v>
      </c>
      <c r="N30" s="1" t="s">
        <v>16</v>
      </c>
    </row>
    <row r="31" spans="1:14" x14ac:dyDescent="0.25">
      <c r="A31" s="2">
        <v>30</v>
      </c>
      <c r="B31" s="2">
        <v>0</v>
      </c>
      <c r="C31" s="2" t="s">
        <v>13</v>
      </c>
      <c r="D31" s="2">
        <v>0</v>
      </c>
      <c r="E31" s="2">
        <v>0</v>
      </c>
      <c r="F31" s="2">
        <v>0</v>
      </c>
      <c r="G31" s="2">
        <v>52</v>
      </c>
      <c r="H31" s="2">
        <v>0</v>
      </c>
      <c r="I31" s="2">
        <v>0</v>
      </c>
      <c r="J31" s="2">
        <v>15.6</v>
      </c>
      <c r="K31" s="2">
        <v>2.2000000000000002</v>
      </c>
      <c r="L31" s="2">
        <v>6.7</v>
      </c>
      <c r="M31" s="2">
        <v>0.86</v>
      </c>
      <c r="N31" s="1" t="s">
        <v>16</v>
      </c>
    </row>
    <row r="32" spans="1:14" x14ac:dyDescent="0.25">
      <c r="A32" s="2">
        <v>31</v>
      </c>
      <c r="B32" s="2">
        <v>1</v>
      </c>
      <c r="C32" s="2">
        <v>0</v>
      </c>
      <c r="D32" s="2">
        <v>0</v>
      </c>
      <c r="E32" s="2">
        <v>0</v>
      </c>
      <c r="F32" s="2">
        <v>0</v>
      </c>
      <c r="G32" s="2">
        <v>60</v>
      </c>
      <c r="H32" s="2" t="s">
        <v>13</v>
      </c>
      <c r="I32" s="2">
        <v>0</v>
      </c>
      <c r="J32" s="2">
        <v>16.600000000000001</v>
      </c>
      <c r="K32" s="2">
        <v>0.9</v>
      </c>
      <c r="L32" s="2">
        <v>8.3000000000000007</v>
      </c>
      <c r="M32" s="2">
        <v>0.72</v>
      </c>
      <c r="N32" s="1" t="s">
        <v>16</v>
      </c>
    </row>
    <row r="33" spans="1:14" x14ac:dyDescent="0.25">
      <c r="A33" s="2">
        <v>32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45</v>
      </c>
      <c r="H33" s="2">
        <v>0</v>
      </c>
      <c r="I33" s="2">
        <v>0</v>
      </c>
      <c r="J33" s="2" t="s">
        <v>13</v>
      </c>
      <c r="K33" s="2" t="s">
        <v>13</v>
      </c>
      <c r="L33" s="2" t="s">
        <v>13</v>
      </c>
      <c r="M33" s="2" t="s">
        <v>13</v>
      </c>
      <c r="N33" s="1" t="s">
        <v>16</v>
      </c>
    </row>
    <row r="34" spans="1:14" x14ac:dyDescent="0.25">
      <c r="A34" s="2">
        <v>33</v>
      </c>
      <c r="B34" s="2">
        <v>1</v>
      </c>
      <c r="C34" s="2">
        <v>0</v>
      </c>
      <c r="D34" s="2">
        <v>0</v>
      </c>
      <c r="E34" s="2">
        <v>0</v>
      </c>
      <c r="F34" s="2">
        <v>0</v>
      </c>
      <c r="G34" s="2">
        <v>58</v>
      </c>
      <c r="H34" s="2" t="s">
        <v>13</v>
      </c>
      <c r="I34" s="2">
        <v>40</v>
      </c>
      <c r="J34" s="2">
        <v>15</v>
      </c>
      <c r="K34" s="2">
        <v>2.1</v>
      </c>
      <c r="L34" s="2">
        <v>7.6</v>
      </c>
      <c r="M34" s="2">
        <v>0.8</v>
      </c>
      <c r="N34" s="1" t="s">
        <v>16</v>
      </c>
    </row>
    <row r="35" spans="1:14" x14ac:dyDescent="0.25">
      <c r="A35" s="2">
        <v>34</v>
      </c>
      <c r="B35" s="2">
        <v>1</v>
      </c>
      <c r="C35" s="2">
        <v>0</v>
      </c>
      <c r="D35" s="2">
        <v>0</v>
      </c>
      <c r="E35" s="2">
        <v>0</v>
      </c>
      <c r="F35" s="2">
        <v>0</v>
      </c>
      <c r="G35" s="2">
        <v>73</v>
      </c>
      <c r="H35" s="2" t="s">
        <v>13</v>
      </c>
      <c r="I35" s="2">
        <v>0</v>
      </c>
      <c r="J35" s="2">
        <v>11.8</v>
      </c>
      <c r="K35" s="2">
        <v>0.7</v>
      </c>
      <c r="L35" s="2">
        <v>7.4</v>
      </c>
      <c r="M35" s="2">
        <v>0.77</v>
      </c>
      <c r="N35" s="1" t="s">
        <v>16</v>
      </c>
    </row>
    <row r="36" spans="1:14" x14ac:dyDescent="0.25">
      <c r="A36" s="2">
        <v>35</v>
      </c>
      <c r="B36" s="2">
        <v>1</v>
      </c>
      <c r="C36" s="2">
        <v>0</v>
      </c>
      <c r="D36" s="2">
        <v>0</v>
      </c>
      <c r="E36" s="2">
        <v>1</v>
      </c>
      <c r="F36" s="2">
        <v>0</v>
      </c>
      <c r="G36" s="2">
        <v>50</v>
      </c>
      <c r="H36" s="2" t="s">
        <v>13</v>
      </c>
      <c r="I36" s="2">
        <v>0</v>
      </c>
      <c r="J36" s="2">
        <v>15.3</v>
      </c>
      <c r="K36" s="2">
        <v>1.4</v>
      </c>
      <c r="L36" s="2" t="s">
        <v>13</v>
      </c>
      <c r="M36" s="2">
        <v>0.76</v>
      </c>
      <c r="N36" s="1" t="s">
        <v>16</v>
      </c>
    </row>
    <row r="37" spans="1:14" x14ac:dyDescent="0.25">
      <c r="A37" s="2">
        <v>36</v>
      </c>
      <c r="B37" s="2">
        <v>1</v>
      </c>
      <c r="C37" s="2">
        <v>0</v>
      </c>
      <c r="D37" s="2">
        <v>0</v>
      </c>
      <c r="E37" s="2">
        <v>0</v>
      </c>
      <c r="F37" s="2">
        <v>0</v>
      </c>
      <c r="G37" s="2">
        <v>65</v>
      </c>
      <c r="H37" s="2">
        <v>100</v>
      </c>
      <c r="I37" s="2" t="s">
        <v>13</v>
      </c>
      <c r="J37" s="2">
        <v>10.3</v>
      </c>
      <c r="K37" s="2">
        <v>0.8</v>
      </c>
      <c r="L37" s="2">
        <v>7</v>
      </c>
      <c r="M37" s="2">
        <v>0.57999999999999996</v>
      </c>
      <c r="N37" s="1" t="s">
        <v>16</v>
      </c>
    </row>
    <row r="38" spans="1:14" x14ac:dyDescent="0.25">
      <c r="A38" s="2">
        <v>37</v>
      </c>
      <c r="B38" s="2">
        <v>1</v>
      </c>
      <c r="C38" s="2">
        <v>1</v>
      </c>
      <c r="D38" s="2">
        <v>0</v>
      </c>
      <c r="E38" s="2">
        <v>0</v>
      </c>
      <c r="F38" s="2">
        <v>0</v>
      </c>
      <c r="G38" s="2">
        <v>76</v>
      </c>
      <c r="H38" s="2">
        <v>0</v>
      </c>
      <c r="I38" s="2">
        <v>50</v>
      </c>
      <c r="J38" s="2">
        <v>12.6</v>
      </c>
      <c r="K38" s="2">
        <v>1.7</v>
      </c>
      <c r="L38" s="2">
        <v>7.5</v>
      </c>
      <c r="M38" s="2">
        <v>0.9</v>
      </c>
      <c r="N38" s="1" t="s">
        <v>16</v>
      </c>
    </row>
    <row r="39" spans="1:14" x14ac:dyDescent="0.25">
      <c r="A39" s="2">
        <v>38</v>
      </c>
      <c r="B39" s="2">
        <v>1</v>
      </c>
      <c r="C39" s="2">
        <v>0</v>
      </c>
      <c r="D39" s="2">
        <v>0</v>
      </c>
      <c r="E39" s="2">
        <v>0</v>
      </c>
      <c r="F39" s="2">
        <v>0</v>
      </c>
      <c r="G39" s="2">
        <v>56</v>
      </c>
      <c r="H39" s="2">
        <v>100</v>
      </c>
      <c r="I39" s="2">
        <v>40</v>
      </c>
      <c r="J39" s="2">
        <v>14.6</v>
      </c>
      <c r="K39" s="2">
        <v>3.7</v>
      </c>
      <c r="L39" s="2">
        <v>6.3</v>
      </c>
      <c r="M39" s="2">
        <v>0.69</v>
      </c>
      <c r="N39" s="1" t="s">
        <v>16</v>
      </c>
    </row>
    <row r="40" spans="1:14" x14ac:dyDescent="0.25">
      <c r="A40" s="2">
        <v>39</v>
      </c>
      <c r="B40" s="2">
        <v>0</v>
      </c>
      <c r="C40" s="2">
        <v>0</v>
      </c>
      <c r="D40" s="2">
        <v>1</v>
      </c>
      <c r="E40" s="2">
        <v>0</v>
      </c>
      <c r="F40" s="2">
        <v>0</v>
      </c>
      <c r="G40" s="2">
        <v>68</v>
      </c>
      <c r="H40" s="2" t="s">
        <v>13</v>
      </c>
      <c r="I40" s="2">
        <v>30</v>
      </c>
      <c r="J40" s="2">
        <v>11.5</v>
      </c>
      <c r="K40" s="2">
        <v>4.9000000000000004</v>
      </c>
      <c r="L40" s="2">
        <v>6.1</v>
      </c>
      <c r="M40" s="2">
        <v>0.62</v>
      </c>
      <c r="N40" s="1" t="s">
        <v>16</v>
      </c>
    </row>
    <row r="41" spans="1:14" x14ac:dyDescent="0.25">
      <c r="A41" s="2">
        <v>40</v>
      </c>
      <c r="B41" s="2">
        <v>1</v>
      </c>
      <c r="C41" s="2">
        <v>0</v>
      </c>
      <c r="D41" s="2">
        <v>0</v>
      </c>
      <c r="E41" s="2">
        <v>0</v>
      </c>
      <c r="F41" s="2">
        <v>0</v>
      </c>
      <c r="G41" s="2">
        <v>72</v>
      </c>
      <c r="H41" s="2">
        <v>300</v>
      </c>
      <c r="I41" s="2" t="s">
        <v>13</v>
      </c>
      <c r="J41" s="2">
        <v>12.6</v>
      </c>
      <c r="K41" s="2">
        <v>2.4</v>
      </c>
      <c r="L41" s="2" t="s">
        <v>13</v>
      </c>
      <c r="M41" s="2">
        <v>0.77</v>
      </c>
      <c r="N41" s="1" t="s">
        <v>16</v>
      </c>
    </row>
    <row r="42" spans="1:14" x14ac:dyDescent="0.25">
      <c r="A42" s="2">
        <v>41</v>
      </c>
      <c r="B42" s="2">
        <v>1</v>
      </c>
      <c r="C42" s="2">
        <v>0</v>
      </c>
      <c r="D42" s="2">
        <v>0</v>
      </c>
      <c r="E42" s="2">
        <v>0</v>
      </c>
      <c r="F42" s="2">
        <v>0</v>
      </c>
      <c r="G42" s="2">
        <v>66</v>
      </c>
      <c r="H42" s="2">
        <v>0</v>
      </c>
      <c r="I42" s="2">
        <v>0</v>
      </c>
      <c r="J42" s="2">
        <v>12.1</v>
      </c>
      <c r="K42" s="2">
        <v>1.4</v>
      </c>
      <c r="L42" s="2">
        <v>6.7</v>
      </c>
      <c r="M42" s="2">
        <v>0.71</v>
      </c>
      <c r="N42" s="1" t="s">
        <v>16</v>
      </c>
    </row>
    <row r="43" spans="1:14" x14ac:dyDescent="0.25">
      <c r="A43" s="2">
        <v>42</v>
      </c>
      <c r="B43" s="2">
        <v>1</v>
      </c>
      <c r="C43" s="2">
        <v>0</v>
      </c>
      <c r="D43" s="2">
        <v>0</v>
      </c>
      <c r="E43" s="2">
        <v>0</v>
      </c>
      <c r="F43" s="2">
        <v>0</v>
      </c>
      <c r="G43" s="2">
        <v>68</v>
      </c>
      <c r="H43" s="2">
        <v>60</v>
      </c>
      <c r="I43" s="2" t="s">
        <v>13</v>
      </c>
      <c r="J43" s="2">
        <v>15.6</v>
      </c>
      <c r="K43" s="2">
        <v>1.4</v>
      </c>
      <c r="L43" s="2">
        <v>7.8</v>
      </c>
      <c r="M43" s="2">
        <v>0.55000000000000004</v>
      </c>
      <c r="N43" s="1" t="s">
        <v>16</v>
      </c>
    </row>
    <row r="44" spans="1:14" x14ac:dyDescent="0.25">
      <c r="A44" s="2">
        <v>43</v>
      </c>
      <c r="B44" s="2">
        <v>1</v>
      </c>
      <c r="C44" s="2">
        <v>0</v>
      </c>
      <c r="D44" s="2">
        <v>0</v>
      </c>
      <c r="E44" s="2">
        <v>0</v>
      </c>
      <c r="F44" s="2">
        <v>0</v>
      </c>
      <c r="G44" s="2">
        <v>63</v>
      </c>
      <c r="H44" s="2">
        <v>100</v>
      </c>
      <c r="I44" s="2">
        <v>0</v>
      </c>
      <c r="J44" s="2">
        <v>9.5</v>
      </c>
      <c r="K44" s="2">
        <v>1.6</v>
      </c>
      <c r="L44" s="2">
        <v>37</v>
      </c>
      <c r="M44" s="2">
        <v>0.4</v>
      </c>
      <c r="N44" s="1" t="s">
        <v>16</v>
      </c>
    </row>
    <row r="45" spans="1:14" x14ac:dyDescent="0.25">
      <c r="A45" s="2">
        <v>44</v>
      </c>
      <c r="B45" s="2">
        <v>0</v>
      </c>
      <c r="C45" s="2">
        <v>1</v>
      </c>
      <c r="D45" s="2">
        <v>0</v>
      </c>
      <c r="E45" s="2">
        <v>0</v>
      </c>
      <c r="F45" s="2">
        <v>0</v>
      </c>
      <c r="G45" s="2">
        <v>23</v>
      </c>
      <c r="H45" s="2">
        <v>0</v>
      </c>
      <c r="I45" s="2">
        <v>0</v>
      </c>
      <c r="J45" s="2">
        <v>12.7</v>
      </c>
      <c r="K45" s="2">
        <v>2.8</v>
      </c>
      <c r="L45" s="2">
        <v>4.9000000000000004</v>
      </c>
      <c r="M45" s="2">
        <v>0.2</v>
      </c>
      <c r="N45" s="1" t="s">
        <v>16</v>
      </c>
    </row>
    <row r="46" spans="1:14" x14ac:dyDescent="0.25">
      <c r="A46" s="2">
        <v>45</v>
      </c>
      <c r="B46" s="2">
        <v>1</v>
      </c>
      <c r="C46" s="2">
        <v>0</v>
      </c>
      <c r="D46" s="2">
        <v>0</v>
      </c>
      <c r="E46" s="2">
        <v>0</v>
      </c>
      <c r="F46" s="2">
        <v>0</v>
      </c>
      <c r="G46" s="2">
        <v>59</v>
      </c>
      <c r="H46" s="2">
        <v>75</v>
      </c>
      <c r="I46" s="2">
        <v>44</v>
      </c>
      <c r="J46" s="2">
        <v>13</v>
      </c>
      <c r="K46" s="2">
        <v>1.9</v>
      </c>
      <c r="L46" s="2">
        <v>6.5</v>
      </c>
      <c r="M46" s="2">
        <v>0.64</v>
      </c>
      <c r="N46" s="1" t="s">
        <v>16</v>
      </c>
    </row>
    <row r="47" spans="1:14" x14ac:dyDescent="0.25">
      <c r="A47" s="2">
        <v>46</v>
      </c>
      <c r="B47" s="2">
        <v>1</v>
      </c>
      <c r="C47" s="2" t="s">
        <v>13</v>
      </c>
      <c r="D47" s="2">
        <v>0</v>
      </c>
      <c r="E47" s="2">
        <v>0</v>
      </c>
      <c r="F47" s="2">
        <v>0</v>
      </c>
      <c r="G47" s="2">
        <v>82</v>
      </c>
      <c r="H47" s="2">
        <v>50</v>
      </c>
      <c r="I47" s="2">
        <v>48</v>
      </c>
      <c r="J47" s="2">
        <v>14.4</v>
      </c>
      <c r="K47" s="2">
        <v>2.2999999999999998</v>
      </c>
      <c r="L47" s="2">
        <v>6.7</v>
      </c>
      <c r="M47" s="2">
        <v>1.5</v>
      </c>
      <c r="N47" s="1" t="s">
        <v>16</v>
      </c>
    </row>
    <row r="48" spans="1:14" x14ac:dyDescent="0.25">
      <c r="A48" s="2">
        <v>47</v>
      </c>
      <c r="B48" s="2">
        <v>1</v>
      </c>
      <c r="C48" s="2">
        <v>0</v>
      </c>
      <c r="D48" s="2">
        <v>0</v>
      </c>
      <c r="E48" s="2">
        <v>0</v>
      </c>
      <c r="F48" s="2">
        <v>0</v>
      </c>
      <c r="G48" s="2">
        <v>61</v>
      </c>
      <c r="H48" s="2" t="s">
        <v>13</v>
      </c>
      <c r="I48" s="2">
        <v>15</v>
      </c>
      <c r="J48" s="2">
        <v>14.9</v>
      </c>
      <c r="K48" s="2">
        <v>1</v>
      </c>
      <c r="L48" s="2">
        <v>7.4</v>
      </c>
      <c r="M48" s="2">
        <v>1.1000000000000001</v>
      </c>
      <c r="N48" s="1" t="s">
        <v>16</v>
      </c>
    </row>
    <row r="49" spans="1:14" x14ac:dyDescent="0.25">
      <c r="A49" s="2">
        <v>48</v>
      </c>
      <c r="B49" s="2">
        <v>1</v>
      </c>
      <c r="C49" s="2" t="s">
        <v>13</v>
      </c>
      <c r="D49" s="2">
        <v>0</v>
      </c>
      <c r="E49" s="2">
        <v>0</v>
      </c>
      <c r="F49" s="2">
        <v>0</v>
      </c>
      <c r="G49" s="2">
        <v>78</v>
      </c>
      <c r="H49" s="2">
        <v>80</v>
      </c>
      <c r="I49" s="2" t="s">
        <v>13</v>
      </c>
      <c r="J49" s="2">
        <v>14.4</v>
      </c>
      <c r="K49" s="2">
        <v>0.9</v>
      </c>
      <c r="L49" s="2">
        <v>7</v>
      </c>
      <c r="M49" s="2">
        <v>1.0900000000000001</v>
      </c>
      <c r="N49" s="1" t="s">
        <v>16</v>
      </c>
    </row>
    <row r="50" spans="1:14" x14ac:dyDescent="0.25">
      <c r="A50" s="2">
        <v>49</v>
      </c>
      <c r="B50" s="2">
        <v>1</v>
      </c>
      <c r="C50" s="2">
        <v>0</v>
      </c>
      <c r="D50" s="2">
        <v>0</v>
      </c>
      <c r="E50" s="2">
        <v>0</v>
      </c>
      <c r="F50" s="2">
        <v>0</v>
      </c>
      <c r="G50" s="2">
        <v>52</v>
      </c>
      <c r="H50" s="2">
        <v>80</v>
      </c>
      <c r="I50" s="2" t="s">
        <v>13</v>
      </c>
      <c r="J50" s="2">
        <v>9.8000000000000007</v>
      </c>
      <c r="K50" s="2">
        <v>0.5</v>
      </c>
      <c r="L50" s="2">
        <v>5.6</v>
      </c>
      <c r="M50" s="2" t="s">
        <v>13</v>
      </c>
      <c r="N50" s="1" t="s">
        <v>16</v>
      </c>
    </row>
    <row r="51" spans="1:14" x14ac:dyDescent="0.25">
      <c r="A51" s="2">
        <v>50</v>
      </c>
      <c r="B51" s="2">
        <v>1</v>
      </c>
      <c r="C51" s="2" t="s">
        <v>13</v>
      </c>
      <c r="D51" s="2">
        <v>0</v>
      </c>
      <c r="E51" s="2">
        <v>0</v>
      </c>
      <c r="F51" s="2">
        <v>0</v>
      </c>
      <c r="G51" s="2">
        <v>51</v>
      </c>
      <c r="H51" s="2">
        <v>100</v>
      </c>
      <c r="I51" s="2">
        <v>34.5</v>
      </c>
      <c r="J51" s="2">
        <v>10.4</v>
      </c>
      <c r="K51" s="2">
        <v>16</v>
      </c>
      <c r="L51" s="2">
        <v>5.9</v>
      </c>
      <c r="M51" s="2">
        <v>0.9</v>
      </c>
      <c r="N51" s="1" t="s">
        <v>16</v>
      </c>
    </row>
    <row r="52" spans="1:14" x14ac:dyDescent="0.25">
      <c r="A52" s="2">
        <v>51</v>
      </c>
      <c r="B52" s="2">
        <v>1</v>
      </c>
      <c r="C52" s="2">
        <v>0</v>
      </c>
      <c r="D52" s="2">
        <v>0</v>
      </c>
      <c r="E52" s="2">
        <v>0</v>
      </c>
      <c r="F52" s="2">
        <v>0</v>
      </c>
      <c r="G52" s="2">
        <v>56</v>
      </c>
      <c r="H52" s="2">
        <v>100</v>
      </c>
      <c r="I52" s="2" t="s">
        <v>13</v>
      </c>
      <c r="J52" s="2">
        <v>15.8</v>
      </c>
      <c r="K52" s="2">
        <v>4.5999999999999996</v>
      </c>
      <c r="L52" s="2">
        <v>6.6</v>
      </c>
      <c r="M52" s="2">
        <v>0.7</v>
      </c>
      <c r="N52" s="1" t="s">
        <v>17</v>
      </c>
    </row>
    <row r="53" spans="1:14" x14ac:dyDescent="0.25">
      <c r="A53" s="2">
        <v>52</v>
      </c>
      <c r="B53" s="2">
        <v>1</v>
      </c>
      <c r="C53" s="2">
        <v>0</v>
      </c>
      <c r="D53" s="2" t="s">
        <v>13</v>
      </c>
      <c r="E53" s="2" t="s">
        <v>13</v>
      </c>
      <c r="F53" s="2">
        <v>0</v>
      </c>
      <c r="G53" s="2">
        <v>64</v>
      </c>
      <c r="H53" s="2">
        <v>100</v>
      </c>
      <c r="I53" s="2">
        <v>0</v>
      </c>
      <c r="J53" s="2">
        <v>14.8</v>
      </c>
      <c r="K53" s="2">
        <v>2.6</v>
      </c>
      <c r="L53" s="2">
        <v>8</v>
      </c>
      <c r="M53" s="2">
        <v>0.8</v>
      </c>
      <c r="N53" s="1" t="s">
        <v>17</v>
      </c>
    </row>
    <row r="54" spans="1:14" x14ac:dyDescent="0.25">
      <c r="A54" s="2">
        <v>53</v>
      </c>
      <c r="B54" s="2">
        <v>1</v>
      </c>
      <c r="C54" s="2" t="s">
        <v>13</v>
      </c>
      <c r="D54" s="2">
        <v>0</v>
      </c>
      <c r="E54" s="2">
        <v>0</v>
      </c>
      <c r="F54" s="2">
        <v>0</v>
      </c>
      <c r="G54" s="2">
        <v>57</v>
      </c>
      <c r="H54" s="2">
        <v>0</v>
      </c>
      <c r="I54" s="2" t="s">
        <v>13</v>
      </c>
      <c r="J54" s="2">
        <v>16.399999999999999</v>
      </c>
      <c r="K54" s="2">
        <v>1.1000000000000001</v>
      </c>
      <c r="L54" s="2">
        <v>7.9</v>
      </c>
      <c r="M54" s="2">
        <v>1.05</v>
      </c>
      <c r="N54" s="1" t="s">
        <v>17</v>
      </c>
    </row>
    <row r="55" spans="1:14" x14ac:dyDescent="0.25">
      <c r="A55" s="2">
        <v>54</v>
      </c>
      <c r="B55" s="2">
        <v>1</v>
      </c>
      <c r="C55" s="2">
        <v>0</v>
      </c>
      <c r="D55" s="2">
        <v>1</v>
      </c>
      <c r="E55" s="2">
        <v>0</v>
      </c>
      <c r="F55" s="2">
        <v>0</v>
      </c>
      <c r="G55" s="2">
        <v>58</v>
      </c>
      <c r="H55" s="2" t="s">
        <v>13</v>
      </c>
      <c r="I55" s="2">
        <v>10</v>
      </c>
      <c r="J55" s="2">
        <v>13.9</v>
      </c>
      <c r="K55" s="2">
        <v>2.9</v>
      </c>
      <c r="L55" s="2">
        <v>6.3</v>
      </c>
      <c r="M55" s="2">
        <v>0.8</v>
      </c>
      <c r="N55" s="1" t="s">
        <v>17</v>
      </c>
    </row>
    <row r="56" spans="1:14" x14ac:dyDescent="0.25">
      <c r="A56" s="2">
        <v>55</v>
      </c>
      <c r="B56" s="2">
        <v>1</v>
      </c>
      <c r="C56" s="2">
        <v>0</v>
      </c>
      <c r="D56" s="2">
        <v>0</v>
      </c>
      <c r="E56" s="2">
        <v>0</v>
      </c>
      <c r="F56" s="2">
        <v>0</v>
      </c>
      <c r="G56" s="2">
        <v>71</v>
      </c>
      <c r="H56" s="2" t="s">
        <v>13</v>
      </c>
      <c r="I56" s="2" t="s">
        <v>13</v>
      </c>
      <c r="J56" s="2">
        <v>12.6</v>
      </c>
      <c r="K56" s="2" t="s">
        <v>13</v>
      </c>
      <c r="L56" s="2" t="s">
        <v>13</v>
      </c>
      <c r="M56" s="2">
        <v>0.48</v>
      </c>
      <c r="N56" s="1" t="s">
        <v>17</v>
      </c>
    </row>
    <row r="57" spans="1:14" x14ac:dyDescent="0.25">
      <c r="A57" s="2">
        <v>56</v>
      </c>
      <c r="B57" s="2">
        <v>1</v>
      </c>
      <c r="C57" s="2">
        <v>0</v>
      </c>
      <c r="D57" s="2">
        <v>0</v>
      </c>
      <c r="E57" s="2">
        <v>0</v>
      </c>
      <c r="F57" s="2">
        <v>1</v>
      </c>
      <c r="G57" s="2">
        <v>52</v>
      </c>
      <c r="H57" s="2">
        <v>0</v>
      </c>
      <c r="I57" s="2">
        <v>33</v>
      </c>
      <c r="J57" s="2">
        <v>15.8</v>
      </c>
      <c r="K57" s="2">
        <v>0.5</v>
      </c>
      <c r="L57" s="2">
        <v>7.5</v>
      </c>
      <c r="M57" s="2">
        <v>0.77</v>
      </c>
      <c r="N57" s="1" t="s">
        <v>17</v>
      </c>
    </row>
    <row r="58" spans="1:14" x14ac:dyDescent="0.25">
      <c r="A58" s="2">
        <v>57</v>
      </c>
      <c r="B58" s="2">
        <v>1</v>
      </c>
      <c r="C58" s="2">
        <v>0</v>
      </c>
      <c r="D58" s="2">
        <v>0</v>
      </c>
      <c r="E58" s="2">
        <v>0</v>
      </c>
      <c r="F58" s="2">
        <v>0</v>
      </c>
      <c r="G58" s="2">
        <v>61</v>
      </c>
      <c r="H58" s="2" t="s">
        <v>13</v>
      </c>
      <c r="I58" s="2">
        <v>50</v>
      </c>
      <c r="J58" s="2">
        <v>9.5</v>
      </c>
      <c r="K58" s="2">
        <v>1.5</v>
      </c>
      <c r="L58" s="2">
        <v>3.9</v>
      </c>
      <c r="M58" s="2">
        <v>2.69</v>
      </c>
      <c r="N58" s="1" t="s">
        <v>17</v>
      </c>
    </row>
    <row r="59" spans="1:14" x14ac:dyDescent="0.25">
      <c r="A59" s="2">
        <v>58</v>
      </c>
      <c r="B59" s="2">
        <v>1</v>
      </c>
      <c r="C59" s="2">
        <v>0</v>
      </c>
      <c r="D59" s="2">
        <v>0</v>
      </c>
      <c r="E59" s="2">
        <v>0</v>
      </c>
      <c r="F59" s="2">
        <v>0</v>
      </c>
      <c r="G59" s="2">
        <v>65</v>
      </c>
      <c r="H59" s="2" t="s">
        <v>13</v>
      </c>
      <c r="I59" s="2" t="s">
        <v>13</v>
      </c>
      <c r="J59" s="2">
        <v>14.6</v>
      </c>
      <c r="K59" s="2">
        <v>1.3</v>
      </c>
      <c r="L59" s="2">
        <v>7.8</v>
      </c>
      <c r="M59" s="2">
        <v>0.83</v>
      </c>
      <c r="N59" s="1" t="s">
        <v>17</v>
      </c>
    </row>
    <row r="60" spans="1:14" x14ac:dyDescent="0.25">
      <c r="A60" s="2">
        <v>59</v>
      </c>
      <c r="B60" s="2">
        <v>1</v>
      </c>
      <c r="C60" s="2">
        <v>0</v>
      </c>
      <c r="D60" s="2">
        <v>0</v>
      </c>
      <c r="E60" s="2">
        <v>0</v>
      </c>
      <c r="F60" s="2" t="s">
        <v>13</v>
      </c>
      <c r="G60" s="2">
        <v>87</v>
      </c>
      <c r="H60" s="2">
        <v>100</v>
      </c>
      <c r="I60" s="2">
        <v>50</v>
      </c>
      <c r="J60" s="2">
        <v>12.6</v>
      </c>
      <c r="K60" s="2">
        <v>0.8</v>
      </c>
      <c r="L60" s="2">
        <v>6.9</v>
      </c>
      <c r="M60" s="2">
        <v>1.9</v>
      </c>
      <c r="N60" s="1" t="s">
        <v>17</v>
      </c>
    </row>
    <row r="61" spans="1:14" x14ac:dyDescent="0.25">
      <c r="A61" s="2">
        <v>60</v>
      </c>
      <c r="B61" s="2">
        <v>1</v>
      </c>
      <c r="C61" s="2">
        <v>1</v>
      </c>
      <c r="D61" s="2">
        <v>0</v>
      </c>
      <c r="E61" s="2">
        <v>0</v>
      </c>
      <c r="F61" s="2">
        <v>0</v>
      </c>
      <c r="G61" s="2">
        <v>71</v>
      </c>
      <c r="H61" s="2" t="s">
        <v>13</v>
      </c>
      <c r="I61" s="2">
        <v>0</v>
      </c>
      <c r="J61" s="2">
        <v>9.1</v>
      </c>
      <c r="K61" s="2" t="s">
        <v>13</v>
      </c>
      <c r="L61" s="2">
        <v>5.5</v>
      </c>
      <c r="M61" s="2">
        <v>1.18</v>
      </c>
      <c r="N61" s="1" t="s">
        <v>17</v>
      </c>
    </row>
    <row r="62" spans="1:14" x14ac:dyDescent="0.25">
      <c r="A62" s="2">
        <v>61</v>
      </c>
      <c r="B62" s="2">
        <v>1</v>
      </c>
      <c r="C62" s="2">
        <v>0</v>
      </c>
      <c r="D62" s="2">
        <v>0</v>
      </c>
      <c r="E62" s="2" t="s">
        <v>13</v>
      </c>
      <c r="F62" s="2">
        <v>0</v>
      </c>
      <c r="G62" s="2">
        <v>58</v>
      </c>
      <c r="H62" s="2" t="s">
        <v>13</v>
      </c>
      <c r="I62" s="2" t="s">
        <v>13</v>
      </c>
      <c r="J62" s="2">
        <v>14.1</v>
      </c>
      <c r="K62" s="2">
        <v>3.3</v>
      </c>
      <c r="L62" s="2">
        <v>6.8</v>
      </c>
      <c r="M62" s="2">
        <v>0.67</v>
      </c>
      <c r="N62" s="1" t="s">
        <v>17</v>
      </c>
    </row>
    <row r="63" spans="1:14" x14ac:dyDescent="0.25">
      <c r="A63" s="2">
        <v>62</v>
      </c>
      <c r="B63" s="2">
        <v>1</v>
      </c>
      <c r="C63" s="2">
        <v>0</v>
      </c>
      <c r="D63" s="2">
        <v>0</v>
      </c>
      <c r="E63" s="2">
        <v>0</v>
      </c>
      <c r="F63" s="2">
        <v>0</v>
      </c>
      <c r="G63" s="2">
        <v>73</v>
      </c>
      <c r="H63" s="2" t="s">
        <v>13</v>
      </c>
      <c r="I63" s="2" t="s">
        <v>13</v>
      </c>
      <c r="J63" s="2">
        <v>13.1</v>
      </c>
      <c r="K63" s="2">
        <v>0.8</v>
      </c>
      <c r="L63" s="2">
        <v>6.3</v>
      </c>
      <c r="M63" s="2">
        <v>0.86</v>
      </c>
      <c r="N63" s="1" t="s">
        <v>17</v>
      </c>
    </row>
    <row r="64" spans="1:14" x14ac:dyDescent="0.25">
      <c r="A64" s="2">
        <v>63</v>
      </c>
      <c r="B64" s="2">
        <v>1</v>
      </c>
      <c r="C64" s="2">
        <v>0</v>
      </c>
      <c r="D64" s="2">
        <v>0</v>
      </c>
      <c r="E64" s="2">
        <v>0</v>
      </c>
      <c r="F64" s="2">
        <v>0</v>
      </c>
      <c r="G64" s="2">
        <v>73</v>
      </c>
      <c r="H64" s="2" t="s">
        <v>13</v>
      </c>
      <c r="I64" s="2">
        <v>0</v>
      </c>
      <c r="J64" s="2">
        <v>13</v>
      </c>
      <c r="K64" s="2">
        <v>9.5</v>
      </c>
      <c r="L64" s="2">
        <v>6.1</v>
      </c>
      <c r="M64" s="2">
        <v>1.2</v>
      </c>
      <c r="N64" s="1" t="s">
        <v>17</v>
      </c>
    </row>
    <row r="65" spans="1:14" x14ac:dyDescent="0.25">
      <c r="A65" s="2">
        <v>64</v>
      </c>
      <c r="B65" s="2">
        <v>1</v>
      </c>
      <c r="C65" s="2">
        <v>0</v>
      </c>
      <c r="D65" s="2">
        <v>0</v>
      </c>
      <c r="E65" s="2">
        <v>0</v>
      </c>
      <c r="F65" s="2" t="s">
        <v>13</v>
      </c>
      <c r="G65" s="2">
        <v>93</v>
      </c>
      <c r="H65" s="2" t="s">
        <v>13</v>
      </c>
      <c r="I65" s="2">
        <v>0</v>
      </c>
      <c r="J65" s="2">
        <v>12</v>
      </c>
      <c r="K65" s="2">
        <v>3.5</v>
      </c>
      <c r="L65" s="2">
        <v>5.7</v>
      </c>
      <c r="M65" s="2">
        <v>2.19</v>
      </c>
      <c r="N65" s="1" t="s">
        <v>17</v>
      </c>
    </row>
    <row r="66" spans="1:14" x14ac:dyDescent="0.25">
      <c r="A66" s="2">
        <v>65</v>
      </c>
      <c r="B66" s="2">
        <v>1</v>
      </c>
      <c r="C66" s="2">
        <v>0</v>
      </c>
      <c r="D66" s="2">
        <v>0</v>
      </c>
      <c r="E66" s="2">
        <v>0</v>
      </c>
      <c r="F66" s="2">
        <v>0</v>
      </c>
      <c r="G66" s="2">
        <v>64</v>
      </c>
      <c r="H66" s="2">
        <v>70</v>
      </c>
      <c r="I66" s="2" t="s">
        <v>13</v>
      </c>
      <c r="J66" s="2">
        <v>13.9</v>
      </c>
      <c r="K66" s="2">
        <v>0.8</v>
      </c>
      <c r="L66" s="2">
        <v>5</v>
      </c>
      <c r="M66" s="2">
        <v>0.56000000000000005</v>
      </c>
      <c r="N66" s="1" t="s">
        <v>17</v>
      </c>
    </row>
    <row r="67" spans="1:14" x14ac:dyDescent="0.25">
      <c r="A67" s="2">
        <v>66</v>
      </c>
      <c r="B67" s="2">
        <v>1</v>
      </c>
      <c r="C67" s="2" t="s">
        <v>13</v>
      </c>
      <c r="D67" s="2">
        <v>0</v>
      </c>
      <c r="E67" s="2">
        <v>0</v>
      </c>
      <c r="F67" s="2">
        <v>0</v>
      </c>
      <c r="G67" s="2">
        <v>64</v>
      </c>
      <c r="H67" s="2">
        <v>0</v>
      </c>
      <c r="I67" s="2">
        <v>50</v>
      </c>
      <c r="J67" s="2">
        <v>12.6</v>
      </c>
      <c r="K67" s="2">
        <v>1</v>
      </c>
      <c r="L67" s="2">
        <v>78</v>
      </c>
      <c r="M67" s="2">
        <v>1.01</v>
      </c>
      <c r="N67" s="1" t="s">
        <v>17</v>
      </c>
    </row>
    <row r="68" spans="1:14" x14ac:dyDescent="0.25">
      <c r="A68" s="2">
        <v>67</v>
      </c>
      <c r="B68" s="2">
        <v>1</v>
      </c>
      <c r="C68" s="2" t="s">
        <v>13</v>
      </c>
      <c r="D68" s="2">
        <v>0</v>
      </c>
      <c r="E68" s="2">
        <v>0</v>
      </c>
      <c r="F68" s="2">
        <v>0</v>
      </c>
      <c r="G68" s="2">
        <v>67</v>
      </c>
      <c r="H68" s="2" t="s">
        <v>13</v>
      </c>
      <c r="I68" s="2">
        <v>0</v>
      </c>
      <c r="J68" s="2">
        <v>14.3</v>
      </c>
      <c r="K68" s="2">
        <v>1.2</v>
      </c>
      <c r="L68" s="2">
        <v>5.2</v>
      </c>
      <c r="M68" s="2">
        <v>2.82</v>
      </c>
      <c r="N68" s="1" t="s">
        <v>17</v>
      </c>
    </row>
    <row r="69" spans="1:14" x14ac:dyDescent="0.25">
      <c r="A69" s="2">
        <v>68</v>
      </c>
      <c r="B69" s="2">
        <v>1</v>
      </c>
      <c r="C69" s="2">
        <v>0</v>
      </c>
      <c r="D69" s="2">
        <v>0</v>
      </c>
      <c r="E69" s="2">
        <v>0</v>
      </c>
      <c r="F69" s="2">
        <v>0</v>
      </c>
      <c r="G69" s="2">
        <v>50</v>
      </c>
      <c r="H69" s="2">
        <v>80</v>
      </c>
      <c r="I69" s="2">
        <v>1</v>
      </c>
      <c r="J69" s="2">
        <v>14</v>
      </c>
      <c r="K69" s="2">
        <v>0.4</v>
      </c>
      <c r="L69" s="2">
        <v>8.6</v>
      </c>
      <c r="M69" s="2">
        <v>0.9</v>
      </c>
      <c r="N69" s="1" t="s">
        <v>17</v>
      </c>
    </row>
    <row r="70" spans="1:14" x14ac:dyDescent="0.25">
      <c r="A70" s="2">
        <v>69</v>
      </c>
      <c r="B70" s="2">
        <v>0</v>
      </c>
      <c r="C70" s="2" t="s">
        <v>13</v>
      </c>
      <c r="D70" s="2">
        <v>0</v>
      </c>
      <c r="E70" s="2">
        <v>0</v>
      </c>
      <c r="F70" s="2">
        <v>0</v>
      </c>
      <c r="G70" s="2">
        <v>62</v>
      </c>
      <c r="H70" s="2" t="s">
        <v>13</v>
      </c>
      <c r="I70" s="2" t="s">
        <v>13</v>
      </c>
      <c r="J70" s="2">
        <v>12.1</v>
      </c>
      <c r="K70" s="2">
        <v>1.4</v>
      </c>
      <c r="L70" s="2">
        <v>4.3</v>
      </c>
      <c r="M70" s="2">
        <v>0.61</v>
      </c>
      <c r="N70" s="1" t="s">
        <v>17</v>
      </c>
    </row>
    <row r="71" spans="1:14" x14ac:dyDescent="0.25">
      <c r="A71" s="2">
        <v>70</v>
      </c>
      <c r="B71" s="2">
        <v>1</v>
      </c>
      <c r="C71" s="2" t="s">
        <v>13</v>
      </c>
      <c r="D71" s="2">
        <v>0</v>
      </c>
      <c r="E71" s="2">
        <v>0</v>
      </c>
      <c r="F71" s="2">
        <v>0</v>
      </c>
      <c r="G71" s="2">
        <v>74</v>
      </c>
      <c r="H71" s="2">
        <v>200</v>
      </c>
      <c r="I71" s="2">
        <v>30</v>
      </c>
      <c r="J71" s="2">
        <v>14.9</v>
      </c>
      <c r="K71" s="2">
        <v>4.8</v>
      </c>
      <c r="L71" s="2">
        <v>7.2</v>
      </c>
      <c r="M71" s="2">
        <v>0.48</v>
      </c>
      <c r="N71" s="1" t="s">
        <v>17</v>
      </c>
    </row>
    <row r="72" spans="1:14" x14ac:dyDescent="0.25">
      <c r="A72" s="2">
        <v>71</v>
      </c>
      <c r="B72" s="2">
        <v>1</v>
      </c>
      <c r="C72" s="2">
        <v>0</v>
      </c>
      <c r="D72" s="2">
        <v>0</v>
      </c>
      <c r="E72" s="2">
        <v>0</v>
      </c>
      <c r="F72" s="2">
        <v>0</v>
      </c>
      <c r="G72" s="2">
        <v>74</v>
      </c>
      <c r="H72" s="2">
        <v>100</v>
      </c>
      <c r="I72" s="2" t="s">
        <v>13</v>
      </c>
      <c r="J72" s="2">
        <v>15.3</v>
      </c>
      <c r="K72" s="2">
        <v>1.7</v>
      </c>
      <c r="L72" s="2">
        <v>7.3</v>
      </c>
      <c r="M72" s="2">
        <v>1.02</v>
      </c>
      <c r="N72" s="1" t="s">
        <v>17</v>
      </c>
    </row>
    <row r="73" spans="1:14" x14ac:dyDescent="0.25">
      <c r="A73" s="2">
        <v>72</v>
      </c>
      <c r="B73" s="2">
        <v>1</v>
      </c>
      <c r="C73" s="2">
        <v>0</v>
      </c>
      <c r="D73" s="2">
        <v>0</v>
      </c>
      <c r="E73" s="2">
        <v>0</v>
      </c>
      <c r="F73" s="2">
        <v>0</v>
      </c>
      <c r="G73" s="2">
        <v>62</v>
      </c>
      <c r="H73" s="2">
        <v>0</v>
      </c>
      <c r="I73" s="2">
        <v>7.5</v>
      </c>
      <c r="J73" s="2">
        <v>16.2</v>
      </c>
      <c r="K73" s="2">
        <v>1.3</v>
      </c>
      <c r="L73" s="2">
        <v>7.7</v>
      </c>
      <c r="M73" s="2">
        <v>0.88</v>
      </c>
      <c r="N73" s="1" t="s">
        <v>17</v>
      </c>
    </row>
    <row r="74" spans="1:14" x14ac:dyDescent="0.25">
      <c r="A74" s="2">
        <v>73</v>
      </c>
      <c r="B74" s="2">
        <v>1</v>
      </c>
      <c r="C74" s="2">
        <v>0</v>
      </c>
      <c r="D74" s="2">
        <v>0</v>
      </c>
      <c r="E74" s="2">
        <v>0</v>
      </c>
      <c r="F74" s="2">
        <v>0</v>
      </c>
      <c r="G74" s="2">
        <v>55</v>
      </c>
      <c r="H74" s="2">
        <v>100</v>
      </c>
      <c r="I74" s="2">
        <v>43</v>
      </c>
      <c r="J74" s="2">
        <v>14</v>
      </c>
      <c r="K74" s="2">
        <v>0.8</v>
      </c>
      <c r="L74" s="2">
        <v>8.4</v>
      </c>
      <c r="M74" s="2">
        <v>0.71</v>
      </c>
      <c r="N74" s="1" t="s">
        <v>17</v>
      </c>
    </row>
    <row r="75" spans="1:14" x14ac:dyDescent="0.25">
      <c r="A75" s="2">
        <v>74</v>
      </c>
      <c r="B75" s="2">
        <v>1</v>
      </c>
      <c r="C75" s="2">
        <v>0</v>
      </c>
      <c r="D75" s="2">
        <v>1</v>
      </c>
      <c r="E75" s="2">
        <v>0</v>
      </c>
      <c r="F75" s="2">
        <v>0</v>
      </c>
      <c r="G75" s="2">
        <v>63</v>
      </c>
      <c r="H75" s="2" t="s">
        <v>13</v>
      </c>
      <c r="I75" s="2">
        <v>0</v>
      </c>
      <c r="J75" s="2">
        <v>14.6</v>
      </c>
      <c r="K75" s="2">
        <v>7.9</v>
      </c>
      <c r="L75" s="2">
        <v>7.7</v>
      </c>
      <c r="M75" s="2">
        <v>1.02</v>
      </c>
      <c r="N75" s="1" t="s">
        <v>17</v>
      </c>
    </row>
    <row r="76" spans="1:14" x14ac:dyDescent="0.25">
      <c r="A76" s="2">
        <v>75</v>
      </c>
      <c r="B76" s="2">
        <v>1</v>
      </c>
      <c r="C76" s="2">
        <v>0</v>
      </c>
      <c r="D76" s="2">
        <v>0</v>
      </c>
      <c r="E76" s="2">
        <v>0</v>
      </c>
      <c r="F76" s="2">
        <v>0</v>
      </c>
      <c r="G76" s="2">
        <v>79</v>
      </c>
      <c r="H76" s="2">
        <v>180</v>
      </c>
      <c r="I76" s="2">
        <v>23</v>
      </c>
      <c r="J76" s="2">
        <v>14.9</v>
      </c>
      <c r="K76" s="2">
        <v>1.4</v>
      </c>
      <c r="L76" s="2">
        <v>8.1</v>
      </c>
      <c r="M76" s="2">
        <v>0.72</v>
      </c>
      <c r="N76" s="1" t="s">
        <v>17</v>
      </c>
    </row>
    <row r="77" spans="1:14" x14ac:dyDescent="0.25">
      <c r="A77" s="2">
        <v>76</v>
      </c>
      <c r="B77" s="2">
        <v>1</v>
      </c>
      <c r="C77" s="2">
        <v>1</v>
      </c>
      <c r="D77" s="2">
        <v>0</v>
      </c>
      <c r="E77" s="2">
        <v>0</v>
      </c>
      <c r="F77" s="2" t="s">
        <v>13</v>
      </c>
      <c r="G77" s="2">
        <v>63</v>
      </c>
      <c r="H77" s="2">
        <v>0</v>
      </c>
      <c r="I77" s="2">
        <v>0</v>
      </c>
      <c r="J77" s="2">
        <v>10.199999999999999</v>
      </c>
      <c r="K77" s="2">
        <v>4.9000000000000004</v>
      </c>
      <c r="L77" s="2">
        <v>7.5</v>
      </c>
      <c r="M77" s="2">
        <v>0.78</v>
      </c>
      <c r="N77" s="1" t="s">
        <v>18</v>
      </c>
    </row>
    <row r="78" spans="1:14" x14ac:dyDescent="0.25">
      <c r="A78" s="2">
        <v>77</v>
      </c>
      <c r="B78" s="2">
        <v>1</v>
      </c>
      <c r="C78" s="2">
        <v>0</v>
      </c>
      <c r="D78" s="2">
        <v>0</v>
      </c>
      <c r="E78" s="2">
        <v>0</v>
      </c>
      <c r="F78" s="2">
        <v>0</v>
      </c>
      <c r="G78" s="2">
        <v>74</v>
      </c>
      <c r="H78" s="2">
        <v>0</v>
      </c>
      <c r="I78" s="2">
        <v>0</v>
      </c>
      <c r="J78" s="2">
        <v>15.1</v>
      </c>
      <c r="K78" s="2">
        <v>0.5</v>
      </c>
      <c r="L78" s="2">
        <v>6.4</v>
      </c>
      <c r="M78" s="2">
        <v>1.5</v>
      </c>
      <c r="N78" s="1" t="s">
        <v>18</v>
      </c>
    </row>
    <row r="79" spans="1:14" x14ac:dyDescent="0.25">
      <c r="A79" s="2">
        <v>78</v>
      </c>
      <c r="B79" s="2">
        <v>1</v>
      </c>
      <c r="C79" s="2">
        <v>0</v>
      </c>
      <c r="D79" s="2">
        <v>0</v>
      </c>
      <c r="E79" s="2">
        <v>0</v>
      </c>
      <c r="F79" s="2">
        <v>0</v>
      </c>
      <c r="G79" s="2">
        <v>73</v>
      </c>
      <c r="H79" s="2">
        <v>0</v>
      </c>
      <c r="I79" s="2" t="s">
        <v>13</v>
      </c>
      <c r="J79" s="2">
        <v>15.6</v>
      </c>
      <c r="K79" s="2">
        <v>2.4</v>
      </c>
      <c r="L79" s="2">
        <v>7.2</v>
      </c>
      <c r="M79" s="2">
        <v>0.69</v>
      </c>
      <c r="N79" s="1" t="s">
        <v>18</v>
      </c>
    </row>
    <row r="80" spans="1:14" x14ac:dyDescent="0.25">
      <c r="A80" s="2">
        <v>79</v>
      </c>
      <c r="B80" s="2">
        <v>1</v>
      </c>
      <c r="C80" s="2">
        <v>0</v>
      </c>
      <c r="D80" s="2">
        <v>0</v>
      </c>
      <c r="E80" s="2" t="s">
        <v>13</v>
      </c>
      <c r="F80" s="2">
        <v>0</v>
      </c>
      <c r="G80" s="2">
        <v>76</v>
      </c>
      <c r="H80" s="2" t="s">
        <v>13</v>
      </c>
      <c r="I80" s="2">
        <v>0</v>
      </c>
      <c r="J80" s="2">
        <v>12.3</v>
      </c>
      <c r="K80" s="2">
        <v>2.8</v>
      </c>
      <c r="L80" s="2">
        <v>6.2</v>
      </c>
      <c r="M80" s="2">
        <v>0.77</v>
      </c>
      <c r="N80" s="1" t="s">
        <v>18</v>
      </c>
    </row>
    <row r="81" spans="1:14" x14ac:dyDescent="0.25">
      <c r="A81" s="2">
        <v>80</v>
      </c>
      <c r="B81" s="2">
        <v>0</v>
      </c>
      <c r="C81" s="2">
        <v>0</v>
      </c>
      <c r="D81" s="2">
        <v>1</v>
      </c>
      <c r="E81" s="2">
        <v>0</v>
      </c>
      <c r="F81" s="2" t="s">
        <v>13</v>
      </c>
      <c r="G81" s="2">
        <v>75</v>
      </c>
      <c r="H81" s="2">
        <v>0</v>
      </c>
      <c r="I81" s="2">
        <v>0</v>
      </c>
      <c r="J81" s="2">
        <v>14.9</v>
      </c>
      <c r="K81" s="2">
        <v>0.6</v>
      </c>
      <c r="L81" s="2">
        <v>5.4</v>
      </c>
      <c r="M81" s="2">
        <v>0.7</v>
      </c>
      <c r="N81" s="1" t="s">
        <v>18</v>
      </c>
    </row>
    <row r="82" spans="1:14" x14ac:dyDescent="0.25">
      <c r="A82" s="2">
        <v>81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55</v>
      </c>
      <c r="H82" s="2">
        <v>100</v>
      </c>
      <c r="I82" s="2" t="s">
        <v>13</v>
      </c>
      <c r="J82" s="2">
        <v>11.3</v>
      </c>
      <c r="K82" s="2">
        <v>8.6</v>
      </c>
      <c r="L82" s="2">
        <v>6.5</v>
      </c>
      <c r="M82" s="2">
        <v>1</v>
      </c>
      <c r="N82" s="1" t="s">
        <v>18</v>
      </c>
    </row>
    <row r="83" spans="1:14" x14ac:dyDescent="0.25">
      <c r="A83" s="2">
        <v>82</v>
      </c>
      <c r="B83" s="2">
        <v>0</v>
      </c>
      <c r="C83" s="2">
        <v>0</v>
      </c>
      <c r="D83" s="2">
        <v>0</v>
      </c>
      <c r="E83" s="2">
        <v>0</v>
      </c>
      <c r="F83" s="2" t="s">
        <v>13</v>
      </c>
      <c r="G83" s="2">
        <v>46</v>
      </c>
      <c r="H83" s="2">
        <v>0</v>
      </c>
      <c r="I83" s="2">
        <v>0</v>
      </c>
      <c r="J83" s="2">
        <v>14.2</v>
      </c>
      <c r="K83" s="2">
        <v>0.32</v>
      </c>
      <c r="L83" s="2">
        <v>5.5</v>
      </c>
      <c r="M83" s="2">
        <v>0.7</v>
      </c>
      <c r="N83" s="1" t="s">
        <v>18</v>
      </c>
    </row>
    <row r="84" spans="1:14" x14ac:dyDescent="0.25">
      <c r="A84" s="2">
        <v>83</v>
      </c>
      <c r="B84" s="2">
        <v>0</v>
      </c>
      <c r="C84" s="2">
        <v>0</v>
      </c>
      <c r="D84" s="2">
        <v>1</v>
      </c>
      <c r="E84" s="2">
        <v>0</v>
      </c>
      <c r="F84" s="2">
        <v>0</v>
      </c>
      <c r="G84" s="2">
        <v>71</v>
      </c>
      <c r="H84" s="2">
        <v>0</v>
      </c>
      <c r="I84" s="2">
        <v>0</v>
      </c>
      <c r="J84" s="2">
        <v>13.3</v>
      </c>
      <c r="K84" s="2">
        <v>0.6</v>
      </c>
      <c r="L84" s="2">
        <v>6.8</v>
      </c>
      <c r="M84" s="2">
        <v>0.82</v>
      </c>
      <c r="N84" s="1" t="s">
        <v>18</v>
      </c>
    </row>
    <row r="85" spans="1:14" x14ac:dyDescent="0.25">
      <c r="A85" s="2">
        <v>84</v>
      </c>
      <c r="B85" s="2">
        <v>0</v>
      </c>
      <c r="C85" s="2">
        <v>1</v>
      </c>
      <c r="D85" s="2">
        <v>0</v>
      </c>
      <c r="E85" s="2">
        <v>0</v>
      </c>
      <c r="F85" s="2">
        <v>0</v>
      </c>
      <c r="G85" s="2">
        <v>56</v>
      </c>
      <c r="H85" s="2">
        <v>0</v>
      </c>
      <c r="I85" s="2">
        <v>40</v>
      </c>
      <c r="J85" s="2">
        <v>15.4</v>
      </c>
      <c r="K85" s="2">
        <v>1.3</v>
      </c>
      <c r="L85" s="2">
        <v>7.4</v>
      </c>
      <c r="M85" s="2">
        <v>1.1000000000000001</v>
      </c>
      <c r="N85" s="1" t="s">
        <v>18</v>
      </c>
    </row>
    <row r="86" spans="1:14" x14ac:dyDescent="0.25">
      <c r="A86" s="2">
        <v>85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78</v>
      </c>
      <c r="H86" s="2">
        <v>0</v>
      </c>
      <c r="I86" s="2">
        <v>0</v>
      </c>
      <c r="J86" s="2">
        <v>13.2</v>
      </c>
      <c r="K86" s="2">
        <v>0.8</v>
      </c>
      <c r="L86" s="2">
        <v>7.2</v>
      </c>
      <c r="M86" s="2">
        <v>0.85</v>
      </c>
      <c r="N86" s="1" t="s">
        <v>18</v>
      </c>
    </row>
    <row r="87" spans="1:14" x14ac:dyDescent="0.25">
      <c r="A87" s="2">
        <v>86</v>
      </c>
      <c r="B87" s="2">
        <v>0</v>
      </c>
      <c r="C87" s="2" t="s">
        <v>13</v>
      </c>
      <c r="D87" s="2" t="s">
        <v>13</v>
      </c>
      <c r="E87" s="2">
        <v>0</v>
      </c>
      <c r="F87" s="2">
        <v>0</v>
      </c>
      <c r="G87" s="2">
        <v>55</v>
      </c>
      <c r="H87" s="2">
        <v>0</v>
      </c>
      <c r="I87" s="2" t="s">
        <v>13</v>
      </c>
      <c r="J87" s="2">
        <v>13.6</v>
      </c>
      <c r="K87" s="2">
        <v>0.9</v>
      </c>
      <c r="L87" s="2">
        <v>7.8</v>
      </c>
      <c r="M87" s="2">
        <v>0.78</v>
      </c>
      <c r="N87" s="1" t="s">
        <v>18</v>
      </c>
    </row>
    <row r="88" spans="1:14" x14ac:dyDescent="0.25">
      <c r="A88" s="2">
        <v>87</v>
      </c>
      <c r="B88" s="2">
        <v>0</v>
      </c>
      <c r="C88" s="2">
        <v>0</v>
      </c>
      <c r="D88" s="2">
        <v>1</v>
      </c>
      <c r="E88" s="2">
        <v>0</v>
      </c>
      <c r="F88" s="2">
        <v>0</v>
      </c>
      <c r="G88" s="2">
        <v>76</v>
      </c>
      <c r="H88" s="2" t="s">
        <v>13</v>
      </c>
      <c r="I88" s="2">
        <v>12</v>
      </c>
      <c r="J88" s="2">
        <v>14.7</v>
      </c>
      <c r="K88" s="2">
        <v>0.5</v>
      </c>
      <c r="L88" s="2">
        <v>7.4</v>
      </c>
      <c r="M88" s="2">
        <v>0.9</v>
      </c>
      <c r="N88" s="1" t="s">
        <v>18</v>
      </c>
    </row>
    <row r="89" spans="1:14" x14ac:dyDescent="0.25">
      <c r="A89" s="2">
        <v>88</v>
      </c>
      <c r="B89" s="2">
        <v>1</v>
      </c>
      <c r="C89" s="2">
        <v>0</v>
      </c>
      <c r="D89" s="2">
        <v>1</v>
      </c>
      <c r="E89" s="2">
        <v>1</v>
      </c>
      <c r="F89" s="2">
        <v>0</v>
      </c>
      <c r="G89" s="2">
        <v>67</v>
      </c>
      <c r="H89" s="2">
        <v>70</v>
      </c>
      <c r="I89" s="2">
        <v>0</v>
      </c>
      <c r="J89" s="2">
        <v>16</v>
      </c>
      <c r="K89" s="2">
        <v>1.4</v>
      </c>
      <c r="L89" s="2">
        <v>7.2</v>
      </c>
      <c r="M89" s="2">
        <v>0.9</v>
      </c>
      <c r="N89" s="1" t="s">
        <v>18</v>
      </c>
    </row>
    <row r="90" spans="1:14" x14ac:dyDescent="0.25">
      <c r="A90" s="2">
        <v>89</v>
      </c>
      <c r="B90" s="2">
        <v>1</v>
      </c>
      <c r="C90" s="2">
        <v>0</v>
      </c>
      <c r="D90" s="2">
        <v>1</v>
      </c>
      <c r="E90" s="2">
        <v>0</v>
      </c>
      <c r="F90" s="2">
        <v>0</v>
      </c>
      <c r="G90" s="2">
        <v>67</v>
      </c>
      <c r="H90" s="2" t="s">
        <v>13</v>
      </c>
      <c r="I90" s="2">
        <v>40</v>
      </c>
      <c r="J90" s="2">
        <v>11.2</v>
      </c>
      <c r="K90" s="2">
        <v>3.7</v>
      </c>
      <c r="L90" s="2">
        <v>7.6</v>
      </c>
      <c r="M90" s="2">
        <v>0.52</v>
      </c>
      <c r="N90" s="1" t="s">
        <v>18</v>
      </c>
    </row>
    <row r="91" spans="1:14" x14ac:dyDescent="0.25">
      <c r="A91" s="2">
        <v>90</v>
      </c>
      <c r="B91" s="2">
        <v>1</v>
      </c>
      <c r="C91" s="2">
        <v>0</v>
      </c>
      <c r="D91" s="2">
        <v>0</v>
      </c>
      <c r="E91" s="2">
        <v>0</v>
      </c>
      <c r="F91" s="2">
        <v>0</v>
      </c>
      <c r="G91" s="2">
        <v>51</v>
      </c>
      <c r="H91" s="2" t="s">
        <v>13</v>
      </c>
      <c r="I91" s="2">
        <v>37</v>
      </c>
      <c r="J91" s="2">
        <v>14.9</v>
      </c>
      <c r="K91" s="2">
        <v>1.5</v>
      </c>
      <c r="L91" s="2">
        <v>6.4</v>
      </c>
      <c r="M91" s="2">
        <v>1</v>
      </c>
      <c r="N91" s="1" t="s">
        <v>18</v>
      </c>
    </row>
    <row r="92" spans="1:14" x14ac:dyDescent="0.25">
      <c r="A92" s="2">
        <v>91</v>
      </c>
      <c r="B92" s="2">
        <v>1</v>
      </c>
      <c r="C92" s="2">
        <v>0</v>
      </c>
      <c r="D92" s="2" t="s">
        <v>13</v>
      </c>
      <c r="E92" s="2" t="s">
        <v>13</v>
      </c>
      <c r="F92" s="2">
        <v>0</v>
      </c>
      <c r="G92" s="2">
        <v>80</v>
      </c>
      <c r="H92" s="2" t="s">
        <v>13</v>
      </c>
      <c r="I92" s="2" t="s">
        <v>13</v>
      </c>
      <c r="J92" s="2">
        <v>9.1999999999999993</v>
      </c>
      <c r="K92" s="2">
        <v>0.76</v>
      </c>
      <c r="L92" s="2" t="s">
        <v>13</v>
      </c>
      <c r="M92" s="2">
        <v>1.1000000000000001</v>
      </c>
      <c r="N92" s="1" t="s">
        <v>18</v>
      </c>
    </row>
    <row r="93" spans="1:14" x14ac:dyDescent="0.25">
      <c r="A93" s="2">
        <v>92</v>
      </c>
      <c r="B93" s="2">
        <v>1</v>
      </c>
      <c r="C93" s="2" t="s">
        <v>13</v>
      </c>
      <c r="D93" s="2">
        <v>1</v>
      </c>
      <c r="E93" s="2" t="s">
        <v>13</v>
      </c>
      <c r="F93" s="2">
        <v>0</v>
      </c>
      <c r="G93" s="2">
        <v>75</v>
      </c>
      <c r="H93" s="2" t="s">
        <v>13</v>
      </c>
      <c r="I93" s="2" t="s">
        <v>13</v>
      </c>
      <c r="J93" s="2">
        <v>11.1</v>
      </c>
      <c r="K93" s="2">
        <v>2.6</v>
      </c>
      <c r="L93" s="2">
        <v>7.1</v>
      </c>
      <c r="M93" s="2">
        <v>0.79</v>
      </c>
      <c r="N93" s="1" t="s">
        <v>18</v>
      </c>
    </row>
    <row r="94" spans="1:14" x14ac:dyDescent="0.25">
      <c r="A94" s="2">
        <v>93</v>
      </c>
      <c r="B94" s="2">
        <v>0</v>
      </c>
      <c r="C94" s="2" t="s">
        <v>13</v>
      </c>
      <c r="D94" s="2">
        <v>0</v>
      </c>
      <c r="E94" s="2">
        <v>0</v>
      </c>
      <c r="F94" s="2">
        <v>0</v>
      </c>
      <c r="G94" s="2">
        <v>81</v>
      </c>
      <c r="H94" s="2">
        <v>0</v>
      </c>
      <c r="I94" s="2">
        <v>0</v>
      </c>
      <c r="J94" s="2">
        <v>13.3</v>
      </c>
      <c r="K94" s="2">
        <v>1.2</v>
      </c>
      <c r="L94" s="2">
        <v>7.6</v>
      </c>
      <c r="M94" s="2">
        <v>0.53</v>
      </c>
      <c r="N94" s="1" t="s">
        <v>18</v>
      </c>
    </row>
    <row r="95" spans="1:14" x14ac:dyDescent="0.25">
      <c r="A95" s="2">
        <v>94</v>
      </c>
      <c r="B95" s="2">
        <v>0</v>
      </c>
      <c r="C95" s="2" t="s">
        <v>13</v>
      </c>
      <c r="D95" s="2">
        <v>0</v>
      </c>
      <c r="E95" s="2">
        <v>0</v>
      </c>
      <c r="F95" s="2">
        <v>0</v>
      </c>
      <c r="G95" s="2">
        <v>25</v>
      </c>
      <c r="H95" s="2">
        <v>0</v>
      </c>
      <c r="I95" s="2">
        <v>0</v>
      </c>
      <c r="J95" s="2" t="s">
        <v>13</v>
      </c>
      <c r="K95" s="2" t="s">
        <v>13</v>
      </c>
      <c r="L95" s="2" t="s">
        <v>13</v>
      </c>
      <c r="M95" s="2" t="s">
        <v>13</v>
      </c>
      <c r="N95" s="1" t="s">
        <v>18</v>
      </c>
    </row>
    <row r="96" spans="1:14" x14ac:dyDescent="0.25">
      <c r="A96" s="2">
        <v>95</v>
      </c>
      <c r="B96" s="2">
        <v>1</v>
      </c>
      <c r="C96" s="2">
        <v>0</v>
      </c>
      <c r="D96" s="2">
        <v>0</v>
      </c>
      <c r="E96" s="2">
        <v>0</v>
      </c>
      <c r="F96" s="2">
        <v>0</v>
      </c>
      <c r="G96" s="2">
        <v>36</v>
      </c>
      <c r="H96" s="2">
        <v>0</v>
      </c>
      <c r="I96" s="2">
        <v>0</v>
      </c>
      <c r="J96" s="2">
        <v>16.100000000000001</v>
      </c>
      <c r="K96" s="2">
        <v>0.7</v>
      </c>
      <c r="L96" s="2">
        <v>7.3</v>
      </c>
      <c r="M96" s="2">
        <v>1</v>
      </c>
      <c r="N96" s="1" t="s">
        <v>18</v>
      </c>
    </row>
    <row r="97" spans="1:14" x14ac:dyDescent="0.25">
      <c r="A97" s="2">
        <v>96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69</v>
      </c>
      <c r="H97" s="2" t="s">
        <v>13</v>
      </c>
      <c r="I97" s="2" t="s">
        <v>13</v>
      </c>
      <c r="J97" s="2">
        <v>13.5</v>
      </c>
      <c r="K97" s="2">
        <v>1</v>
      </c>
      <c r="L97" s="2">
        <v>7.6</v>
      </c>
      <c r="M97" s="2">
        <v>0.8</v>
      </c>
      <c r="N97" s="1" t="s">
        <v>18</v>
      </c>
    </row>
    <row r="98" spans="1:14" x14ac:dyDescent="0.25">
      <c r="A98" s="2">
        <v>97</v>
      </c>
      <c r="B98" s="2">
        <v>1</v>
      </c>
      <c r="C98" s="2">
        <v>0</v>
      </c>
      <c r="D98" s="2">
        <v>0</v>
      </c>
      <c r="E98" s="2">
        <v>0</v>
      </c>
      <c r="F98" s="2">
        <v>0</v>
      </c>
      <c r="G98" s="2">
        <v>47</v>
      </c>
      <c r="H98" s="2">
        <v>250</v>
      </c>
      <c r="I98" s="2">
        <v>18</v>
      </c>
      <c r="J98" s="2">
        <v>11.1</v>
      </c>
      <c r="K98" s="2">
        <v>1</v>
      </c>
      <c r="L98" s="2">
        <v>7</v>
      </c>
      <c r="M98" s="2">
        <v>0.96</v>
      </c>
      <c r="N98" s="1" t="s">
        <v>18</v>
      </c>
    </row>
    <row r="99" spans="1:14" x14ac:dyDescent="0.25">
      <c r="A99" s="2">
        <v>98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36</v>
      </c>
      <c r="H99" s="2">
        <v>0</v>
      </c>
      <c r="I99" s="2">
        <v>0</v>
      </c>
      <c r="J99" s="2">
        <v>11.7</v>
      </c>
      <c r="K99" s="2">
        <v>3</v>
      </c>
      <c r="L99" s="2">
        <v>6.4</v>
      </c>
      <c r="M99" s="2">
        <v>0.64</v>
      </c>
      <c r="N99" s="1" t="s">
        <v>18</v>
      </c>
    </row>
    <row r="100" spans="1:14" x14ac:dyDescent="0.25">
      <c r="A100" s="2">
        <v>99</v>
      </c>
      <c r="B100" s="2">
        <v>1</v>
      </c>
      <c r="C100" s="2" t="s">
        <v>13</v>
      </c>
      <c r="D100" s="2">
        <v>0</v>
      </c>
      <c r="E100" s="2">
        <v>0</v>
      </c>
      <c r="F100" s="2">
        <v>0</v>
      </c>
      <c r="G100" s="2">
        <v>62</v>
      </c>
      <c r="H100" s="2" t="s">
        <v>13</v>
      </c>
      <c r="I100" s="2">
        <v>20</v>
      </c>
      <c r="J100" s="2">
        <v>14.7</v>
      </c>
      <c r="K100" s="2">
        <v>1.3</v>
      </c>
      <c r="L100" s="2">
        <v>7.3</v>
      </c>
      <c r="M100" s="2">
        <v>0.76</v>
      </c>
      <c r="N100" s="1" t="s">
        <v>18</v>
      </c>
    </row>
    <row r="101" spans="1:14" x14ac:dyDescent="0.25">
      <c r="A101" s="2">
        <v>100</v>
      </c>
      <c r="B101" s="2">
        <v>1</v>
      </c>
      <c r="C101" s="2" t="s">
        <v>13</v>
      </c>
      <c r="D101" s="2">
        <v>0</v>
      </c>
      <c r="E101" s="2">
        <v>0</v>
      </c>
      <c r="F101" s="2">
        <v>0</v>
      </c>
      <c r="G101" s="2">
        <v>71</v>
      </c>
      <c r="H101" s="2">
        <v>0</v>
      </c>
      <c r="I101" s="2" t="s">
        <v>13</v>
      </c>
      <c r="J101" s="2">
        <v>8.1999999999999993</v>
      </c>
      <c r="K101" s="2">
        <v>0.3</v>
      </c>
      <c r="L101" s="2">
        <v>6.8</v>
      </c>
      <c r="M101" s="2">
        <v>1.49</v>
      </c>
      <c r="N101" s="1" t="s">
        <v>18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"/>
  <sheetViews>
    <sheetView workbookViewId="0">
      <selection activeCell="U17" sqref="U17"/>
    </sheetView>
  </sheetViews>
  <sheetFormatPr defaultRowHeight="15" x14ac:dyDescent="0.25"/>
  <cols>
    <col min="1" max="1" width="18" bestFit="1" customWidth="1"/>
    <col min="2" max="2" width="19.5703125" customWidth="1"/>
    <col min="3" max="3" width="10.7109375" customWidth="1"/>
    <col min="4" max="5" width="3.42578125" customWidth="1"/>
    <col min="6" max="6" width="10.7109375" customWidth="1"/>
    <col min="7" max="7" width="4" customWidth="1"/>
    <col min="8" max="9" width="5" customWidth="1"/>
    <col min="10" max="11" width="4" customWidth="1"/>
    <col min="12" max="12" width="2" customWidth="1"/>
    <col min="13" max="20" width="4" customWidth="1"/>
    <col min="21" max="21" width="15.42578125" bestFit="1" customWidth="1"/>
    <col min="22" max="25" width="7.85546875" bestFit="1" customWidth="1"/>
    <col min="26" max="29" width="4" customWidth="1"/>
    <col min="30" max="30" width="2" customWidth="1"/>
    <col min="31" max="42" width="4" customWidth="1"/>
    <col min="43" max="43" width="5" customWidth="1"/>
    <col min="44" max="44" width="3" customWidth="1"/>
    <col min="45" max="45" width="2" customWidth="1"/>
    <col min="46" max="46" width="10.7109375" bestFit="1" customWidth="1"/>
  </cols>
  <sheetData>
    <row r="1" spans="1:25" x14ac:dyDescent="0.25">
      <c r="A1" s="15" t="s">
        <v>45</v>
      </c>
    </row>
    <row r="3" spans="1:25" x14ac:dyDescent="0.25">
      <c r="A3" s="3" t="s">
        <v>22</v>
      </c>
      <c r="B3" s="3" t="s">
        <v>19</v>
      </c>
      <c r="U3" s="26" t="s">
        <v>72</v>
      </c>
      <c r="V3" s="26" t="s">
        <v>23</v>
      </c>
      <c r="W3" s="26" t="s">
        <v>27</v>
      </c>
      <c r="X3" s="26" t="s">
        <v>28</v>
      </c>
      <c r="Y3" s="26" t="s">
        <v>29</v>
      </c>
    </row>
    <row r="4" spans="1:25" x14ac:dyDescent="0.25">
      <c r="A4" s="3" t="s">
        <v>21</v>
      </c>
      <c r="B4" t="s">
        <v>18</v>
      </c>
      <c r="C4" t="s">
        <v>20</v>
      </c>
      <c r="U4" s="23" t="s">
        <v>74</v>
      </c>
      <c r="V4" s="23">
        <v>2</v>
      </c>
      <c r="W4" s="23">
        <v>3</v>
      </c>
      <c r="X4" s="23">
        <v>6</v>
      </c>
      <c r="Y4" s="23">
        <v>2</v>
      </c>
    </row>
    <row r="5" spans="1:25" x14ac:dyDescent="0.25">
      <c r="A5" s="4">
        <v>5.4</v>
      </c>
      <c r="B5" s="5">
        <v>1</v>
      </c>
      <c r="C5" s="5">
        <v>1</v>
      </c>
      <c r="U5" s="23" t="s">
        <v>69</v>
      </c>
      <c r="V5" s="23">
        <v>13</v>
      </c>
      <c r="W5" s="23">
        <v>16</v>
      </c>
      <c r="X5" s="23">
        <v>13</v>
      </c>
      <c r="Y5" s="23">
        <v>21</v>
      </c>
    </row>
    <row r="6" spans="1:25" ht="15.75" thickBot="1" x14ac:dyDescent="0.3">
      <c r="A6" s="4">
        <v>5.5</v>
      </c>
      <c r="B6" s="5">
        <v>1</v>
      </c>
      <c r="C6" s="5">
        <v>1</v>
      </c>
      <c r="U6" s="31" t="s">
        <v>70</v>
      </c>
      <c r="V6" s="25">
        <v>7</v>
      </c>
      <c r="W6" s="25">
        <v>3</v>
      </c>
      <c r="X6" s="25">
        <v>5</v>
      </c>
      <c r="Y6" s="25">
        <v>0</v>
      </c>
    </row>
    <row r="7" spans="1:25" ht="15.75" thickTop="1" x14ac:dyDescent="0.25">
      <c r="A7" s="4">
        <v>6.2</v>
      </c>
      <c r="B7" s="5">
        <v>1</v>
      </c>
      <c r="C7" s="5">
        <v>1</v>
      </c>
      <c r="U7" s="24" t="s">
        <v>56</v>
      </c>
      <c r="V7" s="24">
        <f>SUM(V4:V6)</f>
        <v>22</v>
      </c>
      <c r="W7" s="24">
        <f>SUM(W4:W6)</f>
        <v>22</v>
      </c>
      <c r="X7" s="24">
        <f>SUM(X4:X6)</f>
        <v>24</v>
      </c>
      <c r="Y7" s="24">
        <f>SUM(Y4:Y6)</f>
        <v>23</v>
      </c>
    </row>
    <row r="8" spans="1:25" x14ac:dyDescent="0.25">
      <c r="A8" s="4">
        <v>6.4</v>
      </c>
      <c r="B8" s="5">
        <v>3</v>
      </c>
      <c r="C8" s="5">
        <v>3</v>
      </c>
    </row>
    <row r="9" spans="1:25" x14ac:dyDescent="0.25">
      <c r="A9" s="4">
        <v>6.5</v>
      </c>
      <c r="B9" s="5">
        <v>1</v>
      </c>
      <c r="C9" s="5">
        <v>1</v>
      </c>
    </row>
    <row r="10" spans="1:25" x14ac:dyDescent="0.25">
      <c r="A10" s="4">
        <v>6.8</v>
      </c>
      <c r="B10" s="5">
        <v>2</v>
      </c>
      <c r="C10" s="5">
        <v>2</v>
      </c>
    </row>
    <row r="11" spans="1:25" x14ac:dyDescent="0.25">
      <c r="A11" s="4">
        <v>7</v>
      </c>
      <c r="B11" s="5">
        <v>1</v>
      </c>
      <c r="C11" s="5">
        <v>1</v>
      </c>
    </row>
    <row r="12" spans="1:25" x14ac:dyDescent="0.25">
      <c r="A12" s="4">
        <v>7.1</v>
      </c>
      <c r="B12" s="5">
        <v>1</v>
      </c>
      <c r="C12" s="5">
        <v>1</v>
      </c>
    </row>
    <row r="13" spans="1:25" x14ac:dyDescent="0.25">
      <c r="A13" s="4">
        <v>7.2</v>
      </c>
      <c r="B13" s="5">
        <v>3</v>
      </c>
      <c r="C13" s="5">
        <v>3</v>
      </c>
    </row>
    <row r="14" spans="1:25" x14ac:dyDescent="0.25">
      <c r="A14" s="4">
        <v>7.3</v>
      </c>
      <c r="B14" s="5">
        <v>2</v>
      </c>
      <c r="C14" s="5">
        <v>2</v>
      </c>
    </row>
    <row r="15" spans="1:25" x14ac:dyDescent="0.25">
      <c r="A15" s="4">
        <v>7.4</v>
      </c>
      <c r="B15" s="5">
        <v>2</v>
      </c>
      <c r="C15" s="5">
        <v>2</v>
      </c>
    </row>
    <row r="16" spans="1:25" x14ac:dyDescent="0.25">
      <c r="A16" s="4">
        <v>7.5</v>
      </c>
      <c r="B16" s="5">
        <v>1</v>
      </c>
      <c r="C16" s="5">
        <v>1</v>
      </c>
      <c r="U16" s="26" t="s">
        <v>72</v>
      </c>
      <c r="V16" s="26" t="s">
        <v>23</v>
      </c>
      <c r="W16" s="26" t="s">
        <v>27</v>
      </c>
      <c r="X16" s="26" t="s">
        <v>28</v>
      </c>
      <c r="Y16" s="26" t="s">
        <v>29</v>
      </c>
    </row>
    <row r="17" spans="1:25" x14ac:dyDescent="0.25">
      <c r="A17" s="4">
        <v>7.6</v>
      </c>
      <c r="B17" s="5">
        <v>3</v>
      </c>
      <c r="C17" s="5">
        <v>3</v>
      </c>
      <c r="U17" s="23" t="s">
        <v>74</v>
      </c>
      <c r="V17" s="27">
        <f>V4/22</f>
        <v>9.0909090909090912E-2</v>
      </c>
      <c r="W17" s="27">
        <f>W4/22</f>
        <v>0.13636363636363635</v>
      </c>
      <c r="X17" s="27">
        <f>X4/24</f>
        <v>0.25</v>
      </c>
      <c r="Y17" s="27">
        <f>Y4/23</f>
        <v>8.6956521739130432E-2</v>
      </c>
    </row>
    <row r="18" spans="1:25" x14ac:dyDescent="0.25">
      <c r="A18" s="4">
        <v>7.8</v>
      </c>
      <c r="B18" s="5">
        <v>1</v>
      </c>
      <c r="C18" s="5">
        <v>1</v>
      </c>
      <c r="U18" s="23" t="s">
        <v>69</v>
      </c>
      <c r="V18" s="27">
        <f t="shared" ref="V18:W18" si="0">V5/22</f>
        <v>0.59090909090909094</v>
      </c>
      <c r="W18" s="27">
        <f t="shared" si="0"/>
        <v>0.72727272727272729</v>
      </c>
      <c r="X18" s="27">
        <f t="shared" ref="X18:X19" si="1">X5/24</f>
        <v>0.54166666666666663</v>
      </c>
      <c r="Y18" s="27">
        <f t="shared" ref="Y18:Y19" si="2">Y5/23</f>
        <v>0.91304347826086951</v>
      </c>
    </row>
    <row r="19" spans="1:25" ht="15.75" thickBot="1" x14ac:dyDescent="0.3">
      <c r="A19" s="4" t="s">
        <v>13</v>
      </c>
      <c r="B19" s="5">
        <v>2</v>
      </c>
      <c r="C19" s="5">
        <v>2</v>
      </c>
      <c r="U19" s="31" t="s">
        <v>70</v>
      </c>
      <c r="V19" s="28">
        <f t="shared" ref="V19:W19" si="3">V6/22</f>
        <v>0.31818181818181818</v>
      </c>
      <c r="W19" s="28">
        <f t="shared" si="3"/>
        <v>0.13636363636363635</v>
      </c>
      <c r="X19" s="28">
        <f t="shared" si="1"/>
        <v>0.20833333333333334</v>
      </c>
      <c r="Y19" s="28">
        <f t="shared" si="2"/>
        <v>0</v>
      </c>
    </row>
    <row r="20" spans="1:25" ht="15.75" thickTop="1" x14ac:dyDescent="0.25">
      <c r="A20" s="4" t="s">
        <v>20</v>
      </c>
      <c r="B20" s="5">
        <v>25</v>
      </c>
      <c r="C20" s="5">
        <v>25</v>
      </c>
      <c r="U20" s="24" t="s">
        <v>56</v>
      </c>
      <c r="V20" s="24">
        <f>SUM(V17:V19)</f>
        <v>1</v>
      </c>
      <c r="W20" s="24">
        <f>SUM(W17:W19)</f>
        <v>1</v>
      </c>
      <c r="X20" s="24">
        <f>SUM(X17:X19)</f>
        <v>1</v>
      </c>
      <c r="Y20" s="24">
        <f>SUM(Y17:Y19)</f>
        <v>1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workbookViewId="0">
      <selection activeCell="Q4" sqref="Q4:U10"/>
    </sheetView>
  </sheetViews>
  <sheetFormatPr defaultRowHeight="15" x14ac:dyDescent="0.25"/>
  <cols>
    <col min="1" max="1" width="18" bestFit="1" customWidth="1"/>
    <col min="2" max="2" width="19.5703125" customWidth="1"/>
    <col min="3" max="3" width="10.7109375" customWidth="1"/>
    <col min="4" max="5" width="3.42578125" customWidth="1"/>
    <col min="6" max="6" width="10.7109375" customWidth="1"/>
    <col min="7" max="7" width="4" customWidth="1"/>
    <col min="8" max="9" width="5" customWidth="1"/>
    <col min="10" max="11" width="4" customWidth="1"/>
    <col min="12" max="12" width="2" customWidth="1"/>
    <col min="13" max="16" width="4" customWidth="1"/>
    <col min="17" max="17" width="15.42578125" bestFit="1" customWidth="1"/>
    <col min="18" max="21" width="7.85546875" bestFit="1" customWidth="1"/>
    <col min="22" max="22" width="4" customWidth="1"/>
    <col min="23" max="23" width="15.42578125" bestFit="1" customWidth="1"/>
    <col min="24" max="27" width="7.85546875" bestFit="1" customWidth="1"/>
    <col min="28" max="29" width="4" customWidth="1"/>
    <col min="30" max="30" width="2" customWidth="1"/>
    <col min="31" max="42" width="4" customWidth="1"/>
    <col min="43" max="43" width="5" customWidth="1"/>
    <col min="44" max="44" width="3" customWidth="1"/>
    <col min="45" max="45" width="2" customWidth="1"/>
    <col min="46" max="46" width="10.7109375" bestFit="1" customWidth="1"/>
  </cols>
  <sheetData>
    <row r="1" spans="1:21" x14ac:dyDescent="0.25">
      <c r="A1" s="15" t="s">
        <v>43</v>
      </c>
    </row>
    <row r="3" spans="1:21" x14ac:dyDescent="0.25">
      <c r="A3" s="3" t="s">
        <v>22</v>
      </c>
      <c r="B3" s="3" t="s">
        <v>19</v>
      </c>
    </row>
    <row r="4" spans="1:21" x14ac:dyDescent="0.25">
      <c r="A4" s="3" t="s">
        <v>21</v>
      </c>
      <c r="B4" t="s">
        <v>18</v>
      </c>
      <c r="C4" t="s">
        <v>20</v>
      </c>
      <c r="Q4" s="26" t="s">
        <v>63</v>
      </c>
      <c r="R4" s="26" t="s">
        <v>23</v>
      </c>
      <c r="S4" s="26" t="s">
        <v>27</v>
      </c>
      <c r="T4" s="26" t="s">
        <v>28</v>
      </c>
      <c r="U4" s="26" t="s">
        <v>29</v>
      </c>
    </row>
    <row r="5" spans="1:21" x14ac:dyDescent="0.25">
      <c r="A5" s="4">
        <v>0.3</v>
      </c>
      <c r="B5" s="5">
        <v>1</v>
      </c>
      <c r="C5" s="5">
        <v>1</v>
      </c>
      <c r="Q5" s="23" t="s">
        <v>64</v>
      </c>
      <c r="R5" s="23">
        <v>12</v>
      </c>
      <c r="S5" s="23">
        <v>8</v>
      </c>
      <c r="T5" s="23">
        <v>9</v>
      </c>
      <c r="U5" s="23">
        <v>13</v>
      </c>
    </row>
    <row r="6" spans="1:21" x14ac:dyDescent="0.25">
      <c r="A6" s="4">
        <v>0.32</v>
      </c>
      <c r="B6" s="5">
        <v>1</v>
      </c>
      <c r="C6" s="5">
        <v>1</v>
      </c>
      <c r="Q6" s="23" t="s">
        <v>65</v>
      </c>
      <c r="R6" s="23">
        <v>7</v>
      </c>
      <c r="S6" s="23">
        <v>9</v>
      </c>
      <c r="T6" s="23">
        <v>6</v>
      </c>
      <c r="U6" s="23">
        <v>4</v>
      </c>
    </row>
    <row r="7" spans="1:21" x14ac:dyDescent="0.25">
      <c r="A7" s="4">
        <v>0.5</v>
      </c>
      <c r="B7" s="5">
        <v>2</v>
      </c>
      <c r="C7" s="5">
        <v>2</v>
      </c>
      <c r="Q7" s="29" t="s">
        <v>66</v>
      </c>
      <c r="R7" s="23">
        <v>2</v>
      </c>
      <c r="S7" s="23">
        <v>4</v>
      </c>
      <c r="T7" s="23">
        <v>2</v>
      </c>
      <c r="U7" s="23">
        <v>4</v>
      </c>
    </row>
    <row r="8" spans="1:21" x14ac:dyDescent="0.25">
      <c r="A8" s="4">
        <v>0.6</v>
      </c>
      <c r="B8" s="5">
        <v>2</v>
      </c>
      <c r="C8" s="5">
        <v>2</v>
      </c>
      <c r="Q8" s="29" t="s">
        <v>68</v>
      </c>
      <c r="R8" s="23">
        <v>1</v>
      </c>
      <c r="S8" s="23">
        <v>2</v>
      </c>
      <c r="T8" s="23">
        <v>2</v>
      </c>
      <c r="U8" s="23">
        <v>1</v>
      </c>
    </row>
    <row r="9" spans="1:21" ht="15.75" thickBot="1" x14ac:dyDescent="0.3">
      <c r="A9" s="4">
        <v>0.7</v>
      </c>
      <c r="B9" s="5">
        <v>1</v>
      </c>
      <c r="C9" s="5">
        <v>1</v>
      </c>
      <c r="Q9" s="25" t="s">
        <v>67</v>
      </c>
      <c r="R9" s="25">
        <v>2</v>
      </c>
      <c r="S9" s="25">
        <v>2</v>
      </c>
      <c r="T9" s="25">
        <v>4</v>
      </c>
      <c r="U9" s="25">
        <v>2</v>
      </c>
    </row>
    <row r="10" spans="1:21" ht="15.75" thickTop="1" x14ac:dyDescent="0.25">
      <c r="A10" s="4">
        <v>0.76</v>
      </c>
      <c r="B10" s="5">
        <v>1</v>
      </c>
      <c r="C10" s="5">
        <v>1</v>
      </c>
      <c r="Q10" s="24" t="s">
        <v>56</v>
      </c>
      <c r="R10" s="24">
        <f>SUM(R5:R9)</f>
        <v>24</v>
      </c>
      <c r="S10" s="24">
        <f>SUM(S5:S9)</f>
        <v>25</v>
      </c>
      <c r="T10" s="24">
        <f>SUM(T5:T9)</f>
        <v>23</v>
      </c>
      <c r="U10" s="24">
        <f>SUM(U5:U9)</f>
        <v>24</v>
      </c>
    </row>
    <row r="11" spans="1:21" x14ac:dyDescent="0.25">
      <c r="A11" s="4">
        <v>0.8</v>
      </c>
      <c r="B11" s="5">
        <v>1</v>
      </c>
      <c r="C11" s="5">
        <v>1</v>
      </c>
    </row>
    <row r="12" spans="1:21" x14ac:dyDescent="0.25">
      <c r="A12" s="4">
        <v>0.9</v>
      </c>
      <c r="B12" s="5">
        <v>1</v>
      </c>
      <c r="C12" s="5">
        <v>1</v>
      </c>
    </row>
    <row r="13" spans="1:21" x14ac:dyDescent="0.25">
      <c r="A13" s="4">
        <v>1</v>
      </c>
      <c r="B13" s="5">
        <v>2</v>
      </c>
      <c r="C13" s="5">
        <v>2</v>
      </c>
    </row>
    <row r="14" spans="1:21" x14ac:dyDescent="0.25">
      <c r="A14" s="4">
        <v>1.2</v>
      </c>
      <c r="B14" s="5">
        <v>1</v>
      </c>
      <c r="C14" s="5">
        <v>1</v>
      </c>
    </row>
    <row r="15" spans="1:21" x14ac:dyDescent="0.25">
      <c r="A15" s="4">
        <v>1.3</v>
      </c>
      <c r="B15" s="5">
        <v>2</v>
      </c>
      <c r="C15" s="5">
        <v>2</v>
      </c>
    </row>
    <row r="16" spans="1:21" x14ac:dyDescent="0.25">
      <c r="A16" s="4">
        <v>1.4</v>
      </c>
      <c r="B16" s="5">
        <v>1</v>
      </c>
      <c r="C16" s="5">
        <v>1</v>
      </c>
    </row>
    <row r="17" spans="1:21" x14ac:dyDescent="0.25">
      <c r="A17" s="4">
        <v>1.5</v>
      </c>
      <c r="B17" s="5">
        <v>1</v>
      </c>
      <c r="C17" s="5">
        <v>1</v>
      </c>
    </row>
    <row r="18" spans="1:21" x14ac:dyDescent="0.25">
      <c r="A18" s="4">
        <v>2.4</v>
      </c>
      <c r="B18" s="5">
        <v>1</v>
      </c>
      <c r="C18" s="5">
        <v>1</v>
      </c>
    </row>
    <row r="19" spans="1:21" x14ac:dyDescent="0.25">
      <c r="A19" s="4">
        <v>2.6</v>
      </c>
      <c r="B19" s="5">
        <v>1</v>
      </c>
      <c r="C19" s="5">
        <v>1</v>
      </c>
      <c r="Q19" s="26" t="s">
        <v>63</v>
      </c>
      <c r="R19" s="26" t="s">
        <v>23</v>
      </c>
      <c r="S19" s="26" t="s">
        <v>27</v>
      </c>
      <c r="T19" s="26" t="s">
        <v>28</v>
      </c>
      <c r="U19" s="26" t="s">
        <v>29</v>
      </c>
    </row>
    <row r="20" spans="1:21" x14ac:dyDescent="0.25">
      <c r="A20" s="4">
        <v>2.8</v>
      </c>
      <c r="B20" s="5">
        <v>1</v>
      </c>
      <c r="C20" s="5">
        <v>1</v>
      </c>
      <c r="Q20" s="23" t="s">
        <v>64</v>
      </c>
      <c r="R20" s="27">
        <f>R5/24</f>
        <v>0.5</v>
      </c>
      <c r="S20" s="27">
        <f>S5/25</f>
        <v>0.32</v>
      </c>
      <c r="T20" s="27">
        <f>T5/23</f>
        <v>0.39130434782608697</v>
      </c>
      <c r="U20" s="27">
        <f>U5/24</f>
        <v>0.54166666666666663</v>
      </c>
    </row>
    <row r="21" spans="1:21" x14ac:dyDescent="0.25">
      <c r="A21" s="4">
        <v>3</v>
      </c>
      <c r="B21" s="5">
        <v>1</v>
      </c>
      <c r="C21" s="5">
        <v>1</v>
      </c>
      <c r="Q21" s="23" t="s">
        <v>65</v>
      </c>
      <c r="R21" s="27">
        <f t="shared" ref="R21:R24" si="0">R6/24</f>
        <v>0.29166666666666669</v>
      </c>
      <c r="S21" s="27">
        <f t="shared" ref="S21:S24" si="1">S6/25</f>
        <v>0.36</v>
      </c>
      <c r="T21" s="27">
        <f t="shared" ref="T21:T24" si="2">T6/23</f>
        <v>0.2608695652173913</v>
      </c>
      <c r="U21" s="27">
        <f t="shared" ref="U21:U24" si="3">U6/24</f>
        <v>0.16666666666666666</v>
      </c>
    </row>
    <row r="22" spans="1:21" x14ac:dyDescent="0.25">
      <c r="A22" s="4">
        <v>3.7</v>
      </c>
      <c r="B22" s="5">
        <v>1</v>
      </c>
      <c r="C22" s="5">
        <v>1</v>
      </c>
      <c r="Q22" s="29" t="s">
        <v>66</v>
      </c>
      <c r="R22" s="27">
        <f t="shared" si="0"/>
        <v>8.3333333333333329E-2</v>
      </c>
      <c r="S22" s="27">
        <f t="shared" si="1"/>
        <v>0.16</v>
      </c>
      <c r="T22" s="27">
        <f t="shared" si="2"/>
        <v>8.6956521739130432E-2</v>
      </c>
      <c r="U22" s="27">
        <f t="shared" si="3"/>
        <v>0.16666666666666666</v>
      </c>
    </row>
    <row r="23" spans="1:21" x14ac:dyDescent="0.25">
      <c r="A23" s="4">
        <v>4.9000000000000004</v>
      </c>
      <c r="B23" s="5">
        <v>1</v>
      </c>
      <c r="C23" s="5">
        <v>1</v>
      </c>
      <c r="Q23" s="29" t="s">
        <v>68</v>
      </c>
      <c r="R23" s="27">
        <f t="shared" si="0"/>
        <v>4.1666666666666664E-2</v>
      </c>
      <c r="S23" s="27">
        <f t="shared" si="1"/>
        <v>0.08</v>
      </c>
      <c r="T23" s="27">
        <f t="shared" si="2"/>
        <v>8.6956521739130432E-2</v>
      </c>
      <c r="U23" s="27">
        <f t="shared" si="3"/>
        <v>4.1666666666666664E-2</v>
      </c>
    </row>
    <row r="24" spans="1:21" ht="15.75" thickBot="1" x14ac:dyDescent="0.3">
      <c r="A24" s="4">
        <v>8.6</v>
      </c>
      <c r="B24" s="5">
        <v>1</v>
      </c>
      <c r="C24" s="5">
        <v>1</v>
      </c>
      <c r="Q24" s="25" t="s">
        <v>67</v>
      </c>
      <c r="R24" s="28">
        <f t="shared" si="0"/>
        <v>8.3333333333333329E-2</v>
      </c>
      <c r="S24" s="28">
        <f t="shared" si="1"/>
        <v>0.08</v>
      </c>
      <c r="T24" s="28">
        <f t="shared" si="2"/>
        <v>0.17391304347826086</v>
      </c>
      <c r="U24" s="28">
        <f t="shared" si="3"/>
        <v>8.3333333333333329E-2</v>
      </c>
    </row>
    <row r="25" spans="1:21" ht="15.75" thickTop="1" x14ac:dyDescent="0.25">
      <c r="A25" s="4" t="s">
        <v>13</v>
      </c>
      <c r="B25" s="5">
        <v>1</v>
      </c>
      <c r="C25" s="5">
        <v>1</v>
      </c>
      <c r="Q25" s="24" t="s">
        <v>56</v>
      </c>
      <c r="R25" s="24">
        <f>SUM(R20:R24)</f>
        <v>1</v>
      </c>
      <c r="S25" s="24">
        <f>SUM(S20:S24)</f>
        <v>0.99999999999999989</v>
      </c>
      <c r="T25" s="24">
        <f>SUM(T20:T24)</f>
        <v>0.99999999999999989</v>
      </c>
      <c r="U25" s="24">
        <f>SUM(U20:U24)</f>
        <v>0.99999999999999989</v>
      </c>
    </row>
    <row r="26" spans="1:21" x14ac:dyDescent="0.25">
      <c r="A26" s="4" t="s">
        <v>20</v>
      </c>
      <c r="B26" s="5">
        <v>25</v>
      </c>
      <c r="C26" s="5">
        <v>25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workbookViewId="0">
      <selection activeCell="Q30" sqref="Q30"/>
    </sheetView>
  </sheetViews>
  <sheetFormatPr defaultRowHeight="15" x14ac:dyDescent="0.25"/>
  <cols>
    <col min="1" max="1" width="18" bestFit="1" customWidth="1"/>
    <col min="2" max="2" width="19.5703125" customWidth="1"/>
    <col min="3" max="3" width="3.42578125" customWidth="1"/>
    <col min="4" max="4" width="8" bestFit="1" customWidth="1"/>
    <col min="5" max="5" width="12.85546875" bestFit="1" customWidth="1"/>
    <col min="6" max="6" width="10.7109375" customWidth="1"/>
    <col min="7" max="7" width="8" bestFit="1" customWidth="1"/>
    <col min="8" max="8" width="12.85546875" bestFit="1" customWidth="1"/>
    <col min="9" max="9" width="3.85546875" customWidth="1"/>
    <col min="10" max="10" width="8" bestFit="1" customWidth="1"/>
    <col min="11" max="11" width="12.85546875" bestFit="1" customWidth="1"/>
    <col min="12" max="12" width="6.85546875" customWidth="1"/>
    <col min="13" max="13" width="10.7109375" bestFit="1" customWidth="1"/>
  </cols>
  <sheetData>
    <row r="1" spans="1:18" x14ac:dyDescent="0.25">
      <c r="A1" s="15" t="s">
        <v>44</v>
      </c>
    </row>
    <row r="3" spans="1:18" x14ac:dyDescent="0.25">
      <c r="A3" t="s">
        <v>22</v>
      </c>
      <c r="B3" t="s">
        <v>19</v>
      </c>
      <c r="N3" s="26" t="s">
        <v>36</v>
      </c>
      <c r="O3" s="26" t="s">
        <v>23</v>
      </c>
      <c r="P3" s="26" t="s">
        <v>27</v>
      </c>
      <c r="Q3" s="26" t="s">
        <v>28</v>
      </c>
      <c r="R3" s="26" t="s">
        <v>29</v>
      </c>
    </row>
    <row r="4" spans="1:18" x14ac:dyDescent="0.25">
      <c r="A4" t="s">
        <v>21</v>
      </c>
      <c r="B4" t="s">
        <v>15</v>
      </c>
      <c r="C4" t="s">
        <v>16</v>
      </c>
      <c r="D4" t="s">
        <v>17</v>
      </c>
      <c r="E4" t="s">
        <v>18</v>
      </c>
      <c r="F4" t="s">
        <v>20</v>
      </c>
      <c r="N4" s="23" t="s">
        <v>30</v>
      </c>
      <c r="O4" s="23">
        <v>2</v>
      </c>
      <c r="P4" s="23">
        <v>2</v>
      </c>
      <c r="Q4" s="23">
        <v>2</v>
      </c>
      <c r="R4" s="23">
        <v>2</v>
      </c>
    </row>
    <row r="5" spans="1:18" x14ac:dyDescent="0.25">
      <c r="A5" s="4">
        <v>0</v>
      </c>
      <c r="B5" s="5">
        <v>7</v>
      </c>
      <c r="C5" s="5">
        <v>11</v>
      </c>
      <c r="D5" s="5">
        <v>6</v>
      </c>
      <c r="E5" s="5">
        <v>12</v>
      </c>
      <c r="F5" s="5">
        <v>36</v>
      </c>
      <c r="N5" s="23" t="s">
        <v>31</v>
      </c>
      <c r="O5" s="23">
        <v>5</v>
      </c>
      <c r="P5" s="23">
        <v>5</v>
      </c>
      <c r="Q5" s="23">
        <v>0</v>
      </c>
      <c r="R5" s="23">
        <v>6</v>
      </c>
    </row>
    <row r="6" spans="1:18" x14ac:dyDescent="0.25">
      <c r="A6" s="4">
        <v>1</v>
      </c>
      <c r="B6" s="5"/>
      <c r="C6" s="5"/>
      <c r="D6" s="5">
        <v>1</v>
      </c>
      <c r="E6" s="5"/>
      <c r="F6" s="5">
        <v>1</v>
      </c>
      <c r="N6" s="23" t="s">
        <v>32</v>
      </c>
      <c r="O6" s="23">
        <v>8</v>
      </c>
      <c r="P6" s="23">
        <v>6</v>
      </c>
      <c r="Q6" s="23">
        <v>9</v>
      </c>
      <c r="R6" s="23">
        <v>6</v>
      </c>
    </row>
    <row r="7" spans="1:18" x14ac:dyDescent="0.25">
      <c r="A7" s="4">
        <v>2</v>
      </c>
      <c r="B7" s="5">
        <v>1</v>
      </c>
      <c r="C7" s="5"/>
      <c r="D7" s="5"/>
      <c r="E7" s="5"/>
      <c r="F7" s="5">
        <v>1</v>
      </c>
      <c r="N7" s="23" t="s">
        <v>33</v>
      </c>
      <c r="O7" s="23">
        <v>8</v>
      </c>
      <c r="P7" s="23">
        <v>10</v>
      </c>
      <c r="Q7" s="23">
        <v>12</v>
      </c>
      <c r="R7" s="23">
        <v>8</v>
      </c>
    </row>
    <row r="8" spans="1:18" ht="15.75" thickBot="1" x14ac:dyDescent="0.3">
      <c r="A8" s="4">
        <v>7.5</v>
      </c>
      <c r="B8" s="5"/>
      <c r="C8" s="5"/>
      <c r="D8" s="5">
        <v>1</v>
      </c>
      <c r="E8" s="5"/>
      <c r="F8" s="5">
        <v>1</v>
      </c>
      <c r="N8" s="25" t="s">
        <v>34</v>
      </c>
      <c r="O8" s="25">
        <v>1</v>
      </c>
      <c r="P8" s="25">
        <v>1</v>
      </c>
      <c r="Q8" s="25">
        <v>2</v>
      </c>
      <c r="R8" s="25">
        <v>2</v>
      </c>
    </row>
    <row r="9" spans="1:18" ht="15.75" thickTop="1" x14ac:dyDescent="0.25">
      <c r="A9" s="4">
        <v>8</v>
      </c>
      <c r="B9" s="5">
        <v>1</v>
      </c>
      <c r="C9" s="5"/>
      <c r="D9" s="5"/>
      <c r="E9" s="5"/>
      <c r="F9" s="5">
        <v>1</v>
      </c>
      <c r="N9" s="30" t="s">
        <v>56</v>
      </c>
      <c r="O9" s="24">
        <f>SUM(O4:O8)</f>
        <v>24</v>
      </c>
      <c r="P9" s="24">
        <f>SUM(P4:P8)</f>
        <v>24</v>
      </c>
      <c r="Q9" s="24">
        <f>SUM(Q4:Q8)</f>
        <v>25</v>
      </c>
      <c r="R9" s="24">
        <f>SUM(R4:R8)</f>
        <v>24</v>
      </c>
    </row>
    <row r="10" spans="1:18" x14ac:dyDescent="0.25">
      <c r="A10" s="4">
        <v>10</v>
      </c>
      <c r="B10" s="5"/>
      <c r="C10" s="5"/>
      <c r="D10" s="5">
        <v>1</v>
      </c>
      <c r="E10" s="5"/>
      <c r="F10" s="5">
        <v>1</v>
      </c>
    </row>
    <row r="11" spans="1:18" x14ac:dyDescent="0.25">
      <c r="A11" s="4">
        <v>12</v>
      </c>
      <c r="B11" s="5"/>
      <c r="C11" s="5"/>
      <c r="D11" s="5"/>
      <c r="E11" s="5">
        <v>1</v>
      </c>
      <c r="F11" s="5">
        <v>1</v>
      </c>
    </row>
    <row r="12" spans="1:18" x14ac:dyDescent="0.25">
      <c r="A12" s="4">
        <v>15</v>
      </c>
      <c r="B12" s="5">
        <v>1</v>
      </c>
      <c r="C12" s="5">
        <v>1</v>
      </c>
      <c r="D12" s="5"/>
      <c r="E12" s="5"/>
      <c r="F12" s="5">
        <v>2</v>
      </c>
    </row>
    <row r="13" spans="1:18" x14ac:dyDescent="0.25">
      <c r="A13" s="4">
        <v>18</v>
      </c>
      <c r="B13" s="5"/>
      <c r="C13" s="5"/>
      <c r="D13" s="5"/>
      <c r="E13" s="5">
        <v>1</v>
      </c>
      <c r="F13" s="5">
        <v>1</v>
      </c>
    </row>
    <row r="14" spans="1:18" x14ac:dyDescent="0.25">
      <c r="A14" s="4">
        <v>20</v>
      </c>
      <c r="B14" s="5"/>
      <c r="C14" s="5"/>
      <c r="D14" s="5"/>
      <c r="E14" s="5">
        <v>1</v>
      </c>
      <c r="F14" s="5">
        <v>1</v>
      </c>
    </row>
    <row r="15" spans="1:18" x14ac:dyDescent="0.25">
      <c r="A15" s="4">
        <v>23</v>
      </c>
      <c r="B15" s="5"/>
      <c r="C15" s="5"/>
      <c r="D15" s="5">
        <v>1</v>
      </c>
      <c r="E15" s="5"/>
      <c r="F15" s="5">
        <v>1</v>
      </c>
    </row>
    <row r="16" spans="1:18" x14ac:dyDescent="0.25">
      <c r="A16" s="4">
        <v>30</v>
      </c>
      <c r="B16" s="5">
        <v>2</v>
      </c>
      <c r="C16" s="5">
        <v>1</v>
      </c>
      <c r="D16" s="5">
        <v>1</v>
      </c>
      <c r="E16" s="5"/>
      <c r="F16" s="5">
        <v>4</v>
      </c>
    </row>
    <row r="17" spans="1:18" x14ac:dyDescent="0.25">
      <c r="A17" s="4">
        <v>32</v>
      </c>
      <c r="B17" s="5">
        <v>1</v>
      </c>
      <c r="C17" s="5"/>
      <c r="D17" s="5"/>
      <c r="E17" s="5"/>
      <c r="F17" s="5">
        <v>1</v>
      </c>
    </row>
    <row r="18" spans="1:18" x14ac:dyDescent="0.25">
      <c r="A18" s="4">
        <v>33</v>
      </c>
      <c r="B18" s="5"/>
      <c r="C18" s="5"/>
      <c r="D18" s="5">
        <v>1</v>
      </c>
      <c r="E18" s="5"/>
      <c r="F18" s="5">
        <v>1</v>
      </c>
    </row>
    <row r="19" spans="1:18" x14ac:dyDescent="0.25">
      <c r="A19" s="4">
        <v>34.5</v>
      </c>
      <c r="B19" s="5"/>
      <c r="C19" s="5">
        <v>1</v>
      </c>
      <c r="D19" s="5"/>
      <c r="E19" s="5"/>
      <c r="F19" s="5">
        <v>1</v>
      </c>
    </row>
    <row r="20" spans="1:18" x14ac:dyDescent="0.25">
      <c r="A20" s="4">
        <v>37</v>
      </c>
      <c r="B20" s="5"/>
      <c r="C20" s="5"/>
      <c r="D20" s="5"/>
      <c r="E20" s="5">
        <v>1</v>
      </c>
      <c r="F20" s="5">
        <v>1</v>
      </c>
    </row>
    <row r="21" spans="1:18" x14ac:dyDescent="0.25">
      <c r="A21" s="4">
        <v>40</v>
      </c>
      <c r="B21" s="5"/>
      <c r="C21" s="5">
        <v>2</v>
      </c>
      <c r="D21" s="5"/>
      <c r="E21" s="5">
        <v>2</v>
      </c>
      <c r="F21" s="5">
        <v>4</v>
      </c>
      <c r="N21" s="26" t="s">
        <v>36</v>
      </c>
      <c r="O21" s="26" t="s">
        <v>23</v>
      </c>
      <c r="P21" s="26" t="s">
        <v>27</v>
      </c>
      <c r="Q21" s="26" t="s">
        <v>28</v>
      </c>
      <c r="R21" s="26" t="s">
        <v>29</v>
      </c>
    </row>
    <row r="22" spans="1:18" x14ac:dyDescent="0.25">
      <c r="A22" s="4">
        <v>43</v>
      </c>
      <c r="B22" s="5"/>
      <c r="C22" s="5"/>
      <c r="D22" s="5">
        <v>1</v>
      </c>
      <c r="E22" s="5"/>
      <c r="F22" s="5">
        <v>1</v>
      </c>
      <c r="N22" s="23" t="s">
        <v>30</v>
      </c>
      <c r="O22" s="27">
        <f>O4/24</f>
        <v>8.3333333333333329E-2</v>
      </c>
      <c r="P22" s="27">
        <f>P4/24</f>
        <v>8.3333333333333329E-2</v>
      </c>
      <c r="Q22" s="27">
        <f>Q4/25</f>
        <v>0.08</v>
      </c>
      <c r="R22" s="27">
        <f>R4/24</f>
        <v>8.3333333333333329E-2</v>
      </c>
    </row>
    <row r="23" spans="1:18" x14ac:dyDescent="0.25">
      <c r="A23" s="4">
        <v>44</v>
      </c>
      <c r="B23" s="5"/>
      <c r="C23" s="5">
        <v>1</v>
      </c>
      <c r="D23" s="5"/>
      <c r="E23" s="5"/>
      <c r="F23" s="5">
        <v>1</v>
      </c>
      <c r="N23" s="23" t="s">
        <v>31</v>
      </c>
      <c r="O23" s="27">
        <f>O5/24</f>
        <v>0.20833333333333334</v>
      </c>
      <c r="P23" s="27">
        <f>P5/24</f>
        <v>0.20833333333333334</v>
      </c>
      <c r="Q23" s="27">
        <f>Q5/25</f>
        <v>0</v>
      </c>
      <c r="R23" s="27">
        <f>R5/24</f>
        <v>0.25</v>
      </c>
    </row>
    <row r="24" spans="1:18" x14ac:dyDescent="0.25">
      <c r="A24" s="4">
        <v>47</v>
      </c>
      <c r="B24" s="5">
        <v>1</v>
      </c>
      <c r="C24" s="5"/>
      <c r="D24" s="5"/>
      <c r="E24" s="5"/>
      <c r="F24" s="5">
        <v>1</v>
      </c>
      <c r="N24" s="23" t="s">
        <v>32</v>
      </c>
      <c r="O24" s="27">
        <f>O6/24</f>
        <v>0.33333333333333331</v>
      </c>
      <c r="P24" s="27">
        <f>P6/24</f>
        <v>0.25</v>
      </c>
      <c r="Q24" s="27">
        <f>Q6/25</f>
        <v>0.36</v>
      </c>
      <c r="R24" s="27">
        <f>R6/24</f>
        <v>0.25</v>
      </c>
    </row>
    <row r="25" spans="1:18" x14ac:dyDescent="0.25">
      <c r="A25" s="4">
        <v>48</v>
      </c>
      <c r="B25" s="5"/>
      <c r="C25" s="5">
        <v>1</v>
      </c>
      <c r="D25" s="5"/>
      <c r="E25" s="5"/>
      <c r="F25" s="5">
        <v>1</v>
      </c>
      <c r="N25" s="23" t="s">
        <v>33</v>
      </c>
      <c r="O25" s="27">
        <f>O7/24</f>
        <v>0.33333333333333331</v>
      </c>
      <c r="P25" s="27">
        <f>P7/24</f>
        <v>0.41666666666666669</v>
      </c>
      <c r="Q25" s="27">
        <f>Q7/25</f>
        <v>0.48</v>
      </c>
      <c r="R25" s="27">
        <f>R7/24</f>
        <v>0.33333333333333331</v>
      </c>
    </row>
    <row r="26" spans="1:18" ht="15.75" thickBot="1" x14ac:dyDescent="0.3">
      <c r="A26" s="4">
        <v>50</v>
      </c>
      <c r="B26" s="5">
        <v>1</v>
      </c>
      <c r="C26" s="5">
        <v>1</v>
      </c>
      <c r="D26" s="5">
        <v>3</v>
      </c>
      <c r="E26" s="5"/>
      <c r="F26" s="5">
        <v>5</v>
      </c>
      <c r="N26" s="25" t="s">
        <v>34</v>
      </c>
      <c r="O26" s="28">
        <f>O8/24</f>
        <v>4.1666666666666664E-2</v>
      </c>
      <c r="P26" s="28">
        <f>P8/24</f>
        <v>4.1666666666666664E-2</v>
      </c>
      <c r="Q26" s="28">
        <f>Q8/25</f>
        <v>0.08</v>
      </c>
      <c r="R26" s="28">
        <f>R8/24</f>
        <v>8.3333333333333329E-2</v>
      </c>
    </row>
    <row r="27" spans="1:18" ht="15.75" thickTop="1" x14ac:dyDescent="0.25">
      <c r="A27" s="4">
        <v>60</v>
      </c>
      <c r="B27" s="5">
        <v>2</v>
      </c>
      <c r="C27" s="5"/>
      <c r="D27" s="5"/>
      <c r="E27" s="5"/>
      <c r="F27" s="5">
        <v>2</v>
      </c>
      <c r="N27" s="30" t="s">
        <v>56</v>
      </c>
      <c r="O27" s="24">
        <f>SUM(O22:O26)</f>
        <v>0.99999999999999989</v>
      </c>
      <c r="P27" s="24">
        <f>SUM(P22:P26)</f>
        <v>1.0000000000000002</v>
      </c>
      <c r="Q27" s="24">
        <f>SUM(Q22:Q26)</f>
        <v>0.99999999999999989</v>
      </c>
      <c r="R27" s="24">
        <f>SUM(R22:R26)</f>
        <v>0.99999999999999989</v>
      </c>
    </row>
    <row r="28" spans="1:18" x14ac:dyDescent="0.25">
      <c r="A28" s="4">
        <v>78</v>
      </c>
      <c r="B28" s="5">
        <v>1</v>
      </c>
      <c r="C28" s="5"/>
      <c r="D28" s="5"/>
      <c r="E28" s="5"/>
      <c r="F28" s="5">
        <v>1</v>
      </c>
    </row>
    <row r="29" spans="1:18" x14ac:dyDescent="0.25">
      <c r="A29" s="4" t="s">
        <v>13</v>
      </c>
      <c r="B29" s="5">
        <v>7</v>
      </c>
      <c r="C29" s="5">
        <v>6</v>
      </c>
      <c r="D29" s="5">
        <v>9</v>
      </c>
      <c r="E29" s="5">
        <v>7</v>
      </c>
      <c r="F29" s="5">
        <v>29</v>
      </c>
    </row>
    <row r="30" spans="1:18" x14ac:dyDescent="0.25">
      <c r="A30" s="4" t="s">
        <v>20</v>
      </c>
      <c r="B30" s="5">
        <v>25</v>
      </c>
      <c r="C30" s="5">
        <v>25</v>
      </c>
      <c r="D30" s="5">
        <v>25</v>
      </c>
      <c r="E30" s="5">
        <v>25</v>
      </c>
      <c r="F30" s="5">
        <v>100</v>
      </c>
    </row>
    <row r="39" spans="1:11" x14ac:dyDescent="0.25">
      <c r="A39" t="s">
        <v>24</v>
      </c>
    </row>
    <row r="41" spans="1:11" x14ac:dyDescent="0.25">
      <c r="A41" t="s">
        <v>23</v>
      </c>
      <c r="B41" t="s">
        <v>24</v>
      </c>
      <c r="D41" t="s">
        <v>27</v>
      </c>
      <c r="E41" t="s">
        <v>24</v>
      </c>
      <c r="G41" t="s">
        <v>28</v>
      </c>
      <c r="H41" t="s">
        <v>24</v>
      </c>
      <c r="J41" t="s">
        <v>29</v>
      </c>
      <c r="K41" t="s">
        <v>24</v>
      </c>
    </row>
    <row r="42" spans="1:11" x14ac:dyDescent="0.25">
      <c r="A42" t="s">
        <v>26</v>
      </c>
      <c r="B42" t="s">
        <v>25</v>
      </c>
      <c r="D42" t="s">
        <v>26</v>
      </c>
      <c r="E42" t="s">
        <v>25</v>
      </c>
      <c r="G42" t="s">
        <v>26</v>
      </c>
      <c r="H42" t="s">
        <v>25</v>
      </c>
      <c r="J42" t="s">
        <v>26</v>
      </c>
      <c r="K42" t="s">
        <v>25</v>
      </c>
    </row>
    <row r="43" spans="1:11" x14ac:dyDescent="0.25">
      <c r="A43">
        <v>8.9</v>
      </c>
      <c r="B43">
        <v>1</v>
      </c>
      <c r="D43">
        <v>9.5</v>
      </c>
      <c r="E43">
        <v>1</v>
      </c>
      <c r="G43" s="4">
        <v>9.1</v>
      </c>
      <c r="H43" s="5">
        <v>1</v>
      </c>
      <c r="J43" s="4">
        <v>8.1999999999999993</v>
      </c>
      <c r="K43" s="5">
        <v>1</v>
      </c>
    </row>
    <row r="44" spans="1:11" x14ac:dyDescent="0.25">
      <c r="A44">
        <v>9.9</v>
      </c>
      <c r="B44">
        <v>1</v>
      </c>
      <c r="D44">
        <v>9.8000000000000007</v>
      </c>
      <c r="E44">
        <v>1</v>
      </c>
      <c r="G44" s="4">
        <v>9.5</v>
      </c>
      <c r="H44" s="5">
        <v>1</v>
      </c>
      <c r="J44" s="4">
        <v>9.1999999999999993</v>
      </c>
      <c r="K44" s="5">
        <v>1</v>
      </c>
    </row>
    <row r="45" spans="1:11" x14ac:dyDescent="0.25">
      <c r="A45">
        <v>10.199999999999999</v>
      </c>
      <c r="B45">
        <v>1</v>
      </c>
      <c r="D45">
        <v>10.3</v>
      </c>
      <c r="E45">
        <v>1</v>
      </c>
      <c r="G45" s="4">
        <v>12</v>
      </c>
      <c r="H45" s="5">
        <v>1</v>
      </c>
      <c r="J45" s="4">
        <v>10.199999999999999</v>
      </c>
      <c r="K45" s="5">
        <v>1</v>
      </c>
    </row>
    <row r="46" spans="1:11" x14ac:dyDescent="0.25">
      <c r="A46">
        <v>10.3</v>
      </c>
      <c r="B46">
        <v>1</v>
      </c>
      <c r="D46">
        <v>10.4</v>
      </c>
      <c r="E46">
        <v>1</v>
      </c>
      <c r="G46" s="4">
        <v>12.1</v>
      </c>
      <c r="H46" s="5">
        <v>1</v>
      </c>
      <c r="J46" s="4">
        <v>11.1</v>
      </c>
      <c r="K46" s="5">
        <v>2</v>
      </c>
    </row>
    <row r="47" spans="1:11" x14ac:dyDescent="0.25">
      <c r="A47">
        <v>11.7</v>
      </c>
      <c r="B47">
        <v>1</v>
      </c>
      <c r="D47">
        <v>11.3</v>
      </c>
      <c r="E47">
        <v>1</v>
      </c>
      <c r="G47" s="4">
        <v>12.6</v>
      </c>
      <c r="H47" s="5">
        <v>3</v>
      </c>
      <c r="J47" s="4">
        <v>11.2</v>
      </c>
      <c r="K47" s="5">
        <v>1</v>
      </c>
    </row>
    <row r="48" spans="1:11" x14ac:dyDescent="0.25">
      <c r="A48">
        <v>11.8</v>
      </c>
      <c r="B48">
        <v>1</v>
      </c>
      <c r="D48">
        <v>11.5</v>
      </c>
      <c r="E48">
        <v>1</v>
      </c>
      <c r="G48" s="4">
        <v>13</v>
      </c>
      <c r="H48" s="5">
        <v>1</v>
      </c>
      <c r="J48" s="4">
        <v>11.3</v>
      </c>
      <c r="K48" s="5">
        <v>1</v>
      </c>
    </row>
    <row r="49" spans="1:11" x14ac:dyDescent="0.25">
      <c r="A49">
        <v>11.9</v>
      </c>
      <c r="B49">
        <v>1</v>
      </c>
      <c r="D49">
        <v>11.8</v>
      </c>
      <c r="E49">
        <v>1</v>
      </c>
      <c r="G49" s="4">
        <v>13.1</v>
      </c>
      <c r="H49" s="5">
        <v>1</v>
      </c>
      <c r="J49" s="4">
        <v>11.7</v>
      </c>
      <c r="K49" s="5">
        <v>1</v>
      </c>
    </row>
    <row r="50" spans="1:11" x14ac:dyDescent="0.25">
      <c r="A50">
        <v>12.2</v>
      </c>
      <c r="B50">
        <v>1</v>
      </c>
      <c r="D50">
        <v>12.1</v>
      </c>
      <c r="E50">
        <v>1</v>
      </c>
      <c r="G50" s="4">
        <v>13.9</v>
      </c>
      <c r="H50" s="5">
        <v>2</v>
      </c>
      <c r="J50" s="4">
        <v>12.3</v>
      </c>
      <c r="K50" s="5">
        <v>1</v>
      </c>
    </row>
    <row r="51" spans="1:11" x14ac:dyDescent="0.25">
      <c r="A51">
        <v>13.1</v>
      </c>
      <c r="B51">
        <v>1</v>
      </c>
      <c r="D51">
        <v>12.6</v>
      </c>
      <c r="E51">
        <v>2</v>
      </c>
      <c r="G51" s="4">
        <v>14</v>
      </c>
      <c r="H51" s="5">
        <v>2</v>
      </c>
      <c r="J51" s="4">
        <v>13.2</v>
      </c>
      <c r="K51" s="5">
        <v>1</v>
      </c>
    </row>
    <row r="52" spans="1:11" x14ac:dyDescent="0.25">
      <c r="A52">
        <v>13.3</v>
      </c>
      <c r="B52">
        <v>1</v>
      </c>
      <c r="D52">
        <v>12.7</v>
      </c>
      <c r="E52">
        <v>1</v>
      </c>
      <c r="G52" s="4">
        <v>14.1</v>
      </c>
      <c r="H52" s="5">
        <v>1</v>
      </c>
      <c r="J52" s="4">
        <v>13.3</v>
      </c>
      <c r="K52" s="5">
        <v>2</v>
      </c>
    </row>
    <row r="53" spans="1:11" x14ac:dyDescent="0.25">
      <c r="A53">
        <v>13.5</v>
      </c>
      <c r="B53">
        <v>1</v>
      </c>
      <c r="D53">
        <v>13</v>
      </c>
      <c r="E53">
        <v>1</v>
      </c>
      <c r="G53" s="4">
        <v>14.3</v>
      </c>
      <c r="H53" s="5">
        <v>1</v>
      </c>
      <c r="J53" s="4">
        <v>13.5</v>
      </c>
      <c r="K53" s="5">
        <v>1</v>
      </c>
    </row>
    <row r="54" spans="1:11" x14ac:dyDescent="0.25">
      <c r="A54">
        <v>13.7</v>
      </c>
      <c r="B54">
        <v>4</v>
      </c>
      <c r="D54">
        <v>13.9</v>
      </c>
      <c r="E54">
        <v>1</v>
      </c>
      <c r="G54" s="4">
        <v>14.6</v>
      </c>
      <c r="H54" s="5">
        <v>2</v>
      </c>
      <c r="J54" s="4">
        <v>13.6</v>
      </c>
      <c r="K54" s="5">
        <v>1</v>
      </c>
    </row>
    <row r="55" spans="1:11" x14ac:dyDescent="0.25">
      <c r="A55">
        <v>14.3</v>
      </c>
      <c r="B55">
        <v>2</v>
      </c>
      <c r="D55">
        <v>14.4</v>
      </c>
      <c r="E55">
        <v>2</v>
      </c>
      <c r="G55" s="4">
        <v>14.8</v>
      </c>
      <c r="H55" s="5">
        <v>1</v>
      </c>
      <c r="J55" s="4">
        <v>14.2</v>
      </c>
      <c r="K55" s="5">
        <v>1</v>
      </c>
    </row>
    <row r="56" spans="1:11" x14ac:dyDescent="0.25">
      <c r="A56">
        <v>14.8</v>
      </c>
      <c r="B56">
        <v>1</v>
      </c>
      <c r="D56">
        <v>14.6</v>
      </c>
      <c r="E56">
        <v>1</v>
      </c>
      <c r="G56" s="4">
        <v>14.9</v>
      </c>
      <c r="H56" s="5">
        <v>2</v>
      </c>
      <c r="J56" s="4">
        <v>14.7</v>
      </c>
      <c r="K56" s="5">
        <v>2</v>
      </c>
    </row>
    <row r="57" spans="1:11" x14ac:dyDescent="0.25">
      <c r="A57">
        <v>14.9</v>
      </c>
      <c r="B57">
        <v>2</v>
      </c>
      <c r="D57">
        <v>14.9</v>
      </c>
      <c r="E57">
        <v>1</v>
      </c>
      <c r="G57" s="4">
        <v>15.3</v>
      </c>
      <c r="H57" s="5">
        <v>1</v>
      </c>
      <c r="J57" s="4">
        <v>14.9</v>
      </c>
      <c r="K57" s="5">
        <v>2</v>
      </c>
    </row>
    <row r="58" spans="1:11" x14ac:dyDescent="0.25">
      <c r="A58">
        <v>15.5</v>
      </c>
      <c r="B58">
        <v>1</v>
      </c>
      <c r="D58">
        <v>15</v>
      </c>
      <c r="E58">
        <v>1</v>
      </c>
      <c r="G58" s="4">
        <v>15.8</v>
      </c>
      <c r="H58" s="5">
        <v>2</v>
      </c>
      <c r="J58" s="4">
        <v>15.1</v>
      </c>
      <c r="K58" s="5">
        <v>1</v>
      </c>
    </row>
    <row r="59" spans="1:11" x14ac:dyDescent="0.25">
      <c r="A59">
        <v>15.7</v>
      </c>
      <c r="B59">
        <v>2</v>
      </c>
      <c r="D59">
        <v>15.1</v>
      </c>
      <c r="E59">
        <v>1</v>
      </c>
      <c r="G59" s="4">
        <v>16.2</v>
      </c>
      <c r="H59" s="5">
        <v>1</v>
      </c>
      <c r="J59" s="4">
        <v>15.4</v>
      </c>
      <c r="K59" s="5">
        <v>1</v>
      </c>
    </row>
    <row r="60" spans="1:11" x14ac:dyDescent="0.25">
      <c r="A60">
        <v>16.399999999999999</v>
      </c>
      <c r="B60">
        <v>1</v>
      </c>
      <c r="D60">
        <v>15.3</v>
      </c>
      <c r="E60">
        <v>1</v>
      </c>
      <c r="G60" s="4">
        <v>16.399999999999999</v>
      </c>
      <c r="H60" s="5">
        <v>1</v>
      </c>
      <c r="J60" s="4">
        <v>15.6</v>
      </c>
      <c r="K60" s="5">
        <v>1</v>
      </c>
    </row>
    <row r="61" spans="1:11" x14ac:dyDescent="0.25">
      <c r="A61" t="s">
        <v>35</v>
      </c>
      <c r="B61">
        <f>SUBTOTAL(109,Tabela49[Qtd])</f>
        <v>24</v>
      </c>
      <c r="D61">
        <v>15.6</v>
      </c>
      <c r="E61">
        <v>2</v>
      </c>
      <c r="G61" s="4" t="s">
        <v>35</v>
      </c>
      <c r="H61">
        <f>SUBTOTAL(109,Tabela611[Qtd])</f>
        <v>25</v>
      </c>
      <c r="J61" s="4">
        <v>16</v>
      </c>
      <c r="K61" s="5">
        <v>1</v>
      </c>
    </row>
    <row r="62" spans="1:11" x14ac:dyDescent="0.25">
      <c r="D62">
        <v>15.7</v>
      </c>
      <c r="E62">
        <v>1</v>
      </c>
      <c r="J62" s="4">
        <v>16.100000000000001</v>
      </c>
      <c r="K62" s="5">
        <v>1</v>
      </c>
    </row>
    <row r="63" spans="1:11" x14ac:dyDescent="0.25">
      <c r="D63">
        <v>16.600000000000001</v>
      </c>
      <c r="E63">
        <v>1</v>
      </c>
      <c r="J63" s="4" t="s">
        <v>35</v>
      </c>
      <c r="K63">
        <f>SUBTOTAL(109,Tabela712[Qtd])</f>
        <v>24</v>
      </c>
    </row>
    <row r="64" spans="1:11" x14ac:dyDescent="0.25">
      <c r="D64" t="s">
        <v>35</v>
      </c>
      <c r="E64">
        <f>SUBTOTAL(109,Tabela510[Qtd])</f>
        <v>24</v>
      </c>
    </row>
  </sheetData>
  <pageMargins left="0.511811024" right="0.511811024" top="0.78740157499999996" bottom="0.78740157499999996" header="0.31496062000000002" footer="0.31496062000000002"/>
  <ignoredErrors>
    <ignoredError sqref="Q22:Q26" formula="1"/>
  </ignoredErrors>
  <drawing r:id="rId2"/>
  <tableParts count="4">
    <tablePart r:id="rId3"/>
    <tablePart r:id="rId4"/>
    <tablePart r:id="rId5"/>
    <tablePart r:id="rId6"/>
  </tableParts>
  <extLst>
    <ext xmlns:x14="http://schemas.microsoft.com/office/spreadsheetml/2009/9/main" uri="{A8765BA9-456A-4dab-B4F3-ACF838C121DE}">
      <x14:slicerList>
        <x14:slicer r:id="rId7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8"/>
  <sheetViews>
    <sheetView workbookViewId="0">
      <selection activeCell="R31" sqref="R31"/>
    </sheetView>
  </sheetViews>
  <sheetFormatPr defaultRowHeight="15" x14ac:dyDescent="0.25"/>
  <cols>
    <col min="1" max="1" width="18" customWidth="1"/>
    <col min="2" max="2" width="22.28515625" customWidth="1"/>
    <col min="3" max="5" width="3.42578125" customWidth="1"/>
    <col min="6" max="6" width="10.7109375" customWidth="1"/>
    <col min="7" max="7" width="3.85546875" customWidth="1"/>
    <col min="8" max="8" width="6.85546875" customWidth="1"/>
    <col min="9" max="9" width="3.85546875" customWidth="1"/>
    <col min="10" max="11" width="3.42578125" customWidth="1"/>
    <col min="12" max="12" width="6.85546875" customWidth="1"/>
    <col min="13" max="13" width="10.7109375" bestFit="1" customWidth="1"/>
    <col min="16" max="16" width="11.5703125" bestFit="1" customWidth="1"/>
  </cols>
  <sheetData>
    <row r="2" spans="1:20" ht="15.75" thickBot="1" x14ac:dyDescent="0.3"/>
    <row r="3" spans="1:20" ht="15.75" thickBot="1" x14ac:dyDescent="0.3">
      <c r="A3" s="3" t="s">
        <v>21</v>
      </c>
      <c r="B3" t="s">
        <v>37</v>
      </c>
      <c r="O3" s="7" t="s">
        <v>14</v>
      </c>
      <c r="P3" s="8" t="s">
        <v>38</v>
      </c>
      <c r="Q3" s="9" t="s">
        <v>39</v>
      </c>
      <c r="R3" s="9" t="s">
        <v>40</v>
      </c>
      <c r="S3" s="10" t="s">
        <v>41</v>
      </c>
      <c r="T3" s="10" t="s">
        <v>42</v>
      </c>
    </row>
    <row r="4" spans="1:20" ht="15.75" thickBot="1" x14ac:dyDescent="0.3">
      <c r="A4" s="4" t="s">
        <v>15</v>
      </c>
      <c r="B4" s="6">
        <v>22.888888888888889</v>
      </c>
      <c r="O4" s="11" t="s">
        <v>23</v>
      </c>
      <c r="P4" s="12">
        <v>22.88</v>
      </c>
      <c r="Q4" s="12">
        <v>11.5</v>
      </c>
      <c r="R4" s="12">
        <v>0</v>
      </c>
      <c r="S4" s="10"/>
      <c r="T4" s="10"/>
    </row>
    <row r="5" spans="1:20" ht="15.75" thickBot="1" x14ac:dyDescent="0.3">
      <c r="A5" s="4" t="s">
        <v>16</v>
      </c>
      <c r="B5" s="6">
        <v>15.868421052631579</v>
      </c>
      <c r="O5" s="11" t="s">
        <v>27</v>
      </c>
      <c r="P5" s="12">
        <v>15.868399999999999</v>
      </c>
      <c r="Q5" s="12">
        <v>0</v>
      </c>
      <c r="R5" s="12">
        <v>0</v>
      </c>
      <c r="S5" s="10"/>
      <c r="T5" s="10"/>
    </row>
    <row r="6" spans="1:20" ht="15.75" thickBot="1" x14ac:dyDescent="0.3">
      <c r="A6" s="4" t="s">
        <v>17</v>
      </c>
      <c r="B6" s="6">
        <v>18.59375</v>
      </c>
      <c r="O6" s="11" t="s">
        <v>28</v>
      </c>
      <c r="P6" s="13">
        <v>18.59375</v>
      </c>
      <c r="Q6" s="13">
        <v>8.75</v>
      </c>
      <c r="R6" s="13">
        <v>0</v>
      </c>
      <c r="S6" s="14">
        <v>0</v>
      </c>
      <c r="T6" s="14">
        <v>50</v>
      </c>
    </row>
    <row r="7" spans="1:20" ht="15.75" thickBot="1" x14ac:dyDescent="0.3">
      <c r="A7" s="4" t="s">
        <v>18</v>
      </c>
      <c r="B7" s="6">
        <v>9.2777777777777786</v>
      </c>
      <c r="O7" s="11" t="s">
        <v>29</v>
      </c>
      <c r="P7" s="12">
        <v>9.2777777780000008</v>
      </c>
      <c r="Q7" s="12">
        <v>0</v>
      </c>
      <c r="R7" s="12">
        <v>0</v>
      </c>
      <c r="S7" s="10"/>
      <c r="T7" s="10"/>
    </row>
    <row r="8" spans="1:20" x14ac:dyDescent="0.25">
      <c r="A8" s="4" t="s">
        <v>20</v>
      </c>
      <c r="B8" s="6">
        <v>16.591549295774648</v>
      </c>
    </row>
  </sheetData>
  <pageMargins left="0.511811024" right="0.511811024" top="0.78740157499999996" bottom="0.78740157499999996" header="0.31496062000000002" footer="0.31496062000000002"/>
  <pageSetup orientation="portrait" horizontalDpi="4294967293" verticalDpi="0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20"/>
  <sheetViews>
    <sheetView workbookViewId="0">
      <selection activeCell="M25" sqref="M25"/>
    </sheetView>
  </sheetViews>
  <sheetFormatPr defaultRowHeight="15" x14ac:dyDescent="0.25"/>
  <cols>
    <col min="1" max="1" width="18" bestFit="1" customWidth="1"/>
    <col min="2" max="2" width="19.5703125" customWidth="1"/>
    <col min="3" max="5" width="3.42578125" customWidth="1"/>
    <col min="6" max="6" width="10.7109375" customWidth="1"/>
    <col min="7" max="7" width="3.85546875" customWidth="1"/>
    <col min="8" max="8" width="6.85546875" customWidth="1"/>
    <col min="9" max="9" width="3.85546875" customWidth="1"/>
    <col min="10" max="11" width="3.42578125" customWidth="1"/>
    <col min="12" max="12" width="6.85546875" customWidth="1"/>
    <col min="13" max="13" width="10.7109375" bestFit="1" customWidth="1"/>
  </cols>
  <sheetData>
    <row r="3" spans="1:20" x14ac:dyDescent="0.25">
      <c r="A3" s="3" t="s">
        <v>22</v>
      </c>
      <c r="B3" s="3" t="s">
        <v>19</v>
      </c>
      <c r="P3" s="26" t="s">
        <v>61</v>
      </c>
      <c r="Q3" s="26" t="s">
        <v>23</v>
      </c>
      <c r="R3" s="26" t="s">
        <v>27</v>
      </c>
      <c r="S3" s="26" t="s">
        <v>28</v>
      </c>
      <c r="T3" s="26" t="s">
        <v>29</v>
      </c>
    </row>
    <row r="4" spans="1:20" x14ac:dyDescent="0.25">
      <c r="A4" s="3" t="s">
        <v>21</v>
      </c>
      <c r="B4" t="s">
        <v>15</v>
      </c>
      <c r="C4" t="s">
        <v>16</v>
      </c>
      <c r="D4" t="s">
        <v>17</v>
      </c>
      <c r="E4" t="s">
        <v>18</v>
      </c>
      <c r="F4" t="s">
        <v>20</v>
      </c>
      <c r="P4" s="23" t="s">
        <v>60</v>
      </c>
      <c r="Q4" s="23">
        <v>5</v>
      </c>
      <c r="R4" s="23">
        <v>9</v>
      </c>
      <c r="S4" s="23">
        <v>4</v>
      </c>
      <c r="T4" s="23">
        <v>14</v>
      </c>
    </row>
    <row r="5" spans="1:20" x14ac:dyDescent="0.25">
      <c r="A5" s="4">
        <v>0</v>
      </c>
      <c r="B5" s="5">
        <v>3</v>
      </c>
      <c r="C5" s="5">
        <v>7</v>
      </c>
      <c r="D5" s="5">
        <v>4</v>
      </c>
      <c r="E5" s="5">
        <v>14</v>
      </c>
      <c r="F5" s="5">
        <v>28</v>
      </c>
      <c r="P5" s="23" t="s">
        <v>59</v>
      </c>
      <c r="Q5" s="23">
        <v>9</v>
      </c>
      <c r="R5" s="23">
        <v>8</v>
      </c>
      <c r="S5" s="23">
        <v>7</v>
      </c>
      <c r="T5" s="23">
        <v>2</v>
      </c>
    </row>
    <row r="6" spans="1:20" ht="15.75" thickBot="1" x14ac:dyDescent="0.3">
      <c r="A6" s="4">
        <v>20</v>
      </c>
      <c r="B6" s="5">
        <v>1</v>
      </c>
      <c r="C6" s="5"/>
      <c r="D6" s="5"/>
      <c r="E6" s="5"/>
      <c r="F6" s="5">
        <v>1</v>
      </c>
      <c r="P6" s="25" t="s">
        <v>62</v>
      </c>
      <c r="Q6" s="25">
        <v>4</v>
      </c>
      <c r="R6" s="25">
        <v>2</v>
      </c>
      <c r="S6" s="25">
        <v>2</v>
      </c>
      <c r="T6" s="25">
        <v>1</v>
      </c>
    </row>
    <row r="7" spans="1:20" ht="15.75" thickTop="1" x14ac:dyDescent="0.25">
      <c r="A7" s="4">
        <v>50</v>
      </c>
      <c r="B7" s="5">
        <v>1</v>
      </c>
      <c r="C7" s="5">
        <v>1</v>
      </c>
      <c r="D7" s="5"/>
      <c r="E7" s="5"/>
      <c r="F7" s="5">
        <v>2</v>
      </c>
      <c r="P7" s="24" t="s">
        <v>56</v>
      </c>
      <c r="Q7" s="24">
        <f>SUM(Q4:Q6)</f>
        <v>18</v>
      </c>
      <c r="R7" s="24">
        <f t="shared" ref="R7:T7" si="0">SUM(R4:R6)</f>
        <v>19</v>
      </c>
      <c r="S7" s="24">
        <f t="shared" si="0"/>
        <v>13</v>
      </c>
      <c r="T7" s="24">
        <f t="shared" si="0"/>
        <v>17</v>
      </c>
    </row>
    <row r="8" spans="1:20" x14ac:dyDescent="0.25">
      <c r="A8" s="4">
        <v>60</v>
      </c>
      <c r="B8" s="5"/>
      <c r="C8" s="5">
        <v>1</v>
      </c>
      <c r="D8" s="5"/>
      <c r="E8" s="5"/>
      <c r="F8" s="5">
        <v>1</v>
      </c>
    </row>
    <row r="9" spans="1:20" x14ac:dyDescent="0.25">
      <c r="A9" s="4">
        <v>70</v>
      </c>
      <c r="B9" s="5"/>
      <c r="C9" s="5"/>
      <c r="D9" s="5">
        <v>1</v>
      </c>
      <c r="E9" s="5">
        <v>1</v>
      </c>
      <c r="F9" s="5">
        <v>2</v>
      </c>
    </row>
    <row r="10" spans="1:20" x14ac:dyDescent="0.25">
      <c r="A10" s="4">
        <v>75</v>
      </c>
      <c r="B10" s="5"/>
      <c r="C10" s="5">
        <v>2</v>
      </c>
      <c r="D10" s="5"/>
      <c r="E10" s="5"/>
      <c r="F10" s="5">
        <v>2</v>
      </c>
      <c r="P10" s="26" t="s">
        <v>61</v>
      </c>
      <c r="Q10" s="26" t="s">
        <v>23</v>
      </c>
      <c r="R10" s="26" t="s">
        <v>27</v>
      </c>
      <c r="S10" s="26" t="s">
        <v>28</v>
      </c>
      <c r="T10" s="26" t="s">
        <v>29</v>
      </c>
    </row>
    <row r="11" spans="1:20" x14ac:dyDescent="0.25">
      <c r="A11" s="4">
        <v>80</v>
      </c>
      <c r="B11" s="5">
        <v>1</v>
      </c>
      <c r="C11" s="5">
        <v>2</v>
      </c>
      <c r="D11" s="5">
        <v>1</v>
      </c>
      <c r="E11" s="5"/>
      <c r="F11" s="5">
        <v>4</v>
      </c>
      <c r="P11" s="23" t="s">
        <v>60</v>
      </c>
      <c r="Q11" s="27">
        <f>Q4/18</f>
        <v>0.27777777777777779</v>
      </c>
      <c r="R11" s="27">
        <f>R4/19</f>
        <v>0.47368421052631576</v>
      </c>
      <c r="S11" s="27">
        <f>S4/13</f>
        <v>0.30769230769230771</v>
      </c>
      <c r="T11" s="27">
        <f>T4/17</f>
        <v>0.82352941176470584</v>
      </c>
    </row>
    <row r="12" spans="1:20" x14ac:dyDescent="0.25">
      <c r="A12" s="4">
        <v>100</v>
      </c>
      <c r="B12" s="5">
        <v>8</v>
      </c>
      <c r="C12" s="5">
        <v>4</v>
      </c>
      <c r="D12" s="5">
        <v>5</v>
      </c>
      <c r="E12" s="5">
        <v>1</v>
      </c>
      <c r="F12" s="5">
        <v>18</v>
      </c>
      <c r="P12" s="23" t="s">
        <v>59</v>
      </c>
      <c r="Q12" s="27">
        <f t="shared" ref="Q12:Q13" si="1">Q5/18</f>
        <v>0.5</v>
      </c>
      <c r="R12" s="27">
        <f t="shared" ref="R12:R13" si="2">R5/19</f>
        <v>0.42105263157894735</v>
      </c>
      <c r="S12" s="27">
        <f t="shared" ref="S12:S13" si="3">S5/13</f>
        <v>0.53846153846153844</v>
      </c>
      <c r="T12" s="27">
        <f t="shared" ref="T12:T13" si="4">T5/17</f>
        <v>0.11764705882352941</v>
      </c>
    </row>
    <row r="13" spans="1:20" ht="15.75" thickBot="1" x14ac:dyDescent="0.3">
      <c r="A13" s="4">
        <v>120</v>
      </c>
      <c r="B13" s="5">
        <v>1</v>
      </c>
      <c r="C13" s="5"/>
      <c r="D13" s="5"/>
      <c r="E13" s="5"/>
      <c r="F13" s="5">
        <v>1</v>
      </c>
      <c r="P13" s="25" t="s">
        <v>62</v>
      </c>
      <c r="Q13" s="28">
        <f t="shared" si="1"/>
        <v>0.22222222222222221</v>
      </c>
      <c r="R13" s="28">
        <f t="shared" si="2"/>
        <v>0.10526315789473684</v>
      </c>
      <c r="S13" s="28">
        <f t="shared" si="3"/>
        <v>0.15384615384615385</v>
      </c>
      <c r="T13" s="28">
        <f t="shared" si="4"/>
        <v>5.8823529411764705E-2</v>
      </c>
    </row>
    <row r="14" spans="1:20" ht="15.75" thickTop="1" x14ac:dyDescent="0.25">
      <c r="A14" s="4">
        <v>137</v>
      </c>
      <c r="B14" s="5">
        <v>1</v>
      </c>
      <c r="C14" s="5"/>
      <c r="D14" s="5"/>
      <c r="E14" s="5"/>
      <c r="F14" s="5">
        <v>1</v>
      </c>
      <c r="P14" s="24" t="s">
        <v>56</v>
      </c>
      <c r="Q14" s="24">
        <f>SUM(Q11:Q13)</f>
        <v>1</v>
      </c>
      <c r="R14" s="24">
        <f t="shared" ref="R14" si="5">SUM(R11:R13)</f>
        <v>0.99999999999999989</v>
      </c>
      <c r="S14" s="24">
        <f t="shared" ref="S14" si="6">SUM(S11:S13)</f>
        <v>1</v>
      </c>
      <c r="T14" s="24">
        <f t="shared" ref="T14" si="7">SUM(T11:T13)</f>
        <v>1</v>
      </c>
    </row>
    <row r="15" spans="1:20" x14ac:dyDescent="0.25">
      <c r="A15" s="4">
        <v>180</v>
      </c>
      <c r="B15" s="5"/>
      <c r="C15" s="5"/>
      <c r="D15" s="5">
        <v>1</v>
      </c>
      <c r="E15" s="5"/>
      <c r="F15" s="5">
        <v>1</v>
      </c>
    </row>
    <row r="16" spans="1:20" x14ac:dyDescent="0.25">
      <c r="A16" s="4">
        <v>200</v>
      </c>
      <c r="B16" s="5">
        <v>2</v>
      </c>
      <c r="C16" s="5">
        <v>1</v>
      </c>
      <c r="D16" s="5">
        <v>1</v>
      </c>
      <c r="E16" s="5"/>
      <c r="F16" s="5">
        <v>4</v>
      </c>
    </row>
    <row r="17" spans="1:6" x14ac:dyDescent="0.25">
      <c r="A17" s="4">
        <v>250</v>
      </c>
      <c r="B17" s="5"/>
      <c r="C17" s="5"/>
      <c r="D17" s="5"/>
      <c r="E17" s="5">
        <v>1</v>
      </c>
      <c r="F17" s="5">
        <v>1</v>
      </c>
    </row>
    <row r="18" spans="1:6" x14ac:dyDescent="0.25">
      <c r="A18" s="4">
        <v>300</v>
      </c>
      <c r="B18" s="5"/>
      <c r="C18" s="5">
        <v>1</v>
      </c>
      <c r="D18" s="5"/>
      <c r="E18" s="5"/>
      <c r="F18" s="5">
        <v>1</v>
      </c>
    </row>
    <row r="19" spans="1:6" x14ac:dyDescent="0.25">
      <c r="A19" s="4" t="s">
        <v>13</v>
      </c>
      <c r="B19" s="5">
        <v>7</v>
      </c>
      <c r="C19" s="5">
        <v>6</v>
      </c>
      <c r="D19" s="5">
        <v>12</v>
      </c>
      <c r="E19" s="5">
        <v>8</v>
      </c>
      <c r="F19" s="5">
        <v>33</v>
      </c>
    </row>
    <row r="20" spans="1:6" x14ac:dyDescent="0.25">
      <c r="A20" s="4" t="s">
        <v>20</v>
      </c>
      <c r="B20" s="5">
        <v>25</v>
      </c>
      <c r="C20" s="5">
        <v>25</v>
      </c>
      <c r="D20" s="5">
        <v>25</v>
      </c>
      <c r="E20" s="5">
        <v>25</v>
      </c>
      <c r="F20" s="5">
        <v>100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23"/>
  <sheetViews>
    <sheetView workbookViewId="0">
      <selection activeCell="O3" sqref="O3:S3"/>
    </sheetView>
  </sheetViews>
  <sheetFormatPr defaultRowHeight="15" x14ac:dyDescent="0.25"/>
  <cols>
    <col min="1" max="1" width="18" customWidth="1"/>
    <col min="2" max="2" width="19.5703125" bestFit="1" customWidth="1"/>
    <col min="3" max="3" width="10.7109375" customWidth="1"/>
    <col min="4" max="5" width="3.42578125" customWidth="1"/>
    <col min="6" max="6" width="10.7109375" customWidth="1"/>
    <col min="7" max="14" width="3" customWidth="1"/>
    <col min="15" max="15" width="6.85546875" bestFit="1" customWidth="1"/>
    <col min="16" max="19" width="7.85546875" bestFit="1" customWidth="1"/>
    <col min="20" max="21" width="3" customWidth="1"/>
    <col min="22" max="22" width="7.5703125" bestFit="1" customWidth="1"/>
    <col min="23" max="23" width="6.7109375" bestFit="1" customWidth="1"/>
    <col min="24" max="24" width="8.85546875" bestFit="1" customWidth="1"/>
    <col min="25" max="25" width="17.7109375" customWidth="1"/>
    <col min="26" max="26" width="7.7109375" bestFit="1" customWidth="1"/>
    <col min="27" max="27" width="8.28515625" bestFit="1" customWidth="1"/>
    <col min="28" max="43" width="3" customWidth="1"/>
    <col min="44" max="44" width="10.7109375" bestFit="1" customWidth="1"/>
  </cols>
  <sheetData>
    <row r="2" spans="1:27" ht="15.75" thickBot="1" x14ac:dyDescent="0.3"/>
    <row r="3" spans="1:27" ht="15.75" thickBot="1" x14ac:dyDescent="0.3">
      <c r="A3" s="3" t="s">
        <v>22</v>
      </c>
      <c r="B3" s="3" t="s">
        <v>19</v>
      </c>
      <c r="O3" s="26" t="s">
        <v>47</v>
      </c>
      <c r="P3" s="26" t="s">
        <v>23</v>
      </c>
      <c r="Q3" s="26" t="s">
        <v>27</v>
      </c>
      <c r="R3" s="26" t="s">
        <v>28</v>
      </c>
      <c r="S3" s="26" t="s">
        <v>29</v>
      </c>
      <c r="V3" s="16" t="s">
        <v>47</v>
      </c>
      <c r="W3" s="17"/>
      <c r="X3" s="17"/>
      <c r="Y3" s="17"/>
      <c r="Z3" s="17"/>
      <c r="AA3" s="17"/>
    </row>
    <row r="4" spans="1:27" ht="15.75" thickBot="1" x14ac:dyDescent="0.3">
      <c r="A4" s="3" t="s">
        <v>21</v>
      </c>
      <c r="B4" t="s">
        <v>17</v>
      </c>
      <c r="C4" t="s">
        <v>20</v>
      </c>
      <c r="O4" s="23" t="s">
        <v>48</v>
      </c>
      <c r="P4" s="23">
        <v>4</v>
      </c>
      <c r="Q4" s="23">
        <v>6</v>
      </c>
      <c r="R4" s="23">
        <v>2</v>
      </c>
      <c r="S4" s="23">
        <v>6</v>
      </c>
      <c r="V4" s="18" t="s">
        <v>14</v>
      </c>
      <c r="W4" s="19" t="s">
        <v>38</v>
      </c>
      <c r="X4" s="20" t="s">
        <v>39</v>
      </c>
      <c r="Y4" s="20" t="s">
        <v>40</v>
      </c>
      <c r="Z4" s="20" t="s">
        <v>41</v>
      </c>
      <c r="AA4" s="20" t="s">
        <v>42</v>
      </c>
    </row>
    <row r="5" spans="1:27" ht="15.75" thickBot="1" x14ac:dyDescent="0.3">
      <c r="A5" s="4">
        <v>50</v>
      </c>
      <c r="B5" s="5">
        <v>1</v>
      </c>
      <c r="C5" s="5">
        <v>1</v>
      </c>
      <c r="O5" s="23" t="s">
        <v>49</v>
      </c>
      <c r="P5" s="23">
        <v>2</v>
      </c>
      <c r="Q5" s="23">
        <v>4</v>
      </c>
      <c r="R5" s="23">
        <v>5</v>
      </c>
      <c r="S5" s="23">
        <v>3</v>
      </c>
      <c r="V5" s="11" t="s">
        <v>23</v>
      </c>
      <c r="W5" s="12">
        <v>63</v>
      </c>
      <c r="X5" s="12">
        <v>64</v>
      </c>
      <c r="Y5" s="12">
        <v>62</v>
      </c>
      <c r="Z5" s="21"/>
      <c r="AA5" s="21"/>
    </row>
    <row r="6" spans="1:27" ht="16.5" customHeight="1" thickBot="1" x14ac:dyDescent="0.3">
      <c r="A6" s="4">
        <v>52</v>
      </c>
      <c r="B6" s="5">
        <v>1</v>
      </c>
      <c r="C6" s="5">
        <v>1</v>
      </c>
      <c r="O6" s="23" t="s">
        <v>50</v>
      </c>
      <c r="P6" s="23">
        <v>7</v>
      </c>
      <c r="Q6" s="23">
        <v>3</v>
      </c>
      <c r="R6" s="23">
        <v>4</v>
      </c>
      <c r="S6" s="23">
        <v>2</v>
      </c>
      <c r="V6" s="11" t="s">
        <v>27</v>
      </c>
      <c r="W6" s="12">
        <v>61.8</v>
      </c>
      <c r="X6" s="12">
        <v>63</v>
      </c>
      <c r="Y6" s="21" t="s">
        <v>54</v>
      </c>
      <c r="Z6" s="21"/>
      <c r="AA6" s="21"/>
    </row>
    <row r="7" spans="1:27" ht="15.75" thickBot="1" x14ac:dyDescent="0.3">
      <c r="A7" s="4">
        <v>55</v>
      </c>
      <c r="B7" s="5">
        <v>1</v>
      </c>
      <c r="C7" s="5">
        <v>1</v>
      </c>
      <c r="O7" s="23" t="s">
        <v>51</v>
      </c>
      <c r="P7" s="23">
        <v>3</v>
      </c>
      <c r="Q7" s="23">
        <v>5</v>
      </c>
      <c r="R7" s="23">
        <v>2</v>
      </c>
      <c r="S7" s="23">
        <v>3</v>
      </c>
      <c r="V7" s="11" t="s">
        <v>28</v>
      </c>
      <c r="W7" s="22">
        <v>66.12</v>
      </c>
      <c r="X7" s="22">
        <v>64</v>
      </c>
      <c r="Y7" s="22">
        <v>64</v>
      </c>
      <c r="Z7" s="12">
        <v>50</v>
      </c>
      <c r="AA7" s="12">
        <v>93</v>
      </c>
    </row>
    <row r="8" spans="1:27" ht="15.75" thickBot="1" x14ac:dyDescent="0.3">
      <c r="A8" s="4">
        <v>56</v>
      </c>
      <c r="B8" s="5">
        <v>1</v>
      </c>
      <c r="C8" s="5">
        <v>1</v>
      </c>
      <c r="O8" s="23" t="s">
        <v>53</v>
      </c>
      <c r="P8" s="23">
        <v>4</v>
      </c>
      <c r="Q8" s="23">
        <v>4</v>
      </c>
      <c r="R8" s="23">
        <v>6</v>
      </c>
      <c r="S8" s="23">
        <v>4</v>
      </c>
      <c r="V8" s="11" t="s">
        <v>29</v>
      </c>
      <c r="W8" s="12">
        <v>63</v>
      </c>
      <c r="X8" s="12">
        <v>67</v>
      </c>
      <c r="Y8" s="21" t="s">
        <v>55</v>
      </c>
      <c r="Z8" s="21"/>
      <c r="AA8" s="21"/>
    </row>
    <row r="9" spans="1:27" ht="15.75" thickBot="1" x14ac:dyDescent="0.3">
      <c r="A9" s="4">
        <v>57</v>
      </c>
      <c r="B9" s="5">
        <v>1</v>
      </c>
      <c r="C9" s="5">
        <v>1</v>
      </c>
      <c r="O9" s="25" t="s">
        <v>52</v>
      </c>
      <c r="P9" s="25">
        <v>5</v>
      </c>
      <c r="Q9" s="25">
        <v>3</v>
      </c>
      <c r="R9" s="25">
        <v>3</v>
      </c>
      <c r="S9" s="25">
        <v>7</v>
      </c>
    </row>
    <row r="10" spans="1:27" ht="15.75" thickTop="1" x14ac:dyDescent="0.25">
      <c r="A10" s="4">
        <v>58</v>
      </c>
      <c r="B10" s="5">
        <v>2</v>
      </c>
      <c r="C10" s="5">
        <v>2</v>
      </c>
      <c r="O10" s="24" t="s">
        <v>56</v>
      </c>
      <c r="P10" s="24">
        <f>SUM(P4:P9)</f>
        <v>25</v>
      </c>
      <c r="Q10" s="24">
        <f t="shared" ref="Q10:S10" si="0">SUM(Q4:Q9)</f>
        <v>25</v>
      </c>
      <c r="R10" s="24">
        <f t="shared" si="0"/>
        <v>22</v>
      </c>
      <c r="S10" s="24">
        <f t="shared" si="0"/>
        <v>25</v>
      </c>
    </row>
    <row r="11" spans="1:27" x14ac:dyDescent="0.25">
      <c r="A11" s="4">
        <v>61</v>
      </c>
      <c r="B11" s="5">
        <v>1</v>
      </c>
      <c r="C11" s="5">
        <v>1</v>
      </c>
    </row>
    <row r="12" spans="1:27" x14ac:dyDescent="0.25">
      <c r="A12" s="4">
        <v>62</v>
      </c>
      <c r="B12" s="5">
        <v>2</v>
      </c>
      <c r="C12" s="5">
        <v>2</v>
      </c>
    </row>
    <row r="13" spans="1:27" x14ac:dyDescent="0.25">
      <c r="A13" s="4">
        <v>63</v>
      </c>
      <c r="B13" s="5">
        <v>1</v>
      </c>
      <c r="C13" s="5">
        <v>1</v>
      </c>
    </row>
    <row r="14" spans="1:27" x14ac:dyDescent="0.25">
      <c r="A14" s="4">
        <v>64</v>
      </c>
      <c r="B14" s="5">
        <v>3</v>
      </c>
      <c r="C14" s="5">
        <v>3</v>
      </c>
    </row>
    <row r="15" spans="1:27" x14ac:dyDescent="0.25">
      <c r="A15" s="4">
        <v>65</v>
      </c>
      <c r="B15" s="5">
        <v>1</v>
      </c>
      <c r="C15" s="5">
        <v>1</v>
      </c>
    </row>
    <row r="16" spans="1:27" x14ac:dyDescent="0.25">
      <c r="A16" s="4">
        <v>67</v>
      </c>
      <c r="B16" s="5">
        <v>1</v>
      </c>
      <c r="C16" s="5">
        <v>1</v>
      </c>
    </row>
    <row r="17" spans="1:3" x14ac:dyDescent="0.25">
      <c r="A17" s="4">
        <v>71</v>
      </c>
      <c r="B17" s="5">
        <v>2</v>
      </c>
      <c r="C17" s="5">
        <v>2</v>
      </c>
    </row>
    <row r="18" spans="1:3" x14ac:dyDescent="0.25">
      <c r="A18" s="4">
        <v>73</v>
      </c>
      <c r="B18" s="5">
        <v>2</v>
      </c>
      <c r="C18" s="5">
        <v>2</v>
      </c>
    </row>
    <row r="19" spans="1:3" x14ac:dyDescent="0.25">
      <c r="A19" s="4">
        <v>74</v>
      </c>
      <c r="B19" s="5">
        <v>2</v>
      </c>
      <c r="C19" s="5">
        <v>2</v>
      </c>
    </row>
    <row r="20" spans="1:3" x14ac:dyDescent="0.25">
      <c r="A20" s="4">
        <v>79</v>
      </c>
      <c r="B20" s="5">
        <v>1</v>
      </c>
      <c r="C20" s="5">
        <v>1</v>
      </c>
    </row>
    <row r="21" spans="1:3" x14ac:dyDescent="0.25">
      <c r="A21" s="4">
        <v>87</v>
      </c>
      <c r="B21" s="5">
        <v>1</v>
      </c>
      <c r="C21" s="5">
        <v>1</v>
      </c>
    </row>
    <row r="22" spans="1:3" x14ac:dyDescent="0.25">
      <c r="A22" s="4">
        <v>93</v>
      </c>
      <c r="B22" s="5">
        <v>1</v>
      </c>
      <c r="C22" s="5">
        <v>1</v>
      </c>
    </row>
    <row r="23" spans="1:3" x14ac:dyDescent="0.25">
      <c r="A23" s="4" t="s">
        <v>20</v>
      </c>
      <c r="B23" s="5">
        <v>25</v>
      </c>
      <c r="C23" s="5">
        <v>25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workbookViewId="0">
      <selection activeCell="P26" sqref="P26"/>
    </sheetView>
  </sheetViews>
  <sheetFormatPr defaultRowHeight="15" x14ac:dyDescent="0.25"/>
  <cols>
    <col min="1" max="1" width="18" bestFit="1" customWidth="1"/>
    <col min="2" max="2" width="19.5703125" customWidth="1"/>
    <col min="3" max="4" width="2" customWidth="1"/>
    <col min="5" max="5" width="10.7109375" customWidth="1"/>
    <col min="6" max="6" width="3.85546875" customWidth="1"/>
    <col min="7" max="7" width="6.85546875" customWidth="1"/>
    <col min="8" max="8" width="3.85546875" customWidth="1"/>
    <col min="9" max="9" width="2" customWidth="1"/>
    <col min="10" max="10" width="6.85546875" customWidth="1"/>
    <col min="11" max="11" width="10.7109375" bestFit="1" customWidth="1"/>
  </cols>
  <sheetData>
    <row r="3" spans="1:5" x14ac:dyDescent="0.25">
      <c r="A3" s="3" t="s">
        <v>22</v>
      </c>
      <c r="B3" s="3" t="s">
        <v>19</v>
      </c>
    </row>
    <row r="4" spans="1:5" x14ac:dyDescent="0.25">
      <c r="A4" s="3" t="s">
        <v>21</v>
      </c>
      <c r="B4">
        <v>0</v>
      </c>
      <c r="C4">
        <v>1</v>
      </c>
      <c r="D4" t="s">
        <v>13</v>
      </c>
      <c r="E4" t="s">
        <v>20</v>
      </c>
    </row>
    <row r="5" spans="1:5" x14ac:dyDescent="0.25">
      <c r="A5" s="4" t="s">
        <v>15</v>
      </c>
      <c r="B5" s="5">
        <v>25</v>
      </c>
      <c r="C5" s="5"/>
      <c r="D5" s="5"/>
      <c r="E5" s="5">
        <v>25</v>
      </c>
    </row>
    <row r="6" spans="1:5" x14ac:dyDescent="0.25">
      <c r="A6" s="4" t="s">
        <v>16</v>
      </c>
      <c r="B6" s="5">
        <v>24</v>
      </c>
      <c r="C6" s="5"/>
      <c r="D6" s="5">
        <v>1</v>
      </c>
      <c r="E6" s="5">
        <v>25</v>
      </c>
    </row>
    <row r="7" spans="1:5" x14ac:dyDescent="0.25">
      <c r="A7" s="4" t="s">
        <v>17</v>
      </c>
      <c r="B7" s="5">
        <v>22</v>
      </c>
      <c r="C7" s="5">
        <v>1</v>
      </c>
      <c r="D7" s="5">
        <v>2</v>
      </c>
      <c r="E7" s="5">
        <v>25</v>
      </c>
    </row>
    <row r="8" spans="1:5" x14ac:dyDescent="0.25">
      <c r="A8" s="4" t="s">
        <v>18</v>
      </c>
      <c r="B8" s="5">
        <v>22</v>
      </c>
      <c r="C8" s="5"/>
      <c r="D8" s="5">
        <v>3</v>
      </c>
      <c r="E8" s="5">
        <v>25</v>
      </c>
    </row>
    <row r="9" spans="1:5" x14ac:dyDescent="0.25">
      <c r="A9" s="4" t="s">
        <v>20</v>
      </c>
      <c r="B9" s="5">
        <v>93</v>
      </c>
      <c r="C9" s="5">
        <v>1</v>
      </c>
      <c r="D9" s="5">
        <v>6</v>
      </c>
      <c r="E9" s="5">
        <v>100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workbookViewId="0">
      <selection activeCell="P21" sqref="P21"/>
    </sheetView>
  </sheetViews>
  <sheetFormatPr defaultRowHeight="15" x14ac:dyDescent="0.25"/>
  <cols>
    <col min="1" max="1" width="18" bestFit="1" customWidth="1"/>
    <col min="2" max="2" width="19.5703125" customWidth="1"/>
    <col min="3" max="4" width="2" customWidth="1"/>
    <col min="5" max="5" width="10.7109375" customWidth="1"/>
    <col min="6" max="6" width="3.85546875" customWidth="1"/>
    <col min="7" max="7" width="6.85546875" customWidth="1"/>
    <col min="8" max="8" width="3.85546875" customWidth="1"/>
    <col min="9" max="9" width="2" customWidth="1"/>
    <col min="10" max="10" width="6.85546875" customWidth="1"/>
    <col min="11" max="11" width="10.7109375" bestFit="1" customWidth="1"/>
  </cols>
  <sheetData>
    <row r="3" spans="1:5" x14ac:dyDescent="0.25">
      <c r="A3" s="3" t="s">
        <v>22</v>
      </c>
      <c r="B3" s="3" t="s">
        <v>19</v>
      </c>
    </row>
    <row r="4" spans="1:5" x14ac:dyDescent="0.25">
      <c r="A4" s="3" t="s">
        <v>21</v>
      </c>
      <c r="B4">
        <v>0</v>
      </c>
      <c r="C4">
        <v>1</v>
      </c>
      <c r="D4" t="s">
        <v>13</v>
      </c>
      <c r="E4" t="s">
        <v>20</v>
      </c>
    </row>
    <row r="5" spans="1:5" x14ac:dyDescent="0.25">
      <c r="A5" s="4" t="s">
        <v>15</v>
      </c>
      <c r="B5" s="5">
        <v>22</v>
      </c>
      <c r="C5" s="5">
        <v>2</v>
      </c>
      <c r="D5" s="5">
        <v>1</v>
      </c>
      <c r="E5" s="5">
        <v>25</v>
      </c>
    </row>
    <row r="6" spans="1:5" x14ac:dyDescent="0.25">
      <c r="A6" s="4" t="s">
        <v>16</v>
      </c>
      <c r="B6" s="5">
        <v>23</v>
      </c>
      <c r="C6" s="5">
        <v>1</v>
      </c>
      <c r="D6" s="5">
        <v>1</v>
      </c>
      <c r="E6" s="5">
        <v>25</v>
      </c>
    </row>
    <row r="7" spans="1:5" x14ac:dyDescent="0.25">
      <c r="A7" s="4" t="s">
        <v>17</v>
      </c>
      <c r="B7" s="5">
        <v>23</v>
      </c>
      <c r="C7" s="5"/>
      <c r="D7" s="5">
        <v>2</v>
      </c>
      <c r="E7" s="5">
        <v>25</v>
      </c>
    </row>
    <row r="8" spans="1:5" x14ac:dyDescent="0.25">
      <c r="A8" s="4" t="s">
        <v>18</v>
      </c>
      <c r="B8" s="5">
        <v>21</v>
      </c>
      <c r="C8" s="5">
        <v>1</v>
      </c>
      <c r="D8" s="5">
        <v>3</v>
      </c>
      <c r="E8" s="5">
        <v>25</v>
      </c>
    </row>
    <row r="9" spans="1:5" x14ac:dyDescent="0.25">
      <c r="A9" s="4" t="s">
        <v>20</v>
      </c>
      <c r="B9" s="5">
        <v>89</v>
      </c>
      <c r="C9" s="5">
        <v>4</v>
      </c>
      <c r="D9" s="5">
        <v>7</v>
      </c>
      <c r="E9" s="5">
        <v>100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Creatinina</vt:lpstr>
      <vt:lpstr>Proteina</vt:lpstr>
      <vt:lpstr>Bilirrubina</vt:lpstr>
      <vt:lpstr>Hemoglobina</vt:lpstr>
      <vt:lpstr>Pacotes cigarros por dia</vt:lpstr>
      <vt:lpstr>Gramas alcool por dia</vt:lpstr>
      <vt:lpstr>Idade</vt:lpstr>
      <vt:lpstr>HIV</vt:lpstr>
      <vt:lpstr>Obesidade</vt:lpstr>
      <vt:lpstr>Diabetes</vt:lpstr>
      <vt:lpstr>Cirose</vt:lpstr>
      <vt:lpstr>Análises Gerais</vt:lpstr>
      <vt:lpstr>Dinamica</vt:lpstr>
      <vt:lpstr>Dados Brutos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Chin Lau</dc:creator>
  <cp:lastModifiedBy>Felipe Chin Lau</cp:lastModifiedBy>
  <dcterms:created xsi:type="dcterms:W3CDTF">2019-09-25T14:59:37Z</dcterms:created>
  <dcterms:modified xsi:type="dcterms:W3CDTF">2019-09-25T18:42:10Z</dcterms:modified>
</cp:coreProperties>
</file>