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24" activeTab="27"/>
  </bookViews>
  <sheets>
    <sheet name="Ciencias de la Información" sheetId="1" r:id="rId1"/>
    <sheet name="Psicología" sheetId="2" r:id="rId2"/>
    <sheet name="Letras" sheetId="3" r:id="rId3"/>
    <sheet name="Derecho" sheetId="4" r:id="rId4"/>
    <sheet name="Historia del Arte" sheetId="5" r:id="rId5"/>
    <sheet name="Filosofía" sheetId="6" r:id="rId6"/>
    <sheet name="Comunicación Social" sheetId="7" r:id="rId7"/>
    <sheet name="Periodismo" sheetId="8" r:id="rId8"/>
    <sheet name="Historia" sheetId="9" r:id="rId9"/>
    <sheet name="Sociología" sheetId="10" r:id="rId10"/>
    <sheet name="Lengua Inglesa" sheetId="11" r:id="rId11"/>
    <sheet name="Lengua Alemana" sheetId="12" r:id="rId12"/>
    <sheet name="Lengua Francesa" sheetId="13" r:id="rId13"/>
    <sheet name="Lengua Rusa" sheetId="14" r:id="rId14"/>
    <sheet name="Ing Física" sheetId="15" r:id="rId15"/>
    <sheet name="Matemática" sheetId="16" r:id="rId16"/>
    <sheet name="Física" sheetId="17" r:id="rId17"/>
    <sheet name="Geografía" sheetId="18" r:id="rId18"/>
    <sheet name="Bioquímica" sheetId="19" r:id="rId19"/>
    <sheet name="Microbiología" sheetId="20" r:id="rId20"/>
    <sheet name="Química" sheetId="21" r:id="rId21"/>
    <sheet name="Biología" sheetId="22" r:id="rId22"/>
    <sheet name="Ciencias Alimentarias" sheetId="23" r:id="rId23"/>
    <sheet name="Ciencias Farmacéuticas" sheetId="24" r:id="rId24"/>
    <sheet name="Contabilidad" sheetId="25" r:id="rId25"/>
    <sheet name="Economía" sheetId="26" r:id="rId26"/>
    <sheet name="Turismo" sheetId="27" r:id="rId27"/>
    <sheet name="Aprobados x habilidad" sheetId="28" r:id="rId28"/>
    <sheet name="Promedio de calificaciones" sheetId="29" r:id="rId29"/>
    <sheet name="Aprobados x nivel" sheetId="30" r:id="rId30"/>
    <sheet name="Hoja31" sheetId="31" r:id="rId31"/>
  </sheets>
  <calcPr calcId="124519"/>
</workbook>
</file>

<file path=xl/calcChain.xml><?xml version="1.0" encoding="utf-8"?>
<calcChain xmlns="http://schemas.openxmlformats.org/spreadsheetml/2006/main">
  <c r="F85" i="29"/>
  <c r="Y58" i="28"/>
  <c r="W58"/>
  <c r="U58"/>
  <c r="S58"/>
  <c r="Q58"/>
  <c r="O58"/>
  <c r="M58"/>
  <c r="K58"/>
  <c r="I58"/>
  <c r="G58"/>
  <c r="E58"/>
  <c r="C58"/>
  <c r="J45" i="30"/>
  <c r="H45"/>
  <c r="F45"/>
  <c r="D45"/>
  <c r="J44"/>
  <c r="H44"/>
  <c r="F44"/>
  <c r="D44"/>
  <c r="J39"/>
  <c r="H39"/>
  <c r="F39"/>
  <c r="D39"/>
  <c r="J38"/>
  <c r="H38"/>
  <c r="F38"/>
  <c r="D38"/>
  <c r="J37"/>
  <c r="H37"/>
  <c r="F37"/>
  <c r="D37"/>
  <c r="J36"/>
  <c r="H36"/>
  <c r="F36"/>
  <c r="D36"/>
  <c r="J35"/>
  <c r="H35"/>
  <c r="F35"/>
  <c r="D35"/>
  <c r="J34"/>
  <c r="H34"/>
  <c r="F34"/>
  <c r="D34"/>
  <c r="J33"/>
  <c r="H33"/>
  <c r="F33"/>
  <c r="D33"/>
  <c r="J30"/>
  <c r="H30"/>
  <c r="F30"/>
  <c r="D30"/>
  <c r="J27"/>
  <c r="H27"/>
  <c r="F27"/>
  <c r="D27"/>
  <c r="J26"/>
  <c r="H26"/>
  <c r="F26"/>
  <c r="D26"/>
  <c r="J25"/>
  <c r="H25"/>
  <c r="F25"/>
  <c r="D25"/>
  <c r="J24"/>
  <c r="H24"/>
  <c r="F24"/>
  <c r="D24"/>
  <c r="J21"/>
  <c r="H21"/>
  <c r="F21"/>
  <c r="D21"/>
  <c r="J20"/>
  <c r="H20"/>
  <c r="F20"/>
  <c r="D20"/>
  <c r="J15"/>
  <c r="H15"/>
  <c r="F15"/>
  <c r="D15"/>
  <c r="J14"/>
  <c r="H14"/>
  <c r="F14"/>
  <c r="D14"/>
  <c r="N119" i="29"/>
  <c r="M119"/>
  <c r="L119"/>
  <c r="K119"/>
  <c r="J119"/>
  <c r="I119"/>
  <c r="H119"/>
  <c r="G119"/>
  <c r="F119"/>
  <c r="E119"/>
  <c r="D119"/>
  <c r="C119"/>
  <c r="N118"/>
  <c r="M118"/>
  <c r="L118"/>
  <c r="K118"/>
  <c r="J118"/>
  <c r="I118"/>
  <c r="H118"/>
  <c r="G118"/>
  <c r="F118"/>
  <c r="E118"/>
  <c r="D118"/>
  <c r="C118"/>
  <c r="N114"/>
  <c r="M114"/>
  <c r="L114"/>
  <c r="K114"/>
  <c r="J114"/>
  <c r="I114"/>
  <c r="H114"/>
  <c r="G114"/>
  <c r="F114"/>
  <c r="E114"/>
  <c r="D114"/>
  <c r="C114"/>
  <c r="N113"/>
  <c r="M113"/>
  <c r="L113"/>
  <c r="K113"/>
  <c r="J113"/>
  <c r="I113"/>
  <c r="H113"/>
  <c r="G113"/>
  <c r="F113"/>
  <c r="E113"/>
  <c r="D113"/>
  <c r="C113"/>
  <c r="N112"/>
  <c r="M112"/>
  <c r="L112"/>
  <c r="K112"/>
  <c r="J112"/>
  <c r="I112"/>
  <c r="H112"/>
  <c r="G112"/>
  <c r="F112"/>
  <c r="E112"/>
  <c r="D112"/>
  <c r="C112"/>
  <c r="N111"/>
  <c r="M111"/>
  <c r="L111"/>
  <c r="K111"/>
  <c r="J111"/>
  <c r="I111"/>
  <c r="H111"/>
  <c r="G111"/>
  <c r="F111"/>
  <c r="E111"/>
  <c r="D111"/>
  <c r="C111"/>
  <c r="N110"/>
  <c r="M110"/>
  <c r="L110"/>
  <c r="K110"/>
  <c r="J110"/>
  <c r="I110"/>
  <c r="H110"/>
  <c r="G110"/>
  <c r="F110"/>
  <c r="E110"/>
  <c r="D110"/>
  <c r="C110"/>
  <c r="N109"/>
  <c r="M109"/>
  <c r="L109"/>
  <c r="K109"/>
  <c r="J109"/>
  <c r="I109"/>
  <c r="H109"/>
  <c r="G109"/>
  <c r="F109"/>
  <c r="E109"/>
  <c r="D109"/>
  <c r="C109"/>
  <c r="N108"/>
  <c r="M108"/>
  <c r="L108"/>
  <c r="K108"/>
  <c r="J108"/>
  <c r="I108"/>
  <c r="H108"/>
  <c r="G108"/>
  <c r="F108"/>
  <c r="E108"/>
  <c r="D108"/>
  <c r="C108"/>
  <c r="N106"/>
  <c r="M106"/>
  <c r="L106"/>
  <c r="K106"/>
  <c r="J106"/>
  <c r="I106"/>
  <c r="H106"/>
  <c r="G106"/>
  <c r="F106"/>
  <c r="E106"/>
  <c r="D106"/>
  <c r="C106"/>
  <c r="N104"/>
  <c r="M104"/>
  <c r="L104"/>
  <c r="K104"/>
  <c r="J104"/>
  <c r="I104"/>
  <c r="H104"/>
  <c r="G104"/>
  <c r="F104"/>
  <c r="E104"/>
  <c r="D104"/>
  <c r="C104"/>
  <c r="N103"/>
  <c r="M103"/>
  <c r="L103"/>
  <c r="K103"/>
  <c r="J103"/>
  <c r="I103"/>
  <c r="H103"/>
  <c r="G103"/>
  <c r="F103"/>
  <c r="E103"/>
  <c r="D103"/>
  <c r="C103"/>
  <c r="N102"/>
  <c r="M102"/>
  <c r="L102"/>
  <c r="K102"/>
  <c r="J102"/>
  <c r="I102"/>
  <c r="H102"/>
  <c r="G102"/>
  <c r="F102"/>
  <c r="E102"/>
  <c r="D102"/>
  <c r="C102"/>
  <c r="N101"/>
  <c r="M101"/>
  <c r="L101"/>
  <c r="K101"/>
  <c r="J101"/>
  <c r="I101"/>
  <c r="H101"/>
  <c r="G101"/>
  <c r="F101"/>
  <c r="E101"/>
  <c r="D101"/>
  <c r="C101"/>
  <c r="N98"/>
  <c r="M98"/>
  <c r="L98"/>
  <c r="K98"/>
  <c r="J98"/>
  <c r="I98"/>
  <c r="H98"/>
  <c r="G98"/>
  <c r="F98"/>
  <c r="E98"/>
  <c r="D98"/>
  <c r="C98"/>
  <c r="N97"/>
  <c r="M97"/>
  <c r="L97"/>
  <c r="K97"/>
  <c r="J97"/>
  <c r="I97"/>
  <c r="H97"/>
  <c r="G97"/>
  <c r="F97"/>
  <c r="E97"/>
  <c r="D97"/>
  <c r="C97"/>
  <c r="N92"/>
  <c r="M92"/>
  <c r="L92"/>
  <c r="K92"/>
  <c r="J92"/>
  <c r="I92"/>
  <c r="H92"/>
  <c r="G92"/>
  <c r="F92"/>
  <c r="E92"/>
  <c r="D92"/>
  <c r="C92"/>
  <c r="N91"/>
  <c r="M91"/>
  <c r="L91"/>
  <c r="K91"/>
  <c r="J91"/>
  <c r="I91"/>
  <c r="H91"/>
  <c r="G91"/>
  <c r="F91"/>
  <c r="E91"/>
  <c r="D91"/>
  <c r="C91"/>
  <c r="N83"/>
  <c r="M83"/>
  <c r="L83"/>
  <c r="K83"/>
  <c r="J83"/>
  <c r="I83"/>
  <c r="H83"/>
  <c r="G83"/>
  <c r="F83"/>
  <c r="E83"/>
  <c r="D83"/>
  <c r="C83"/>
  <c r="N82"/>
  <c r="M82"/>
  <c r="L82"/>
  <c r="K82"/>
  <c r="J82"/>
  <c r="I82"/>
  <c r="H82"/>
  <c r="G82"/>
  <c r="F82"/>
  <c r="E82"/>
  <c r="D82"/>
  <c r="C82"/>
  <c r="N78"/>
  <c r="M78"/>
  <c r="L78"/>
  <c r="K78"/>
  <c r="J78"/>
  <c r="I78"/>
  <c r="H78"/>
  <c r="G78"/>
  <c r="F78"/>
  <c r="E78"/>
  <c r="D78"/>
  <c r="C78"/>
  <c r="N77"/>
  <c r="M77"/>
  <c r="L77"/>
  <c r="K77"/>
  <c r="J77"/>
  <c r="I77"/>
  <c r="H77"/>
  <c r="G77"/>
  <c r="F77"/>
  <c r="E77"/>
  <c r="D77"/>
  <c r="C77"/>
  <c r="N76"/>
  <c r="M76"/>
  <c r="L76"/>
  <c r="K76"/>
  <c r="J76"/>
  <c r="I76"/>
  <c r="H76"/>
  <c r="G76"/>
  <c r="F76"/>
  <c r="E76"/>
  <c r="D76"/>
  <c r="C76"/>
  <c r="N75"/>
  <c r="M75"/>
  <c r="L75"/>
  <c r="K75"/>
  <c r="J75"/>
  <c r="I75"/>
  <c r="H75"/>
  <c r="G75"/>
  <c r="F75"/>
  <c r="E75"/>
  <c r="D75"/>
  <c r="C75"/>
  <c r="N74"/>
  <c r="M74"/>
  <c r="L74"/>
  <c r="K74"/>
  <c r="J74"/>
  <c r="I74"/>
  <c r="H74"/>
  <c r="G74"/>
  <c r="F74"/>
  <c r="E74"/>
  <c r="D74"/>
  <c r="C74"/>
  <c r="N73"/>
  <c r="M73"/>
  <c r="L73"/>
  <c r="K73"/>
  <c r="J73"/>
  <c r="I73"/>
  <c r="H73"/>
  <c r="G73"/>
  <c r="F73"/>
  <c r="E73"/>
  <c r="D73"/>
  <c r="C73"/>
  <c r="N72"/>
  <c r="M72"/>
  <c r="L72"/>
  <c r="K72"/>
  <c r="J72"/>
  <c r="I72"/>
  <c r="H72"/>
  <c r="G72"/>
  <c r="F72"/>
  <c r="E72"/>
  <c r="D72"/>
  <c r="C72"/>
  <c r="N70"/>
  <c r="M70"/>
  <c r="L70"/>
  <c r="K70"/>
  <c r="J70"/>
  <c r="I70"/>
  <c r="H70"/>
  <c r="G70"/>
  <c r="F70"/>
  <c r="E70"/>
  <c r="D70"/>
  <c r="C70"/>
  <c r="N68"/>
  <c r="M68"/>
  <c r="L68"/>
  <c r="K68"/>
  <c r="J68"/>
  <c r="I68"/>
  <c r="H68"/>
  <c r="G68"/>
  <c r="F68"/>
  <c r="E68"/>
  <c r="D68"/>
  <c r="C68"/>
  <c r="N67"/>
  <c r="M67"/>
  <c r="L67"/>
  <c r="K67"/>
  <c r="J67"/>
  <c r="I67"/>
  <c r="H67"/>
  <c r="G67"/>
  <c r="F67"/>
  <c r="E67"/>
  <c r="D67"/>
  <c r="C67"/>
  <c r="N66"/>
  <c r="M66"/>
  <c r="L66"/>
  <c r="K66"/>
  <c r="J66"/>
  <c r="I66"/>
  <c r="H66"/>
  <c r="G66"/>
  <c r="F66"/>
  <c r="E66"/>
  <c r="D66"/>
  <c r="C66"/>
  <c r="N65"/>
  <c r="M65"/>
  <c r="L65"/>
  <c r="K65"/>
  <c r="J65"/>
  <c r="I65"/>
  <c r="H65"/>
  <c r="G65"/>
  <c r="F65"/>
  <c r="E65"/>
  <c r="D65"/>
  <c r="C65"/>
  <c r="N62"/>
  <c r="M62"/>
  <c r="L62"/>
  <c r="K62"/>
  <c r="J62"/>
  <c r="I62"/>
  <c r="H62"/>
  <c r="G62"/>
  <c r="F62"/>
  <c r="E62"/>
  <c r="D62"/>
  <c r="C62"/>
  <c r="N61"/>
  <c r="M61"/>
  <c r="L61"/>
  <c r="K61"/>
  <c r="J61"/>
  <c r="I61"/>
  <c r="H61"/>
  <c r="G61"/>
  <c r="F61"/>
  <c r="E61"/>
  <c r="D61"/>
  <c r="C61"/>
  <c r="N56"/>
  <c r="M56"/>
  <c r="L56"/>
  <c r="K56"/>
  <c r="J56"/>
  <c r="I56"/>
  <c r="H56"/>
  <c r="G56"/>
  <c r="F56"/>
  <c r="E56"/>
  <c r="D56"/>
  <c r="C56"/>
  <c r="N55"/>
  <c r="M55"/>
  <c r="L55"/>
  <c r="K55"/>
  <c r="J55"/>
  <c r="I55"/>
  <c r="H55"/>
  <c r="G55"/>
  <c r="F55"/>
  <c r="E55"/>
  <c r="D55"/>
  <c r="C55"/>
  <c r="Y137" i="28"/>
  <c r="W137"/>
  <c r="U137"/>
  <c r="S137"/>
  <c r="Q137"/>
  <c r="O137"/>
  <c r="M137"/>
  <c r="K137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Y132"/>
  <c r="W132"/>
  <c r="U132"/>
  <c r="S132"/>
  <c r="Q132"/>
  <c r="O132"/>
  <c r="M132"/>
  <c r="K132"/>
  <c r="Y131"/>
  <c r="W131"/>
  <c r="U131"/>
  <c r="S131"/>
  <c r="Q131"/>
  <c r="O131"/>
  <c r="M131"/>
  <c r="K131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Y89"/>
  <c r="W89"/>
  <c r="U89"/>
  <c r="S89"/>
  <c r="Q89"/>
  <c r="O89"/>
  <c r="M89"/>
  <c r="K89"/>
  <c r="I89"/>
  <c r="G89"/>
  <c r="E89"/>
  <c r="C89"/>
  <c r="Y88"/>
  <c r="W88"/>
  <c r="U88"/>
  <c r="S88"/>
  <c r="Q88"/>
  <c r="O88"/>
  <c r="M88"/>
  <c r="K88"/>
  <c r="I88"/>
  <c r="G88"/>
  <c r="E88"/>
  <c r="C88"/>
  <c r="Y83"/>
  <c r="W83"/>
  <c r="U83"/>
  <c r="S83"/>
  <c r="Q83"/>
  <c r="O83"/>
  <c r="M83"/>
  <c r="K83"/>
  <c r="I83"/>
  <c r="G83"/>
  <c r="E83"/>
  <c r="C83"/>
  <c r="Y82"/>
  <c r="W82"/>
  <c r="U82"/>
  <c r="S82"/>
  <c r="Q82"/>
  <c r="O82"/>
  <c r="M82"/>
  <c r="K82"/>
  <c r="I82"/>
  <c r="G82"/>
  <c r="E82"/>
  <c r="C82"/>
  <c r="Y81"/>
  <c r="W81"/>
  <c r="U81"/>
  <c r="S81"/>
  <c r="Q81"/>
  <c r="O81"/>
  <c r="M81"/>
  <c r="K81"/>
  <c r="I81"/>
  <c r="G81"/>
  <c r="E81"/>
  <c r="C81"/>
  <c r="Y80"/>
  <c r="W80"/>
  <c r="U80"/>
  <c r="S80"/>
  <c r="Q80"/>
  <c r="O80"/>
  <c r="M80"/>
  <c r="K80"/>
  <c r="I80"/>
  <c r="G80"/>
  <c r="E80"/>
  <c r="C80"/>
  <c r="Y79"/>
  <c r="W79"/>
  <c r="U79"/>
  <c r="S79"/>
  <c r="Q79"/>
  <c r="O79"/>
  <c r="M79"/>
  <c r="K79"/>
  <c r="I79"/>
  <c r="G79"/>
  <c r="E79"/>
  <c r="C79"/>
  <c r="Y78"/>
  <c r="W78"/>
  <c r="U78"/>
  <c r="S78"/>
  <c r="Q78"/>
  <c r="O78"/>
  <c r="M78"/>
  <c r="K78"/>
  <c r="I78"/>
  <c r="G78"/>
  <c r="E78"/>
  <c r="C78"/>
  <c r="Y77"/>
  <c r="W77"/>
  <c r="U77"/>
  <c r="S77"/>
  <c r="Q77"/>
  <c r="O77"/>
  <c r="M77"/>
  <c r="K77"/>
  <c r="I77"/>
  <c r="G77"/>
  <c r="E77"/>
  <c r="C77"/>
  <c r="Y74"/>
  <c r="W74"/>
  <c r="U74"/>
  <c r="S74"/>
  <c r="Q74"/>
  <c r="O74"/>
  <c r="M74"/>
  <c r="K74"/>
  <c r="I74"/>
  <c r="G74"/>
  <c r="E74"/>
  <c r="C74"/>
  <c r="Y71"/>
  <c r="W71"/>
  <c r="U71"/>
  <c r="S71"/>
  <c r="Q71"/>
  <c r="O71"/>
  <c r="M71"/>
  <c r="K71"/>
  <c r="I71"/>
  <c r="G71"/>
  <c r="E71"/>
  <c r="C71"/>
  <c r="Y70"/>
  <c r="W70"/>
  <c r="U70"/>
  <c r="S70"/>
  <c r="Q70"/>
  <c r="O70"/>
  <c r="M70"/>
  <c r="K70"/>
  <c r="I70"/>
  <c r="G70"/>
  <c r="E70"/>
  <c r="C70"/>
  <c r="Y69"/>
  <c r="W69"/>
  <c r="U69"/>
  <c r="S69"/>
  <c r="Q69"/>
  <c r="O69"/>
  <c r="M69"/>
  <c r="K69"/>
  <c r="I69"/>
  <c r="G69"/>
  <c r="E69"/>
  <c r="C69"/>
  <c r="Y68"/>
  <c r="W68"/>
  <c r="U68"/>
  <c r="S68"/>
  <c r="Q68"/>
  <c r="O68"/>
  <c r="M68"/>
  <c r="K68"/>
  <c r="I68"/>
  <c r="G68"/>
  <c r="E68"/>
  <c r="C68"/>
  <c r="Y65"/>
  <c r="W65"/>
  <c r="U65"/>
  <c r="S65"/>
  <c r="Q65"/>
  <c r="O65"/>
  <c r="M65"/>
  <c r="K65"/>
  <c r="I65"/>
  <c r="G65"/>
  <c r="E65"/>
  <c r="C65"/>
  <c r="Y64"/>
  <c r="W64"/>
  <c r="U64"/>
  <c r="S64"/>
  <c r="Q64"/>
  <c r="O64"/>
  <c r="M64"/>
  <c r="K64"/>
  <c r="I64"/>
  <c r="G64"/>
  <c r="E64"/>
  <c r="C64"/>
  <c r="Y59"/>
  <c r="W59"/>
  <c r="U59"/>
  <c r="S59"/>
  <c r="Q59"/>
  <c r="O59"/>
  <c r="M59"/>
  <c r="K59"/>
  <c r="I59"/>
  <c r="G59"/>
  <c r="E59"/>
  <c r="C59"/>
  <c r="L44" i="30"/>
  <c r="L39"/>
  <c r="L38"/>
  <c r="L37"/>
  <c r="L36"/>
  <c r="L35"/>
  <c r="L33"/>
  <c r="J31"/>
  <c r="H31"/>
  <c r="F31"/>
  <c r="D31"/>
  <c r="L31" s="1"/>
  <c r="L30"/>
  <c r="L27"/>
  <c r="L26"/>
  <c r="L25"/>
  <c r="L24"/>
  <c r="L21"/>
  <c r="L20"/>
  <c r="L15"/>
  <c r="N107" i="29"/>
  <c r="M107"/>
  <c r="L107"/>
  <c r="K107"/>
  <c r="J107"/>
  <c r="I107"/>
  <c r="H107"/>
  <c r="G107"/>
  <c r="F107"/>
  <c r="E107"/>
  <c r="D107"/>
  <c r="C107"/>
  <c r="N71"/>
  <c r="M71"/>
  <c r="L71"/>
  <c r="K71"/>
  <c r="J71"/>
  <c r="I71"/>
  <c r="H71"/>
  <c r="G71"/>
  <c r="F71"/>
  <c r="E71"/>
  <c r="D71"/>
  <c r="C71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6"/>
  <c r="M36"/>
  <c r="L36"/>
  <c r="K36"/>
  <c r="J36"/>
  <c r="I36"/>
  <c r="H36"/>
  <c r="G36"/>
  <c r="F36"/>
  <c r="E36"/>
  <c r="D36"/>
  <c r="C36"/>
  <c r="N35"/>
  <c r="M35"/>
  <c r="L35"/>
  <c r="K35"/>
  <c r="J35"/>
  <c r="I35"/>
  <c r="H35"/>
  <c r="G35"/>
  <c r="F35"/>
  <c r="E35"/>
  <c r="D35"/>
  <c r="C35"/>
  <c r="N34"/>
  <c r="M34"/>
  <c r="L34"/>
  <c r="K34"/>
  <c r="J34"/>
  <c r="I34"/>
  <c r="H34"/>
  <c r="G34"/>
  <c r="F34"/>
  <c r="E34"/>
  <c r="D34"/>
  <c r="C34"/>
  <c r="N33"/>
  <c r="M33"/>
  <c r="L33"/>
  <c r="K33"/>
  <c r="J33"/>
  <c r="I33"/>
  <c r="H33"/>
  <c r="G33"/>
  <c r="F33"/>
  <c r="E33"/>
  <c r="D33"/>
  <c r="C33"/>
  <c r="N32"/>
  <c r="M32"/>
  <c r="L32"/>
  <c r="K32"/>
  <c r="J32"/>
  <c r="I32"/>
  <c r="H32"/>
  <c r="G32"/>
  <c r="F32"/>
  <c r="E32"/>
  <c r="D32"/>
  <c r="C32"/>
  <c r="N31"/>
  <c r="M31"/>
  <c r="L31"/>
  <c r="K31"/>
  <c r="J31"/>
  <c r="I31"/>
  <c r="H31"/>
  <c r="G31"/>
  <c r="F31"/>
  <c r="E31"/>
  <c r="D31"/>
  <c r="C31"/>
  <c r="N30"/>
  <c r="M30"/>
  <c r="L30"/>
  <c r="K30"/>
  <c r="J30"/>
  <c r="I30"/>
  <c r="H30"/>
  <c r="G30"/>
  <c r="F30"/>
  <c r="E30"/>
  <c r="D30"/>
  <c r="C30"/>
  <c r="N27"/>
  <c r="M27"/>
  <c r="L27"/>
  <c r="K27"/>
  <c r="J27"/>
  <c r="I27"/>
  <c r="H27"/>
  <c r="G27"/>
  <c r="F27"/>
  <c r="E27"/>
  <c r="D27"/>
  <c r="C27"/>
  <c r="N24"/>
  <c r="M24"/>
  <c r="L24"/>
  <c r="K24"/>
  <c r="J24"/>
  <c r="I24"/>
  <c r="H24"/>
  <c r="G24"/>
  <c r="F24"/>
  <c r="E24"/>
  <c r="D24"/>
  <c r="C24"/>
  <c r="N23"/>
  <c r="M23"/>
  <c r="L23"/>
  <c r="K23"/>
  <c r="J23"/>
  <c r="I23"/>
  <c r="H23"/>
  <c r="G23"/>
  <c r="F23"/>
  <c r="E23"/>
  <c r="D23"/>
  <c r="C23"/>
  <c r="N22"/>
  <c r="M22"/>
  <c r="L22"/>
  <c r="K22"/>
  <c r="J22"/>
  <c r="I22"/>
  <c r="H22"/>
  <c r="G22"/>
  <c r="F22"/>
  <c r="E22"/>
  <c r="D22"/>
  <c r="C22"/>
  <c r="N21"/>
  <c r="M21"/>
  <c r="L21"/>
  <c r="K21"/>
  <c r="J21"/>
  <c r="I21"/>
  <c r="H21"/>
  <c r="G21"/>
  <c r="F21"/>
  <c r="E21"/>
  <c r="D21"/>
  <c r="C21"/>
  <c r="N18"/>
  <c r="M18"/>
  <c r="L18"/>
  <c r="K18"/>
  <c r="J18"/>
  <c r="I18"/>
  <c r="H18"/>
  <c r="G18"/>
  <c r="F18"/>
  <c r="E18"/>
  <c r="D18"/>
  <c r="C18"/>
  <c r="N17"/>
  <c r="M17"/>
  <c r="L17"/>
  <c r="K17"/>
  <c r="J17"/>
  <c r="I17"/>
  <c r="H17"/>
  <c r="G17"/>
  <c r="F17"/>
  <c r="E17"/>
  <c r="D17"/>
  <c r="C17"/>
  <c r="N12"/>
  <c r="M12"/>
  <c r="L12"/>
  <c r="K12"/>
  <c r="J12"/>
  <c r="I12"/>
  <c r="H12"/>
  <c r="G12"/>
  <c r="F12"/>
  <c r="E12"/>
  <c r="D12"/>
  <c r="C12"/>
  <c r="N11"/>
  <c r="M11"/>
  <c r="L11"/>
  <c r="K11"/>
  <c r="J11"/>
  <c r="I11"/>
  <c r="H11"/>
  <c r="G11"/>
  <c r="F11"/>
  <c r="E11"/>
  <c r="D11"/>
  <c r="C11"/>
  <c r="Y138" i="28"/>
  <c r="W138"/>
  <c r="U138"/>
  <c r="S138"/>
  <c r="Q138"/>
  <c r="O138"/>
  <c r="M138"/>
  <c r="K138"/>
  <c r="Y133"/>
  <c r="W133"/>
  <c r="U133"/>
  <c r="S133"/>
  <c r="Q133"/>
  <c r="O133"/>
  <c r="M133"/>
  <c r="K133"/>
  <c r="Y122"/>
  <c r="W122"/>
  <c r="U122"/>
  <c r="S122"/>
  <c r="Q122"/>
  <c r="O122"/>
  <c r="M122"/>
  <c r="K122"/>
  <c r="I122"/>
  <c r="G122"/>
  <c r="E122"/>
  <c r="C122"/>
  <c r="Y75"/>
  <c r="W75"/>
  <c r="U75"/>
  <c r="S75"/>
  <c r="Q75"/>
  <c r="O75"/>
  <c r="M75"/>
  <c r="K75"/>
  <c r="I75"/>
  <c r="G75"/>
  <c r="E75"/>
  <c r="C75"/>
  <c r="Y43"/>
  <c r="W43"/>
  <c r="U43"/>
  <c r="S43"/>
  <c r="Q43"/>
  <c r="O43"/>
  <c r="M43"/>
  <c r="K43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Y38"/>
  <c r="W38"/>
  <c r="U38"/>
  <c r="S38"/>
  <c r="Q38"/>
  <c r="O38"/>
  <c r="M38"/>
  <c r="K38"/>
  <c r="Y37"/>
  <c r="W37"/>
  <c r="U37"/>
  <c r="S37"/>
  <c r="Q37"/>
  <c r="O37"/>
  <c r="M37"/>
  <c r="K37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Q109" i="26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27"/>
  <c r="M109"/>
  <c r="I109"/>
  <c r="C114" s="1"/>
  <c r="D46" i="30" s="1"/>
  <c r="Q108" i="27"/>
  <c r="C117" s="1"/>
  <c r="J46" i="30" s="1"/>
  <c r="J47" s="1"/>
  <c r="M108" i="27"/>
  <c r="C116" s="1"/>
  <c r="H46" i="30" s="1"/>
  <c r="H47" s="1"/>
  <c r="I108" i="27"/>
  <c r="C115" s="1"/>
  <c r="F46" i="30" s="1"/>
  <c r="F47" s="1"/>
  <c r="P95" i="27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M120" i="29" s="1"/>
  <c r="P88" i="27"/>
  <c r="N84" i="29" s="1"/>
  <c r="N85" s="1"/>
  <c r="O88" i="27"/>
  <c r="M84" i="29" s="1"/>
  <c r="M85" s="1"/>
  <c r="N88" i="27"/>
  <c r="L84" i="29" s="1"/>
  <c r="L85" s="1"/>
  <c r="L88" i="27"/>
  <c r="K84" i="29" s="1"/>
  <c r="K85" s="1"/>
  <c r="K88" i="27"/>
  <c r="J84" i="29" s="1"/>
  <c r="J85" s="1"/>
  <c r="J88" i="27"/>
  <c r="I84" i="29" s="1"/>
  <c r="I85" s="1"/>
  <c r="H88" i="27"/>
  <c r="H84" i="29" s="1"/>
  <c r="H85" s="1"/>
  <c r="G88" i="27"/>
  <c r="G84" i="29" s="1"/>
  <c r="G85" s="1"/>
  <c r="F88" i="27"/>
  <c r="F84" i="29" s="1"/>
  <c r="E88" i="27"/>
  <c r="E84" i="29" s="1"/>
  <c r="E85" s="1"/>
  <c r="D88" i="27"/>
  <c r="D84" i="29" s="1"/>
  <c r="D85" s="1"/>
  <c r="C88" i="27"/>
  <c r="C84" i="29" s="1"/>
  <c r="C85" s="1"/>
  <c r="Q109" i="25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23"/>
  <c r="M109"/>
  <c r="I109"/>
  <c r="C114" s="1"/>
  <c r="D40" i="30" s="1"/>
  <c r="Q108" i="23"/>
  <c r="C117" s="1"/>
  <c r="J40" i="30" s="1"/>
  <c r="M108" i="23"/>
  <c r="C116" s="1"/>
  <c r="H40" i="30" s="1"/>
  <c r="I108" i="23"/>
  <c r="C115" s="1"/>
  <c r="F40" i="30" s="1"/>
  <c r="P95" i="23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N79" i="29" s="1"/>
  <c r="O88" i="23"/>
  <c r="M79" i="29" s="1"/>
  <c r="N88" i="23"/>
  <c r="L79" i="29" s="1"/>
  <c r="L88" i="23"/>
  <c r="K79" i="29" s="1"/>
  <c r="K88" i="23"/>
  <c r="J79" i="29" s="1"/>
  <c r="J88" i="23"/>
  <c r="I79" i="29" s="1"/>
  <c r="H88" i="23"/>
  <c r="H79" i="29" s="1"/>
  <c r="G88" i="23"/>
  <c r="G79" i="29" s="1"/>
  <c r="F88" i="23"/>
  <c r="F79" i="29" s="1"/>
  <c r="E88" i="23"/>
  <c r="E79" i="29" s="1"/>
  <c r="D88" i="23"/>
  <c r="D79" i="29" s="1"/>
  <c r="C88" i="23"/>
  <c r="C79" i="29" s="1"/>
  <c r="Q109" i="24"/>
  <c r="M109"/>
  <c r="I109"/>
  <c r="C114" s="1"/>
  <c r="D41" i="30" s="1"/>
  <c r="Q108" i="24"/>
  <c r="C117" s="1"/>
  <c r="J41" i="30" s="1"/>
  <c r="M108" i="24"/>
  <c r="C116" s="1"/>
  <c r="H41" i="30" s="1"/>
  <c r="I108" i="24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N80" i="29" s="1"/>
  <c r="O88" i="24"/>
  <c r="M80" i="29" s="1"/>
  <c r="N88" i="24"/>
  <c r="L80" i="29" s="1"/>
  <c r="L88" i="24"/>
  <c r="K80" i="29" s="1"/>
  <c r="K88" i="24"/>
  <c r="J80" i="29" s="1"/>
  <c r="J88" i="24"/>
  <c r="I80" i="29" s="1"/>
  <c r="H88" i="24"/>
  <c r="H80" i="29" s="1"/>
  <c r="G88" i="24"/>
  <c r="G80" i="29" s="1"/>
  <c r="F88" i="24"/>
  <c r="F80" i="29" s="1"/>
  <c r="E88" i="24"/>
  <c r="E80" i="29" s="1"/>
  <c r="D88" i="24"/>
  <c r="D80" i="29" s="1"/>
  <c r="C88" i="24"/>
  <c r="C80" i="29" s="1"/>
  <c r="Q109" i="22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21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5"/>
  <c r="M109"/>
  <c r="I109"/>
  <c r="C114" s="1"/>
  <c r="Q108"/>
  <c r="C117" s="1"/>
  <c r="M108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20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9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8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7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6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4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3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2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1"/>
  <c r="M109"/>
  <c r="I109"/>
  <c r="C114" s="1"/>
  <c r="Q108"/>
  <c r="C117" s="1"/>
  <c r="M108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J104" s="1"/>
  <c r="J50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10"/>
  <c r="M109"/>
  <c r="I109"/>
  <c r="C114" s="1"/>
  <c r="D23" i="30" s="1"/>
  <c r="Q108" i="10"/>
  <c r="C117" s="1"/>
  <c r="J23" i="30" s="1"/>
  <c r="M108" i="10"/>
  <c r="C116" s="1"/>
  <c r="H23" i="30" s="1"/>
  <c r="I108" i="10"/>
  <c r="C115" s="1"/>
  <c r="F23" i="30" s="1"/>
  <c r="P95" i="10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N64" i="29" s="1"/>
  <c r="O88" i="10"/>
  <c r="M64" i="29" s="1"/>
  <c r="N88" i="10"/>
  <c r="L64" i="29" s="1"/>
  <c r="L88" i="10"/>
  <c r="K64" i="29" s="1"/>
  <c r="K88" i="10"/>
  <c r="J64" i="29" s="1"/>
  <c r="J88" i="10"/>
  <c r="I64" i="29" s="1"/>
  <c r="H88" i="10"/>
  <c r="H64" i="29" s="1"/>
  <c r="G88" i="10"/>
  <c r="G64" i="29" s="1"/>
  <c r="F88" i="10"/>
  <c r="F64" i="29" s="1"/>
  <c r="E88" i="10"/>
  <c r="E64" i="29" s="1"/>
  <c r="D88" i="10"/>
  <c r="D64" i="29" s="1"/>
  <c r="C88" i="10"/>
  <c r="C64" i="29" s="1"/>
  <c r="Q109" i="9"/>
  <c r="M109"/>
  <c r="I109"/>
  <c r="C114" s="1"/>
  <c r="D22" i="30" s="1"/>
  <c r="Q108" i="9"/>
  <c r="C117" s="1"/>
  <c r="J22" i="30" s="1"/>
  <c r="M108" i="9"/>
  <c r="C116" s="1"/>
  <c r="H22" i="30" s="1"/>
  <c r="I108" i="9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N99" i="29" s="1"/>
  <c r="P88" i="9"/>
  <c r="N63" i="29" s="1"/>
  <c r="O88" i="9"/>
  <c r="M63" i="29" s="1"/>
  <c r="N88" i="9"/>
  <c r="L63" i="29" s="1"/>
  <c r="L88" i="9"/>
  <c r="K63" i="29" s="1"/>
  <c r="K88" i="9"/>
  <c r="J63" i="29" s="1"/>
  <c r="J88" i="9"/>
  <c r="I63" i="29" s="1"/>
  <c r="H88" i="9"/>
  <c r="H63" i="29" s="1"/>
  <c r="G88" i="9"/>
  <c r="G63" i="29" s="1"/>
  <c r="F88" i="9"/>
  <c r="F63" i="29" s="1"/>
  <c r="E88" i="9"/>
  <c r="E63" i="29" s="1"/>
  <c r="D88" i="9"/>
  <c r="D63" i="29" s="1"/>
  <c r="C88" i="9"/>
  <c r="C63" i="29" s="1"/>
  <c r="Q109" i="8"/>
  <c r="M109"/>
  <c r="I109"/>
  <c r="C114" s="1"/>
  <c r="Q108"/>
  <c r="C117" s="1"/>
  <c r="M108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7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Q109" i="6"/>
  <c r="M109"/>
  <c r="I109"/>
  <c r="C114" s="1"/>
  <c r="D19" i="30" s="1"/>
  <c r="Q108" i="6"/>
  <c r="C117" s="1"/>
  <c r="J19" i="30" s="1"/>
  <c r="M108" i="6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N96" i="29" s="1"/>
  <c r="P88" i="6"/>
  <c r="N60" i="29" s="1"/>
  <c r="O88" i="6"/>
  <c r="M60" i="29" s="1"/>
  <c r="N88" i="6"/>
  <c r="L60" i="29" s="1"/>
  <c r="L88" i="6"/>
  <c r="K60" i="29" s="1"/>
  <c r="K88" i="6"/>
  <c r="J60" i="29" s="1"/>
  <c r="J88" i="6"/>
  <c r="I60" i="29" s="1"/>
  <c r="H88" i="6"/>
  <c r="H60" i="29" s="1"/>
  <c r="G88" i="6"/>
  <c r="G60" i="29" s="1"/>
  <c r="F88" i="6"/>
  <c r="F60" i="29" s="1"/>
  <c r="E88" i="6"/>
  <c r="E60" i="29" s="1"/>
  <c r="D88" i="6"/>
  <c r="D60" i="29" s="1"/>
  <c r="C88" i="6"/>
  <c r="C60" i="29" s="1"/>
  <c r="Q109" i="5"/>
  <c r="M109"/>
  <c r="I109"/>
  <c r="C114" s="1"/>
  <c r="D18" i="30" s="1"/>
  <c r="Q108" i="5"/>
  <c r="C117" s="1"/>
  <c r="J18" i="30" s="1"/>
  <c r="M108" i="5"/>
  <c r="C116" s="1"/>
  <c r="H18" i="30" s="1"/>
  <c r="I108" i="5"/>
  <c r="C115" s="1"/>
  <c r="F18" i="30" s="1"/>
  <c r="P95" i="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N59" i="29" s="1"/>
  <c r="O88" i="5"/>
  <c r="M59" i="29" s="1"/>
  <c r="N88" i="5"/>
  <c r="L59" i="29" s="1"/>
  <c r="L88" i="5"/>
  <c r="K59" i="29" s="1"/>
  <c r="K88" i="5"/>
  <c r="J59" i="29" s="1"/>
  <c r="J88" i="5"/>
  <c r="I59" i="29" s="1"/>
  <c r="H88" i="5"/>
  <c r="H59" i="29" s="1"/>
  <c r="G88" i="5"/>
  <c r="G59" i="29" s="1"/>
  <c r="F88" i="5"/>
  <c r="F59" i="29" s="1"/>
  <c r="E88" i="5"/>
  <c r="E59" i="29" s="1"/>
  <c r="D88" i="5"/>
  <c r="D59" i="29" s="1"/>
  <c r="C88" i="5"/>
  <c r="C59" i="29" s="1"/>
  <c r="Q109" i="3"/>
  <c r="M109"/>
  <c r="I109"/>
  <c r="C114" s="1"/>
  <c r="D16" i="30" s="1"/>
  <c r="Q108" i="3"/>
  <c r="C117" s="1"/>
  <c r="J16" i="30" s="1"/>
  <c r="M108" i="3"/>
  <c r="C116" s="1"/>
  <c r="H16" i="30" s="1"/>
  <c r="I108" i="3"/>
  <c r="C115" s="1"/>
  <c r="F16" i="30" s="1"/>
  <c r="P95" i="3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M93" i="29" s="1"/>
  <c r="P88" i="3"/>
  <c r="N57" i="29" s="1"/>
  <c r="O88" i="3"/>
  <c r="M57" i="29" s="1"/>
  <c r="N88" i="3"/>
  <c r="L57" i="29" s="1"/>
  <c r="L88" i="3"/>
  <c r="K57" i="29" s="1"/>
  <c r="K88" i="3"/>
  <c r="J57" i="29" s="1"/>
  <c r="J88" i="3"/>
  <c r="I57" i="29" s="1"/>
  <c r="H88" i="3"/>
  <c r="H57" i="29" s="1"/>
  <c r="G88" i="3"/>
  <c r="G57" i="29" s="1"/>
  <c r="F88" i="3"/>
  <c r="F57" i="29" s="1"/>
  <c r="E88" i="3"/>
  <c r="E57" i="29" s="1"/>
  <c r="D88" i="3"/>
  <c r="D57" i="29" s="1"/>
  <c r="C88" i="3"/>
  <c r="C57" i="29" s="1"/>
  <c r="Q109" i="4"/>
  <c r="M109"/>
  <c r="I109"/>
  <c r="C114" s="1"/>
  <c r="D17" i="30" s="1"/>
  <c r="Q108" i="4"/>
  <c r="C117" s="1"/>
  <c r="J17" i="30" s="1"/>
  <c r="M108" i="4"/>
  <c r="C116" s="1"/>
  <c r="H17" i="30" s="1"/>
  <c r="I108" i="4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N58" i="29" s="1"/>
  <c r="O88" i="4"/>
  <c r="M58" i="29" s="1"/>
  <c r="N88" i="4"/>
  <c r="L58" i="29" s="1"/>
  <c r="L88" i="4"/>
  <c r="K58" i="29" s="1"/>
  <c r="K88" i="4"/>
  <c r="J58" i="29" s="1"/>
  <c r="J88" i="4"/>
  <c r="I58" i="29" s="1"/>
  <c r="H88" i="4"/>
  <c r="H58" i="29" s="1"/>
  <c r="G88" i="4"/>
  <c r="G58" i="29" s="1"/>
  <c r="F88" i="4"/>
  <c r="F58" i="29" s="1"/>
  <c r="E88" i="4"/>
  <c r="E58" i="29" s="1"/>
  <c r="D88" i="4"/>
  <c r="D58" i="29" s="1"/>
  <c r="C88" i="4"/>
  <c r="C58" i="29" s="1"/>
  <c r="Q109" i="2"/>
  <c r="M109"/>
  <c r="I109"/>
  <c r="C114" s="1"/>
  <c r="Q108"/>
  <c r="C117" s="1"/>
  <c r="M108"/>
  <c r="C116" s="1"/>
  <c r="I108"/>
  <c r="C115" s="1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P104" s="1"/>
  <c r="P50" s="1"/>
  <c r="O92"/>
  <c r="O99" s="1"/>
  <c r="O103" s="1"/>
  <c r="O104" s="1"/>
  <c r="O50" s="1"/>
  <c r="N92"/>
  <c r="N99" s="1"/>
  <c r="N103" s="1"/>
  <c r="N104" s="1"/>
  <c r="N50" s="1"/>
  <c r="L92"/>
  <c r="L99" s="1"/>
  <c r="L103" s="1"/>
  <c r="L104" s="1"/>
  <c r="L50" s="1"/>
  <c r="K92"/>
  <c r="K99" s="1"/>
  <c r="K103" s="1"/>
  <c r="K104" s="1"/>
  <c r="K50" s="1"/>
  <c r="J92"/>
  <c r="J99" s="1"/>
  <c r="J103" s="1"/>
  <c r="J104" s="1"/>
  <c r="J50" s="1"/>
  <c r="H92"/>
  <c r="H99" s="1"/>
  <c r="H103" s="1"/>
  <c r="H104" s="1"/>
  <c r="H50" s="1"/>
  <c r="G92"/>
  <c r="G99" s="1"/>
  <c r="G103" s="1"/>
  <c r="G104" s="1"/>
  <c r="G50" s="1"/>
  <c r="F92"/>
  <c r="F99" s="1"/>
  <c r="F103" s="1"/>
  <c r="F104" s="1"/>
  <c r="F50" s="1"/>
  <c r="E92"/>
  <c r="E99" s="1"/>
  <c r="E103" s="1"/>
  <c r="E104" s="1"/>
  <c r="E50" s="1"/>
  <c r="D92"/>
  <c r="D99" s="1"/>
  <c r="D103" s="1"/>
  <c r="D104" s="1"/>
  <c r="D50" s="1"/>
  <c r="C92"/>
  <c r="C99" s="1"/>
  <c r="C103" s="1"/>
  <c r="C104" s="1"/>
  <c r="C50" s="1"/>
  <c r="P88"/>
  <c r="O88"/>
  <c r="N88"/>
  <c r="L88"/>
  <c r="K88"/>
  <c r="J88"/>
  <c r="H88"/>
  <c r="G88"/>
  <c r="F88"/>
  <c r="E88"/>
  <c r="D88"/>
  <c r="C88"/>
  <c r="Q109" i="1"/>
  <c r="M109"/>
  <c r="I109"/>
  <c r="C114" s="1"/>
  <c r="Q108"/>
  <c r="C117" s="1"/>
  <c r="M108"/>
  <c r="C116" s="1"/>
  <c r="I108"/>
  <c r="P95"/>
  <c r="P102" s="1"/>
  <c r="O95"/>
  <c r="O102" s="1"/>
  <c r="N95"/>
  <c r="N102" s="1"/>
  <c r="L95"/>
  <c r="L102" s="1"/>
  <c r="K95"/>
  <c r="K102" s="1"/>
  <c r="J95"/>
  <c r="J102" s="1"/>
  <c r="H95"/>
  <c r="H102" s="1"/>
  <c r="G95"/>
  <c r="G102" s="1"/>
  <c r="F95"/>
  <c r="F102" s="1"/>
  <c r="E95"/>
  <c r="E102" s="1"/>
  <c r="D95"/>
  <c r="D102" s="1"/>
  <c r="C95"/>
  <c r="C102" s="1"/>
  <c r="P94"/>
  <c r="P101" s="1"/>
  <c r="O94"/>
  <c r="O101" s="1"/>
  <c r="N94"/>
  <c r="N101" s="1"/>
  <c r="L94"/>
  <c r="L101" s="1"/>
  <c r="K94"/>
  <c r="K101" s="1"/>
  <c r="J94"/>
  <c r="J101" s="1"/>
  <c r="H94"/>
  <c r="H101" s="1"/>
  <c r="G94"/>
  <c r="G101" s="1"/>
  <c r="F94"/>
  <c r="F101" s="1"/>
  <c r="E94"/>
  <c r="E101" s="1"/>
  <c r="D94"/>
  <c r="D101" s="1"/>
  <c r="C94"/>
  <c r="C101" s="1"/>
  <c r="P93"/>
  <c r="P100" s="1"/>
  <c r="O93"/>
  <c r="O100" s="1"/>
  <c r="N93"/>
  <c r="N100" s="1"/>
  <c r="L93"/>
  <c r="L100" s="1"/>
  <c r="K93"/>
  <c r="K100" s="1"/>
  <c r="J93"/>
  <c r="J100" s="1"/>
  <c r="H93"/>
  <c r="H100" s="1"/>
  <c r="G93"/>
  <c r="G100" s="1"/>
  <c r="F93"/>
  <c r="F100" s="1"/>
  <c r="E93"/>
  <c r="E100" s="1"/>
  <c r="D93"/>
  <c r="D100" s="1"/>
  <c r="C93"/>
  <c r="C100" s="1"/>
  <c r="P92"/>
  <c r="P99" s="1"/>
  <c r="P103" s="1"/>
  <c r="O92"/>
  <c r="O99" s="1"/>
  <c r="O103" s="1"/>
  <c r="N92"/>
  <c r="N99" s="1"/>
  <c r="N103" s="1"/>
  <c r="L92"/>
  <c r="L99" s="1"/>
  <c r="L103" s="1"/>
  <c r="K92"/>
  <c r="K99" s="1"/>
  <c r="K103" s="1"/>
  <c r="J92"/>
  <c r="J99" s="1"/>
  <c r="J103" s="1"/>
  <c r="H92"/>
  <c r="H99" s="1"/>
  <c r="H103" s="1"/>
  <c r="G92"/>
  <c r="G99" s="1"/>
  <c r="G103" s="1"/>
  <c r="F92"/>
  <c r="F99" s="1"/>
  <c r="F103" s="1"/>
  <c r="E92"/>
  <c r="E99" s="1"/>
  <c r="E103" s="1"/>
  <c r="D92"/>
  <c r="D99" s="1"/>
  <c r="D103" s="1"/>
  <c r="C92"/>
  <c r="C99" s="1"/>
  <c r="C103" s="1"/>
  <c r="P88"/>
  <c r="O88"/>
  <c r="N88"/>
  <c r="L88"/>
  <c r="K88"/>
  <c r="J88"/>
  <c r="H88"/>
  <c r="G88"/>
  <c r="F88"/>
  <c r="E88"/>
  <c r="D88"/>
  <c r="C88"/>
  <c r="M13" i="29" l="1"/>
  <c r="L16" i="30"/>
  <c r="D104" i="3"/>
  <c r="D50" s="1"/>
  <c r="F104"/>
  <c r="F50" s="1"/>
  <c r="H104"/>
  <c r="H50" s="1"/>
  <c r="K104"/>
  <c r="K50" s="1"/>
  <c r="N104"/>
  <c r="N50" s="1"/>
  <c r="P104"/>
  <c r="P50" s="1"/>
  <c r="E60" i="28"/>
  <c r="I60"/>
  <c r="M60"/>
  <c r="Q60"/>
  <c r="U60"/>
  <c r="Y60"/>
  <c r="D93" i="29"/>
  <c r="D13" s="1"/>
  <c r="F93"/>
  <c r="F13" s="1"/>
  <c r="H93"/>
  <c r="H13" s="1"/>
  <c r="J93"/>
  <c r="J13" s="1"/>
  <c r="L93"/>
  <c r="L13" s="1"/>
  <c r="N93"/>
  <c r="N13" s="1"/>
  <c r="E104" i="3"/>
  <c r="E50" s="1"/>
  <c r="G104"/>
  <c r="G50" s="1"/>
  <c r="J104"/>
  <c r="J50" s="1"/>
  <c r="L104"/>
  <c r="L50" s="1"/>
  <c r="O104"/>
  <c r="O50" s="1"/>
  <c r="C60" i="28"/>
  <c r="G60"/>
  <c r="K60"/>
  <c r="O60"/>
  <c r="S60"/>
  <c r="W60"/>
  <c r="C93" i="29"/>
  <c r="C13" s="1"/>
  <c r="E93"/>
  <c r="E13" s="1"/>
  <c r="G93"/>
  <c r="G13" s="1"/>
  <c r="I93"/>
  <c r="I13" s="1"/>
  <c r="K93"/>
  <c r="K13" s="1"/>
  <c r="L18" i="30"/>
  <c r="C104" i="5"/>
  <c r="C50" s="1"/>
  <c r="E104"/>
  <c r="E50" s="1"/>
  <c r="G104"/>
  <c r="G50" s="1"/>
  <c r="J104"/>
  <c r="J50" s="1"/>
  <c r="L104"/>
  <c r="L50" s="1"/>
  <c r="O104"/>
  <c r="O50" s="1"/>
  <c r="E62" i="28"/>
  <c r="I62"/>
  <c r="M62"/>
  <c r="Q62"/>
  <c r="U62"/>
  <c r="Y62"/>
  <c r="D95" i="29"/>
  <c r="D15" s="1"/>
  <c r="F95"/>
  <c r="F15" s="1"/>
  <c r="H95"/>
  <c r="H15" s="1"/>
  <c r="J95"/>
  <c r="J15" s="1"/>
  <c r="L95"/>
  <c r="L15" s="1"/>
  <c r="N95"/>
  <c r="N15" s="1"/>
  <c r="D104" i="5"/>
  <c r="D50" s="1"/>
  <c r="F104"/>
  <c r="F50" s="1"/>
  <c r="H104"/>
  <c r="H50" s="1"/>
  <c r="K104"/>
  <c r="K50" s="1"/>
  <c r="N104"/>
  <c r="N50" s="1"/>
  <c r="P104"/>
  <c r="P50" s="1"/>
  <c r="C62" i="28"/>
  <c r="G62"/>
  <c r="K62"/>
  <c r="O62"/>
  <c r="S62"/>
  <c r="W62"/>
  <c r="C95" i="29"/>
  <c r="C15" s="1"/>
  <c r="E95"/>
  <c r="E15" s="1"/>
  <c r="G95"/>
  <c r="G15" s="1"/>
  <c r="I95"/>
  <c r="I15" s="1"/>
  <c r="K95"/>
  <c r="K15" s="1"/>
  <c r="M95"/>
  <c r="M15" s="1"/>
  <c r="N16"/>
  <c r="E104" i="6"/>
  <c r="E50" s="1"/>
  <c r="L104"/>
  <c r="L50" s="1"/>
  <c r="E63" i="28"/>
  <c r="I63"/>
  <c r="M63"/>
  <c r="Q63"/>
  <c r="U63"/>
  <c r="Y63"/>
  <c r="D96" i="29"/>
  <c r="D16" s="1"/>
  <c r="F96"/>
  <c r="F16" s="1"/>
  <c r="H96"/>
  <c r="H16" s="1"/>
  <c r="J96"/>
  <c r="J16" s="1"/>
  <c r="L96"/>
  <c r="L16" s="1"/>
  <c r="C104" i="6"/>
  <c r="C50" s="1"/>
  <c r="G104"/>
  <c r="G50" s="1"/>
  <c r="J104"/>
  <c r="J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15"/>
  <c r="F19" i="30" s="1"/>
  <c r="C63" i="28"/>
  <c r="G63"/>
  <c r="K63"/>
  <c r="O63"/>
  <c r="S63"/>
  <c r="W63"/>
  <c r="C96" i="29"/>
  <c r="C16" s="1"/>
  <c r="E96"/>
  <c r="E16" s="1"/>
  <c r="G96"/>
  <c r="G16" s="1"/>
  <c r="I96"/>
  <c r="I16" s="1"/>
  <c r="K96"/>
  <c r="K16" s="1"/>
  <c r="M96"/>
  <c r="M16" s="1"/>
  <c r="L23" i="30"/>
  <c r="C104" i="10"/>
  <c r="C50" s="1"/>
  <c r="E104"/>
  <c r="E50" s="1"/>
  <c r="G104"/>
  <c r="G50" s="1"/>
  <c r="J104"/>
  <c r="J50" s="1"/>
  <c r="L104"/>
  <c r="L50" s="1"/>
  <c r="O104"/>
  <c r="O50" s="1"/>
  <c r="E67" i="28"/>
  <c r="I67"/>
  <c r="M67"/>
  <c r="Q67"/>
  <c r="U67"/>
  <c r="Y67"/>
  <c r="D100" i="29"/>
  <c r="D20" s="1"/>
  <c r="F100"/>
  <c r="F20" s="1"/>
  <c r="H100"/>
  <c r="H20" s="1"/>
  <c r="J100"/>
  <c r="J20" s="1"/>
  <c r="L100"/>
  <c r="L20" s="1"/>
  <c r="N100"/>
  <c r="N20" s="1"/>
  <c r="D104" i="10"/>
  <c r="D50" s="1"/>
  <c r="F104"/>
  <c r="F50" s="1"/>
  <c r="H104"/>
  <c r="H50" s="1"/>
  <c r="K104"/>
  <c r="K50" s="1"/>
  <c r="N104"/>
  <c r="N50" s="1"/>
  <c r="P104"/>
  <c r="P50" s="1"/>
  <c r="C67" i="28"/>
  <c r="G67"/>
  <c r="K67"/>
  <c r="O67"/>
  <c r="S67"/>
  <c r="W67"/>
  <c r="C100" i="29"/>
  <c r="C20" s="1"/>
  <c r="E100"/>
  <c r="E20" s="1"/>
  <c r="G100"/>
  <c r="G20" s="1"/>
  <c r="I100"/>
  <c r="I20" s="1"/>
  <c r="K100"/>
  <c r="K20" s="1"/>
  <c r="M100"/>
  <c r="M20" s="1"/>
  <c r="N19"/>
  <c r="C69"/>
  <c r="E69"/>
  <c r="G69"/>
  <c r="I69"/>
  <c r="K69"/>
  <c r="M69"/>
  <c r="J28" i="30"/>
  <c r="D104" i="9"/>
  <c r="D50" s="1"/>
  <c r="F104"/>
  <c r="F50" s="1"/>
  <c r="H104"/>
  <c r="H50" s="1"/>
  <c r="K104"/>
  <c r="K50" s="1"/>
  <c r="N104"/>
  <c r="N50" s="1"/>
  <c r="P104"/>
  <c r="P50" s="1"/>
  <c r="E66" i="28"/>
  <c r="I66"/>
  <c r="M66"/>
  <c r="Q66"/>
  <c r="U66"/>
  <c r="Y66"/>
  <c r="D99" i="29"/>
  <c r="D19" s="1"/>
  <c r="F99"/>
  <c r="F19" s="1"/>
  <c r="H99"/>
  <c r="H19" s="1"/>
  <c r="J99"/>
  <c r="J19" s="1"/>
  <c r="L99"/>
  <c r="L19" s="1"/>
  <c r="D69"/>
  <c r="F69"/>
  <c r="H69"/>
  <c r="J69"/>
  <c r="L69"/>
  <c r="N69"/>
  <c r="C104" i="9"/>
  <c r="C50" s="1"/>
  <c r="E104"/>
  <c r="E50" s="1"/>
  <c r="G104"/>
  <c r="G50" s="1"/>
  <c r="J104"/>
  <c r="J50" s="1"/>
  <c r="L104"/>
  <c r="L50" s="1"/>
  <c r="O104"/>
  <c r="O50" s="1"/>
  <c r="C115"/>
  <c r="F22" i="30" s="1"/>
  <c r="L22" s="1"/>
  <c r="C66" i="28"/>
  <c r="G66"/>
  <c r="K66"/>
  <c r="O66"/>
  <c r="S66"/>
  <c r="W66"/>
  <c r="C99" i="29"/>
  <c r="C19" s="1"/>
  <c r="E99"/>
  <c r="E19" s="1"/>
  <c r="G99"/>
  <c r="G19" s="1"/>
  <c r="I99"/>
  <c r="I19" s="1"/>
  <c r="K99"/>
  <c r="K19" s="1"/>
  <c r="M99"/>
  <c r="M19" s="1"/>
  <c r="L40" i="30"/>
  <c r="C81" i="29"/>
  <c r="E81"/>
  <c r="G81"/>
  <c r="I81"/>
  <c r="K81"/>
  <c r="M81"/>
  <c r="J42" i="30"/>
  <c r="C104" i="23"/>
  <c r="C50" s="1"/>
  <c r="E104"/>
  <c r="E50" s="1"/>
  <c r="G104"/>
  <c r="G50" s="1"/>
  <c r="J104"/>
  <c r="J50" s="1"/>
  <c r="L104"/>
  <c r="L50" s="1"/>
  <c r="O104"/>
  <c r="O50" s="1"/>
  <c r="E84" i="28"/>
  <c r="I84"/>
  <c r="M84"/>
  <c r="Q84"/>
  <c r="U84"/>
  <c r="Y84"/>
  <c r="D115" i="29"/>
  <c r="D37" s="1"/>
  <c r="F115"/>
  <c r="F37" s="1"/>
  <c r="H115"/>
  <c r="H37" s="1"/>
  <c r="J115"/>
  <c r="J37" s="1"/>
  <c r="L115"/>
  <c r="L37" s="1"/>
  <c r="N115"/>
  <c r="N37" s="1"/>
  <c r="D81"/>
  <c r="F81"/>
  <c r="H81"/>
  <c r="J81"/>
  <c r="L81"/>
  <c r="N81"/>
  <c r="H42" i="30"/>
  <c r="F104" i="23"/>
  <c r="F50" s="1"/>
  <c r="H104"/>
  <c r="H50" s="1"/>
  <c r="K104"/>
  <c r="K50" s="1"/>
  <c r="N104"/>
  <c r="N50" s="1"/>
  <c r="P104"/>
  <c r="P50" s="1"/>
  <c r="C84" i="28"/>
  <c r="G84"/>
  <c r="K84"/>
  <c r="O84"/>
  <c r="S84"/>
  <c r="W84"/>
  <c r="C115" i="29"/>
  <c r="C37" s="1"/>
  <c r="E115"/>
  <c r="E37" s="1"/>
  <c r="G115"/>
  <c r="G37" s="1"/>
  <c r="I115"/>
  <c r="I37" s="1"/>
  <c r="K115"/>
  <c r="K37" s="1"/>
  <c r="M115"/>
  <c r="M37" s="1"/>
  <c r="L46" i="30"/>
  <c r="D47"/>
  <c r="M43" i="29"/>
  <c r="M121"/>
  <c r="D104" i="27"/>
  <c r="D50" s="1"/>
  <c r="F104"/>
  <c r="F50" s="1"/>
  <c r="H104"/>
  <c r="H50" s="1"/>
  <c r="K104"/>
  <c r="K50" s="1"/>
  <c r="N104"/>
  <c r="N50" s="1"/>
  <c r="P104"/>
  <c r="P50" s="1"/>
  <c r="C90" i="28"/>
  <c r="C91" s="1"/>
  <c r="G90"/>
  <c r="G91" s="1"/>
  <c r="K90"/>
  <c r="K91" s="1"/>
  <c r="O90"/>
  <c r="O91" s="1"/>
  <c r="S90"/>
  <c r="S91" s="1"/>
  <c r="W90"/>
  <c r="W91" s="1"/>
  <c r="C120" i="29"/>
  <c r="E120"/>
  <c r="G120"/>
  <c r="I120"/>
  <c r="K120"/>
  <c r="C104" i="27"/>
  <c r="C50" s="1"/>
  <c r="E104"/>
  <c r="E50" s="1"/>
  <c r="G104"/>
  <c r="G50" s="1"/>
  <c r="J104"/>
  <c r="J50" s="1"/>
  <c r="L104"/>
  <c r="L50" s="1"/>
  <c r="O104"/>
  <c r="O50" s="1"/>
  <c r="E90" i="28"/>
  <c r="E91" s="1"/>
  <c r="I90"/>
  <c r="I91" s="1"/>
  <c r="M90"/>
  <c r="M91" s="1"/>
  <c r="Q90"/>
  <c r="Q91" s="1"/>
  <c r="U90"/>
  <c r="U91" s="1"/>
  <c r="Y90"/>
  <c r="Y91" s="1"/>
  <c r="D120" i="29"/>
  <c r="F120"/>
  <c r="H120"/>
  <c r="J120"/>
  <c r="L120"/>
  <c r="N120"/>
  <c r="D28" i="30"/>
  <c r="C104" i="4"/>
  <c r="C50" s="1"/>
  <c r="E104"/>
  <c r="E50" s="1"/>
  <c r="G104"/>
  <c r="G50" s="1"/>
  <c r="J104"/>
  <c r="J50" s="1"/>
  <c r="L104"/>
  <c r="L50" s="1"/>
  <c r="O104"/>
  <c r="O50" s="1"/>
  <c r="C115"/>
  <c r="F17" i="30" s="1"/>
  <c r="E61" i="28"/>
  <c r="E72" s="1"/>
  <c r="I61"/>
  <c r="I72" s="1"/>
  <c r="M61"/>
  <c r="M72" s="1"/>
  <c r="Q61"/>
  <c r="Q72" s="1"/>
  <c r="U61"/>
  <c r="U72" s="1"/>
  <c r="Y61"/>
  <c r="Y72" s="1"/>
  <c r="D94" i="29"/>
  <c r="F94"/>
  <c r="H94"/>
  <c r="J94"/>
  <c r="L94"/>
  <c r="N94"/>
  <c r="D104" i="4"/>
  <c r="D50" s="1"/>
  <c r="F104"/>
  <c r="F50" s="1"/>
  <c r="H104"/>
  <c r="H50" s="1"/>
  <c r="K104"/>
  <c r="K50" s="1"/>
  <c r="N104"/>
  <c r="N50" s="1"/>
  <c r="P104"/>
  <c r="P50" s="1"/>
  <c r="C61" i="28"/>
  <c r="C72" s="1"/>
  <c r="G61"/>
  <c r="G72" s="1"/>
  <c r="K61"/>
  <c r="K72" s="1"/>
  <c r="O61"/>
  <c r="O72" s="1"/>
  <c r="S61"/>
  <c r="S72" s="1"/>
  <c r="W61"/>
  <c r="W72" s="1"/>
  <c r="C94" i="29"/>
  <c r="E94"/>
  <c r="G94"/>
  <c r="I94"/>
  <c r="K94"/>
  <c r="M94"/>
  <c r="D42" i="30"/>
  <c r="C104" i="24"/>
  <c r="C50" s="1"/>
  <c r="E104"/>
  <c r="E50" s="1"/>
  <c r="G104"/>
  <c r="G50" s="1"/>
  <c r="J104"/>
  <c r="J50" s="1"/>
  <c r="L104"/>
  <c r="L50" s="1"/>
  <c r="O104"/>
  <c r="O50" s="1"/>
  <c r="C115"/>
  <c r="F41" i="30" s="1"/>
  <c r="F42" s="1"/>
  <c r="C86" i="29"/>
  <c r="E86"/>
  <c r="G86"/>
  <c r="I86"/>
  <c r="K86"/>
  <c r="M86"/>
  <c r="E85" i="28"/>
  <c r="E86" s="1"/>
  <c r="I85"/>
  <c r="I86" s="1"/>
  <c r="M85"/>
  <c r="M86" s="1"/>
  <c r="Q85"/>
  <c r="Q86" s="1"/>
  <c r="U85"/>
  <c r="U86" s="1"/>
  <c r="Y85"/>
  <c r="Y86" s="1"/>
  <c r="D116" i="29"/>
  <c r="F116"/>
  <c r="H116"/>
  <c r="J116"/>
  <c r="L116"/>
  <c r="N116"/>
  <c r="D104" i="24"/>
  <c r="D50" s="1"/>
  <c r="F104"/>
  <c r="F50" s="1"/>
  <c r="H104"/>
  <c r="H50" s="1"/>
  <c r="K104"/>
  <c r="K50" s="1"/>
  <c r="N104"/>
  <c r="N50" s="1"/>
  <c r="P104"/>
  <c r="P50" s="1"/>
  <c r="E93" i="28"/>
  <c r="I93"/>
  <c r="M93"/>
  <c r="Q93"/>
  <c r="U93"/>
  <c r="Y93"/>
  <c r="D86" i="29"/>
  <c r="F86"/>
  <c r="H86"/>
  <c r="J86"/>
  <c r="L86"/>
  <c r="N86"/>
  <c r="C85" i="28"/>
  <c r="C86" s="1"/>
  <c r="C93" s="1"/>
  <c r="G85"/>
  <c r="G86" s="1"/>
  <c r="G93" s="1"/>
  <c r="K85"/>
  <c r="K86" s="1"/>
  <c r="K93" s="1"/>
  <c r="O85"/>
  <c r="O86" s="1"/>
  <c r="O93" s="1"/>
  <c r="S85"/>
  <c r="S86" s="1"/>
  <c r="S93" s="1"/>
  <c r="W85"/>
  <c r="W86" s="1"/>
  <c r="W93" s="1"/>
  <c r="C116" i="29"/>
  <c r="E116"/>
  <c r="G116"/>
  <c r="I116"/>
  <c r="K116"/>
  <c r="M116"/>
  <c r="M44"/>
  <c r="C104" i="26"/>
  <c r="C50" s="1"/>
  <c r="E104"/>
  <c r="E50" s="1"/>
  <c r="G104"/>
  <c r="G50" s="1"/>
  <c r="J104"/>
  <c r="J50" s="1"/>
  <c r="L104"/>
  <c r="L50" s="1"/>
  <c r="O104"/>
  <c r="O50" s="1"/>
  <c r="C115"/>
  <c r="D104"/>
  <c r="D50" s="1"/>
  <c r="F104"/>
  <c r="F50" s="1"/>
  <c r="H104"/>
  <c r="H50" s="1"/>
  <c r="K104"/>
  <c r="K50" s="1"/>
  <c r="N104"/>
  <c r="N50" s="1"/>
  <c r="P104"/>
  <c r="P50" s="1"/>
  <c r="C104" i="25"/>
  <c r="C50" s="1"/>
  <c r="E104"/>
  <c r="E50" s="1"/>
  <c r="G104"/>
  <c r="G50" s="1"/>
  <c r="J104"/>
  <c r="J50" s="1"/>
  <c r="L104"/>
  <c r="L50" s="1"/>
  <c r="O104"/>
  <c r="O50" s="1"/>
  <c r="C115"/>
  <c r="C118" s="1"/>
  <c r="D104"/>
  <c r="D50" s="1"/>
  <c r="F104"/>
  <c r="F50" s="1"/>
  <c r="H104"/>
  <c r="H50" s="1"/>
  <c r="K104"/>
  <c r="K50" s="1"/>
  <c r="N104"/>
  <c r="N50" s="1"/>
  <c r="P104"/>
  <c r="P50" s="1"/>
  <c r="C104" i="22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21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D104" i="20"/>
  <c r="D50" s="1"/>
  <c r="F104"/>
  <c r="F50" s="1"/>
  <c r="H104"/>
  <c r="H50" s="1"/>
  <c r="K104"/>
  <c r="K50" s="1"/>
  <c r="N104"/>
  <c r="N50" s="1"/>
  <c r="P104"/>
  <c r="P50" s="1"/>
  <c r="C104"/>
  <c r="C50" s="1"/>
  <c r="E104"/>
  <c r="E50" s="1"/>
  <c r="G104"/>
  <c r="G50" s="1"/>
  <c r="J104"/>
  <c r="J50" s="1"/>
  <c r="L104"/>
  <c r="L50" s="1"/>
  <c r="O104"/>
  <c r="O50" s="1"/>
  <c r="C115"/>
  <c r="C104" i="19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18"/>
  <c r="C50" s="1"/>
  <c r="E104"/>
  <c r="E50" s="1"/>
  <c r="G104"/>
  <c r="G50" s="1"/>
  <c r="J104"/>
  <c r="J50" s="1"/>
  <c r="L104"/>
  <c r="L50" s="1"/>
  <c r="O104"/>
  <c r="O50" s="1"/>
  <c r="C115"/>
  <c r="D104"/>
  <c r="D50" s="1"/>
  <c r="F104"/>
  <c r="F50" s="1"/>
  <c r="H104"/>
  <c r="H50" s="1"/>
  <c r="K104"/>
  <c r="K50" s="1"/>
  <c r="N104"/>
  <c r="N50" s="1"/>
  <c r="P104"/>
  <c r="P50" s="1"/>
  <c r="C104" i="17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16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15"/>
  <c r="C50" s="1"/>
  <c r="G104"/>
  <c r="G50" s="1"/>
  <c r="O104"/>
  <c r="O50" s="1"/>
  <c r="E104"/>
  <c r="E50" s="1"/>
  <c r="J104"/>
  <c r="J50" s="1"/>
  <c r="L104"/>
  <c r="L50" s="1"/>
  <c r="D104"/>
  <c r="D50" s="1"/>
  <c r="F104"/>
  <c r="F50" s="1"/>
  <c r="H104"/>
  <c r="H50" s="1"/>
  <c r="K104"/>
  <c r="K50" s="1"/>
  <c r="N104"/>
  <c r="N50" s="1"/>
  <c r="P104"/>
  <c r="P50" s="1"/>
  <c r="C116"/>
  <c r="C104" i="14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13"/>
  <c r="C50" s="1"/>
  <c r="E104"/>
  <c r="E50" s="1"/>
  <c r="G104"/>
  <c r="G50" s="1"/>
  <c r="J104"/>
  <c r="J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04" i="12"/>
  <c r="C50" s="1"/>
  <c r="E104"/>
  <c r="E50" s="1"/>
  <c r="G104"/>
  <c r="G50" s="1"/>
  <c r="J104"/>
  <c r="J50" s="1"/>
  <c r="L104"/>
  <c r="L50" s="1"/>
  <c r="O104"/>
  <c r="O50" s="1"/>
  <c r="C115"/>
  <c r="D104"/>
  <c r="D50" s="1"/>
  <c r="F104"/>
  <c r="F50" s="1"/>
  <c r="H104"/>
  <c r="H50" s="1"/>
  <c r="K104"/>
  <c r="K50" s="1"/>
  <c r="N104"/>
  <c r="N50" s="1"/>
  <c r="P104"/>
  <c r="P50" s="1"/>
  <c r="C104" i="11"/>
  <c r="C50" s="1"/>
  <c r="E104"/>
  <c r="E50" s="1"/>
  <c r="G104"/>
  <c r="G50" s="1"/>
  <c r="L104"/>
  <c r="L50" s="1"/>
  <c r="O104"/>
  <c r="O50" s="1"/>
  <c r="D104"/>
  <c r="D50" s="1"/>
  <c r="F104"/>
  <c r="F50" s="1"/>
  <c r="H104"/>
  <c r="H50" s="1"/>
  <c r="K104"/>
  <c r="K50" s="1"/>
  <c r="N104"/>
  <c r="N50" s="1"/>
  <c r="P104"/>
  <c r="P50" s="1"/>
  <c r="C116"/>
  <c r="D104" i="1"/>
  <c r="D50" s="1"/>
  <c r="F104"/>
  <c r="F50" s="1"/>
  <c r="H104"/>
  <c r="H50" s="1"/>
  <c r="K104"/>
  <c r="K50" s="1"/>
  <c r="N104"/>
  <c r="N50" s="1"/>
  <c r="P104"/>
  <c r="P50" s="1"/>
  <c r="C104"/>
  <c r="C50" s="1"/>
  <c r="E104"/>
  <c r="E50" s="1"/>
  <c r="G104"/>
  <c r="G50" s="1"/>
  <c r="J104"/>
  <c r="J50" s="1"/>
  <c r="L104"/>
  <c r="L50" s="1"/>
  <c r="O104"/>
  <c r="O50" s="1"/>
  <c r="C115"/>
  <c r="C116" i="8"/>
  <c r="D104"/>
  <c r="D50" s="1"/>
  <c r="F104"/>
  <c r="F50" s="1"/>
  <c r="H104"/>
  <c r="H50" s="1"/>
  <c r="K104"/>
  <c r="K50" s="1"/>
  <c r="N104"/>
  <c r="N50" s="1"/>
  <c r="P104"/>
  <c r="P50" s="1"/>
  <c r="C104"/>
  <c r="C50" s="1"/>
  <c r="E104"/>
  <c r="E50" s="1"/>
  <c r="G104"/>
  <c r="G50" s="1"/>
  <c r="J104"/>
  <c r="J50" s="1"/>
  <c r="L104"/>
  <c r="L50" s="1"/>
  <c r="O104"/>
  <c r="O50" s="1"/>
  <c r="C115"/>
  <c r="C118" s="1"/>
  <c r="D104" i="7"/>
  <c r="D50" s="1"/>
  <c r="F104"/>
  <c r="F50" s="1"/>
  <c r="H104"/>
  <c r="H50" s="1"/>
  <c r="K104"/>
  <c r="K50" s="1"/>
  <c r="N104"/>
  <c r="N50" s="1"/>
  <c r="P104"/>
  <c r="P50" s="1"/>
  <c r="C104"/>
  <c r="C50" s="1"/>
  <c r="E104"/>
  <c r="E50" s="1"/>
  <c r="G104"/>
  <c r="G50" s="1"/>
  <c r="J104"/>
  <c r="J50" s="1"/>
  <c r="L104"/>
  <c r="L50" s="1"/>
  <c r="O104"/>
  <c r="O50" s="1"/>
  <c r="C115"/>
  <c r="D104" i="23"/>
  <c r="D50" s="1"/>
  <c r="J49" i="30"/>
  <c r="G16"/>
  <c r="K16"/>
  <c r="G18"/>
  <c r="K18"/>
  <c r="G20"/>
  <c r="K20"/>
  <c r="G24"/>
  <c r="K24"/>
  <c r="G26"/>
  <c r="K26"/>
  <c r="G31"/>
  <c r="K31"/>
  <c r="G36"/>
  <c r="K36"/>
  <c r="G38"/>
  <c r="K38"/>
  <c r="G40"/>
  <c r="K40"/>
  <c r="D49"/>
  <c r="K15"/>
  <c r="I15"/>
  <c r="G15"/>
  <c r="E15"/>
  <c r="K21"/>
  <c r="I21"/>
  <c r="G21"/>
  <c r="E21"/>
  <c r="K23"/>
  <c r="I23"/>
  <c r="G23"/>
  <c r="E23"/>
  <c r="K25"/>
  <c r="I25"/>
  <c r="G25"/>
  <c r="E25"/>
  <c r="K27"/>
  <c r="I27"/>
  <c r="G27"/>
  <c r="E27"/>
  <c r="K30"/>
  <c r="I30"/>
  <c r="G30"/>
  <c r="E30"/>
  <c r="K33"/>
  <c r="I33"/>
  <c r="G33"/>
  <c r="E33"/>
  <c r="L42"/>
  <c r="K42" s="1"/>
  <c r="K35"/>
  <c r="I35"/>
  <c r="G35"/>
  <c r="E35"/>
  <c r="K37"/>
  <c r="I37"/>
  <c r="G37"/>
  <c r="E37"/>
  <c r="K39"/>
  <c r="I39"/>
  <c r="G39"/>
  <c r="E39"/>
  <c r="K44"/>
  <c r="I44"/>
  <c r="G44"/>
  <c r="E44"/>
  <c r="L47"/>
  <c r="K47" s="1"/>
  <c r="K46"/>
  <c r="I46"/>
  <c r="G46"/>
  <c r="E46"/>
  <c r="I16"/>
  <c r="I18"/>
  <c r="I20"/>
  <c r="I24"/>
  <c r="I26"/>
  <c r="I31"/>
  <c r="I36"/>
  <c r="I38"/>
  <c r="I40"/>
  <c r="E16"/>
  <c r="E18"/>
  <c r="E20"/>
  <c r="E24"/>
  <c r="E26"/>
  <c r="E31"/>
  <c r="E36"/>
  <c r="E38"/>
  <c r="E40"/>
  <c r="L14"/>
  <c r="E14" s="1"/>
  <c r="L34"/>
  <c r="E34" s="1"/>
  <c r="L45"/>
  <c r="E45" s="1"/>
  <c r="D28" i="29"/>
  <c r="F28"/>
  <c r="H28"/>
  <c r="J28"/>
  <c r="L28"/>
  <c r="N28"/>
  <c r="C28"/>
  <c r="E28"/>
  <c r="G28"/>
  <c r="I28"/>
  <c r="K28"/>
  <c r="M28"/>
  <c r="C28" i="28"/>
  <c r="D122"/>
  <c r="D28" s="1"/>
  <c r="E28"/>
  <c r="F122"/>
  <c r="F28" s="1"/>
  <c r="G28"/>
  <c r="H122"/>
  <c r="H28" s="1"/>
  <c r="I28"/>
  <c r="J122"/>
  <c r="J28" s="1"/>
  <c r="K28"/>
  <c r="L122"/>
  <c r="L28" s="1"/>
  <c r="M28"/>
  <c r="N122"/>
  <c r="N28" s="1"/>
  <c r="O28"/>
  <c r="P122"/>
  <c r="P28" s="1"/>
  <c r="Q28"/>
  <c r="R122"/>
  <c r="R28" s="1"/>
  <c r="S28"/>
  <c r="T122"/>
  <c r="T28" s="1"/>
  <c r="U28"/>
  <c r="V122"/>
  <c r="V28" s="1"/>
  <c r="W28"/>
  <c r="X122"/>
  <c r="X28" s="1"/>
  <c r="Y28"/>
  <c r="Z122"/>
  <c r="Z28" s="1"/>
  <c r="K39"/>
  <c r="L133"/>
  <c r="L39" s="1"/>
  <c r="M39"/>
  <c r="N133"/>
  <c r="N39" s="1"/>
  <c r="O39"/>
  <c r="P133"/>
  <c r="P39" s="1"/>
  <c r="Q39"/>
  <c r="R133"/>
  <c r="R39" s="1"/>
  <c r="S39"/>
  <c r="T133"/>
  <c r="T39" s="1"/>
  <c r="U39"/>
  <c r="V133"/>
  <c r="V39" s="1"/>
  <c r="W39"/>
  <c r="X133"/>
  <c r="X39" s="1"/>
  <c r="Y39"/>
  <c r="Z133"/>
  <c r="Z39" s="1"/>
  <c r="K44"/>
  <c r="L138"/>
  <c r="L44" s="1"/>
  <c r="M44"/>
  <c r="N138"/>
  <c r="N44" s="1"/>
  <c r="O44"/>
  <c r="P138"/>
  <c r="P44" s="1"/>
  <c r="Q44"/>
  <c r="R138"/>
  <c r="R44" s="1"/>
  <c r="S44"/>
  <c r="T138"/>
  <c r="T44" s="1"/>
  <c r="U44"/>
  <c r="V138"/>
  <c r="V44" s="1"/>
  <c r="W44"/>
  <c r="X138"/>
  <c r="X44" s="1"/>
  <c r="Y44"/>
  <c r="Z138"/>
  <c r="Z44" s="1"/>
  <c r="C118" i="26"/>
  <c r="C96"/>
  <c r="E96"/>
  <c r="G96"/>
  <c r="J96"/>
  <c r="L96"/>
  <c r="O96"/>
  <c r="D96"/>
  <c r="F96"/>
  <c r="H96"/>
  <c r="K96"/>
  <c r="N96"/>
  <c r="P96"/>
  <c r="C118" i="27"/>
  <c r="C96"/>
  <c r="C137" i="28" s="1"/>
  <c r="E96" i="27"/>
  <c r="G137" i="28" s="1"/>
  <c r="G96" i="27"/>
  <c r="J96"/>
  <c r="L96"/>
  <c r="O96"/>
  <c r="D96"/>
  <c r="E137" i="28" s="1"/>
  <c r="F96" i="27"/>
  <c r="I137" i="28" s="1"/>
  <c r="H96" i="27"/>
  <c r="K96"/>
  <c r="N96"/>
  <c r="P96"/>
  <c r="C96" i="25"/>
  <c r="E96"/>
  <c r="G96"/>
  <c r="J96"/>
  <c r="L96"/>
  <c r="O96"/>
  <c r="D96"/>
  <c r="F96"/>
  <c r="H96"/>
  <c r="K96"/>
  <c r="N96"/>
  <c r="P96"/>
  <c r="C118" i="23"/>
  <c r="C96"/>
  <c r="C131" i="28" s="1"/>
  <c r="C37" s="1"/>
  <c r="E96" i="23"/>
  <c r="G131" i="28" s="1"/>
  <c r="G37" s="1"/>
  <c r="G96" i="23"/>
  <c r="J96"/>
  <c r="L96"/>
  <c r="O96"/>
  <c r="D96"/>
  <c r="E131" i="28" s="1"/>
  <c r="E37" s="1"/>
  <c r="F96" i="23"/>
  <c r="I131" i="28" s="1"/>
  <c r="I37" s="1"/>
  <c r="H96" i="23"/>
  <c r="K96"/>
  <c r="N96"/>
  <c r="P96"/>
  <c r="C118" i="24"/>
  <c r="C96"/>
  <c r="C132" i="28" s="1"/>
  <c r="E96" i="24"/>
  <c r="G132" i="28" s="1"/>
  <c r="G96" i="24"/>
  <c r="J96"/>
  <c r="L96"/>
  <c r="O96"/>
  <c r="D96"/>
  <c r="E132" i="28" s="1"/>
  <c r="F96" i="24"/>
  <c r="I132" i="28" s="1"/>
  <c r="H96" i="24"/>
  <c r="K96"/>
  <c r="N96"/>
  <c r="P96"/>
  <c r="C118" i="22"/>
  <c r="C96"/>
  <c r="E96"/>
  <c r="G96"/>
  <c r="J96"/>
  <c r="L96"/>
  <c r="O96"/>
  <c r="D96"/>
  <c r="F96"/>
  <c r="H96"/>
  <c r="K96"/>
  <c r="N96"/>
  <c r="P96"/>
  <c r="C118" i="21"/>
  <c r="C96"/>
  <c r="E96"/>
  <c r="G96"/>
  <c r="J96"/>
  <c r="L96"/>
  <c r="O96"/>
  <c r="D96"/>
  <c r="F96"/>
  <c r="H96"/>
  <c r="K96"/>
  <c r="N96"/>
  <c r="P96"/>
  <c r="C118" i="15"/>
  <c r="C96"/>
  <c r="E96"/>
  <c r="G96"/>
  <c r="J96"/>
  <c r="L96"/>
  <c r="O96"/>
  <c r="D96"/>
  <c r="F96"/>
  <c r="H96"/>
  <c r="K96"/>
  <c r="N96"/>
  <c r="P96"/>
  <c r="C118" i="20"/>
  <c r="C96"/>
  <c r="E96"/>
  <c r="G96"/>
  <c r="J96"/>
  <c r="L96"/>
  <c r="O96"/>
  <c r="D96"/>
  <c r="F96"/>
  <c r="H96"/>
  <c r="K96"/>
  <c r="N96"/>
  <c r="P96"/>
  <c r="C118" i="19"/>
  <c r="C96"/>
  <c r="E96"/>
  <c r="G96"/>
  <c r="J96"/>
  <c r="L96"/>
  <c r="O96"/>
  <c r="D96"/>
  <c r="F96"/>
  <c r="H96"/>
  <c r="K96"/>
  <c r="N96"/>
  <c r="P96"/>
  <c r="C118" i="18"/>
  <c r="C96"/>
  <c r="E96"/>
  <c r="G96"/>
  <c r="J96"/>
  <c r="L96"/>
  <c r="O96"/>
  <c r="D96"/>
  <c r="F96"/>
  <c r="H96"/>
  <c r="K96"/>
  <c r="N96"/>
  <c r="P96"/>
  <c r="C118" i="17"/>
  <c r="C96"/>
  <c r="E96"/>
  <c r="G96"/>
  <c r="J96"/>
  <c r="L96"/>
  <c r="O96"/>
  <c r="D96"/>
  <c r="F96"/>
  <c r="H96"/>
  <c r="K96"/>
  <c r="N96"/>
  <c r="P96"/>
  <c r="C118" i="16"/>
  <c r="C96"/>
  <c r="E96"/>
  <c r="G96"/>
  <c r="J96"/>
  <c r="L96"/>
  <c r="O96"/>
  <c r="D96"/>
  <c r="F96"/>
  <c r="H96"/>
  <c r="K96"/>
  <c r="N96"/>
  <c r="P96"/>
  <c r="C118" i="14"/>
  <c r="C96"/>
  <c r="E96"/>
  <c r="G96"/>
  <c r="J96"/>
  <c r="L96"/>
  <c r="O96"/>
  <c r="D96"/>
  <c r="F96"/>
  <c r="H96"/>
  <c r="K96"/>
  <c r="N96"/>
  <c r="P96"/>
  <c r="C118" i="13"/>
  <c r="C96"/>
  <c r="E96"/>
  <c r="G96"/>
  <c r="J96"/>
  <c r="L96"/>
  <c r="O96"/>
  <c r="D96"/>
  <c r="F96"/>
  <c r="H96"/>
  <c r="K96"/>
  <c r="N96"/>
  <c r="P96"/>
  <c r="C118" i="12"/>
  <c r="C96"/>
  <c r="E96"/>
  <c r="G96"/>
  <c r="J96"/>
  <c r="L96"/>
  <c r="O96"/>
  <c r="D96"/>
  <c r="F96"/>
  <c r="H96"/>
  <c r="K96"/>
  <c r="N96"/>
  <c r="P96"/>
  <c r="C118" i="11"/>
  <c r="C96"/>
  <c r="E96"/>
  <c r="G96"/>
  <c r="J96"/>
  <c r="L96"/>
  <c r="O96"/>
  <c r="D96"/>
  <c r="F96"/>
  <c r="H96"/>
  <c r="K96"/>
  <c r="N96"/>
  <c r="P96"/>
  <c r="C118" i="10"/>
  <c r="C96"/>
  <c r="C114" i="28" s="1"/>
  <c r="C20" s="1"/>
  <c r="E96" i="10"/>
  <c r="G114" i="28" s="1"/>
  <c r="G20" s="1"/>
  <c r="G96" i="10"/>
  <c r="K114" i="28" s="1"/>
  <c r="K20" s="1"/>
  <c r="J96" i="10"/>
  <c r="O114" i="28" s="1"/>
  <c r="O20" s="1"/>
  <c r="L96" i="10"/>
  <c r="S114" i="28" s="1"/>
  <c r="S20" s="1"/>
  <c r="O96" i="10"/>
  <c r="W114" i="28" s="1"/>
  <c r="W20" s="1"/>
  <c r="D96" i="10"/>
  <c r="E114" i="28" s="1"/>
  <c r="E20" s="1"/>
  <c r="F96" i="10"/>
  <c r="I114" i="28" s="1"/>
  <c r="I20" s="1"/>
  <c r="H96" i="10"/>
  <c r="M114" i="28" s="1"/>
  <c r="M20" s="1"/>
  <c r="K96" i="10"/>
  <c r="Q114" i="28" s="1"/>
  <c r="Q20" s="1"/>
  <c r="N96" i="10"/>
  <c r="U114" i="28" s="1"/>
  <c r="U20" s="1"/>
  <c r="P96" i="10"/>
  <c r="Y114" i="28" s="1"/>
  <c r="Y20" s="1"/>
  <c r="C118" i="9"/>
  <c r="C96"/>
  <c r="C113" i="28" s="1"/>
  <c r="C19" s="1"/>
  <c r="E96" i="9"/>
  <c r="G113" i="28" s="1"/>
  <c r="G19" s="1"/>
  <c r="G96" i="9"/>
  <c r="K113" i="28" s="1"/>
  <c r="K19" s="1"/>
  <c r="J96" i="9"/>
  <c r="O113" i="28" s="1"/>
  <c r="O19" s="1"/>
  <c r="L96" i="9"/>
  <c r="S113" i="28" s="1"/>
  <c r="S19" s="1"/>
  <c r="O96" i="9"/>
  <c r="W113" i="28" s="1"/>
  <c r="W19" s="1"/>
  <c r="D96" i="9"/>
  <c r="E113" i="28" s="1"/>
  <c r="E19" s="1"/>
  <c r="F96" i="9"/>
  <c r="I113" i="28" s="1"/>
  <c r="I19" s="1"/>
  <c r="H96" i="9"/>
  <c r="M113" i="28" s="1"/>
  <c r="M19" s="1"/>
  <c r="K96" i="9"/>
  <c r="Q113" i="28" s="1"/>
  <c r="Q19" s="1"/>
  <c r="N96" i="9"/>
  <c r="U113" i="28" s="1"/>
  <c r="U19" s="1"/>
  <c r="P96" i="9"/>
  <c r="Y113" i="28" s="1"/>
  <c r="Y19" s="1"/>
  <c r="C96" i="8"/>
  <c r="C49" s="1"/>
  <c r="E96"/>
  <c r="E49" s="1"/>
  <c r="G96"/>
  <c r="G49" s="1"/>
  <c r="J96"/>
  <c r="J49" s="1"/>
  <c r="L96"/>
  <c r="L49" s="1"/>
  <c r="O96"/>
  <c r="O49" s="1"/>
  <c r="D96"/>
  <c r="D49" s="1"/>
  <c r="F96"/>
  <c r="F49" s="1"/>
  <c r="H96"/>
  <c r="H49" s="1"/>
  <c r="K96"/>
  <c r="K49" s="1"/>
  <c r="N96"/>
  <c r="N49" s="1"/>
  <c r="P96"/>
  <c r="P49" s="1"/>
  <c r="C118" i="7"/>
  <c r="C96"/>
  <c r="C49" s="1"/>
  <c r="E96"/>
  <c r="E49" s="1"/>
  <c r="G96"/>
  <c r="G49" s="1"/>
  <c r="J96"/>
  <c r="J49" s="1"/>
  <c r="L96"/>
  <c r="L49" s="1"/>
  <c r="O96"/>
  <c r="O49" s="1"/>
  <c r="D96"/>
  <c r="D49" s="1"/>
  <c r="F96"/>
  <c r="F49" s="1"/>
  <c r="H96"/>
  <c r="H49" s="1"/>
  <c r="K96"/>
  <c r="K49" s="1"/>
  <c r="N96"/>
  <c r="N49" s="1"/>
  <c r="P96"/>
  <c r="P49" s="1"/>
  <c r="C96" i="6"/>
  <c r="C110" i="28" s="1"/>
  <c r="C16" s="1"/>
  <c r="E96" i="6"/>
  <c r="G110" i="28" s="1"/>
  <c r="G16" s="1"/>
  <c r="G96" i="6"/>
  <c r="K110" i="28" s="1"/>
  <c r="K16" s="1"/>
  <c r="J96" i="6"/>
  <c r="O110" i="28" s="1"/>
  <c r="O16" s="1"/>
  <c r="L96" i="6"/>
  <c r="S110" i="28" s="1"/>
  <c r="S16" s="1"/>
  <c r="O96" i="6"/>
  <c r="W110" i="28" s="1"/>
  <c r="W16" s="1"/>
  <c r="C116" i="6"/>
  <c r="D96"/>
  <c r="E110" i="28" s="1"/>
  <c r="E16" s="1"/>
  <c r="F96" i="6"/>
  <c r="I110" i="28" s="1"/>
  <c r="I16" s="1"/>
  <c r="H96" i="6"/>
  <c r="M110" i="28" s="1"/>
  <c r="M16" s="1"/>
  <c r="K96" i="6"/>
  <c r="Q110" i="28" s="1"/>
  <c r="Q16" s="1"/>
  <c r="N96" i="6"/>
  <c r="U110" i="28" s="1"/>
  <c r="U16" s="1"/>
  <c r="P96" i="6"/>
  <c r="Y110" i="28" s="1"/>
  <c r="Y16" s="1"/>
  <c r="C118" i="5"/>
  <c r="C96"/>
  <c r="C109" i="28" s="1"/>
  <c r="C15" s="1"/>
  <c r="E96" i="5"/>
  <c r="G109" i="28" s="1"/>
  <c r="G15" s="1"/>
  <c r="G96" i="5"/>
  <c r="K109" i="28" s="1"/>
  <c r="K15" s="1"/>
  <c r="J96" i="5"/>
  <c r="O109" i="28" s="1"/>
  <c r="O15" s="1"/>
  <c r="L96" i="5"/>
  <c r="S109" i="28" s="1"/>
  <c r="S15" s="1"/>
  <c r="O96" i="5"/>
  <c r="W109" i="28" s="1"/>
  <c r="W15" s="1"/>
  <c r="D96" i="5"/>
  <c r="E109" i="28" s="1"/>
  <c r="E15" s="1"/>
  <c r="F96" i="5"/>
  <c r="I109" i="28" s="1"/>
  <c r="I15" s="1"/>
  <c r="H96" i="5"/>
  <c r="M109" i="28" s="1"/>
  <c r="M15" s="1"/>
  <c r="K96" i="5"/>
  <c r="Q109" i="28" s="1"/>
  <c r="Q15" s="1"/>
  <c r="N96" i="5"/>
  <c r="U109" i="28" s="1"/>
  <c r="U15" s="1"/>
  <c r="P96" i="5"/>
  <c r="Y109" i="28" s="1"/>
  <c r="Y15" s="1"/>
  <c r="C104" i="3"/>
  <c r="C50" s="1"/>
  <c r="C118"/>
  <c r="C96"/>
  <c r="C107" i="28" s="1"/>
  <c r="C13" s="1"/>
  <c r="E96" i="3"/>
  <c r="G107" i="28" s="1"/>
  <c r="G13" s="1"/>
  <c r="G96" i="3"/>
  <c r="K107" i="28" s="1"/>
  <c r="K13" s="1"/>
  <c r="J96" i="3"/>
  <c r="O107" i="28" s="1"/>
  <c r="O13" s="1"/>
  <c r="L96" i="3"/>
  <c r="S107" i="28" s="1"/>
  <c r="S13" s="1"/>
  <c r="O96" i="3"/>
  <c r="W107" i="28" s="1"/>
  <c r="W13" s="1"/>
  <c r="D96" i="3"/>
  <c r="E107" i="28" s="1"/>
  <c r="E13" s="1"/>
  <c r="F96" i="3"/>
  <c r="I107" i="28" s="1"/>
  <c r="I13" s="1"/>
  <c r="H96" i="3"/>
  <c r="M107" i="28" s="1"/>
  <c r="M13" s="1"/>
  <c r="K96" i="3"/>
  <c r="Q107" i="28" s="1"/>
  <c r="Q13" s="1"/>
  <c r="N96" i="3"/>
  <c r="U107" i="28" s="1"/>
  <c r="U13" s="1"/>
  <c r="P96" i="3"/>
  <c r="Y107" i="28" s="1"/>
  <c r="Y13" s="1"/>
  <c r="C118" i="4"/>
  <c r="C96"/>
  <c r="C108" i="28" s="1"/>
  <c r="E96" i="4"/>
  <c r="G108" i="28" s="1"/>
  <c r="G96" i="4"/>
  <c r="K108" i="28" s="1"/>
  <c r="J96" i="4"/>
  <c r="O108" i="28" s="1"/>
  <c r="L96" i="4"/>
  <c r="S108" i="28" s="1"/>
  <c r="O96" i="4"/>
  <c r="W108" i="28" s="1"/>
  <c r="D96" i="4"/>
  <c r="E108" i="28" s="1"/>
  <c r="F96" i="4"/>
  <c r="I108" i="28" s="1"/>
  <c r="H96" i="4"/>
  <c r="M108" i="28" s="1"/>
  <c r="K96" i="4"/>
  <c r="Q108" i="28" s="1"/>
  <c r="N96" i="4"/>
  <c r="U108" i="28" s="1"/>
  <c r="P96" i="4"/>
  <c r="Y108" i="28" s="1"/>
  <c r="C118" i="2"/>
  <c r="C96"/>
  <c r="E96"/>
  <c r="G96"/>
  <c r="J96"/>
  <c r="L96"/>
  <c r="O96"/>
  <c r="D96"/>
  <c r="F96"/>
  <c r="H96"/>
  <c r="K96"/>
  <c r="N96"/>
  <c r="P96"/>
  <c r="C118" i="1"/>
  <c r="C96"/>
  <c r="E96"/>
  <c r="G96"/>
  <c r="J96"/>
  <c r="L96"/>
  <c r="O96"/>
  <c r="D96"/>
  <c r="F96"/>
  <c r="H96"/>
  <c r="K96"/>
  <c r="N96"/>
  <c r="P96"/>
  <c r="C118" i="6" l="1"/>
  <c r="H19" i="30"/>
  <c r="G22"/>
  <c r="I22"/>
  <c r="E22"/>
  <c r="K22"/>
  <c r="F28"/>
  <c r="I43" i="28"/>
  <c r="I138"/>
  <c r="G138"/>
  <c r="G43"/>
  <c r="N121" i="29"/>
  <c r="N44" s="1"/>
  <c r="N43"/>
  <c r="J121"/>
  <c r="J44" s="1"/>
  <c r="J43"/>
  <c r="F121"/>
  <c r="F44" s="1"/>
  <c r="F43"/>
  <c r="K43"/>
  <c r="K121"/>
  <c r="K44" s="1"/>
  <c r="G43"/>
  <c r="G121"/>
  <c r="G44" s="1"/>
  <c r="C43"/>
  <c r="C121"/>
  <c r="C44" s="1"/>
  <c r="E43" i="28"/>
  <c r="E138"/>
  <c r="C138"/>
  <c r="C43"/>
  <c r="L121" i="29"/>
  <c r="L44" s="1"/>
  <c r="L43"/>
  <c r="H121"/>
  <c r="H44" s="1"/>
  <c r="H43"/>
  <c r="D121"/>
  <c r="D44" s="1"/>
  <c r="D43"/>
  <c r="I43"/>
  <c r="I121"/>
  <c r="I44" s="1"/>
  <c r="E43"/>
  <c r="E121"/>
  <c r="E44" s="1"/>
  <c r="M14" i="28"/>
  <c r="M119"/>
  <c r="S119"/>
  <c r="S14"/>
  <c r="K119"/>
  <c r="K14"/>
  <c r="Y14"/>
  <c r="Y119"/>
  <c r="Q14"/>
  <c r="Q119"/>
  <c r="I14"/>
  <c r="I119"/>
  <c r="W119"/>
  <c r="W14"/>
  <c r="O119"/>
  <c r="O14"/>
  <c r="G119"/>
  <c r="G14"/>
  <c r="M14" i="29"/>
  <c r="M105"/>
  <c r="M25" s="1"/>
  <c r="I14"/>
  <c r="I105"/>
  <c r="I25" s="1"/>
  <c r="E14"/>
  <c r="E105"/>
  <c r="E25" s="1"/>
  <c r="N105"/>
  <c r="N25" s="1"/>
  <c r="N14"/>
  <c r="J105"/>
  <c r="J25" s="1"/>
  <c r="J14"/>
  <c r="F105"/>
  <c r="F25" s="1"/>
  <c r="F14"/>
  <c r="L17" i="30"/>
  <c r="U14" i="28"/>
  <c r="U119"/>
  <c r="E14"/>
  <c r="E119"/>
  <c r="C119"/>
  <c r="C14"/>
  <c r="K14" i="29"/>
  <c r="K105"/>
  <c r="K25" s="1"/>
  <c r="G14"/>
  <c r="G105"/>
  <c r="G25" s="1"/>
  <c r="C14"/>
  <c r="C105"/>
  <c r="C25" s="1"/>
  <c r="L105"/>
  <c r="L25" s="1"/>
  <c r="L14"/>
  <c r="H105"/>
  <c r="H25" s="1"/>
  <c r="H14"/>
  <c r="D105"/>
  <c r="D25" s="1"/>
  <c r="D14"/>
  <c r="I133" i="28"/>
  <c r="I38"/>
  <c r="G133"/>
  <c r="G38"/>
  <c r="M117" i="29"/>
  <c r="M38"/>
  <c r="I117"/>
  <c r="I38"/>
  <c r="E117"/>
  <c r="E38"/>
  <c r="N38"/>
  <c r="N117"/>
  <c r="J38"/>
  <c r="J117"/>
  <c r="F38"/>
  <c r="F117"/>
  <c r="L41" i="30"/>
  <c r="E133" i="28"/>
  <c r="E38"/>
  <c r="C133"/>
  <c r="C38"/>
  <c r="K117" i="29"/>
  <c r="K38"/>
  <c r="G117"/>
  <c r="G38"/>
  <c r="C117"/>
  <c r="C38"/>
  <c r="L38"/>
  <c r="L117"/>
  <c r="H38"/>
  <c r="H117"/>
  <c r="D38"/>
  <c r="D117"/>
  <c r="K34" i="30"/>
  <c r="G34"/>
  <c r="K45"/>
  <c r="G45"/>
  <c r="I34"/>
  <c r="K14"/>
  <c r="G14"/>
  <c r="I47"/>
  <c r="I42"/>
  <c r="E47"/>
  <c r="E42"/>
  <c r="G47"/>
  <c r="G42"/>
  <c r="I45"/>
  <c r="I14"/>
  <c r="P97" i="26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27"/>
  <c r="Z137" i="28" s="1"/>
  <c r="Z43" s="1"/>
  <c r="P49" i="27"/>
  <c r="K97"/>
  <c r="R137" i="28" s="1"/>
  <c r="R43" s="1"/>
  <c r="K49" i="27"/>
  <c r="F97"/>
  <c r="J137" i="28" s="1"/>
  <c r="J43" s="1"/>
  <c r="F49" i="27"/>
  <c r="O97"/>
  <c r="X137" i="28" s="1"/>
  <c r="X43" s="1"/>
  <c r="O49" i="27"/>
  <c r="J97"/>
  <c r="P137" i="28" s="1"/>
  <c r="P43" s="1"/>
  <c r="J49" i="27"/>
  <c r="E97"/>
  <c r="H137" i="28" s="1"/>
  <c r="H43" s="1"/>
  <c r="E49" i="27"/>
  <c r="N97"/>
  <c r="V137" i="28" s="1"/>
  <c r="V43" s="1"/>
  <c r="N49" i="27"/>
  <c r="H97"/>
  <c r="H49"/>
  <c r="D97"/>
  <c r="F137" i="28" s="1"/>
  <c r="F43" s="1"/>
  <c r="D49" i="27"/>
  <c r="L97"/>
  <c r="T137" i="28" s="1"/>
  <c r="T43" s="1"/>
  <c r="L49" i="27"/>
  <c r="G97"/>
  <c r="G49"/>
  <c r="C97"/>
  <c r="D137" i="28" s="1"/>
  <c r="D43" s="1"/>
  <c r="C49" i="27"/>
  <c r="P97" i="25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23"/>
  <c r="Z131" i="28" s="1"/>
  <c r="Z37" s="1"/>
  <c r="P49" i="23"/>
  <c r="K97"/>
  <c r="R131" i="28" s="1"/>
  <c r="R37" s="1"/>
  <c r="K49" i="23"/>
  <c r="F97"/>
  <c r="J131" i="28" s="1"/>
  <c r="J37" s="1"/>
  <c r="F49" i="23"/>
  <c r="O97"/>
  <c r="X131" i="28" s="1"/>
  <c r="X37" s="1"/>
  <c r="O49" i="23"/>
  <c r="J97"/>
  <c r="P131" i="28" s="1"/>
  <c r="P37" s="1"/>
  <c r="J49" i="23"/>
  <c r="E97"/>
  <c r="H131" i="28" s="1"/>
  <c r="H37" s="1"/>
  <c r="E49" i="23"/>
  <c r="N97"/>
  <c r="V131" i="28" s="1"/>
  <c r="V37" s="1"/>
  <c r="N49" i="23"/>
  <c r="H97"/>
  <c r="H49"/>
  <c r="D97"/>
  <c r="F131" i="28" s="1"/>
  <c r="F37" s="1"/>
  <c r="D49" i="23"/>
  <c r="L97"/>
  <c r="T131" i="28" s="1"/>
  <c r="T37" s="1"/>
  <c r="L49" i="23"/>
  <c r="G97"/>
  <c r="G49"/>
  <c r="C97"/>
  <c r="D131" i="28" s="1"/>
  <c r="D37" s="1"/>
  <c r="C49" i="23"/>
  <c r="P97" i="24"/>
  <c r="Z132" i="28" s="1"/>
  <c r="Z38" s="1"/>
  <c r="P49" i="24"/>
  <c r="K97"/>
  <c r="R132" i="28" s="1"/>
  <c r="R38" s="1"/>
  <c r="K49" i="24"/>
  <c r="F97"/>
  <c r="J132" i="28" s="1"/>
  <c r="J38" s="1"/>
  <c r="F49" i="24"/>
  <c r="O97"/>
  <c r="X132" i="28" s="1"/>
  <c r="X38" s="1"/>
  <c r="O49" i="24"/>
  <c r="J97"/>
  <c r="P132" i="28" s="1"/>
  <c r="P38" s="1"/>
  <c r="J49" i="24"/>
  <c r="E97"/>
  <c r="H132" i="28" s="1"/>
  <c r="H38" s="1"/>
  <c r="E49" i="24"/>
  <c r="N97"/>
  <c r="V132" i="28" s="1"/>
  <c r="V38" s="1"/>
  <c r="N49" i="24"/>
  <c r="H97"/>
  <c r="H49"/>
  <c r="D97"/>
  <c r="F132" i="28" s="1"/>
  <c r="F38" s="1"/>
  <c r="D49" i="24"/>
  <c r="L97"/>
  <c r="T132" i="28" s="1"/>
  <c r="T38" s="1"/>
  <c r="L49" i="24"/>
  <c r="G97"/>
  <c r="G49"/>
  <c r="C97"/>
  <c r="D132" i="28" s="1"/>
  <c r="D38" s="1"/>
  <c r="C49" i="24"/>
  <c r="P97" i="22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21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5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20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9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8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7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6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4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3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2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1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0"/>
  <c r="Z114" i="28" s="1"/>
  <c r="Z20" s="1"/>
  <c r="P49" i="10"/>
  <c r="K97"/>
  <c r="R114" i="28" s="1"/>
  <c r="R20" s="1"/>
  <c r="K49" i="10"/>
  <c r="F97"/>
  <c r="J114" i="28" s="1"/>
  <c r="J20" s="1"/>
  <c r="F49" i="10"/>
  <c r="O97"/>
  <c r="X114" i="28" s="1"/>
  <c r="X20" s="1"/>
  <c r="O49" i="10"/>
  <c r="J97"/>
  <c r="P114" i="28" s="1"/>
  <c r="P20" s="1"/>
  <c r="J49" i="10"/>
  <c r="E97"/>
  <c r="H114" i="28" s="1"/>
  <c r="H20" s="1"/>
  <c r="E49" i="10"/>
  <c r="N97"/>
  <c r="V114" i="28" s="1"/>
  <c r="V20" s="1"/>
  <c r="N49" i="10"/>
  <c r="H97"/>
  <c r="H49"/>
  <c r="D97"/>
  <c r="F114" i="28" s="1"/>
  <c r="F20" s="1"/>
  <c r="D49" i="10"/>
  <c r="L97"/>
  <c r="T114" i="28" s="1"/>
  <c r="T20" s="1"/>
  <c r="L49" i="10"/>
  <c r="G97"/>
  <c r="G49"/>
  <c r="C97"/>
  <c r="D114" i="28" s="1"/>
  <c r="D20" s="1"/>
  <c r="C49" i="10"/>
  <c r="P97" i="9"/>
  <c r="Z113" i="28" s="1"/>
  <c r="Z19" s="1"/>
  <c r="P49" i="9"/>
  <c r="K97"/>
  <c r="R113" i="28" s="1"/>
  <c r="R19" s="1"/>
  <c r="K49" i="9"/>
  <c r="F97"/>
  <c r="J113" i="28" s="1"/>
  <c r="J19" s="1"/>
  <c r="F49" i="9"/>
  <c r="O97"/>
  <c r="X113" i="28" s="1"/>
  <c r="X19" s="1"/>
  <c r="O49" i="9"/>
  <c r="J97"/>
  <c r="P113" i="28" s="1"/>
  <c r="P19" s="1"/>
  <c r="J49" i="9"/>
  <c r="E97"/>
  <c r="H113" i="28" s="1"/>
  <c r="H19" s="1"/>
  <c r="E49" i="9"/>
  <c r="N97"/>
  <c r="V113" i="28" s="1"/>
  <c r="V19" s="1"/>
  <c r="N49" i="9"/>
  <c r="H97"/>
  <c r="H49"/>
  <c r="D97"/>
  <c r="F113" i="28" s="1"/>
  <c r="F19" s="1"/>
  <c r="D49" i="9"/>
  <c r="L97"/>
  <c r="T113" i="28" s="1"/>
  <c r="T19" s="1"/>
  <c r="L49" i="9"/>
  <c r="G97"/>
  <c r="G49"/>
  <c r="C97"/>
  <c r="D113" i="28" s="1"/>
  <c r="D19" s="1"/>
  <c r="C49" i="9"/>
  <c r="P97" i="8"/>
  <c r="K97"/>
  <c r="F97"/>
  <c r="O97"/>
  <c r="J97"/>
  <c r="E97"/>
  <c r="N97"/>
  <c r="H97"/>
  <c r="D97"/>
  <c r="L97"/>
  <c r="G97"/>
  <c r="C97"/>
  <c r="P97" i="7"/>
  <c r="K97"/>
  <c r="F97"/>
  <c r="O97"/>
  <c r="J97"/>
  <c r="E97"/>
  <c r="N97"/>
  <c r="H97"/>
  <c r="D97"/>
  <c r="L97"/>
  <c r="G97"/>
  <c r="C97"/>
  <c r="N97" i="6"/>
  <c r="V110" i="28" s="1"/>
  <c r="V16" s="1"/>
  <c r="N49" i="6"/>
  <c r="H97"/>
  <c r="H49"/>
  <c r="D97"/>
  <c r="F110" i="28" s="1"/>
  <c r="F16" s="1"/>
  <c r="D49" i="6"/>
  <c r="O97"/>
  <c r="X110" i="28" s="1"/>
  <c r="X16" s="1"/>
  <c r="O49" i="6"/>
  <c r="J97"/>
  <c r="P110" i="28" s="1"/>
  <c r="P16" s="1"/>
  <c r="J49" i="6"/>
  <c r="E97"/>
  <c r="H110" i="28" s="1"/>
  <c r="H16" s="1"/>
  <c r="E49" i="6"/>
  <c r="P97"/>
  <c r="Z110" i="28" s="1"/>
  <c r="Z16" s="1"/>
  <c r="P49" i="6"/>
  <c r="K97"/>
  <c r="R110" i="28" s="1"/>
  <c r="R16" s="1"/>
  <c r="K49" i="6"/>
  <c r="F97"/>
  <c r="J110" i="28" s="1"/>
  <c r="J16" s="1"/>
  <c r="F49" i="6"/>
  <c r="L97"/>
  <c r="T110" i="28" s="1"/>
  <c r="T16" s="1"/>
  <c r="L49" i="6"/>
  <c r="G97"/>
  <c r="G49"/>
  <c r="C97"/>
  <c r="D110" i="28" s="1"/>
  <c r="D16" s="1"/>
  <c r="C49" i="6"/>
  <c r="P97" i="5"/>
  <c r="Z109" i="28" s="1"/>
  <c r="Z15" s="1"/>
  <c r="P49" i="5"/>
  <c r="K97"/>
  <c r="R109" i="28" s="1"/>
  <c r="R15" s="1"/>
  <c r="K49" i="5"/>
  <c r="F97"/>
  <c r="J109" i="28" s="1"/>
  <c r="J15" s="1"/>
  <c r="F49" i="5"/>
  <c r="O97"/>
  <c r="X109" i="28" s="1"/>
  <c r="X15" s="1"/>
  <c r="O49" i="5"/>
  <c r="J97"/>
  <c r="P109" i="28" s="1"/>
  <c r="P15" s="1"/>
  <c r="J49" i="5"/>
  <c r="E97"/>
  <c r="H109" i="28" s="1"/>
  <c r="H15" s="1"/>
  <c r="E49" i="5"/>
  <c r="N97"/>
  <c r="V109" i="28" s="1"/>
  <c r="V15" s="1"/>
  <c r="N49" i="5"/>
  <c r="H97"/>
  <c r="H49"/>
  <c r="D97"/>
  <c r="F109" i="28" s="1"/>
  <c r="F15" s="1"/>
  <c r="D49" i="5"/>
  <c r="L97"/>
  <c r="T109" i="28" s="1"/>
  <c r="T15" s="1"/>
  <c r="L49" i="5"/>
  <c r="G97"/>
  <c r="G49"/>
  <c r="C97"/>
  <c r="D109" i="28" s="1"/>
  <c r="D15" s="1"/>
  <c r="C49" i="5"/>
  <c r="P97" i="3"/>
  <c r="Z107" i="28" s="1"/>
  <c r="Z13" s="1"/>
  <c r="P49" i="3"/>
  <c r="K97"/>
  <c r="R107" i="28" s="1"/>
  <c r="R13" s="1"/>
  <c r="K49" i="3"/>
  <c r="F97"/>
  <c r="J107" i="28" s="1"/>
  <c r="J13" s="1"/>
  <c r="F49" i="3"/>
  <c r="O97"/>
  <c r="X107" i="28" s="1"/>
  <c r="X13" s="1"/>
  <c r="O49" i="3"/>
  <c r="J97"/>
  <c r="P107" i="28" s="1"/>
  <c r="P13" s="1"/>
  <c r="J49" i="3"/>
  <c r="E97"/>
  <c r="H107" i="28" s="1"/>
  <c r="H13" s="1"/>
  <c r="E49" i="3"/>
  <c r="N97"/>
  <c r="V107" i="28" s="1"/>
  <c r="V13" s="1"/>
  <c r="N49" i="3"/>
  <c r="H97"/>
  <c r="H49"/>
  <c r="D97"/>
  <c r="F107" i="28" s="1"/>
  <c r="F13" s="1"/>
  <c r="D49" i="3"/>
  <c r="L97"/>
  <c r="T107" i="28" s="1"/>
  <c r="T13" s="1"/>
  <c r="L49" i="3"/>
  <c r="G97"/>
  <c r="G49"/>
  <c r="C97"/>
  <c r="D107" i="28" s="1"/>
  <c r="D13" s="1"/>
  <c r="C49" i="3"/>
  <c r="P97" i="4"/>
  <c r="Z108" i="28" s="1"/>
  <c r="Z14" s="1"/>
  <c r="P49" i="4"/>
  <c r="K97"/>
  <c r="R108" i="28" s="1"/>
  <c r="R14" s="1"/>
  <c r="K49" i="4"/>
  <c r="F97"/>
  <c r="J108" i="28" s="1"/>
  <c r="J14" s="1"/>
  <c r="F49" i="4"/>
  <c r="O97"/>
  <c r="X108" i="28" s="1"/>
  <c r="X14" s="1"/>
  <c r="O49" i="4"/>
  <c r="J97"/>
  <c r="P108" i="28" s="1"/>
  <c r="P14" s="1"/>
  <c r="J49" i="4"/>
  <c r="E97"/>
  <c r="H108" i="28" s="1"/>
  <c r="H14" s="1"/>
  <c r="E49" i="4"/>
  <c r="N97"/>
  <c r="V108" i="28" s="1"/>
  <c r="V14" s="1"/>
  <c r="N49" i="4"/>
  <c r="H97"/>
  <c r="H49"/>
  <c r="D97"/>
  <c r="F108" i="28" s="1"/>
  <c r="F14" s="1"/>
  <c r="D49" i="4"/>
  <c r="L97"/>
  <c r="T108" i="28" s="1"/>
  <c r="T14" s="1"/>
  <c r="L49" i="4"/>
  <c r="G97"/>
  <c r="G49"/>
  <c r="C97"/>
  <c r="D108" i="28" s="1"/>
  <c r="D14" s="1"/>
  <c r="C49" i="4"/>
  <c r="P97" i="2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P97" i="1"/>
  <c r="P49"/>
  <c r="K97"/>
  <c r="K49"/>
  <c r="F97"/>
  <c r="F49"/>
  <c r="O97"/>
  <c r="O49"/>
  <c r="J97"/>
  <c r="J49"/>
  <c r="E97"/>
  <c r="E49"/>
  <c r="N97"/>
  <c r="N49"/>
  <c r="H97"/>
  <c r="H49"/>
  <c r="D97"/>
  <c r="D49"/>
  <c r="L97"/>
  <c r="L49"/>
  <c r="G97"/>
  <c r="G49"/>
  <c r="C97"/>
  <c r="C49"/>
  <c r="N107" i="28" l="1"/>
  <c r="N13" s="1"/>
  <c r="L107"/>
  <c r="L13" s="1"/>
  <c r="N109"/>
  <c r="N15" s="1"/>
  <c r="L109"/>
  <c r="L15" s="1"/>
  <c r="H28" i="30"/>
  <c r="H49" s="1"/>
  <c r="L19"/>
  <c r="N110" i="28"/>
  <c r="N16" s="1"/>
  <c r="L110"/>
  <c r="L16" s="1"/>
  <c r="N114"/>
  <c r="N20" s="1"/>
  <c r="L114"/>
  <c r="L20" s="1"/>
  <c r="N113"/>
  <c r="N19" s="1"/>
  <c r="L113"/>
  <c r="L19" s="1"/>
  <c r="F49" i="30"/>
  <c r="L49" s="1"/>
  <c r="G49" s="1"/>
  <c r="N131" i="28"/>
  <c r="N37" s="1"/>
  <c r="L131"/>
  <c r="L37" s="1"/>
  <c r="C44"/>
  <c r="D138"/>
  <c r="D44" s="1"/>
  <c r="G44"/>
  <c r="H138"/>
  <c r="H44" s="1"/>
  <c r="N137"/>
  <c r="N43" s="1"/>
  <c r="L137"/>
  <c r="L43" s="1"/>
  <c r="E44"/>
  <c r="F138"/>
  <c r="F44" s="1"/>
  <c r="I44"/>
  <c r="J138"/>
  <c r="J44" s="1"/>
  <c r="N108"/>
  <c r="N14" s="1"/>
  <c r="L108"/>
  <c r="L14" s="1"/>
  <c r="Q25"/>
  <c r="Q140"/>
  <c r="R119"/>
  <c r="R25" s="1"/>
  <c r="E25"/>
  <c r="F119"/>
  <c r="F25" s="1"/>
  <c r="U25"/>
  <c r="U140"/>
  <c r="V119"/>
  <c r="V25" s="1"/>
  <c r="K17" i="30"/>
  <c r="G17"/>
  <c r="I17"/>
  <c r="E17"/>
  <c r="G25" i="28"/>
  <c r="H119"/>
  <c r="H25" s="1"/>
  <c r="O140"/>
  <c r="P119"/>
  <c r="P25" s="1"/>
  <c r="O25"/>
  <c r="W140"/>
  <c r="X119"/>
  <c r="X25" s="1"/>
  <c r="W25"/>
  <c r="K140"/>
  <c r="L119"/>
  <c r="L25" s="1"/>
  <c r="K25"/>
  <c r="S140"/>
  <c r="T119"/>
  <c r="T25" s="1"/>
  <c r="S25"/>
  <c r="I49" i="30"/>
  <c r="C25" i="28"/>
  <c r="D119"/>
  <c r="D25" s="1"/>
  <c r="I25"/>
  <c r="J119"/>
  <c r="J25" s="1"/>
  <c r="Y25"/>
  <c r="Y140"/>
  <c r="Z119"/>
  <c r="Z25" s="1"/>
  <c r="M25"/>
  <c r="M140"/>
  <c r="N119"/>
  <c r="N25" s="1"/>
  <c r="J122" i="29"/>
  <c r="J46" s="1"/>
  <c r="J39"/>
  <c r="N132" i="28"/>
  <c r="N38" s="1"/>
  <c r="L132"/>
  <c r="L38" s="1"/>
  <c r="D122" i="29"/>
  <c r="D46" s="1"/>
  <c r="D39"/>
  <c r="H122"/>
  <c r="H46" s="1"/>
  <c r="H39"/>
  <c r="L122"/>
  <c r="L46" s="1"/>
  <c r="L39"/>
  <c r="I41" i="30"/>
  <c r="E41"/>
  <c r="K41"/>
  <c r="G41"/>
  <c r="E122" i="29"/>
  <c r="E46" s="1"/>
  <c r="E39"/>
  <c r="I122"/>
  <c r="I46" s="1"/>
  <c r="I39"/>
  <c r="M122"/>
  <c r="M46" s="1"/>
  <c r="M39"/>
  <c r="G140" i="28"/>
  <c r="G39"/>
  <c r="H133"/>
  <c r="H39" s="1"/>
  <c r="I39"/>
  <c r="I140"/>
  <c r="J133"/>
  <c r="J39" s="1"/>
  <c r="C122" i="29"/>
  <c r="C46" s="1"/>
  <c r="C39"/>
  <c r="G122"/>
  <c r="G46" s="1"/>
  <c r="G39"/>
  <c r="K122"/>
  <c r="K46" s="1"/>
  <c r="K39"/>
  <c r="C140" i="28"/>
  <c r="C39"/>
  <c r="D133"/>
  <c r="D39" s="1"/>
  <c r="E39"/>
  <c r="E140"/>
  <c r="F133"/>
  <c r="F39" s="1"/>
  <c r="F122" i="29"/>
  <c r="F46" s="1"/>
  <c r="F39"/>
  <c r="N122"/>
  <c r="N46" s="1"/>
  <c r="N39"/>
  <c r="K49" i="30"/>
  <c r="E19" l="1"/>
  <c r="K19"/>
  <c r="G19"/>
  <c r="E49"/>
  <c r="L28"/>
  <c r="E28" s="1"/>
  <c r="I19"/>
  <c r="G28"/>
  <c r="I28"/>
  <c r="K28"/>
  <c r="M46" i="28"/>
  <c r="N140"/>
  <c r="N46" s="1"/>
  <c r="L140"/>
  <c r="L46" s="1"/>
  <c r="K46"/>
  <c r="O46"/>
  <c r="P140"/>
  <c r="P46" s="1"/>
  <c r="U46"/>
  <c r="V140"/>
  <c r="V46" s="1"/>
  <c r="Z140"/>
  <c r="Z46" s="1"/>
  <c r="Y46"/>
  <c r="T140"/>
  <c r="T46" s="1"/>
  <c r="S46"/>
  <c r="W46"/>
  <c r="X140"/>
  <c r="X46" s="1"/>
  <c r="R140"/>
  <c r="R46" s="1"/>
  <c r="Q46"/>
  <c r="E46"/>
  <c r="F140"/>
  <c r="F46" s="1"/>
  <c r="C46"/>
  <c r="D140"/>
  <c r="D46" s="1"/>
  <c r="I46"/>
  <c r="J140"/>
  <c r="J46" s="1"/>
  <c r="G46"/>
  <c r="H140"/>
  <c r="H46" s="1"/>
</calcChain>
</file>

<file path=xl/sharedStrings.xml><?xml version="1.0" encoding="utf-8"?>
<sst xmlns="http://schemas.openxmlformats.org/spreadsheetml/2006/main" count="4559" uniqueCount="177">
  <si>
    <t xml:space="preserve"> MODELO 1</t>
  </si>
  <si>
    <t>CES:__________</t>
  </si>
  <si>
    <r>
      <t xml:space="preserve">Carrera: </t>
    </r>
    <r>
      <rPr>
        <b/>
        <u/>
        <sz val="12"/>
        <rFont val="Arial"/>
        <family val="2"/>
      </rPr>
      <t>Ciencias de la Información</t>
    </r>
  </si>
  <si>
    <r>
      <t xml:space="preserve">Año: </t>
    </r>
    <r>
      <rPr>
        <b/>
        <u/>
        <sz val="12"/>
        <rFont val="Arial"/>
        <family val="2"/>
      </rPr>
      <t>4to</t>
    </r>
  </si>
  <si>
    <t>Dominio por parte de los estudiantes de las herramientas de computación y de la utilización de la red</t>
  </si>
  <si>
    <t>Estudiante No.</t>
  </si>
  <si>
    <t>NIVEL BÁSICO</t>
  </si>
  <si>
    <t>NIVEL MEDIO</t>
  </si>
  <si>
    <t>NIVEL SUPERIOR</t>
  </si>
  <si>
    <t>Empleo de procesador de texto</t>
  </si>
  <si>
    <t>Utilización de hojas electrónicas</t>
  </si>
  <si>
    <t>Realización de presentaciones electrónicas</t>
  </si>
  <si>
    <t>Uso de procesadores gráficos</t>
  </si>
  <si>
    <t>Manejo del correo electrónico</t>
  </si>
  <si>
    <t>Uso de la Red Web (B)</t>
  </si>
  <si>
    <t>Calificación final</t>
  </si>
  <si>
    <t>Empleo de software profesionales</t>
  </si>
  <si>
    <t>Uso de la Red Web (M)</t>
  </si>
  <si>
    <t>Empleo de software como medio de autoaprendizaje</t>
  </si>
  <si>
    <t>Trabajo con sistemas de bases de datos</t>
  </si>
  <si>
    <t>Acceso y empleo a bases de datos remotas</t>
  </si>
  <si>
    <t>Empleo de gestores bibliográficos</t>
  </si>
  <si>
    <t>1.  </t>
  </si>
  <si>
    <t>2.  </t>
  </si>
  <si>
    <t>3.  </t>
  </si>
  <si>
    <t>4.  </t>
  </si>
  <si>
    <t>5.  </t>
  </si>
  <si>
    <t>6.  </t>
  </si>
  <si>
    <t>7.  </t>
  </si>
  <si>
    <t>8.  </t>
  </si>
  <si>
    <t>9.  </t>
  </si>
  <si>
    <t>10.  </t>
  </si>
  <si>
    <t>11.  </t>
  </si>
  <si>
    <t>12.  </t>
  </si>
  <si>
    <t>13.  </t>
  </si>
  <si>
    <t>14.  </t>
  </si>
  <si>
    <t>15.  </t>
  </si>
  <si>
    <t>16.  </t>
  </si>
  <si>
    <t>17.  </t>
  </si>
  <si>
    <t>18.  </t>
  </si>
  <si>
    <t>19.  </t>
  </si>
  <si>
    <t>20.  </t>
  </si>
  <si>
    <t>21.  </t>
  </si>
  <si>
    <t>22.  </t>
  </si>
  <si>
    <t>23.  </t>
  </si>
  <si>
    <t>24.  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</si>
  <si>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</si>
  <si>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</si>
  <si>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</si>
  <si>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</si>
  <si>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</si>
  <si>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</si>
  <si>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</si>
  <si>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</si>
  <si>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</si>
  <si>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</si>
  <si>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</si>
  <si>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</si>
  <si>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</si>
  <si>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</si>
  <si>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TOTAL APROBADOS</t>
  </si>
  <si>
    <t>PROMEDIO DE CALIFICACIONES</t>
  </si>
  <si>
    <t xml:space="preserve"> </t>
  </si>
  <si>
    <t>Cantidad de examinados</t>
  </si>
  <si>
    <t>Análisis por habilidad</t>
  </si>
  <si>
    <t>Cuenta la cantidad de 5, 4, 3, 2</t>
  </si>
  <si>
    <t>Cantidad de estudiantes aprobados(C84+C85+C86)</t>
  </si>
  <si>
    <t>% de aprobados</t>
  </si>
  <si>
    <t>(Calificación*Frecuencia absoluta de Calificación) (para 5,4,3,2) y su suma</t>
  </si>
  <si>
    <t>Promedio de calificaciones</t>
  </si>
  <si>
    <t>Análisis por nivel</t>
  </si>
  <si>
    <t>Cantidad de A en cada nivel</t>
  </si>
  <si>
    <t>Cantidad de D en cada nivel</t>
  </si>
  <si>
    <t>Cantidad de estudiantes por nivel</t>
  </si>
  <si>
    <t>D</t>
  </si>
  <si>
    <t>NB</t>
  </si>
  <si>
    <t>NM</t>
  </si>
  <si>
    <t>NS</t>
  </si>
  <si>
    <t>Total</t>
  </si>
  <si>
    <r>
      <t xml:space="preserve">Carrera: </t>
    </r>
    <r>
      <rPr>
        <b/>
        <u/>
        <sz val="12"/>
        <rFont val="Arial"/>
        <family val="2"/>
      </rPr>
      <t>Psicología</t>
    </r>
  </si>
  <si>
    <t>A</t>
  </si>
  <si>
    <r>
      <t xml:space="preserve">Carrera: </t>
    </r>
    <r>
      <rPr>
        <b/>
        <u/>
        <sz val="12"/>
        <rFont val="Arial"/>
        <family val="2"/>
      </rPr>
      <t>Letras</t>
    </r>
  </si>
  <si>
    <r>
      <t xml:space="preserve">Carrera: </t>
    </r>
    <r>
      <rPr>
        <b/>
        <u/>
        <sz val="12"/>
        <rFont val="Arial"/>
        <family val="2"/>
      </rPr>
      <t>Derecho</t>
    </r>
  </si>
  <si>
    <t>Filosofía</t>
  </si>
  <si>
    <r>
      <t xml:space="preserve">Carrera: </t>
    </r>
    <r>
      <rPr>
        <b/>
        <u/>
        <sz val="12"/>
        <rFont val="Arial"/>
        <family val="2"/>
      </rPr>
      <t>Historia del Arte</t>
    </r>
  </si>
  <si>
    <r>
      <t xml:space="preserve">Carrera: </t>
    </r>
    <r>
      <rPr>
        <b/>
        <u/>
        <sz val="12"/>
        <rFont val="Arial"/>
        <family val="2"/>
      </rPr>
      <t>Filosofía</t>
    </r>
  </si>
  <si>
    <r>
      <t xml:space="preserve">Carrera: </t>
    </r>
    <r>
      <rPr>
        <b/>
        <u/>
        <sz val="12"/>
        <rFont val="Arial"/>
        <family val="2"/>
      </rPr>
      <t>Comunicación Social</t>
    </r>
  </si>
  <si>
    <t>Lengua Alemana</t>
  </si>
  <si>
    <r>
      <t xml:space="preserve">Carrera: </t>
    </r>
    <r>
      <rPr>
        <b/>
        <u/>
        <sz val="12"/>
        <rFont val="Arial"/>
        <family val="2"/>
      </rPr>
      <t>Periodismo</t>
    </r>
  </si>
  <si>
    <r>
      <t xml:space="preserve">Carrera: </t>
    </r>
    <r>
      <rPr>
        <b/>
        <u/>
        <sz val="12"/>
        <rFont val="Arial"/>
        <family val="2"/>
      </rPr>
      <t>Historia</t>
    </r>
  </si>
  <si>
    <r>
      <t xml:space="preserve">Carrera: </t>
    </r>
    <r>
      <rPr>
        <b/>
        <u/>
        <sz val="12"/>
        <rFont val="Arial"/>
        <family val="2"/>
      </rPr>
      <t>Sociología</t>
    </r>
  </si>
  <si>
    <r>
      <t xml:space="preserve">Carrera: </t>
    </r>
    <r>
      <rPr>
        <b/>
        <u/>
        <sz val="12"/>
        <rFont val="Arial"/>
        <family val="2"/>
      </rPr>
      <t>Lengua Inglesa</t>
    </r>
  </si>
  <si>
    <r>
      <t xml:space="preserve">Carrera: </t>
    </r>
    <r>
      <rPr>
        <b/>
        <u/>
        <sz val="12"/>
        <rFont val="Arial"/>
        <family val="2"/>
      </rPr>
      <t>Lengua Alemana</t>
    </r>
  </si>
  <si>
    <r>
      <t xml:space="preserve">Carrera: </t>
    </r>
    <r>
      <rPr>
        <b/>
        <u/>
        <sz val="12"/>
        <rFont val="Arial"/>
        <family val="2"/>
      </rPr>
      <t>Lengua Francesa</t>
    </r>
  </si>
  <si>
    <r>
      <t xml:space="preserve">Carrera: </t>
    </r>
    <r>
      <rPr>
        <b/>
        <u/>
        <sz val="12"/>
        <rFont val="Arial"/>
        <family val="2"/>
      </rPr>
      <t>Lengua Rusa</t>
    </r>
  </si>
  <si>
    <r>
      <t xml:space="preserve">Carrera: </t>
    </r>
    <r>
      <rPr>
        <b/>
        <u/>
        <sz val="12"/>
        <rFont val="Arial"/>
        <family val="2"/>
      </rPr>
      <t>Ingeniería Física</t>
    </r>
  </si>
  <si>
    <r>
      <t xml:space="preserve">Carrera: </t>
    </r>
    <r>
      <rPr>
        <b/>
        <u/>
        <sz val="12"/>
        <rFont val="Arial"/>
        <family val="2"/>
      </rPr>
      <t>Matemática</t>
    </r>
  </si>
  <si>
    <r>
      <t xml:space="preserve">Carrera: </t>
    </r>
    <r>
      <rPr>
        <b/>
        <u/>
        <sz val="12"/>
        <rFont val="Arial"/>
        <family val="2"/>
      </rPr>
      <t>Física</t>
    </r>
  </si>
  <si>
    <r>
      <t xml:space="preserve">Carrera: </t>
    </r>
    <r>
      <rPr>
        <b/>
        <u/>
        <sz val="12"/>
        <rFont val="Arial"/>
        <family val="2"/>
      </rPr>
      <t>Geografía</t>
    </r>
  </si>
  <si>
    <r>
      <t xml:space="preserve">Carrera: </t>
    </r>
    <r>
      <rPr>
        <b/>
        <u/>
        <sz val="12"/>
        <rFont val="Arial"/>
        <family val="2"/>
      </rPr>
      <t>Bioquímica</t>
    </r>
  </si>
  <si>
    <r>
      <t xml:space="preserve">Carrera: </t>
    </r>
    <r>
      <rPr>
        <b/>
        <u/>
        <sz val="12"/>
        <rFont val="Arial"/>
        <family val="2"/>
      </rPr>
      <t>Microbiología</t>
    </r>
  </si>
  <si>
    <r>
      <t xml:space="preserve">Carrera: </t>
    </r>
    <r>
      <rPr>
        <b/>
        <u/>
        <sz val="12"/>
        <rFont val="Arial"/>
        <family val="2"/>
      </rPr>
      <t>Química</t>
    </r>
  </si>
  <si>
    <r>
      <t xml:space="preserve">Carrera: </t>
    </r>
    <r>
      <rPr>
        <b/>
        <u/>
        <sz val="12"/>
        <rFont val="Arial"/>
        <family val="2"/>
      </rPr>
      <t>Biología</t>
    </r>
  </si>
  <si>
    <r>
      <t xml:space="preserve">Carrera: </t>
    </r>
    <r>
      <rPr>
        <b/>
        <u/>
        <sz val="12"/>
        <rFont val="Arial"/>
        <family val="2"/>
      </rPr>
      <t>Ciencias Farmacéuticas</t>
    </r>
  </si>
  <si>
    <r>
      <t xml:space="preserve">Carrera: </t>
    </r>
    <r>
      <rPr>
        <b/>
        <u/>
        <sz val="12"/>
        <rFont val="Arial"/>
        <family val="2"/>
      </rPr>
      <t>Ciencias Alimentarias</t>
    </r>
  </si>
  <si>
    <r>
      <t xml:space="preserve">Carrera: </t>
    </r>
    <r>
      <rPr>
        <b/>
        <u/>
        <sz val="12"/>
        <rFont val="Arial"/>
        <family val="2"/>
      </rPr>
      <t>Contabilidad</t>
    </r>
  </si>
  <si>
    <r>
      <t xml:space="preserve">Carrera: </t>
    </r>
    <r>
      <rPr>
        <b/>
        <u/>
        <sz val="12"/>
        <rFont val="Arial"/>
        <family val="2"/>
      </rPr>
      <t>Turismo</t>
    </r>
  </si>
  <si>
    <r>
      <t xml:space="preserve">Carrera: </t>
    </r>
    <r>
      <rPr>
        <b/>
        <u/>
        <sz val="12"/>
        <rFont val="Arial"/>
        <family val="2"/>
      </rPr>
      <t>Economía</t>
    </r>
  </si>
  <si>
    <t xml:space="preserve"> MODELO 2</t>
  </si>
  <si>
    <t>APROBADOS EN CADA UNA DE LAS HABILIDADES POR CARRERA Y TOTAL DEL CES</t>
  </si>
  <si>
    <t>Carrera</t>
  </si>
  <si>
    <t>Empleo del procesador de texto</t>
  </si>
  <si>
    <t>Empleo de programas profesionales</t>
  </si>
  <si>
    <t>Empleo de diferentes software como medio de autoaprendizaje</t>
  </si>
  <si>
    <t>Empleo de gestores bibliográficoa</t>
  </si>
  <si>
    <t>cant</t>
  </si>
  <si>
    <t>%</t>
  </si>
  <si>
    <t>Ciencias Sociales y Humanísticas</t>
  </si>
  <si>
    <t>Ciencias de la Información</t>
  </si>
  <si>
    <t>Psicología</t>
  </si>
  <si>
    <t>Letras</t>
  </si>
  <si>
    <t>Derecho</t>
  </si>
  <si>
    <t>Historia del Arte</t>
  </si>
  <si>
    <t>Comunicación Social</t>
  </si>
  <si>
    <t>Periodismo</t>
  </si>
  <si>
    <t>Historia</t>
  </si>
  <si>
    <t>Sociología</t>
  </si>
  <si>
    <t>Lengua Inglesa</t>
  </si>
  <si>
    <t>Lengua Francesa</t>
  </si>
  <si>
    <t>Lengua Rusa</t>
  </si>
  <si>
    <t>Total Ciencias Sociales y Humanísticas</t>
  </si>
  <si>
    <t>Ciencias Técnicas</t>
  </si>
  <si>
    <t>Ingeniería Física</t>
  </si>
  <si>
    <t>Total Ciencias Técnicas</t>
  </si>
  <si>
    <t>Ciencias Naturales y Matemática</t>
  </si>
  <si>
    <t>Matemática</t>
  </si>
  <si>
    <t>Física</t>
  </si>
  <si>
    <t>Geografía</t>
  </si>
  <si>
    <t>Bioquímica</t>
  </si>
  <si>
    <t>Microbiología</t>
  </si>
  <si>
    <t>Química</t>
  </si>
  <si>
    <t>Biología</t>
  </si>
  <si>
    <t>Ciencias Alimentarias</t>
  </si>
  <si>
    <t>Ciencias Farmacéuticas</t>
  </si>
  <si>
    <t>Total Ciencias Naturales y Matemática</t>
  </si>
  <si>
    <t>Ciencias Económicas</t>
  </si>
  <si>
    <t>Contabilidad</t>
  </si>
  <si>
    <t>Economía</t>
  </si>
  <si>
    <t>Turismo</t>
  </si>
  <si>
    <t>Total Ciencias Económicas</t>
  </si>
  <si>
    <t>TOTAL CES</t>
  </si>
  <si>
    <t>TOTAL</t>
  </si>
  <si>
    <t>Estudiantes examinados por cada carrera y total del CES</t>
  </si>
  <si>
    <t>Ciencias Naturales y Matemáticas</t>
  </si>
  <si>
    <t>Total Ciencias Naturales y Exactas</t>
  </si>
  <si>
    <t>Aprobados por habilidad (cantidad y porciento de aprobados)</t>
  </si>
  <si>
    <t>Aprob</t>
  </si>
  <si>
    <t>% Aprob</t>
  </si>
  <si>
    <t xml:space="preserve"> MODELO 3</t>
  </si>
  <si>
    <t>PROMEDIO DE CALIFICACIONES DE CADA UNA DE LAS HABILIDADES POR CARRERA Y TOTAL DEL CES</t>
  </si>
  <si>
    <t>Empleo de diferentes softwares como medio de aprendizaje</t>
  </si>
  <si>
    <t>Acceso y empleo a bases de datos remotos</t>
  </si>
  <si>
    <t>promedio</t>
  </si>
  <si>
    <t>Promedio de calficaciones por nivel</t>
  </si>
  <si>
    <t>Cantidad de examinados en el CES</t>
  </si>
  <si>
    <t>Total Cienc Soc y Hum</t>
  </si>
  <si>
    <t>Total Cienc Tecn</t>
  </si>
  <si>
    <t>Total Cienc Nat y Mat</t>
  </si>
  <si>
    <t>Total Cienc Econ</t>
  </si>
  <si>
    <t>(Cant 5 * 5 + Cant 4* 4 + Cant 3 * 3 + Cant 2 * 2) (por cada carrera)</t>
  </si>
  <si>
    <t>BCI</t>
  </si>
  <si>
    <t xml:space="preserve"> MODELO 4</t>
  </si>
  <si>
    <t xml:space="preserve">    </t>
  </si>
  <si>
    <t xml:space="preserve"> RESULTADOS DE LOS APROBADOS EN CADA UNO DE LOS NIVELES POR CARRERA Y TOTAL DEL CES</t>
  </si>
  <si>
    <t>DESAPROBADOS</t>
  </si>
  <si>
    <t>Total de estudiantes examinados</t>
  </si>
  <si>
    <t>Total CES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</si>
</sst>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0"/>
      <color rgb="FFFF0000"/>
      <name val="Arial"/>
      <family val="2"/>
    </font>
    <font>
      <sz val="7.5"/>
      <name val="Times New Roman"/>
      <family val="1"/>
    </font>
    <font>
      <sz val="8"/>
      <name val="Times New Roman"/>
      <family val="1"/>
    </font>
    <font>
      <b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/>
    <xf numFmtId="0" fontId="8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Fill="1" applyBorder="1"/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 applyProtection="1">
      <alignment horizontal="center" vertical="center"/>
      <protection locked="0"/>
    </xf>
    <xf numFmtId="2" fontId="8" fillId="0" borderId="27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/>
    <xf numFmtId="0" fontId="0" fillId="0" borderId="8" xfId="0" applyBorder="1"/>
    <xf numFmtId="0" fontId="4" fillId="0" borderId="8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2" fontId="0" fillId="0" borderId="8" xfId="0" applyNumberFormat="1" applyBorder="1"/>
    <xf numFmtId="0" fontId="0" fillId="0" borderId="0" xfId="0" applyAlignment="1">
      <alignment wrapText="1"/>
    </xf>
    <xf numFmtId="0" fontId="8" fillId="0" borderId="8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64" fontId="5" fillId="2" borderId="45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0" fontId="5" fillId="2" borderId="42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164" fontId="5" fillId="2" borderId="28" xfId="0" applyNumberFormat="1" applyFont="1" applyFill="1" applyBorder="1" applyAlignment="1">
      <alignment horizontal="center" vertical="center"/>
    </xf>
    <xf numFmtId="164" fontId="5" fillId="2" borderId="48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64" fontId="5" fillId="2" borderId="29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8" xfId="0" quotePrefix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164" fontId="4" fillId="0" borderId="2" xfId="0" applyNumberFormat="1" applyFont="1" applyBorder="1" applyAlignment="1" applyProtection="1">
      <alignment horizontal="center" vertical="center" wrapText="1"/>
    </xf>
    <xf numFmtId="164" fontId="4" fillId="0" borderId="3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164" fontId="4" fillId="0" borderId="7" xfId="0" applyNumberFormat="1" applyFont="1" applyBorder="1" applyAlignment="1" applyProtection="1">
      <alignment horizontal="center" vertical="center" wrapText="1"/>
    </xf>
    <xf numFmtId="164" fontId="4" fillId="0" borderId="8" xfId="0" applyNumberFormat="1" applyFont="1" applyBorder="1" applyAlignment="1" applyProtection="1">
      <alignment horizontal="center" vertical="center" wrapText="1"/>
    </xf>
    <xf numFmtId="164" fontId="4" fillId="0" borderId="9" xfId="0" applyNumberFormat="1" applyFont="1" applyBorder="1" applyAlignment="1" applyProtection="1">
      <alignment horizontal="center" vertical="center" wrapText="1"/>
    </xf>
    <xf numFmtId="164" fontId="4" fillId="0" borderId="10" xfId="0" applyNumberFormat="1" applyFont="1" applyBorder="1" applyAlignment="1" applyProtection="1">
      <alignment horizontal="center" vertical="center" wrapText="1"/>
    </xf>
    <xf numFmtId="164" fontId="4" fillId="2" borderId="12" xfId="0" applyNumberFormat="1" applyFont="1" applyFill="1" applyBorder="1" applyAlignment="1" applyProtection="1">
      <alignment horizontal="center" vertical="center" wrapText="1"/>
    </xf>
    <xf numFmtId="164" fontId="4" fillId="2" borderId="13" xfId="0" applyNumberFormat="1" applyFont="1" applyFill="1" applyBorder="1" applyAlignment="1" applyProtection="1">
      <alignment horizontal="center" vertical="center" wrapText="1"/>
    </xf>
    <xf numFmtId="164" fontId="4" fillId="2" borderId="14" xfId="0" applyNumberFormat="1" applyFont="1" applyFill="1" applyBorder="1" applyAlignment="1" applyProtection="1">
      <alignment horizontal="center" vertical="center" wrapText="1"/>
    </xf>
    <xf numFmtId="164" fontId="4" fillId="2" borderId="15" xfId="0" applyNumberFormat="1" applyFont="1" applyFill="1" applyBorder="1" applyAlignment="1" applyProtection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164" fontId="5" fillId="2" borderId="12" xfId="0" applyNumberFormat="1" applyFont="1" applyFill="1" applyBorder="1" applyAlignment="1">
      <alignment vertical="center"/>
    </xf>
    <xf numFmtId="164" fontId="5" fillId="2" borderId="13" xfId="0" applyNumberFormat="1" applyFont="1" applyFill="1" applyBorder="1" applyAlignment="1">
      <alignment vertical="center"/>
    </xf>
    <xf numFmtId="164" fontId="5" fillId="2" borderId="14" xfId="0" applyNumberFormat="1" applyFont="1" applyFill="1" applyBorder="1" applyAlignment="1">
      <alignment vertical="center"/>
    </xf>
    <xf numFmtId="164" fontId="5" fillId="2" borderId="15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4" fontId="4" fillId="0" borderId="6" xfId="0" applyNumberFormat="1" applyFont="1" applyFill="1" applyBorder="1" applyAlignment="1">
      <alignment vertical="center" wrapText="1"/>
    </xf>
    <xf numFmtId="164" fontId="5" fillId="2" borderId="11" xfId="0" applyNumberFormat="1" applyFont="1" applyFill="1" applyBorder="1" applyAlignment="1">
      <alignment vertical="center" wrapText="1"/>
    </xf>
    <xf numFmtId="164" fontId="5" fillId="2" borderId="26" xfId="0" applyNumberFormat="1" applyFont="1" applyFill="1" applyBorder="1" applyAlignment="1">
      <alignment horizontal="center" vertical="top" wrapText="1"/>
    </xf>
    <xf numFmtId="164" fontId="5" fillId="2" borderId="27" xfId="0" applyNumberFormat="1" applyFont="1" applyFill="1" applyBorder="1" applyAlignment="1" applyProtection="1">
      <alignment horizontal="center" vertical="top" wrapText="1"/>
    </xf>
    <xf numFmtId="164" fontId="5" fillId="2" borderId="28" xfId="0" applyNumberFormat="1" applyFont="1" applyFill="1" applyBorder="1" applyAlignment="1" applyProtection="1">
      <alignment horizontal="center" vertical="top" wrapText="1"/>
    </xf>
    <xf numFmtId="164" fontId="5" fillId="2" borderId="29" xfId="0" applyNumberFormat="1" applyFont="1" applyFill="1" applyBorder="1" applyAlignment="1" applyProtection="1">
      <alignment horizontal="center" vertical="top" wrapText="1"/>
    </xf>
    <xf numFmtId="164" fontId="5" fillId="2" borderId="3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0" fontId="5" fillId="0" borderId="0" xfId="0" applyFont="1" applyAlignment="1"/>
    <xf numFmtId="0" fontId="19" fillId="0" borderId="8" xfId="0" applyFont="1" applyFill="1" applyBorder="1" applyAlignment="1">
      <alignment vertical="center" wrapText="1"/>
    </xf>
    <xf numFmtId="0" fontId="21" fillId="0" borderId="8" xfId="0" quotePrefix="1" applyFont="1" applyFill="1" applyBorder="1" applyAlignment="1">
      <alignment vertical="center" wrapText="1"/>
    </xf>
    <xf numFmtId="0" fontId="19" fillId="0" borderId="8" xfId="0" quotePrefix="1" applyFont="1" applyFill="1" applyBorder="1" applyAlignment="1">
      <alignment vertical="center" wrapText="1"/>
    </xf>
    <xf numFmtId="0" fontId="8" fillId="0" borderId="23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3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3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49" xfId="0" applyFont="1" applyBorder="1" applyAlignment="1"/>
    <xf numFmtId="0" fontId="4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60326</xdr:colOff>
      <xdr:row>52</xdr:row>
      <xdr:rowOff>95250</xdr:rowOff>
    </xdr:from>
    <xdr:to>
      <xdr:col>15</xdr:col>
      <xdr:colOff>485776</xdr:colOff>
      <xdr:row>74</xdr:row>
      <xdr:rowOff>34925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03201" y="9563100"/>
          <a:ext cx="12198350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82550</xdr:rowOff>
    </xdr:from>
    <xdr:to>
      <xdr:col>15</xdr:col>
      <xdr:colOff>285750</xdr:colOff>
      <xdr:row>79</xdr:row>
      <xdr:rowOff>22225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0" y="1036002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51</xdr:row>
      <xdr:rowOff>15875</xdr:rowOff>
    </xdr:from>
    <xdr:to>
      <xdr:col>15</xdr:col>
      <xdr:colOff>434976</xdr:colOff>
      <xdr:row>73</xdr:row>
      <xdr:rowOff>50800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771526" y="10598150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52</xdr:row>
      <xdr:rowOff>44450</xdr:rowOff>
    </xdr:from>
    <xdr:to>
      <xdr:col>15</xdr:col>
      <xdr:colOff>511176</xdr:colOff>
      <xdr:row>73</xdr:row>
      <xdr:rowOff>149225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1" y="9512300"/>
          <a:ext cx="12198350" cy="3505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53</xdr:row>
      <xdr:rowOff>127000</xdr:rowOff>
    </xdr:from>
    <xdr:to>
      <xdr:col>15</xdr:col>
      <xdr:colOff>419101</xdr:colOff>
      <xdr:row>75</xdr:row>
      <xdr:rowOff>66675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33351" y="975677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53</xdr:row>
      <xdr:rowOff>127000</xdr:rowOff>
    </xdr:from>
    <xdr:to>
      <xdr:col>15</xdr:col>
      <xdr:colOff>419101</xdr:colOff>
      <xdr:row>75</xdr:row>
      <xdr:rowOff>66675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33351" y="975677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  <xdr:twoCellAnchor>
    <xdr:from>
      <xdr:col>0</xdr:col>
      <xdr:colOff>755651</xdr:colOff>
      <xdr:row>51</xdr:row>
      <xdr:rowOff>63500</xdr:rowOff>
    </xdr:from>
    <xdr:to>
      <xdr:col>15</xdr:col>
      <xdr:colOff>419101</xdr:colOff>
      <xdr:row>73</xdr:row>
      <xdr:rowOff>98425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755651" y="10645775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51</xdr:row>
      <xdr:rowOff>6350</xdr:rowOff>
    </xdr:from>
    <xdr:to>
      <xdr:col>15</xdr:col>
      <xdr:colOff>425451</xdr:colOff>
      <xdr:row>73</xdr:row>
      <xdr:rowOff>41275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762001" y="10588625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50</xdr:row>
      <xdr:rowOff>187325</xdr:rowOff>
    </xdr:from>
    <xdr:to>
      <xdr:col>15</xdr:col>
      <xdr:colOff>463551</xdr:colOff>
      <xdr:row>73</xdr:row>
      <xdr:rowOff>31750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800101" y="10579100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4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2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4</v>
      </c>
      <c r="I11" s="14" t="s">
        <v>80</v>
      </c>
      <c r="J11" s="12">
        <v>3</v>
      </c>
      <c r="K11" s="13">
        <v>3</v>
      </c>
      <c r="L11" s="13">
        <v>3</v>
      </c>
      <c r="M11" s="15" t="s">
        <v>80</v>
      </c>
      <c r="N11" s="16">
        <v>4</v>
      </c>
      <c r="O11" s="13">
        <v>3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4</v>
      </c>
      <c r="E12" s="21">
        <v>4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4</v>
      </c>
      <c r="L12" s="21">
        <v>5</v>
      </c>
      <c r="M12" s="22" t="s">
        <v>80</v>
      </c>
      <c r="N12" s="23">
        <v>3</v>
      </c>
      <c r="O12" s="21">
        <v>4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4</v>
      </c>
      <c r="G13" s="21">
        <v>5</v>
      </c>
      <c r="H13" s="21">
        <v>5</v>
      </c>
      <c r="I13" s="22" t="s">
        <v>80</v>
      </c>
      <c r="J13" s="20">
        <v>2</v>
      </c>
      <c r="K13" s="21">
        <v>4</v>
      </c>
      <c r="L13" s="21">
        <v>3</v>
      </c>
      <c r="M13" s="22" t="s">
        <v>80</v>
      </c>
      <c r="N13" s="23">
        <v>4</v>
      </c>
      <c r="O13" s="21">
        <v>4</v>
      </c>
      <c r="P13" s="21">
        <v>3</v>
      </c>
      <c r="Q13" s="24" t="s">
        <v>80</v>
      </c>
      <c r="S13" s="18"/>
    </row>
    <row r="14" spans="1:19">
      <c r="A14" s="2"/>
      <c r="B14" s="19" t="s">
        <v>25</v>
      </c>
      <c r="C14" s="20">
        <v>4</v>
      </c>
      <c r="D14" s="21">
        <v>3</v>
      </c>
      <c r="E14" s="21">
        <v>3</v>
      </c>
      <c r="F14" s="21">
        <v>5</v>
      </c>
      <c r="G14" s="21">
        <v>5</v>
      </c>
      <c r="H14" s="21">
        <v>4</v>
      </c>
      <c r="I14" s="22" t="s">
        <v>80</v>
      </c>
      <c r="J14" s="20">
        <v>4</v>
      </c>
      <c r="K14" s="21">
        <v>5</v>
      </c>
      <c r="L14" s="21">
        <v>3</v>
      </c>
      <c r="M14" s="22" t="s">
        <v>80</v>
      </c>
      <c r="N14" s="23">
        <v>5</v>
      </c>
      <c r="O14" s="21">
        <v>4</v>
      </c>
      <c r="P14" s="21">
        <v>3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3</v>
      </c>
      <c r="E15" s="21">
        <v>3</v>
      </c>
      <c r="F15" s="21">
        <v>3</v>
      </c>
      <c r="G15" s="21">
        <v>5</v>
      </c>
      <c r="H15" s="21">
        <v>5</v>
      </c>
      <c r="I15" s="22" t="s">
        <v>80</v>
      </c>
      <c r="J15" s="20">
        <v>4</v>
      </c>
      <c r="K15" s="21">
        <v>3</v>
      </c>
      <c r="L15" s="21">
        <v>2</v>
      </c>
      <c r="M15" s="22" t="s">
        <v>80</v>
      </c>
      <c r="N15" s="23">
        <v>5</v>
      </c>
      <c r="O15" s="21">
        <v>4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4</v>
      </c>
      <c r="E16" s="21">
        <v>4</v>
      </c>
      <c r="F16" s="21">
        <v>5</v>
      </c>
      <c r="G16" s="21">
        <v>5</v>
      </c>
      <c r="H16" s="21">
        <v>5</v>
      </c>
      <c r="I16" s="22" t="s">
        <v>80</v>
      </c>
      <c r="J16" s="20">
        <v>4</v>
      </c>
      <c r="K16" s="21">
        <v>4</v>
      </c>
      <c r="L16" s="21">
        <v>3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4</v>
      </c>
      <c r="K17" s="21">
        <v>3</v>
      </c>
      <c r="L17" s="21">
        <v>5</v>
      </c>
      <c r="M17" s="22" t="s">
        <v>80</v>
      </c>
      <c r="N17" s="23">
        <v>4</v>
      </c>
      <c r="O17" s="21">
        <v>4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4</v>
      </c>
      <c r="G18" s="21">
        <v>5</v>
      </c>
      <c r="H18" s="21">
        <v>5</v>
      </c>
      <c r="I18" s="22" t="s">
        <v>80</v>
      </c>
      <c r="J18" s="20">
        <v>5</v>
      </c>
      <c r="K18" s="21">
        <v>4</v>
      </c>
      <c r="L18" s="21">
        <v>5</v>
      </c>
      <c r="M18" s="22" t="s">
        <v>80</v>
      </c>
      <c r="N18" s="23">
        <v>4</v>
      </c>
      <c r="O18" s="21">
        <v>5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4</v>
      </c>
      <c r="D19" s="21">
        <v>3</v>
      </c>
      <c r="E19" s="21">
        <v>3</v>
      </c>
      <c r="F19" s="21">
        <v>4</v>
      </c>
      <c r="G19" s="21">
        <v>5</v>
      </c>
      <c r="H19" s="21">
        <v>4</v>
      </c>
      <c r="I19" s="22" t="s">
        <v>80</v>
      </c>
      <c r="J19" s="20">
        <v>3</v>
      </c>
      <c r="K19" s="21">
        <v>2</v>
      </c>
      <c r="L19" s="21">
        <v>2</v>
      </c>
      <c r="M19" s="22" t="s">
        <v>80</v>
      </c>
      <c r="N19" s="23">
        <v>3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4</v>
      </c>
      <c r="D20" s="21">
        <v>4</v>
      </c>
      <c r="E20" s="21">
        <v>4</v>
      </c>
      <c r="F20" s="21">
        <v>4</v>
      </c>
      <c r="G20" s="21">
        <v>5</v>
      </c>
      <c r="H20" s="21">
        <v>4</v>
      </c>
      <c r="I20" s="22" t="s">
        <v>80</v>
      </c>
      <c r="J20" s="20">
        <v>4</v>
      </c>
      <c r="K20" s="21">
        <v>3</v>
      </c>
      <c r="L20" s="21">
        <v>3</v>
      </c>
      <c r="M20" s="22" t="s">
        <v>80</v>
      </c>
      <c r="N20" s="23">
        <v>4</v>
      </c>
      <c r="O20" s="21">
        <v>3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3</v>
      </c>
      <c r="E21" s="21">
        <v>3</v>
      </c>
      <c r="F21" s="21">
        <v>4</v>
      </c>
      <c r="G21" s="21">
        <v>5</v>
      </c>
      <c r="H21" s="21">
        <v>5</v>
      </c>
      <c r="I21" s="22" t="s">
        <v>80</v>
      </c>
      <c r="J21" s="20">
        <v>5</v>
      </c>
      <c r="K21" s="21">
        <v>4</v>
      </c>
      <c r="L21" s="21">
        <v>4</v>
      </c>
      <c r="M21" s="22" t="s">
        <v>80</v>
      </c>
      <c r="N21" s="23">
        <v>4</v>
      </c>
      <c r="O21" s="21">
        <v>4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5</v>
      </c>
      <c r="K22" s="21">
        <v>5</v>
      </c>
      <c r="L22" s="21">
        <v>5</v>
      </c>
      <c r="M22" s="22" t="s">
        <v>80</v>
      </c>
      <c r="N22" s="23">
        <v>5</v>
      </c>
      <c r="O22" s="21">
        <v>5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4</v>
      </c>
      <c r="K23" s="21">
        <v>5</v>
      </c>
      <c r="L23" s="21">
        <v>4</v>
      </c>
      <c r="M23" s="22" t="s">
        <v>80</v>
      </c>
      <c r="N23" s="23">
        <v>5</v>
      </c>
      <c r="O23" s="21">
        <v>5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5</v>
      </c>
      <c r="L24" s="21">
        <v>5</v>
      </c>
      <c r="M24" s="22" t="s">
        <v>80</v>
      </c>
      <c r="N24" s="23">
        <v>5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5</v>
      </c>
      <c r="E25" s="21">
        <v>5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5</v>
      </c>
      <c r="L25" s="21">
        <v>4</v>
      </c>
      <c r="M25" s="22" t="s">
        <v>80</v>
      </c>
      <c r="N25" s="23">
        <v>5</v>
      </c>
      <c r="O25" s="21">
        <v>5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4</v>
      </c>
      <c r="M26" s="22" t="s">
        <v>80</v>
      </c>
      <c r="N26" s="23">
        <v>5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4</v>
      </c>
      <c r="G27" s="21">
        <v>5</v>
      </c>
      <c r="H27" s="21">
        <v>5</v>
      </c>
      <c r="I27" s="22" t="s">
        <v>80</v>
      </c>
      <c r="J27" s="20">
        <v>5</v>
      </c>
      <c r="K27" s="21">
        <v>4</v>
      </c>
      <c r="L27" s="21">
        <v>5</v>
      </c>
      <c r="M27" s="22" t="s">
        <v>80</v>
      </c>
      <c r="N27" s="23">
        <v>4</v>
      </c>
      <c r="O27" s="21">
        <v>5</v>
      </c>
      <c r="P27" s="21">
        <v>4</v>
      </c>
      <c r="Q27" s="24" t="s">
        <v>80</v>
      </c>
      <c r="S27" s="18"/>
    </row>
    <row r="28" spans="1:19">
      <c r="A28" s="2"/>
      <c r="B28" s="19" t="s">
        <v>39</v>
      </c>
      <c r="C28" s="20">
        <v>4</v>
      </c>
      <c r="D28" s="21">
        <v>3</v>
      </c>
      <c r="E28" s="21">
        <v>3</v>
      </c>
      <c r="F28" s="21">
        <v>4</v>
      </c>
      <c r="G28" s="21">
        <v>5</v>
      </c>
      <c r="H28" s="21">
        <v>4</v>
      </c>
      <c r="I28" s="22" t="s">
        <v>80</v>
      </c>
      <c r="J28" s="20">
        <v>3</v>
      </c>
      <c r="K28" s="21">
        <v>2</v>
      </c>
      <c r="L28" s="21">
        <v>2</v>
      </c>
      <c r="M28" s="22" t="s">
        <v>80</v>
      </c>
      <c r="N28" s="23">
        <v>3</v>
      </c>
      <c r="O28" s="21">
        <v>3</v>
      </c>
      <c r="P28" s="21">
        <v>3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4</v>
      </c>
      <c r="L29" s="21">
        <v>5</v>
      </c>
      <c r="M29" s="22" t="s">
        <v>80</v>
      </c>
      <c r="N29" s="23">
        <v>3</v>
      </c>
      <c r="O29" s="21">
        <v>4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4</v>
      </c>
      <c r="D30" s="21">
        <v>4</v>
      </c>
      <c r="E30" s="21">
        <v>4</v>
      </c>
      <c r="F30" s="21">
        <v>4</v>
      </c>
      <c r="G30" s="21">
        <v>5</v>
      </c>
      <c r="H30" s="21">
        <v>5</v>
      </c>
      <c r="I30" s="22" t="s">
        <v>80</v>
      </c>
      <c r="J30" s="20">
        <v>2</v>
      </c>
      <c r="K30" s="21">
        <v>4</v>
      </c>
      <c r="L30" s="21">
        <v>3</v>
      </c>
      <c r="M30" s="22" t="s">
        <v>80</v>
      </c>
      <c r="N30" s="23">
        <v>4</v>
      </c>
      <c r="O30" s="21">
        <v>4</v>
      </c>
      <c r="P30" s="21">
        <v>3</v>
      </c>
      <c r="Q30" s="24" t="s">
        <v>80</v>
      </c>
      <c r="S30" s="18"/>
    </row>
    <row r="31" spans="1:19">
      <c r="A31" s="2"/>
      <c r="B31" s="19" t="s">
        <v>42</v>
      </c>
      <c r="C31" s="20">
        <v>4</v>
      </c>
      <c r="D31" s="21">
        <v>3</v>
      </c>
      <c r="E31" s="21">
        <v>3</v>
      </c>
      <c r="F31" s="21">
        <v>5</v>
      </c>
      <c r="G31" s="21">
        <v>5</v>
      </c>
      <c r="H31" s="21">
        <v>4</v>
      </c>
      <c r="I31" s="22" t="s">
        <v>80</v>
      </c>
      <c r="J31" s="20">
        <v>4</v>
      </c>
      <c r="K31" s="21">
        <v>5</v>
      </c>
      <c r="L31" s="21">
        <v>3</v>
      </c>
      <c r="M31" s="22" t="s">
        <v>80</v>
      </c>
      <c r="N31" s="23">
        <v>5</v>
      </c>
      <c r="O31" s="21">
        <v>4</v>
      </c>
      <c r="P31" s="21">
        <v>3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4</v>
      </c>
      <c r="E32" s="21">
        <v>4</v>
      </c>
      <c r="F32" s="21">
        <v>4</v>
      </c>
      <c r="G32" s="21">
        <v>5</v>
      </c>
      <c r="H32" s="21">
        <v>4</v>
      </c>
      <c r="I32" s="22" t="s">
        <v>80</v>
      </c>
      <c r="J32" s="20">
        <v>4</v>
      </c>
      <c r="K32" s="21">
        <v>3</v>
      </c>
      <c r="L32" s="21">
        <v>3</v>
      </c>
      <c r="M32" s="22" t="s">
        <v>80</v>
      </c>
      <c r="N32" s="23">
        <v>4</v>
      </c>
      <c r="O32" s="21">
        <v>3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3</v>
      </c>
      <c r="E33" s="21">
        <v>3</v>
      </c>
      <c r="F33" s="21">
        <v>4</v>
      </c>
      <c r="G33" s="21">
        <v>5</v>
      </c>
      <c r="H33" s="21">
        <v>5</v>
      </c>
      <c r="I33" s="22" t="s">
        <v>80</v>
      </c>
      <c r="J33" s="20">
        <v>5</v>
      </c>
      <c r="K33" s="21">
        <v>4</v>
      </c>
      <c r="L33" s="21">
        <v>4</v>
      </c>
      <c r="M33" s="22" t="s">
        <v>80</v>
      </c>
      <c r="N33" s="23">
        <v>4</v>
      </c>
      <c r="O33" s="21">
        <v>4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5</v>
      </c>
      <c r="K34" s="21">
        <v>5</v>
      </c>
      <c r="L34" s="21">
        <v>5</v>
      </c>
      <c r="M34" s="22" t="s">
        <v>80</v>
      </c>
      <c r="N34" s="23">
        <v>5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24</v>
      </c>
      <c r="D49" s="33">
        <f t="shared" si="0"/>
        <v>24</v>
      </c>
      <c r="E49" s="33">
        <f t="shared" si="0"/>
        <v>24</v>
      </c>
      <c r="F49" s="33">
        <f t="shared" si="0"/>
        <v>24</v>
      </c>
      <c r="G49" s="33">
        <f t="shared" si="0"/>
        <v>24</v>
      </c>
      <c r="H49" s="33">
        <f t="shared" si="0"/>
        <v>24</v>
      </c>
      <c r="I49" s="34"/>
      <c r="J49" s="32">
        <f>J96</f>
        <v>22</v>
      </c>
      <c r="K49" s="33">
        <f>K96</f>
        <v>22</v>
      </c>
      <c r="L49" s="33">
        <f>L96</f>
        <v>21</v>
      </c>
      <c r="M49" s="34"/>
      <c r="N49" s="35">
        <f>N96</f>
        <v>24</v>
      </c>
      <c r="O49" s="33">
        <f>O96</f>
        <v>24</v>
      </c>
      <c r="P49" s="33">
        <f>P96</f>
        <v>24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4.583333333333333</v>
      </c>
      <c r="D50" s="38">
        <f t="shared" si="1"/>
        <v>4.041666666666667</v>
      </c>
      <c r="E50" s="38">
        <f t="shared" si="1"/>
        <v>4.041666666666667</v>
      </c>
      <c r="F50" s="38">
        <f t="shared" si="1"/>
        <v>4.5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4.166666666666667</v>
      </c>
      <c r="K50" s="38">
        <f>K104</f>
        <v>3.9583333333333335</v>
      </c>
      <c r="L50" s="38">
        <f>L104</f>
        <v>3.75</v>
      </c>
      <c r="M50" s="39" t="s">
        <v>62</v>
      </c>
      <c r="N50" s="40">
        <f>N104</f>
        <v>4.25</v>
      </c>
      <c r="O50" s="38">
        <f>O104</f>
        <v>4.166666666666667</v>
      </c>
      <c r="P50" s="38">
        <f>P104</f>
        <v>4.25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24</v>
      </c>
      <c r="D88" s="43">
        <f t="shared" si="2"/>
        <v>24</v>
      </c>
      <c r="E88" s="43">
        <f t="shared" si="2"/>
        <v>24</v>
      </c>
      <c r="F88" s="43">
        <f t="shared" si="2"/>
        <v>24</v>
      </c>
      <c r="G88" s="43">
        <f t="shared" si="2"/>
        <v>24</v>
      </c>
      <c r="H88" s="43">
        <f t="shared" si="2"/>
        <v>24</v>
      </c>
      <c r="I88" s="43"/>
      <c r="J88" s="43">
        <f>COUNT(J11:J48)</f>
        <v>24</v>
      </c>
      <c r="K88" s="43">
        <f>COUNT(K11:K48)</f>
        <v>24</v>
      </c>
      <c r="L88" s="43">
        <f>COUNT(L11:L48)</f>
        <v>24</v>
      </c>
      <c r="M88" s="43"/>
      <c r="N88" s="43">
        <f>COUNT(N11:N48)</f>
        <v>24</v>
      </c>
      <c r="O88" s="43">
        <f>COUNT(O11:O48)</f>
        <v>24</v>
      </c>
      <c r="P88" s="43">
        <f>COUNT(P11:P48)</f>
        <v>24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14</v>
      </c>
      <c r="D92" s="44">
        <f t="shared" si="3"/>
        <v>8</v>
      </c>
      <c r="E92" s="44">
        <f t="shared" si="3"/>
        <v>8</v>
      </c>
      <c r="F92" s="44">
        <f t="shared" si="3"/>
        <v>13</v>
      </c>
      <c r="G92" s="44">
        <f t="shared" si="3"/>
        <v>24</v>
      </c>
      <c r="H92" s="44">
        <f t="shared" si="3"/>
        <v>17</v>
      </c>
      <c r="I92" s="44"/>
      <c r="J92" s="44">
        <f>COUNTIF(J11:J48,5)</f>
        <v>11</v>
      </c>
      <c r="K92" s="44">
        <f>COUNTIF(K11:K48,5)</f>
        <v>8</v>
      </c>
      <c r="L92" s="44">
        <f>COUNTIF(L11:L48,5)</f>
        <v>8</v>
      </c>
      <c r="M92" s="44"/>
      <c r="N92" s="44">
        <f>COUNTIF(N11:N48,5)</f>
        <v>10</v>
      </c>
      <c r="O92" s="44">
        <f>COUNTIF(O11:O48,5)</f>
        <v>9</v>
      </c>
      <c r="P92" s="44">
        <f>COUNTIF(P11:P48,5)</f>
        <v>13</v>
      </c>
      <c r="Q92" s="44"/>
    </row>
    <row r="93" spans="2:17">
      <c r="B93" s="180"/>
      <c r="C93" s="44">
        <f t="shared" ref="C93:H93" si="4">COUNTIF(C11:C48,4)</f>
        <v>10</v>
      </c>
      <c r="D93" s="44">
        <f t="shared" si="4"/>
        <v>9</v>
      </c>
      <c r="E93" s="44">
        <f t="shared" si="4"/>
        <v>9</v>
      </c>
      <c r="F93" s="44">
        <f t="shared" si="4"/>
        <v>10</v>
      </c>
      <c r="G93" s="44">
        <f t="shared" si="4"/>
        <v>0</v>
      </c>
      <c r="H93" s="44">
        <f t="shared" si="4"/>
        <v>7</v>
      </c>
      <c r="I93" s="44"/>
      <c r="J93" s="44">
        <f>COUNTIF(J11:J48,4)</f>
        <v>8</v>
      </c>
      <c r="K93" s="44">
        <f>COUNTIF(K11:K48,4)</f>
        <v>9</v>
      </c>
      <c r="L93" s="44">
        <f>COUNTIF(L11:L48,4)</f>
        <v>5</v>
      </c>
      <c r="M93" s="44"/>
      <c r="N93" s="44">
        <f>COUNTIF(N11:N48,4)</f>
        <v>10</v>
      </c>
      <c r="O93" s="44">
        <f>COUNTIF(O11:O48,4)</f>
        <v>10</v>
      </c>
      <c r="P93" s="44">
        <f>COUNTIF(P11:P48,4)</f>
        <v>4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7</v>
      </c>
      <c r="E94" s="44">
        <f t="shared" si="5"/>
        <v>7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3</v>
      </c>
      <c r="K94" s="44">
        <f>COUNTIF(K11:K48,3)</f>
        <v>5</v>
      </c>
      <c r="L94" s="44">
        <f>COUNTIF(L11:L48,3)</f>
        <v>8</v>
      </c>
      <c r="M94" s="44"/>
      <c r="N94" s="44">
        <f>COUNTIF(N11:N48,3)</f>
        <v>4</v>
      </c>
      <c r="O94" s="44">
        <f>COUNTIF(O11:O48,3)</f>
        <v>5</v>
      </c>
      <c r="P94" s="44">
        <f>COUNTIF(P11:P48,3)</f>
        <v>7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2</v>
      </c>
      <c r="K95" s="44">
        <f>COUNTIF(K11:K48,2)</f>
        <v>2</v>
      </c>
      <c r="L95" s="44">
        <f>COUNTIF(L11:L48,2)</f>
        <v>3</v>
      </c>
      <c r="M95" s="44"/>
      <c r="N95" s="44">
        <f>COUNTIF(N11:N48,2)</f>
        <v>0</v>
      </c>
      <c r="O95" s="44">
        <f>COUNTIF(O11:O48,2)</f>
        <v>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24</v>
      </c>
      <c r="D96" s="43">
        <f t="shared" si="7"/>
        <v>24</v>
      </c>
      <c r="E96" s="43">
        <f t="shared" si="7"/>
        <v>24</v>
      </c>
      <c r="F96" s="43">
        <f t="shared" si="7"/>
        <v>24</v>
      </c>
      <c r="G96" s="43">
        <f t="shared" si="7"/>
        <v>24</v>
      </c>
      <c r="H96" s="43">
        <f t="shared" si="7"/>
        <v>24</v>
      </c>
      <c r="I96" s="43"/>
      <c r="J96" s="43">
        <f>SUM(J92:J94)</f>
        <v>22</v>
      </c>
      <c r="K96" s="43">
        <f>SUM(K92:K94)</f>
        <v>22</v>
      </c>
      <c r="L96" s="43">
        <f>SUM(L92:L94)</f>
        <v>21</v>
      </c>
      <c r="M96" s="43"/>
      <c r="N96" s="43">
        <f>SUM(N92:N94)</f>
        <v>24</v>
      </c>
      <c r="O96" s="43">
        <f>SUM(O92:O94)</f>
        <v>24</v>
      </c>
      <c r="P96" s="43">
        <f>SUM(P92:P94)</f>
        <v>24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91.666666666666657</v>
      </c>
      <c r="K97" s="44">
        <f>(K96/K88)*100</f>
        <v>91.666666666666657</v>
      </c>
      <c r="L97" s="44">
        <f>(L96/L88)*100</f>
        <v>87.5</v>
      </c>
      <c r="M97" s="44"/>
      <c r="N97" s="44">
        <f>(N96/N88)*100</f>
        <v>100</v>
      </c>
      <c r="O97" s="44">
        <f>(O96/O88)*100</f>
        <v>100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70</v>
      </c>
      <c r="D99" s="44">
        <f t="shared" si="9"/>
        <v>40</v>
      </c>
      <c r="E99" s="44">
        <f t="shared" si="9"/>
        <v>40</v>
      </c>
      <c r="F99" s="44">
        <f t="shared" si="9"/>
        <v>65</v>
      </c>
      <c r="G99" s="44">
        <f t="shared" si="9"/>
        <v>120</v>
      </c>
      <c r="H99" s="44">
        <f t="shared" si="9"/>
        <v>85</v>
      </c>
      <c r="I99" s="44"/>
      <c r="J99" s="44">
        <f>(5*J92)</f>
        <v>55</v>
      </c>
      <c r="K99" s="44">
        <f>(5*K92)</f>
        <v>40</v>
      </c>
      <c r="L99" s="44">
        <f>(5*L92)</f>
        <v>40</v>
      </c>
      <c r="M99" s="44"/>
      <c r="N99" s="44">
        <f>(5*N92)</f>
        <v>50</v>
      </c>
      <c r="O99" s="44">
        <f>(5*O92)</f>
        <v>45</v>
      </c>
      <c r="P99" s="44">
        <f>(5*P92)</f>
        <v>65</v>
      </c>
      <c r="Q99" s="44"/>
    </row>
    <row r="100" spans="2:17">
      <c r="B100" s="182"/>
      <c r="C100" s="44">
        <f>(4*C93)</f>
        <v>40</v>
      </c>
      <c r="D100" s="44">
        <f>(4*D93)</f>
        <v>36</v>
      </c>
      <c r="E100" s="44">
        <f>(4*E93)</f>
        <v>36</v>
      </c>
      <c r="F100" s="44">
        <f>(4*F93)</f>
        <v>40</v>
      </c>
      <c r="G100" s="44">
        <f t="shared" si="9"/>
        <v>0</v>
      </c>
      <c r="H100" s="44">
        <f t="shared" si="9"/>
        <v>35</v>
      </c>
      <c r="I100" s="44"/>
      <c r="J100" s="44">
        <f>(4*J93)</f>
        <v>32</v>
      </c>
      <c r="K100" s="44">
        <f>(4*K93)</f>
        <v>36</v>
      </c>
      <c r="L100" s="44">
        <f>(4*L93)</f>
        <v>20</v>
      </c>
      <c r="M100" s="44"/>
      <c r="N100" s="44">
        <f>(4*N93)</f>
        <v>40</v>
      </c>
      <c r="O100" s="44">
        <f>(4*O93)</f>
        <v>40</v>
      </c>
      <c r="P100" s="44">
        <f>(4*P93)</f>
        <v>16</v>
      </c>
      <c r="Q100" s="44"/>
    </row>
    <row r="101" spans="2:17">
      <c r="B101" s="182"/>
      <c r="C101" s="44">
        <f>(3*C94)</f>
        <v>0</v>
      </c>
      <c r="D101" s="44">
        <f>(3*D94)</f>
        <v>21</v>
      </c>
      <c r="E101" s="44">
        <f>(3*E94)</f>
        <v>21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9</v>
      </c>
      <c r="K101" s="44">
        <f>(3*K94)</f>
        <v>15</v>
      </c>
      <c r="L101" s="44">
        <f>(3*L94)</f>
        <v>24</v>
      </c>
      <c r="M101" s="44"/>
      <c r="N101" s="44">
        <f>(3*N94)</f>
        <v>12</v>
      </c>
      <c r="O101" s="44">
        <f>(3*O94)</f>
        <v>15</v>
      </c>
      <c r="P101" s="44">
        <f>(3*P94)</f>
        <v>21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4</v>
      </c>
      <c r="K102" s="44">
        <f>(2*K95)</f>
        <v>4</v>
      </c>
      <c r="L102" s="44">
        <f>(2*L95)</f>
        <v>6</v>
      </c>
      <c r="M102" s="44"/>
      <c r="N102" s="44">
        <f>(2*N95)</f>
        <v>0</v>
      </c>
      <c r="O102" s="44">
        <f>(2*O95)</f>
        <v>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110</v>
      </c>
      <c r="D103" s="43">
        <f t="shared" si="10"/>
        <v>97</v>
      </c>
      <c r="E103" s="43">
        <f t="shared" si="10"/>
        <v>97</v>
      </c>
      <c r="F103" s="43">
        <f t="shared" si="10"/>
        <v>108</v>
      </c>
      <c r="G103" s="43">
        <f t="shared" si="10"/>
        <v>120</v>
      </c>
      <c r="H103" s="43">
        <f t="shared" si="10"/>
        <v>120</v>
      </c>
      <c r="I103" s="43"/>
      <c r="J103" s="43">
        <f>SUM(J99:J102)</f>
        <v>100</v>
      </c>
      <c r="K103" s="43">
        <f>SUM(K99:K102)</f>
        <v>95</v>
      </c>
      <c r="L103" s="43">
        <f>SUM(L99:L102)</f>
        <v>90</v>
      </c>
      <c r="M103" s="43"/>
      <c r="N103" s="43">
        <f>SUM(N99:N102)</f>
        <v>102</v>
      </c>
      <c r="O103" s="43">
        <f>SUM(O99:O102)</f>
        <v>100</v>
      </c>
      <c r="P103" s="43">
        <f>SUM(P99:P102)</f>
        <v>102</v>
      </c>
      <c r="Q103" s="44"/>
    </row>
    <row r="104" spans="2:17" ht="60">
      <c r="B104" s="46" t="s">
        <v>69</v>
      </c>
      <c r="C104" s="47">
        <f t="shared" ref="C104:H104" si="11">(C103/C88)</f>
        <v>4.583333333333333</v>
      </c>
      <c r="D104" s="47">
        <f t="shared" si="11"/>
        <v>4.041666666666667</v>
      </c>
      <c r="E104" s="47">
        <f t="shared" si="11"/>
        <v>4.041666666666667</v>
      </c>
      <c r="F104" s="47">
        <f t="shared" si="11"/>
        <v>4.5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4.166666666666667</v>
      </c>
      <c r="K104" s="47">
        <f>(K103/K88)</f>
        <v>3.9583333333333335</v>
      </c>
      <c r="L104" s="47">
        <f>(L103/L88)</f>
        <v>3.75</v>
      </c>
      <c r="M104" s="44"/>
      <c r="N104" s="47">
        <f>(N103/N88)</f>
        <v>4.25</v>
      </c>
      <c r="O104" s="47">
        <f>(O103/O88)</f>
        <v>4.166666666666667</v>
      </c>
      <c r="P104" s="47">
        <f>(P103/P88)</f>
        <v>4.25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24</v>
      </c>
      <c r="J108" s="44"/>
      <c r="K108" s="44"/>
      <c r="L108" s="44"/>
      <c r="M108" s="44">
        <f>COUNTIF(M11:M48,"A")</f>
        <v>24</v>
      </c>
      <c r="N108" s="44"/>
      <c r="O108" s="44"/>
      <c r="P108" s="44"/>
      <c r="Q108" s="44">
        <f>COUNTIF(Q11:Q48,"A")</f>
        <v>24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24</v>
      </c>
    </row>
    <row r="118" spans="2:3">
      <c r="B118" s="49" t="s">
        <v>78</v>
      </c>
      <c r="C118" s="44">
        <f>SUM(C114:C117)</f>
        <v>24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5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90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2</v>
      </c>
      <c r="E11" s="13">
        <v>2</v>
      </c>
      <c r="F11" s="13">
        <v>5</v>
      </c>
      <c r="G11" s="13">
        <v>5</v>
      </c>
      <c r="H11" s="13">
        <v>5</v>
      </c>
      <c r="I11" s="14" t="s">
        <v>80</v>
      </c>
      <c r="J11" s="12">
        <v>2</v>
      </c>
      <c r="K11" s="13">
        <v>4</v>
      </c>
      <c r="L11" s="13">
        <v>2</v>
      </c>
      <c r="M11" s="15" t="s">
        <v>80</v>
      </c>
      <c r="N11" s="16">
        <v>2</v>
      </c>
      <c r="O11" s="13">
        <v>2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2</v>
      </c>
      <c r="E12" s="21">
        <v>2</v>
      </c>
      <c r="F12" s="21">
        <v>5</v>
      </c>
      <c r="G12" s="21">
        <v>5</v>
      </c>
      <c r="H12" s="21">
        <v>4</v>
      </c>
      <c r="I12" s="22" t="s">
        <v>80</v>
      </c>
      <c r="J12" s="20">
        <v>2</v>
      </c>
      <c r="K12" s="21">
        <v>2</v>
      </c>
      <c r="L12" s="21">
        <v>2</v>
      </c>
      <c r="M12" s="22" t="s">
        <v>74</v>
      </c>
      <c r="N12" s="23">
        <v>2</v>
      </c>
      <c r="O12" s="21">
        <v>2</v>
      </c>
      <c r="P12" s="21">
        <v>4</v>
      </c>
      <c r="Q12" s="24" t="s">
        <v>74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5</v>
      </c>
      <c r="G13" s="21">
        <v>5</v>
      </c>
      <c r="H13" s="21">
        <v>5</v>
      </c>
      <c r="I13" s="22" t="s">
        <v>80</v>
      </c>
      <c r="J13" s="20">
        <v>2</v>
      </c>
      <c r="K13" s="21">
        <v>2</v>
      </c>
      <c r="L13" s="21">
        <v>3</v>
      </c>
      <c r="M13" s="22" t="s">
        <v>80</v>
      </c>
      <c r="N13" s="23">
        <v>2</v>
      </c>
      <c r="O13" s="21">
        <v>5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4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3</v>
      </c>
      <c r="K14" s="21">
        <v>2</v>
      </c>
      <c r="L14" s="21">
        <v>3</v>
      </c>
      <c r="M14" s="22" t="s">
        <v>80</v>
      </c>
      <c r="N14" s="23">
        <v>2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2</v>
      </c>
      <c r="E15" s="21">
        <v>2</v>
      </c>
      <c r="F15" s="21">
        <v>4</v>
      </c>
      <c r="G15" s="21">
        <v>2</v>
      </c>
      <c r="H15" s="21">
        <v>4</v>
      </c>
      <c r="I15" s="22" t="s">
        <v>74</v>
      </c>
      <c r="J15" s="20">
        <v>2</v>
      </c>
      <c r="K15" s="21">
        <v>3</v>
      </c>
      <c r="L15" s="21">
        <v>2</v>
      </c>
      <c r="M15" s="22" t="s">
        <v>74</v>
      </c>
      <c r="N15" s="23">
        <v>2</v>
      </c>
      <c r="O15" s="21">
        <v>2</v>
      </c>
      <c r="P15" s="21">
        <v>5</v>
      </c>
      <c r="Q15" s="24" t="s">
        <v>74</v>
      </c>
      <c r="S15" s="18"/>
    </row>
    <row r="16" spans="1:19">
      <c r="A16" s="2"/>
      <c r="B16" s="19" t="s">
        <v>27</v>
      </c>
      <c r="C16" s="20">
        <v>4</v>
      </c>
      <c r="D16" s="21">
        <v>2</v>
      </c>
      <c r="E16" s="21">
        <v>2</v>
      </c>
      <c r="F16" s="21">
        <v>5</v>
      </c>
      <c r="G16" s="21">
        <v>3</v>
      </c>
      <c r="H16" s="21">
        <v>5</v>
      </c>
      <c r="I16" s="22" t="s">
        <v>80</v>
      </c>
      <c r="J16" s="20">
        <v>2</v>
      </c>
      <c r="K16" s="21">
        <v>3</v>
      </c>
      <c r="L16" s="21">
        <v>3</v>
      </c>
      <c r="M16" s="22" t="s">
        <v>80</v>
      </c>
      <c r="N16" s="23">
        <v>3</v>
      </c>
      <c r="O16" s="21">
        <v>2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3</v>
      </c>
      <c r="E17" s="21">
        <v>3</v>
      </c>
      <c r="F17" s="21">
        <v>4</v>
      </c>
      <c r="G17" s="21">
        <v>5</v>
      </c>
      <c r="H17" s="21">
        <v>4</v>
      </c>
      <c r="I17" s="22" t="s">
        <v>80</v>
      </c>
      <c r="J17" s="20">
        <v>3</v>
      </c>
      <c r="K17" s="21">
        <v>4</v>
      </c>
      <c r="L17" s="21">
        <v>2</v>
      </c>
      <c r="M17" s="22" t="s">
        <v>80</v>
      </c>
      <c r="N17" s="23">
        <v>2</v>
      </c>
      <c r="O17" s="21">
        <v>2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2</v>
      </c>
      <c r="E18" s="21">
        <v>2</v>
      </c>
      <c r="F18" s="21">
        <v>4</v>
      </c>
      <c r="G18" s="21">
        <v>5</v>
      </c>
      <c r="H18" s="21">
        <v>5</v>
      </c>
      <c r="I18" s="22" t="s">
        <v>80</v>
      </c>
      <c r="J18" s="20">
        <v>3</v>
      </c>
      <c r="K18" s="21">
        <v>3</v>
      </c>
      <c r="L18" s="21">
        <v>2</v>
      </c>
      <c r="M18" s="22" t="s">
        <v>80</v>
      </c>
      <c r="N18" s="23">
        <v>3</v>
      </c>
      <c r="O18" s="21">
        <v>3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4</v>
      </c>
      <c r="D19" s="21">
        <v>2</v>
      </c>
      <c r="E19" s="21">
        <v>2</v>
      </c>
      <c r="F19" s="21">
        <v>3</v>
      </c>
      <c r="G19" s="21">
        <v>4</v>
      </c>
      <c r="H19" s="21">
        <v>5</v>
      </c>
      <c r="I19" s="22" t="s">
        <v>80</v>
      </c>
      <c r="J19" s="20">
        <v>2</v>
      </c>
      <c r="K19" s="21">
        <v>2</v>
      </c>
      <c r="L19" s="21">
        <v>2</v>
      </c>
      <c r="M19" s="22" t="s">
        <v>74</v>
      </c>
      <c r="N19" s="23">
        <v>3</v>
      </c>
      <c r="O19" s="21">
        <v>3</v>
      </c>
      <c r="P19" s="21">
        <v>5</v>
      </c>
      <c r="Q19" s="22" t="s">
        <v>74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5</v>
      </c>
      <c r="M20" s="22" t="s">
        <v>80</v>
      </c>
      <c r="N20" s="23">
        <v>5</v>
      </c>
      <c r="O20" s="21">
        <v>5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2</v>
      </c>
      <c r="K21" s="21">
        <v>5</v>
      </c>
      <c r="L21" s="21">
        <v>2</v>
      </c>
      <c r="M21" s="22" t="s">
        <v>80</v>
      </c>
      <c r="N21" s="23">
        <v>2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2</v>
      </c>
      <c r="E22" s="21">
        <v>2</v>
      </c>
      <c r="F22" s="21">
        <v>5</v>
      </c>
      <c r="G22" s="21">
        <v>5</v>
      </c>
      <c r="H22" s="21">
        <v>5</v>
      </c>
      <c r="I22" s="22" t="s">
        <v>80</v>
      </c>
      <c r="J22" s="20">
        <v>2</v>
      </c>
      <c r="K22" s="21">
        <v>5</v>
      </c>
      <c r="L22" s="21">
        <v>2</v>
      </c>
      <c r="M22" s="22" t="s">
        <v>80</v>
      </c>
      <c r="N22" s="23">
        <v>2</v>
      </c>
      <c r="O22" s="21">
        <v>4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2</v>
      </c>
      <c r="E23" s="21">
        <v>2</v>
      </c>
      <c r="F23" s="21">
        <v>5</v>
      </c>
      <c r="G23" s="21">
        <v>5</v>
      </c>
      <c r="H23" s="21">
        <v>5</v>
      </c>
      <c r="I23" s="22" t="s">
        <v>80</v>
      </c>
      <c r="J23" s="20">
        <v>2</v>
      </c>
      <c r="K23" s="21">
        <v>5</v>
      </c>
      <c r="L23" s="21">
        <v>2</v>
      </c>
      <c r="M23" s="22" t="s">
        <v>80</v>
      </c>
      <c r="N23" s="23">
        <v>2</v>
      </c>
      <c r="O23" s="21">
        <v>5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5</v>
      </c>
      <c r="H24" s="21">
        <v>5</v>
      </c>
      <c r="I24" s="22" t="s">
        <v>80</v>
      </c>
      <c r="J24" s="20">
        <v>2</v>
      </c>
      <c r="K24" s="21">
        <v>2</v>
      </c>
      <c r="L24" s="21">
        <v>2</v>
      </c>
      <c r="M24" s="22" t="s">
        <v>74</v>
      </c>
      <c r="N24" s="23">
        <v>4</v>
      </c>
      <c r="O24" s="21">
        <v>2</v>
      </c>
      <c r="P24" s="21">
        <v>5</v>
      </c>
      <c r="Q24" s="24" t="s">
        <v>74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5</v>
      </c>
      <c r="L25" s="21">
        <v>4</v>
      </c>
      <c r="M25" s="22" t="s">
        <v>80</v>
      </c>
      <c r="N25" s="23">
        <v>5</v>
      </c>
      <c r="O25" s="21">
        <v>5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4</v>
      </c>
      <c r="E26" s="21">
        <v>4</v>
      </c>
      <c r="F26" s="21">
        <v>5</v>
      </c>
      <c r="G26" s="21">
        <v>5</v>
      </c>
      <c r="H26" s="21">
        <v>5</v>
      </c>
      <c r="I26" s="22" t="s">
        <v>80</v>
      </c>
      <c r="J26" s="20">
        <v>2</v>
      </c>
      <c r="K26" s="21">
        <v>5</v>
      </c>
      <c r="L26" s="21">
        <v>2</v>
      </c>
      <c r="M26" s="22" t="s">
        <v>80</v>
      </c>
      <c r="N26" s="23">
        <v>2</v>
      </c>
      <c r="O26" s="21">
        <v>4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4</v>
      </c>
      <c r="E27" s="21">
        <v>4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4</v>
      </c>
      <c r="L27" s="21">
        <v>2</v>
      </c>
      <c r="M27" s="22" t="s">
        <v>80</v>
      </c>
      <c r="N27" s="23">
        <v>4</v>
      </c>
      <c r="O27" s="21">
        <v>2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3</v>
      </c>
      <c r="E28" s="21">
        <v>3</v>
      </c>
      <c r="F28" s="21">
        <v>5</v>
      </c>
      <c r="G28" s="21">
        <v>5</v>
      </c>
      <c r="H28" s="21">
        <v>5</v>
      </c>
      <c r="I28" s="22" t="s">
        <v>80</v>
      </c>
      <c r="J28" s="20">
        <v>2</v>
      </c>
      <c r="K28" s="21">
        <v>4</v>
      </c>
      <c r="L28" s="21">
        <v>2</v>
      </c>
      <c r="M28" s="22" t="s">
        <v>80</v>
      </c>
      <c r="N28" s="23">
        <v>4</v>
      </c>
      <c r="O28" s="21">
        <v>2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2</v>
      </c>
      <c r="K29" s="21">
        <v>5</v>
      </c>
      <c r="L29" s="21">
        <v>3</v>
      </c>
      <c r="M29" s="22" t="s">
        <v>80</v>
      </c>
      <c r="N29" s="23">
        <v>5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3</v>
      </c>
      <c r="D30" s="21">
        <v>2</v>
      </c>
      <c r="E30" s="21">
        <v>2</v>
      </c>
      <c r="F30" s="21">
        <v>5</v>
      </c>
      <c r="G30" s="21">
        <v>5</v>
      </c>
      <c r="H30" s="21">
        <v>5</v>
      </c>
      <c r="I30" s="22" t="s">
        <v>80</v>
      </c>
      <c r="J30" s="20">
        <v>2</v>
      </c>
      <c r="K30" s="21">
        <v>5</v>
      </c>
      <c r="L30" s="21">
        <v>2</v>
      </c>
      <c r="M30" s="22" t="s">
        <v>80</v>
      </c>
      <c r="N30" s="23">
        <v>4</v>
      </c>
      <c r="O30" s="21">
        <v>2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4</v>
      </c>
      <c r="D31" s="21">
        <v>3</v>
      </c>
      <c r="E31" s="21">
        <v>3</v>
      </c>
      <c r="F31" s="21">
        <v>4</v>
      </c>
      <c r="G31" s="21">
        <v>5</v>
      </c>
      <c r="H31" s="21">
        <v>5</v>
      </c>
      <c r="I31" s="22" t="s">
        <v>80</v>
      </c>
      <c r="J31" s="20">
        <v>2</v>
      </c>
      <c r="K31" s="21">
        <v>4</v>
      </c>
      <c r="L31" s="21">
        <v>2</v>
      </c>
      <c r="M31" s="22" t="s">
        <v>80</v>
      </c>
      <c r="N31" s="23">
        <v>2</v>
      </c>
      <c r="O31" s="21">
        <v>3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2</v>
      </c>
      <c r="E32" s="21">
        <v>2</v>
      </c>
      <c r="F32" s="21">
        <v>5</v>
      </c>
      <c r="G32" s="21">
        <v>5</v>
      </c>
      <c r="H32" s="21">
        <v>4</v>
      </c>
      <c r="I32" s="22" t="s">
        <v>80</v>
      </c>
      <c r="J32" s="20">
        <v>2</v>
      </c>
      <c r="K32" s="21">
        <v>4</v>
      </c>
      <c r="L32" s="21">
        <v>2</v>
      </c>
      <c r="M32" s="22" t="s">
        <v>80</v>
      </c>
      <c r="N32" s="23">
        <v>2</v>
      </c>
      <c r="O32" s="21">
        <v>2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2</v>
      </c>
      <c r="K33" s="21">
        <v>5</v>
      </c>
      <c r="L33" s="21">
        <v>5</v>
      </c>
      <c r="M33" s="22" t="s">
        <v>80</v>
      </c>
      <c r="N33" s="23">
        <v>5</v>
      </c>
      <c r="O33" s="21">
        <v>5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2</v>
      </c>
      <c r="K34" s="21">
        <v>3</v>
      </c>
      <c r="L34" s="21">
        <v>4</v>
      </c>
      <c r="M34" s="22" t="s">
        <v>80</v>
      </c>
      <c r="N34" s="23">
        <v>4</v>
      </c>
      <c r="O34" s="21">
        <v>3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3</v>
      </c>
      <c r="D35" s="21">
        <v>2</v>
      </c>
      <c r="E35" s="21">
        <v>2</v>
      </c>
      <c r="F35" s="21">
        <v>5</v>
      </c>
      <c r="G35" s="21">
        <v>5</v>
      </c>
      <c r="H35" s="21">
        <v>4</v>
      </c>
      <c r="I35" s="22" t="s">
        <v>80</v>
      </c>
      <c r="J35" s="20">
        <v>2</v>
      </c>
      <c r="K35" s="21">
        <v>5</v>
      </c>
      <c r="L35" s="21">
        <v>2</v>
      </c>
      <c r="M35" s="22" t="s">
        <v>80</v>
      </c>
      <c r="N35" s="23">
        <v>2</v>
      </c>
      <c r="O35" s="21">
        <v>3</v>
      </c>
      <c r="P35" s="21">
        <v>3</v>
      </c>
      <c r="Q35" s="24" t="s">
        <v>80</v>
      </c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25</v>
      </c>
      <c r="D49" s="33">
        <f t="shared" si="0"/>
        <v>14</v>
      </c>
      <c r="E49" s="33">
        <f t="shared" si="0"/>
        <v>14</v>
      </c>
      <c r="F49" s="33">
        <f t="shared" si="0"/>
        <v>25</v>
      </c>
      <c r="G49" s="33">
        <f t="shared" si="0"/>
        <v>24</v>
      </c>
      <c r="H49" s="33">
        <f t="shared" si="0"/>
        <v>25</v>
      </c>
      <c r="I49" s="34"/>
      <c r="J49" s="32">
        <f>J96</f>
        <v>4</v>
      </c>
      <c r="K49" s="33">
        <f>K96</f>
        <v>20</v>
      </c>
      <c r="L49" s="33">
        <f>L96</f>
        <v>8</v>
      </c>
      <c r="M49" s="34"/>
      <c r="N49" s="35">
        <f>N96</f>
        <v>12</v>
      </c>
      <c r="O49" s="33">
        <f>O96</f>
        <v>15</v>
      </c>
      <c r="P49" s="33">
        <f>P96</f>
        <v>25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4.32</v>
      </c>
      <c r="D50" s="38">
        <f t="shared" si="1"/>
        <v>3.16</v>
      </c>
      <c r="E50" s="38">
        <f t="shared" si="1"/>
        <v>3.16</v>
      </c>
      <c r="F50" s="38">
        <f t="shared" si="1"/>
        <v>4.76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2.2400000000000002</v>
      </c>
      <c r="K50" s="38">
        <f>K104</f>
        <v>3.84</v>
      </c>
      <c r="L50" s="38">
        <f>L104</f>
        <v>2.56</v>
      </c>
      <c r="M50" s="39" t="s">
        <v>62</v>
      </c>
      <c r="N50" s="40">
        <f>N104</f>
        <v>3</v>
      </c>
      <c r="O50" s="38">
        <f>O104</f>
        <v>3.32</v>
      </c>
      <c r="P50" s="38">
        <f>P104</f>
        <v>4.76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25</v>
      </c>
      <c r="D88" s="43">
        <f t="shared" si="2"/>
        <v>25</v>
      </c>
      <c r="E88" s="43">
        <f t="shared" si="2"/>
        <v>25</v>
      </c>
      <c r="F88" s="43">
        <f t="shared" si="2"/>
        <v>25</v>
      </c>
      <c r="G88" s="43">
        <f t="shared" si="2"/>
        <v>25</v>
      </c>
      <c r="H88" s="43">
        <f t="shared" si="2"/>
        <v>25</v>
      </c>
      <c r="I88" s="43"/>
      <c r="J88" s="43">
        <f>COUNT(J11:J48)</f>
        <v>25</v>
      </c>
      <c r="K88" s="43">
        <f>COUNT(K11:K48)</f>
        <v>25</v>
      </c>
      <c r="L88" s="43">
        <f>COUNT(L11:L48)</f>
        <v>25</v>
      </c>
      <c r="M88" s="43"/>
      <c r="N88" s="43">
        <f>COUNT(N11:N48)</f>
        <v>25</v>
      </c>
      <c r="O88" s="43">
        <f>COUNT(O11:O48)</f>
        <v>25</v>
      </c>
      <c r="P88" s="43">
        <f>COUNT(P11:P48)</f>
        <v>25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10</v>
      </c>
      <c r="D92" s="44">
        <f t="shared" si="3"/>
        <v>4</v>
      </c>
      <c r="E92" s="44">
        <f t="shared" si="3"/>
        <v>4</v>
      </c>
      <c r="F92" s="44">
        <f t="shared" si="3"/>
        <v>20</v>
      </c>
      <c r="G92" s="44">
        <f t="shared" si="3"/>
        <v>22</v>
      </c>
      <c r="H92" s="44">
        <f t="shared" si="3"/>
        <v>20</v>
      </c>
      <c r="I92" s="44"/>
      <c r="J92" s="44">
        <f>COUNTIF(J11:J48,5)</f>
        <v>1</v>
      </c>
      <c r="K92" s="44">
        <f>COUNTIF(K11:K48,5)</f>
        <v>10</v>
      </c>
      <c r="L92" s="44">
        <f>COUNTIF(L11:L48,5)</f>
        <v>2</v>
      </c>
      <c r="M92" s="44"/>
      <c r="N92" s="44">
        <f>COUNTIF(N11:N48,5)</f>
        <v>4</v>
      </c>
      <c r="O92" s="44">
        <f>COUNTIF(O11:O48,5)</f>
        <v>8</v>
      </c>
      <c r="P92" s="44">
        <f>COUNTIF(P11:P48,5)</f>
        <v>20</v>
      </c>
      <c r="Q92" s="44"/>
    </row>
    <row r="93" spans="2:17">
      <c r="B93" s="180"/>
      <c r="C93" s="44">
        <f t="shared" ref="C93:H93" si="4">COUNTIF(C11:C48,4)</f>
        <v>13</v>
      </c>
      <c r="D93" s="44">
        <f t="shared" si="4"/>
        <v>7</v>
      </c>
      <c r="E93" s="44">
        <f t="shared" si="4"/>
        <v>7</v>
      </c>
      <c r="F93" s="44">
        <f t="shared" si="4"/>
        <v>4</v>
      </c>
      <c r="G93" s="44">
        <f t="shared" si="4"/>
        <v>1</v>
      </c>
      <c r="H93" s="44">
        <f t="shared" si="4"/>
        <v>5</v>
      </c>
      <c r="I93" s="44"/>
      <c r="J93" s="44">
        <f>COUNTIF(J11:J48,4)</f>
        <v>0</v>
      </c>
      <c r="K93" s="44">
        <f>COUNTIF(K11:K48,4)</f>
        <v>6</v>
      </c>
      <c r="L93" s="44">
        <f>COUNTIF(L11:L48,4)</f>
        <v>2</v>
      </c>
      <c r="M93" s="44"/>
      <c r="N93" s="44">
        <f>COUNTIF(N11:N48,4)</f>
        <v>5</v>
      </c>
      <c r="O93" s="44">
        <f>COUNTIF(O11:O48,4)</f>
        <v>2</v>
      </c>
      <c r="P93" s="44">
        <f>COUNTIF(P11:P48,4)</f>
        <v>4</v>
      </c>
      <c r="Q93" s="44"/>
    </row>
    <row r="94" spans="2:17">
      <c r="B94" s="180"/>
      <c r="C94" s="44">
        <f t="shared" ref="C94:H94" si="5">COUNTIF(C11:C48,3)</f>
        <v>2</v>
      </c>
      <c r="D94" s="44">
        <f t="shared" si="5"/>
        <v>3</v>
      </c>
      <c r="E94" s="44">
        <f t="shared" si="5"/>
        <v>3</v>
      </c>
      <c r="F94" s="44">
        <f t="shared" si="5"/>
        <v>1</v>
      </c>
      <c r="G94" s="44">
        <f t="shared" si="5"/>
        <v>1</v>
      </c>
      <c r="H94" s="44">
        <f t="shared" si="5"/>
        <v>0</v>
      </c>
      <c r="I94" s="44"/>
      <c r="J94" s="44">
        <f>COUNTIF(J11:J48,3)</f>
        <v>3</v>
      </c>
      <c r="K94" s="44">
        <f>COUNTIF(K11:K48,3)</f>
        <v>4</v>
      </c>
      <c r="L94" s="44">
        <f>COUNTIF(L11:L48,3)</f>
        <v>4</v>
      </c>
      <c r="M94" s="44"/>
      <c r="N94" s="44">
        <f>COUNTIF(N11:N48,3)</f>
        <v>3</v>
      </c>
      <c r="O94" s="44">
        <f>COUNTIF(O11:O48,3)</f>
        <v>5</v>
      </c>
      <c r="P94" s="44">
        <f>COUNTIF(P11:P48,3)</f>
        <v>1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11</v>
      </c>
      <c r="E95" s="44">
        <f t="shared" si="6"/>
        <v>11</v>
      </c>
      <c r="F95" s="44">
        <f t="shared" si="6"/>
        <v>0</v>
      </c>
      <c r="G95" s="44">
        <f t="shared" si="6"/>
        <v>1</v>
      </c>
      <c r="H95" s="44">
        <f t="shared" si="6"/>
        <v>0</v>
      </c>
      <c r="I95" s="44"/>
      <c r="J95" s="44">
        <f>COUNTIF(J11:J48,2)</f>
        <v>21</v>
      </c>
      <c r="K95" s="44">
        <f>COUNTIF(K11:K48,2)</f>
        <v>5</v>
      </c>
      <c r="L95" s="44">
        <f>COUNTIF(L11:L48,2)</f>
        <v>17</v>
      </c>
      <c r="M95" s="44"/>
      <c r="N95" s="44">
        <f>COUNTIF(N11:N48,2)</f>
        <v>13</v>
      </c>
      <c r="O95" s="44">
        <f>COUNTIF(O11:O48,2)</f>
        <v>10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25</v>
      </c>
      <c r="D96" s="43">
        <f t="shared" si="7"/>
        <v>14</v>
      </c>
      <c r="E96" s="43">
        <f t="shared" si="7"/>
        <v>14</v>
      </c>
      <c r="F96" s="43">
        <f t="shared" si="7"/>
        <v>25</v>
      </c>
      <c r="G96" s="43">
        <f t="shared" si="7"/>
        <v>24</v>
      </c>
      <c r="H96" s="43">
        <f t="shared" si="7"/>
        <v>25</v>
      </c>
      <c r="I96" s="43"/>
      <c r="J96" s="43">
        <f>SUM(J92:J94)</f>
        <v>4</v>
      </c>
      <c r="K96" s="43">
        <f>SUM(K92:K94)</f>
        <v>20</v>
      </c>
      <c r="L96" s="43">
        <f>SUM(L92:L94)</f>
        <v>8</v>
      </c>
      <c r="M96" s="43"/>
      <c r="N96" s="43">
        <f>SUM(N92:N94)</f>
        <v>12</v>
      </c>
      <c r="O96" s="43">
        <f>SUM(O92:O94)</f>
        <v>15</v>
      </c>
      <c r="P96" s="43">
        <f>SUM(P92:P94)</f>
        <v>25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56.000000000000007</v>
      </c>
      <c r="E97" s="44">
        <f t="shared" si="8"/>
        <v>56.000000000000007</v>
      </c>
      <c r="F97" s="44">
        <f t="shared" si="8"/>
        <v>100</v>
      </c>
      <c r="G97" s="44">
        <f t="shared" si="8"/>
        <v>96</v>
      </c>
      <c r="H97" s="44">
        <f t="shared" si="8"/>
        <v>100</v>
      </c>
      <c r="I97" s="44"/>
      <c r="J97" s="44">
        <f>(J96/J88)*100</f>
        <v>16</v>
      </c>
      <c r="K97" s="44">
        <f>(K96/K88)*100</f>
        <v>80</v>
      </c>
      <c r="L97" s="44">
        <f>(L96/L88)*100</f>
        <v>32</v>
      </c>
      <c r="M97" s="44"/>
      <c r="N97" s="44">
        <f>(N96/N88)*100</f>
        <v>48</v>
      </c>
      <c r="O97" s="44">
        <f>(O96/O88)*100</f>
        <v>60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50</v>
      </c>
      <c r="D99" s="44">
        <f t="shared" si="9"/>
        <v>20</v>
      </c>
      <c r="E99" s="44">
        <f t="shared" si="9"/>
        <v>20</v>
      </c>
      <c r="F99" s="44">
        <f t="shared" si="9"/>
        <v>100</v>
      </c>
      <c r="G99" s="44">
        <f t="shared" si="9"/>
        <v>110</v>
      </c>
      <c r="H99" s="44">
        <f t="shared" si="9"/>
        <v>100</v>
      </c>
      <c r="I99" s="44"/>
      <c r="J99" s="44">
        <f>(5*J92)</f>
        <v>5</v>
      </c>
      <c r="K99" s="44">
        <f>(5*K92)</f>
        <v>50</v>
      </c>
      <c r="L99" s="44">
        <f>(5*L92)</f>
        <v>10</v>
      </c>
      <c r="M99" s="44"/>
      <c r="N99" s="44">
        <f>(5*N92)</f>
        <v>20</v>
      </c>
      <c r="O99" s="44">
        <f>(5*O92)</f>
        <v>40</v>
      </c>
      <c r="P99" s="44">
        <f>(5*P92)</f>
        <v>100</v>
      </c>
      <c r="Q99" s="44"/>
    </row>
    <row r="100" spans="2:17">
      <c r="B100" s="182"/>
      <c r="C100" s="44">
        <f>(4*C93)</f>
        <v>52</v>
      </c>
      <c r="D100" s="44">
        <f>(4*D93)</f>
        <v>28</v>
      </c>
      <c r="E100" s="44">
        <f>(4*E93)</f>
        <v>28</v>
      </c>
      <c r="F100" s="44">
        <f>(4*F93)</f>
        <v>16</v>
      </c>
      <c r="G100" s="44">
        <f t="shared" si="9"/>
        <v>5</v>
      </c>
      <c r="H100" s="44">
        <f t="shared" si="9"/>
        <v>25</v>
      </c>
      <c r="I100" s="44"/>
      <c r="J100" s="44">
        <f>(4*J93)</f>
        <v>0</v>
      </c>
      <c r="K100" s="44">
        <f>(4*K93)</f>
        <v>24</v>
      </c>
      <c r="L100" s="44">
        <f>(4*L93)</f>
        <v>8</v>
      </c>
      <c r="M100" s="44"/>
      <c r="N100" s="44">
        <f>(4*N93)</f>
        <v>20</v>
      </c>
      <c r="O100" s="44">
        <f>(4*O93)</f>
        <v>8</v>
      </c>
      <c r="P100" s="44">
        <f>(4*P93)</f>
        <v>16</v>
      </c>
      <c r="Q100" s="44"/>
    </row>
    <row r="101" spans="2:17">
      <c r="B101" s="182"/>
      <c r="C101" s="44">
        <f>(3*C94)</f>
        <v>6</v>
      </c>
      <c r="D101" s="44">
        <f>(3*D94)</f>
        <v>9</v>
      </c>
      <c r="E101" s="44">
        <f>(3*E94)</f>
        <v>9</v>
      </c>
      <c r="F101" s="44">
        <f>(3*F94)</f>
        <v>3</v>
      </c>
      <c r="G101" s="44">
        <f t="shared" si="9"/>
        <v>5</v>
      </c>
      <c r="H101" s="44">
        <f t="shared" si="9"/>
        <v>0</v>
      </c>
      <c r="I101" s="44"/>
      <c r="J101" s="44">
        <f>(3*J94)</f>
        <v>9</v>
      </c>
      <c r="K101" s="44">
        <f>(3*K94)</f>
        <v>12</v>
      </c>
      <c r="L101" s="44">
        <f>(3*L94)</f>
        <v>12</v>
      </c>
      <c r="M101" s="44"/>
      <c r="N101" s="44">
        <f>(3*N94)</f>
        <v>9</v>
      </c>
      <c r="O101" s="44">
        <f>(3*O94)</f>
        <v>15</v>
      </c>
      <c r="P101" s="44">
        <f>(3*P94)</f>
        <v>3</v>
      </c>
      <c r="Q101" s="44"/>
    </row>
    <row r="102" spans="2:17">
      <c r="B102" s="182"/>
      <c r="C102" s="44">
        <f>(2*C95)</f>
        <v>0</v>
      </c>
      <c r="D102" s="44">
        <f>(2*D95)</f>
        <v>22</v>
      </c>
      <c r="E102" s="44">
        <f>(2*E95)</f>
        <v>22</v>
      </c>
      <c r="F102" s="44">
        <f>(2*F95)</f>
        <v>0</v>
      </c>
      <c r="G102" s="44">
        <f t="shared" si="9"/>
        <v>5</v>
      </c>
      <c r="H102" s="44">
        <f t="shared" si="9"/>
        <v>0</v>
      </c>
      <c r="I102" s="44"/>
      <c r="J102" s="44">
        <f>(2*J95)</f>
        <v>42</v>
      </c>
      <c r="K102" s="44">
        <f>(2*K95)</f>
        <v>10</v>
      </c>
      <c r="L102" s="44">
        <f>(2*L95)</f>
        <v>34</v>
      </c>
      <c r="M102" s="44"/>
      <c r="N102" s="44">
        <f>(2*N95)</f>
        <v>26</v>
      </c>
      <c r="O102" s="44">
        <f>(2*O95)</f>
        <v>20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108</v>
      </c>
      <c r="D103" s="43">
        <f t="shared" si="10"/>
        <v>79</v>
      </c>
      <c r="E103" s="43">
        <f t="shared" si="10"/>
        <v>79</v>
      </c>
      <c r="F103" s="43">
        <f t="shared" si="10"/>
        <v>119</v>
      </c>
      <c r="G103" s="43">
        <f t="shared" si="10"/>
        <v>125</v>
      </c>
      <c r="H103" s="43">
        <f t="shared" si="10"/>
        <v>125</v>
      </c>
      <c r="I103" s="43"/>
      <c r="J103" s="43">
        <f>SUM(J99:J102)</f>
        <v>56</v>
      </c>
      <c r="K103" s="43">
        <f>SUM(K99:K102)</f>
        <v>96</v>
      </c>
      <c r="L103" s="43">
        <f>SUM(L99:L102)</f>
        <v>64</v>
      </c>
      <c r="M103" s="43"/>
      <c r="N103" s="43">
        <f>SUM(N99:N102)</f>
        <v>75</v>
      </c>
      <c r="O103" s="43">
        <f>SUM(O99:O102)</f>
        <v>83</v>
      </c>
      <c r="P103" s="43">
        <f>SUM(P99:P102)</f>
        <v>119</v>
      </c>
      <c r="Q103" s="44"/>
    </row>
    <row r="104" spans="2:17" ht="60">
      <c r="B104" s="46" t="s">
        <v>69</v>
      </c>
      <c r="C104" s="47">
        <f t="shared" ref="C104:H104" si="11">(C103/C88)</f>
        <v>4.32</v>
      </c>
      <c r="D104" s="47">
        <f t="shared" si="11"/>
        <v>3.16</v>
      </c>
      <c r="E104" s="47">
        <f t="shared" si="11"/>
        <v>3.16</v>
      </c>
      <c r="F104" s="47">
        <f t="shared" si="11"/>
        <v>4.76</v>
      </c>
      <c r="G104" s="47">
        <f t="shared" si="11"/>
        <v>5</v>
      </c>
      <c r="H104" s="47">
        <f t="shared" si="11"/>
        <v>5</v>
      </c>
      <c r="I104" s="44"/>
      <c r="J104" s="47">
        <f>(J103/J88)</f>
        <v>2.2400000000000002</v>
      </c>
      <c r="K104" s="47">
        <f>(K103/K88)</f>
        <v>3.84</v>
      </c>
      <c r="L104" s="47">
        <f>(L103/L88)</f>
        <v>2.56</v>
      </c>
      <c r="M104" s="44"/>
      <c r="N104" s="47">
        <f>(N103/N88)</f>
        <v>3</v>
      </c>
      <c r="O104" s="47">
        <f>(O103/O88)</f>
        <v>3.32</v>
      </c>
      <c r="P104" s="47">
        <f>(P103/P88)</f>
        <v>4.76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24</v>
      </c>
      <c r="J108" s="44"/>
      <c r="K108" s="44"/>
      <c r="L108" s="44"/>
      <c r="M108" s="44">
        <f>COUNTIF(M11:M48,"A")</f>
        <v>21</v>
      </c>
      <c r="N108" s="44"/>
      <c r="O108" s="44"/>
      <c r="P108" s="44"/>
      <c r="Q108" s="44">
        <f>COUNTIF(Q11:Q48,"A")</f>
        <v>21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1</v>
      </c>
      <c r="J109" s="44"/>
      <c r="K109" s="44"/>
      <c r="L109" s="44"/>
      <c r="M109" s="44">
        <f>COUNTIF(M11:M48,"D")</f>
        <v>4</v>
      </c>
      <c r="N109" s="44"/>
      <c r="O109" s="44"/>
      <c r="P109" s="44"/>
      <c r="Q109" s="44">
        <f>COUNTIF(Q11:Q48,"D")</f>
        <v>4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1</v>
      </c>
    </row>
    <row r="115" spans="2:3">
      <c r="B115" s="43" t="s">
        <v>75</v>
      </c>
      <c r="C115" s="44">
        <f>(I108-M108)</f>
        <v>3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21</v>
      </c>
    </row>
    <row r="118" spans="2:3">
      <c r="B118" s="49" t="s">
        <v>78</v>
      </c>
      <c r="C118" s="44">
        <f>SUM(C114:C117)</f>
        <v>25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2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91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5</v>
      </c>
      <c r="L11" s="13">
        <v>4</v>
      </c>
      <c r="M11" s="15" t="s">
        <v>80</v>
      </c>
      <c r="N11" s="16">
        <v>5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4</v>
      </c>
      <c r="E12" s="21">
        <v>4</v>
      </c>
      <c r="F12" s="21">
        <v>5</v>
      </c>
      <c r="G12" s="21">
        <v>5</v>
      </c>
      <c r="H12" s="21">
        <v>5</v>
      </c>
      <c r="I12" s="22" t="s">
        <v>80</v>
      </c>
      <c r="J12" s="20">
        <v>2</v>
      </c>
      <c r="K12" s="21">
        <v>4</v>
      </c>
      <c r="L12" s="21">
        <v>5</v>
      </c>
      <c r="M12" s="22" t="s">
        <v>80</v>
      </c>
      <c r="N12" s="23">
        <v>4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2</v>
      </c>
      <c r="E13" s="21">
        <v>2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5</v>
      </c>
      <c r="L13" s="21">
        <v>5</v>
      </c>
      <c r="M13" s="22" t="s">
        <v>80</v>
      </c>
      <c r="N13" s="23">
        <v>2</v>
      </c>
      <c r="O13" s="21">
        <v>5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5</v>
      </c>
      <c r="M14" s="22" t="s">
        <v>80</v>
      </c>
      <c r="N14" s="23">
        <v>2</v>
      </c>
      <c r="O14" s="21">
        <v>2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3</v>
      </c>
      <c r="E15" s="21">
        <v>3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4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5</v>
      </c>
      <c r="I16" s="22" t="s">
        <v>80</v>
      </c>
      <c r="J16" s="20">
        <v>4</v>
      </c>
      <c r="K16" s="21">
        <v>4</v>
      </c>
      <c r="L16" s="21">
        <v>3</v>
      </c>
      <c r="M16" s="22" t="s">
        <v>80</v>
      </c>
      <c r="N16" s="23">
        <v>3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3</v>
      </c>
      <c r="K17" s="21">
        <v>5</v>
      </c>
      <c r="L17" s="21">
        <v>3</v>
      </c>
      <c r="M17" s="22" t="s">
        <v>80</v>
      </c>
      <c r="N17" s="23">
        <v>3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5</v>
      </c>
      <c r="G18" s="21">
        <v>5</v>
      </c>
      <c r="H18" s="21">
        <v>5</v>
      </c>
      <c r="I18" s="22" t="s">
        <v>80</v>
      </c>
      <c r="J18" s="20">
        <v>3</v>
      </c>
      <c r="K18" s="21">
        <v>5</v>
      </c>
      <c r="L18" s="21">
        <v>4</v>
      </c>
      <c r="M18" s="22" t="s">
        <v>80</v>
      </c>
      <c r="N18" s="23">
        <v>3</v>
      </c>
      <c r="O18" s="21">
        <v>5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3</v>
      </c>
      <c r="L19" s="21">
        <v>4</v>
      </c>
      <c r="M19" s="22" t="s">
        <v>80</v>
      </c>
      <c r="N19" s="23">
        <v>3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5</v>
      </c>
      <c r="M20" s="22" t="s">
        <v>80</v>
      </c>
      <c r="N20" s="23">
        <v>4</v>
      </c>
      <c r="O20" s="21">
        <v>4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3</v>
      </c>
      <c r="E21" s="21">
        <v>3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3</v>
      </c>
      <c r="L21" s="21">
        <v>2</v>
      </c>
      <c r="M21" s="22" t="s">
        <v>80</v>
      </c>
      <c r="N21" s="23">
        <v>2</v>
      </c>
      <c r="O21" s="21">
        <v>4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4</v>
      </c>
      <c r="I22" s="22" t="s">
        <v>80</v>
      </c>
      <c r="J22" s="20">
        <v>4</v>
      </c>
      <c r="K22" s="21">
        <v>5</v>
      </c>
      <c r="L22" s="21">
        <v>4</v>
      </c>
      <c r="M22" s="22" t="s">
        <v>80</v>
      </c>
      <c r="N22" s="23">
        <v>5</v>
      </c>
      <c r="O22" s="21">
        <v>4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5</v>
      </c>
      <c r="K23" s="21">
        <v>5</v>
      </c>
      <c r="L23" s="21">
        <v>3</v>
      </c>
      <c r="M23" s="22" t="s">
        <v>80</v>
      </c>
      <c r="N23" s="23">
        <v>2</v>
      </c>
      <c r="O23" s="21">
        <v>4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4</v>
      </c>
      <c r="K24" s="21">
        <v>5</v>
      </c>
      <c r="L24" s="21">
        <v>3</v>
      </c>
      <c r="M24" s="22" t="s">
        <v>80</v>
      </c>
      <c r="N24" s="23">
        <v>3</v>
      </c>
      <c r="O24" s="21">
        <v>4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4</v>
      </c>
      <c r="D25" s="21">
        <v>2</v>
      </c>
      <c r="E25" s="21">
        <v>2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2</v>
      </c>
      <c r="L25" s="21">
        <v>2</v>
      </c>
      <c r="M25" s="22" t="s">
        <v>74</v>
      </c>
      <c r="N25" s="23">
        <v>2</v>
      </c>
      <c r="O25" s="21">
        <v>2</v>
      </c>
      <c r="P25" s="21">
        <v>3</v>
      </c>
      <c r="Q25" s="24" t="s">
        <v>74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5</v>
      </c>
      <c r="M26" s="22" t="s">
        <v>80</v>
      </c>
      <c r="N26" s="23">
        <v>5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5</v>
      </c>
      <c r="H27" s="21">
        <v>4</v>
      </c>
      <c r="I27" s="22" t="s">
        <v>80</v>
      </c>
      <c r="J27" s="20">
        <v>4</v>
      </c>
      <c r="K27" s="21">
        <v>4</v>
      </c>
      <c r="L27" s="21">
        <v>3</v>
      </c>
      <c r="M27" s="22" t="s">
        <v>80</v>
      </c>
      <c r="N27" s="23">
        <v>3</v>
      </c>
      <c r="O27" s="21">
        <v>4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4</v>
      </c>
      <c r="E28" s="21">
        <v>4</v>
      </c>
      <c r="F28" s="21">
        <v>5</v>
      </c>
      <c r="G28" s="21">
        <v>5</v>
      </c>
      <c r="H28" s="21">
        <v>5</v>
      </c>
      <c r="I28" s="22" t="s">
        <v>80</v>
      </c>
      <c r="J28" s="20">
        <v>5</v>
      </c>
      <c r="K28" s="21">
        <v>5</v>
      </c>
      <c r="L28" s="21">
        <v>3</v>
      </c>
      <c r="M28" s="22" t="s">
        <v>80</v>
      </c>
      <c r="N28" s="23">
        <v>2</v>
      </c>
      <c r="O28" s="21">
        <v>5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5</v>
      </c>
      <c r="L29" s="21">
        <v>5</v>
      </c>
      <c r="M29" s="22" t="s">
        <v>80</v>
      </c>
      <c r="N29" s="23">
        <v>4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4</v>
      </c>
      <c r="E30" s="21">
        <v>4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4</v>
      </c>
      <c r="L30" s="21">
        <v>4</v>
      </c>
      <c r="M30" s="22" t="s">
        <v>80</v>
      </c>
      <c r="N30" s="23">
        <v>4</v>
      </c>
      <c r="O30" s="21">
        <v>4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5</v>
      </c>
      <c r="K31" s="21">
        <v>4</v>
      </c>
      <c r="L31" s="21">
        <v>4</v>
      </c>
      <c r="M31" s="22" t="s">
        <v>80</v>
      </c>
      <c r="N31" s="23">
        <v>4</v>
      </c>
      <c r="O31" s="21">
        <v>4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5</v>
      </c>
      <c r="E32" s="21">
        <v>5</v>
      </c>
      <c r="F32" s="21">
        <v>5</v>
      </c>
      <c r="G32" s="21">
        <v>5</v>
      </c>
      <c r="H32" s="21">
        <v>5</v>
      </c>
      <c r="I32" s="22" t="s">
        <v>80</v>
      </c>
      <c r="J32" s="20">
        <v>5</v>
      </c>
      <c r="K32" s="21">
        <v>5</v>
      </c>
      <c r="L32" s="21">
        <v>4</v>
      </c>
      <c r="M32" s="22" t="s">
        <v>80</v>
      </c>
      <c r="N32" s="23">
        <v>4</v>
      </c>
      <c r="O32" s="21">
        <v>3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22</v>
      </c>
      <c r="D49" s="33">
        <f t="shared" si="0"/>
        <v>20</v>
      </c>
      <c r="E49" s="33">
        <f t="shared" si="0"/>
        <v>20</v>
      </c>
      <c r="F49" s="33">
        <f t="shared" si="0"/>
        <v>22</v>
      </c>
      <c r="G49" s="33">
        <f t="shared" si="0"/>
        <v>22</v>
      </c>
      <c r="H49" s="33">
        <f t="shared" si="0"/>
        <v>22</v>
      </c>
      <c r="I49" s="34"/>
      <c r="J49" s="32">
        <f>J96</f>
        <v>20</v>
      </c>
      <c r="K49" s="33">
        <f>K96</f>
        <v>21</v>
      </c>
      <c r="L49" s="33">
        <f>L96</f>
        <v>20</v>
      </c>
      <c r="M49" s="34"/>
      <c r="N49" s="35">
        <f>N96</f>
        <v>16</v>
      </c>
      <c r="O49" s="33">
        <f>O96</f>
        <v>20</v>
      </c>
      <c r="P49" s="33">
        <f>P96</f>
        <v>22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4.9090909090909092</v>
      </c>
      <c r="D50" s="38">
        <f t="shared" si="1"/>
        <v>4.1363636363636367</v>
      </c>
      <c r="E50" s="38">
        <f t="shared" si="1"/>
        <v>4.1363636363636367</v>
      </c>
      <c r="F50" s="38">
        <f t="shared" si="1"/>
        <v>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4.3636363636363633</v>
      </c>
      <c r="K50" s="38">
        <f>K104</f>
        <v>4.4545454545454541</v>
      </c>
      <c r="L50" s="38">
        <f>L104</f>
        <v>3.8636363636363638</v>
      </c>
      <c r="M50" s="39" t="s">
        <v>62</v>
      </c>
      <c r="N50" s="40">
        <f>N104</f>
        <v>3.3181818181818183</v>
      </c>
      <c r="O50" s="38">
        <f>O104</f>
        <v>4.1818181818181817</v>
      </c>
      <c r="P50" s="38">
        <f>P104</f>
        <v>4.6818181818181817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22</v>
      </c>
      <c r="D88" s="43">
        <f t="shared" si="2"/>
        <v>22</v>
      </c>
      <c r="E88" s="43">
        <f t="shared" si="2"/>
        <v>22</v>
      </c>
      <c r="F88" s="43">
        <f t="shared" si="2"/>
        <v>22</v>
      </c>
      <c r="G88" s="43">
        <f t="shared" si="2"/>
        <v>22</v>
      </c>
      <c r="H88" s="43">
        <f t="shared" si="2"/>
        <v>22</v>
      </c>
      <c r="I88" s="43"/>
      <c r="J88" s="43">
        <f>COUNT(J11:J48)</f>
        <v>22</v>
      </c>
      <c r="K88" s="43">
        <f>COUNT(K11:K48)</f>
        <v>22</v>
      </c>
      <c r="L88" s="43">
        <f>COUNT(L11:L48)</f>
        <v>22</v>
      </c>
      <c r="M88" s="43"/>
      <c r="N88" s="43">
        <f>COUNT(N11:N48)</f>
        <v>22</v>
      </c>
      <c r="O88" s="43">
        <f>COUNT(O11:O48)</f>
        <v>22</v>
      </c>
      <c r="P88" s="43">
        <f>COUNT(P11:P48)</f>
        <v>22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20</v>
      </c>
      <c r="D92" s="44">
        <f t="shared" si="3"/>
        <v>9</v>
      </c>
      <c r="E92" s="44">
        <f t="shared" si="3"/>
        <v>9</v>
      </c>
      <c r="F92" s="44">
        <f t="shared" si="3"/>
        <v>22</v>
      </c>
      <c r="G92" s="44">
        <f t="shared" si="3"/>
        <v>22</v>
      </c>
      <c r="H92" s="44">
        <f t="shared" si="3"/>
        <v>20</v>
      </c>
      <c r="I92" s="44"/>
      <c r="J92" s="44">
        <f>COUNTIF(J11:J48,5)</f>
        <v>14</v>
      </c>
      <c r="K92" s="44">
        <f>COUNTIF(K11:K48,5)</f>
        <v>14</v>
      </c>
      <c r="L92" s="44">
        <f>COUNTIF(L11:L48,5)</f>
        <v>7</v>
      </c>
      <c r="M92" s="44"/>
      <c r="N92" s="44">
        <f>COUNTIF(N11:N48,5)</f>
        <v>3</v>
      </c>
      <c r="O92" s="44">
        <f>COUNTIF(O11:O48,5)</f>
        <v>10</v>
      </c>
      <c r="P92" s="44">
        <f>COUNTIF(P11:P48,5)</f>
        <v>17</v>
      </c>
      <c r="Q92" s="44"/>
    </row>
    <row r="93" spans="2:17">
      <c r="B93" s="180"/>
      <c r="C93" s="44">
        <f t="shared" ref="C93:H93" si="4">COUNTIF(C11:C48,4)</f>
        <v>2</v>
      </c>
      <c r="D93" s="44">
        <f t="shared" si="4"/>
        <v>9</v>
      </c>
      <c r="E93" s="44">
        <f t="shared" si="4"/>
        <v>9</v>
      </c>
      <c r="F93" s="44">
        <f t="shared" si="4"/>
        <v>0</v>
      </c>
      <c r="G93" s="44">
        <f t="shared" si="4"/>
        <v>0</v>
      </c>
      <c r="H93" s="44">
        <f t="shared" si="4"/>
        <v>2</v>
      </c>
      <c r="I93" s="44"/>
      <c r="J93" s="44">
        <f>COUNTIF(J11:J48,4)</f>
        <v>4</v>
      </c>
      <c r="K93" s="44">
        <f>COUNTIF(K11:K48,4)</f>
        <v>5</v>
      </c>
      <c r="L93" s="44">
        <f>COUNTIF(L11:L48,4)</f>
        <v>7</v>
      </c>
      <c r="M93" s="44"/>
      <c r="N93" s="44">
        <f>COUNTIF(N11:N48,4)</f>
        <v>7</v>
      </c>
      <c r="O93" s="44">
        <f>COUNTIF(O11:O48,4)</f>
        <v>8</v>
      </c>
      <c r="P93" s="44">
        <f>COUNTIF(P11:P48,4)</f>
        <v>3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2</v>
      </c>
      <c r="E94" s="44">
        <f t="shared" si="5"/>
        <v>2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2</v>
      </c>
      <c r="K94" s="44">
        <f>COUNTIF(K11:K48,3)</f>
        <v>2</v>
      </c>
      <c r="L94" s="44">
        <f>COUNTIF(L11:L48,3)</f>
        <v>6</v>
      </c>
      <c r="M94" s="44"/>
      <c r="N94" s="44">
        <f>COUNTIF(N11:N48,3)</f>
        <v>6</v>
      </c>
      <c r="O94" s="44">
        <f>COUNTIF(O11:O48,3)</f>
        <v>2</v>
      </c>
      <c r="P94" s="44">
        <f>COUNTIF(P11:P48,3)</f>
        <v>2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2</v>
      </c>
      <c r="E95" s="44">
        <f t="shared" si="6"/>
        <v>2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2</v>
      </c>
      <c r="K95" s="44">
        <f>COUNTIF(K11:K48,2)</f>
        <v>1</v>
      </c>
      <c r="L95" s="44">
        <f>COUNTIF(L11:L48,2)</f>
        <v>2</v>
      </c>
      <c r="M95" s="44"/>
      <c r="N95" s="44">
        <f>COUNTIF(N11:N48,2)</f>
        <v>6</v>
      </c>
      <c r="O95" s="44">
        <f>COUNTIF(O11:O48,2)</f>
        <v>2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22</v>
      </c>
      <c r="D96" s="43">
        <f t="shared" si="7"/>
        <v>20</v>
      </c>
      <c r="E96" s="43">
        <f t="shared" si="7"/>
        <v>20</v>
      </c>
      <c r="F96" s="43">
        <f t="shared" si="7"/>
        <v>22</v>
      </c>
      <c r="G96" s="43">
        <f t="shared" si="7"/>
        <v>22</v>
      </c>
      <c r="H96" s="43">
        <f t="shared" si="7"/>
        <v>22</v>
      </c>
      <c r="I96" s="43"/>
      <c r="J96" s="43">
        <f>SUM(J92:J94)</f>
        <v>20</v>
      </c>
      <c r="K96" s="43">
        <f>SUM(K92:K94)</f>
        <v>21</v>
      </c>
      <c r="L96" s="43">
        <f>SUM(L92:L94)</f>
        <v>20</v>
      </c>
      <c r="M96" s="43"/>
      <c r="N96" s="43">
        <f>SUM(N92:N94)</f>
        <v>16</v>
      </c>
      <c r="O96" s="43">
        <f>SUM(O92:O94)</f>
        <v>20</v>
      </c>
      <c r="P96" s="43">
        <f>SUM(P92:P94)</f>
        <v>22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90.909090909090907</v>
      </c>
      <c r="E97" s="44">
        <f t="shared" si="8"/>
        <v>90.909090909090907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90.909090909090907</v>
      </c>
      <c r="K97" s="44">
        <f>(K96/K88)*100</f>
        <v>95.454545454545453</v>
      </c>
      <c r="L97" s="44">
        <f>(L96/L88)*100</f>
        <v>90.909090909090907</v>
      </c>
      <c r="M97" s="44"/>
      <c r="N97" s="44">
        <f>(N96/N88)*100</f>
        <v>72.727272727272734</v>
      </c>
      <c r="O97" s="44">
        <f>(O96/O88)*100</f>
        <v>90.909090909090907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100</v>
      </c>
      <c r="D99" s="44">
        <f t="shared" si="9"/>
        <v>45</v>
      </c>
      <c r="E99" s="44">
        <f t="shared" si="9"/>
        <v>45</v>
      </c>
      <c r="F99" s="44">
        <f t="shared" si="9"/>
        <v>110</v>
      </c>
      <c r="G99" s="44">
        <f t="shared" si="9"/>
        <v>110</v>
      </c>
      <c r="H99" s="44">
        <f t="shared" si="9"/>
        <v>100</v>
      </c>
      <c r="I99" s="44"/>
      <c r="J99" s="44">
        <f>(5*J92)</f>
        <v>70</v>
      </c>
      <c r="K99" s="44">
        <f>(5*K92)</f>
        <v>70</v>
      </c>
      <c r="L99" s="44">
        <f>(5*L92)</f>
        <v>35</v>
      </c>
      <c r="M99" s="44"/>
      <c r="N99" s="44">
        <f>(5*N92)</f>
        <v>15</v>
      </c>
      <c r="O99" s="44">
        <f>(5*O92)</f>
        <v>50</v>
      </c>
      <c r="P99" s="44">
        <f>(5*P92)</f>
        <v>85</v>
      </c>
      <c r="Q99" s="44"/>
    </row>
    <row r="100" spans="2:17">
      <c r="B100" s="182"/>
      <c r="C100" s="44">
        <f>(4*C93)</f>
        <v>8</v>
      </c>
      <c r="D100" s="44">
        <f>(4*D93)</f>
        <v>36</v>
      </c>
      <c r="E100" s="44">
        <f>(4*E93)</f>
        <v>36</v>
      </c>
      <c r="F100" s="44">
        <f>(4*F93)</f>
        <v>0</v>
      </c>
      <c r="G100" s="44">
        <f t="shared" si="9"/>
        <v>0</v>
      </c>
      <c r="H100" s="44">
        <f t="shared" si="9"/>
        <v>10</v>
      </c>
      <c r="I100" s="44"/>
      <c r="J100" s="44">
        <f>(4*J93)</f>
        <v>16</v>
      </c>
      <c r="K100" s="44">
        <f>(4*K93)</f>
        <v>20</v>
      </c>
      <c r="L100" s="44">
        <f>(4*L93)</f>
        <v>28</v>
      </c>
      <c r="M100" s="44"/>
      <c r="N100" s="44">
        <f>(4*N93)</f>
        <v>28</v>
      </c>
      <c r="O100" s="44">
        <f>(4*O93)</f>
        <v>32</v>
      </c>
      <c r="P100" s="44">
        <f>(4*P93)</f>
        <v>12</v>
      </c>
      <c r="Q100" s="44"/>
    </row>
    <row r="101" spans="2:17">
      <c r="B101" s="182"/>
      <c r="C101" s="44">
        <f>(3*C94)</f>
        <v>0</v>
      </c>
      <c r="D101" s="44">
        <f>(3*D94)</f>
        <v>6</v>
      </c>
      <c r="E101" s="44">
        <f>(3*E94)</f>
        <v>6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6</v>
      </c>
      <c r="K101" s="44">
        <f>(3*K94)</f>
        <v>6</v>
      </c>
      <c r="L101" s="44">
        <f>(3*L94)</f>
        <v>18</v>
      </c>
      <c r="M101" s="44"/>
      <c r="N101" s="44">
        <f>(3*N94)</f>
        <v>18</v>
      </c>
      <c r="O101" s="44">
        <f>(3*O94)</f>
        <v>6</v>
      </c>
      <c r="P101" s="44">
        <f>(3*P94)</f>
        <v>6</v>
      </c>
      <c r="Q101" s="44"/>
    </row>
    <row r="102" spans="2:17">
      <c r="B102" s="182"/>
      <c r="C102" s="44">
        <f>(2*C95)</f>
        <v>0</v>
      </c>
      <c r="D102" s="44">
        <f>(2*D95)</f>
        <v>4</v>
      </c>
      <c r="E102" s="44">
        <f>(2*E95)</f>
        <v>4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4</v>
      </c>
      <c r="K102" s="44">
        <f>(2*K95)</f>
        <v>2</v>
      </c>
      <c r="L102" s="44">
        <f>(2*L95)</f>
        <v>4</v>
      </c>
      <c r="M102" s="44"/>
      <c r="N102" s="44">
        <f>(2*N95)</f>
        <v>12</v>
      </c>
      <c r="O102" s="44">
        <f>(2*O95)</f>
        <v>4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108</v>
      </c>
      <c r="D103" s="43">
        <f t="shared" si="10"/>
        <v>91</v>
      </c>
      <c r="E103" s="43">
        <f t="shared" si="10"/>
        <v>91</v>
      </c>
      <c r="F103" s="43">
        <f t="shared" si="10"/>
        <v>110</v>
      </c>
      <c r="G103" s="43">
        <f t="shared" si="10"/>
        <v>110</v>
      </c>
      <c r="H103" s="43">
        <f t="shared" si="10"/>
        <v>110</v>
      </c>
      <c r="I103" s="43"/>
      <c r="J103" s="43">
        <f>SUM(J99:J102)</f>
        <v>96</v>
      </c>
      <c r="K103" s="43">
        <f>SUM(K99:K102)</f>
        <v>98</v>
      </c>
      <c r="L103" s="43">
        <f>SUM(L99:L102)</f>
        <v>85</v>
      </c>
      <c r="M103" s="43"/>
      <c r="N103" s="43">
        <f>SUM(N99:N102)</f>
        <v>73</v>
      </c>
      <c r="O103" s="43">
        <f>SUM(O99:O102)</f>
        <v>92</v>
      </c>
      <c r="P103" s="43">
        <f>SUM(P99:P102)</f>
        <v>103</v>
      </c>
      <c r="Q103" s="44"/>
    </row>
    <row r="104" spans="2:17" ht="60">
      <c r="B104" s="46" t="s">
        <v>69</v>
      </c>
      <c r="C104" s="47">
        <f t="shared" ref="C104:H104" si="11">(C103/C88)</f>
        <v>4.9090909090909092</v>
      </c>
      <c r="D104" s="47">
        <f t="shared" si="11"/>
        <v>4.1363636363636367</v>
      </c>
      <c r="E104" s="47">
        <f t="shared" si="11"/>
        <v>4.1363636363636367</v>
      </c>
      <c r="F104" s="47">
        <f t="shared" si="11"/>
        <v>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4.3636363636363633</v>
      </c>
      <c r="K104" s="47">
        <f>(K103/K88)</f>
        <v>4.4545454545454541</v>
      </c>
      <c r="L104" s="47">
        <f>(L103/L88)</f>
        <v>3.8636363636363638</v>
      </c>
      <c r="M104" s="44"/>
      <c r="N104" s="47">
        <f>(N103/N88)</f>
        <v>3.3181818181818183</v>
      </c>
      <c r="O104" s="47">
        <f>(O103/O88)</f>
        <v>4.1818181818181817</v>
      </c>
      <c r="P104" s="47">
        <f>(P103/P88)</f>
        <v>4.6818181818181817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22</v>
      </c>
      <c r="J108" s="44"/>
      <c r="K108" s="44"/>
      <c r="L108" s="44"/>
      <c r="M108" s="44">
        <f>COUNTIF(M11:M48,"A")</f>
        <v>21</v>
      </c>
      <c r="N108" s="44"/>
      <c r="O108" s="44"/>
      <c r="P108" s="44"/>
      <c r="Q108" s="44">
        <f>COUNTIF(Q11:Q48,"A")</f>
        <v>21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1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21</v>
      </c>
    </row>
    <row r="118" spans="2:3">
      <c r="B118" s="49" t="s">
        <v>78</v>
      </c>
      <c r="C118" s="44">
        <f>SUM(C114:C117)</f>
        <v>22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7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92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4</v>
      </c>
      <c r="K11" s="13">
        <v>4</v>
      </c>
      <c r="L11" s="13">
        <v>4</v>
      </c>
      <c r="M11" s="15" t="s">
        <v>80</v>
      </c>
      <c r="N11" s="16">
        <v>4</v>
      </c>
      <c r="O11" s="13">
        <v>4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4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3</v>
      </c>
      <c r="E13" s="21">
        <v>3</v>
      </c>
      <c r="F13" s="21">
        <v>4</v>
      </c>
      <c r="G13" s="21">
        <v>5</v>
      </c>
      <c r="H13" s="21">
        <v>5</v>
      </c>
      <c r="I13" s="22" t="s">
        <v>80</v>
      </c>
      <c r="J13" s="20">
        <v>4</v>
      </c>
      <c r="K13" s="21">
        <v>4</v>
      </c>
      <c r="L13" s="21">
        <v>3</v>
      </c>
      <c r="M13" s="22" t="s">
        <v>80</v>
      </c>
      <c r="N13" s="23">
        <v>3</v>
      </c>
      <c r="O13" s="21">
        <v>4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4</v>
      </c>
      <c r="I14" s="22" t="s">
        <v>80</v>
      </c>
      <c r="J14" s="20">
        <v>4</v>
      </c>
      <c r="K14" s="21">
        <v>4</v>
      </c>
      <c r="L14" s="21">
        <v>4</v>
      </c>
      <c r="M14" s="22" t="s">
        <v>80</v>
      </c>
      <c r="N14" s="23">
        <v>4</v>
      </c>
      <c r="O14" s="21">
        <v>4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4</v>
      </c>
      <c r="E15" s="21">
        <v>4</v>
      </c>
      <c r="F15" s="21">
        <v>4</v>
      </c>
      <c r="G15" s="21">
        <v>4</v>
      </c>
      <c r="H15" s="21">
        <v>4</v>
      </c>
      <c r="I15" s="22" t="s">
        <v>80</v>
      </c>
      <c r="J15" s="20">
        <v>3</v>
      </c>
      <c r="K15" s="21">
        <v>4</v>
      </c>
      <c r="L15" s="21">
        <v>4</v>
      </c>
      <c r="M15" s="22" t="s">
        <v>80</v>
      </c>
      <c r="N15" s="23">
        <v>3</v>
      </c>
      <c r="O15" s="21">
        <v>4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3</v>
      </c>
      <c r="E16" s="21">
        <v>3</v>
      </c>
      <c r="F16" s="21">
        <v>5</v>
      </c>
      <c r="G16" s="21">
        <v>5</v>
      </c>
      <c r="H16" s="21">
        <v>4</v>
      </c>
      <c r="I16" s="22" t="s">
        <v>80</v>
      </c>
      <c r="J16" s="20">
        <v>4</v>
      </c>
      <c r="K16" s="21">
        <v>5</v>
      </c>
      <c r="L16" s="21">
        <v>2</v>
      </c>
      <c r="M16" s="22" t="s">
        <v>80</v>
      </c>
      <c r="N16" s="23">
        <v>4</v>
      </c>
      <c r="O16" s="21">
        <v>5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3</v>
      </c>
      <c r="E17" s="21">
        <v>3</v>
      </c>
      <c r="F17" s="21">
        <v>4</v>
      </c>
      <c r="G17" s="21">
        <v>5</v>
      </c>
      <c r="H17" s="21">
        <v>4</v>
      </c>
      <c r="I17" s="22" t="s">
        <v>80</v>
      </c>
      <c r="J17" s="20">
        <v>4</v>
      </c>
      <c r="K17" s="21">
        <v>2</v>
      </c>
      <c r="L17" s="21">
        <v>2</v>
      </c>
      <c r="M17" s="22" t="s">
        <v>80</v>
      </c>
      <c r="N17" s="23">
        <v>2</v>
      </c>
      <c r="O17" s="21">
        <v>2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4</v>
      </c>
      <c r="E18" s="21">
        <v>4</v>
      </c>
      <c r="F18" s="21">
        <v>5</v>
      </c>
      <c r="G18" s="21">
        <v>5</v>
      </c>
      <c r="H18" s="21">
        <v>5</v>
      </c>
      <c r="I18" s="22" t="s">
        <v>80</v>
      </c>
      <c r="J18" s="20">
        <v>5</v>
      </c>
      <c r="K18" s="21">
        <v>5</v>
      </c>
      <c r="L18" s="21">
        <v>5</v>
      </c>
      <c r="M18" s="22" t="s">
        <v>80</v>
      </c>
      <c r="N18" s="23">
        <v>5</v>
      </c>
      <c r="O18" s="21">
        <v>5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5</v>
      </c>
      <c r="L19" s="21">
        <v>3</v>
      </c>
      <c r="M19" s="22" t="s">
        <v>80</v>
      </c>
      <c r="N19" s="23">
        <v>4</v>
      </c>
      <c r="O19" s="21">
        <v>4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4</v>
      </c>
      <c r="D20" s="21">
        <v>2</v>
      </c>
      <c r="E20" s="21">
        <v>2</v>
      </c>
      <c r="F20" s="21">
        <v>3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3</v>
      </c>
      <c r="M20" s="22" t="s">
        <v>80</v>
      </c>
      <c r="N20" s="23">
        <v>3</v>
      </c>
      <c r="O20" s="21">
        <v>3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4</v>
      </c>
      <c r="I21" s="22" t="s">
        <v>80</v>
      </c>
      <c r="J21" s="20">
        <v>4</v>
      </c>
      <c r="K21" s="21">
        <v>4</v>
      </c>
      <c r="L21" s="21">
        <v>3</v>
      </c>
      <c r="M21" s="22" t="s">
        <v>80</v>
      </c>
      <c r="N21" s="23">
        <v>3</v>
      </c>
      <c r="O21" s="21">
        <v>3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5</v>
      </c>
      <c r="K22" s="21">
        <v>5</v>
      </c>
      <c r="L22" s="21">
        <v>3</v>
      </c>
      <c r="M22" s="22" t="s">
        <v>80</v>
      </c>
      <c r="N22" s="23">
        <v>4</v>
      </c>
      <c r="O22" s="21">
        <v>4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3</v>
      </c>
      <c r="E23" s="21">
        <v>3</v>
      </c>
      <c r="F23" s="21">
        <v>5</v>
      </c>
      <c r="G23" s="21">
        <v>5</v>
      </c>
      <c r="H23" s="21">
        <v>4</v>
      </c>
      <c r="I23" s="22" t="s">
        <v>80</v>
      </c>
      <c r="J23" s="20">
        <v>2</v>
      </c>
      <c r="K23" s="21">
        <v>3</v>
      </c>
      <c r="L23" s="21">
        <v>3</v>
      </c>
      <c r="M23" s="22" t="s">
        <v>80</v>
      </c>
      <c r="N23" s="23">
        <v>2</v>
      </c>
      <c r="O23" s="21">
        <v>4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3</v>
      </c>
      <c r="E24" s="21">
        <v>3</v>
      </c>
      <c r="F24" s="21">
        <v>5</v>
      </c>
      <c r="G24" s="21">
        <v>5</v>
      </c>
      <c r="H24" s="21">
        <v>5</v>
      </c>
      <c r="I24" s="22" t="s">
        <v>80</v>
      </c>
      <c r="J24" s="20">
        <v>2</v>
      </c>
      <c r="K24" s="21">
        <v>4</v>
      </c>
      <c r="L24" s="21">
        <v>2</v>
      </c>
      <c r="M24" s="22" t="s">
        <v>80</v>
      </c>
      <c r="N24" s="23">
        <v>2</v>
      </c>
      <c r="O24" s="21">
        <v>3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5</v>
      </c>
      <c r="L25" s="21">
        <v>4</v>
      </c>
      <c r="M25" s="22" t="s">
        <v>80</v>
      </c>
      <c r="N25" s="23">
        <v>4</v>
      </c>
      <c r="O25" s="21">
        <v>4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4</v>
      </c>
      <c r="E26" s="21">
        <v>4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4</v>
      </c>
      <c r="L26" s="21">
        <v>4</v>
      </c>
      <c r="M26" s="22" t="s">
        <v>80</v>
      </c>
      <c r="N26" s="23">
        <v>3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5</v>
      </c>
      <c r="H27" s="21">
        <v>5</v>
      </c>
      <c r="I27" s="22" t="s">
        <v>80</v>
      </c>
      <c r="J27" s="20">
        <v>4</v>
      </c>
      <c r="K27" s="21">
        <v>4</v>
      </c>
      <c r="L27" s="21">
        <v>4</v>
      </c>
      <c r="M27" s="22" t="s">
        <v>80</v>
      </c>
      <c r="N27" s="23">
        <v>3</v>
      </c>
      <c r="O27" s="21">
        <v>5</v>
      </c>
      <c r="P27" s="21">
        <v>4</v>
      </c>
      <c r="Q27" s="24" t="s">
        <v>80</v>
      </c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17</v>
      </c>
      <c r="D49" s="33">
        <f t="shared" si="0"/>
        <v>16</v>
      </c>
      <c r="E49" s="33">
        <f t="shared" si="0"/>
        <v>16</v>
      </c>
      <c r="F49" s="33">
        <f t="shared" si="0"/>
        <v>17</v>
      </c>
      <c r="G49" s="33">
        <f t="shared" si="0"/>
        <v>17</v>
      </c>
      <c r="H49" s="33">
        <f t="shared" si="0"/>
        <v>17</v>
      </c>
      <c r="I49" s="34"/>
      <c r="J49" s="32">
        <f>J96</f>
        <v>15</v>
      </c>
      <c r="K49" s="33">
        <f>K96</f>
        <v>16</v>
      </c>
      <c r="L49" s="33">
        <f>L96</f>
        <v>14</v>
      </c>
      <c r="M49" s="34"/>
      <c r="N49" s="35">
        <f>N96</f>
        <v>14</v>
      </c>
      <c r="O49" s="33">
        <f>O96</f>
        <v>16</v>
      </c>
      <c r="P49" s="33">
        <f>P96</f>
        <v>17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4.5882352941176467</v>
      </c>
      <c r="D50" s="38">
        <f t="shared" si="1"/>
        <v>3.8235294117647061</v>
      </c>
      <c r="E50" s="38">
        <f t="shared" si="1"/>
        <v>3.8235294117647061</v>
      </c>
      <c r="F50" s="38">
        <f t="shared" si="1"/>
        <v>4.7058823529411766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4.117647058823529</v>
      </c>
      <c r="K50" s="38">
        <f>K104</f>
        <v>4.2352941176470589</v>
      </c>
      <c r="L50" s="38">
        <f>L104</f>
        <v>3.4117647058823528</v>
      </c>
      <c r="M50" s="39" t="s">
        <v>62</v>
      </c>
      <c r="N50" s="40">
        <f>N104</f>
        <v>3.3529411764705883</v>
      </c>
      <c r="O50" s="38">
        <f>O104</f>
        <v>4</v>
      </c>
      <c r="P50" s="38">
        <f>P104</f>
        <v>4.2352941176470589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17</v>
      </c>
      <c r="D88" s="43">
        <f t="shared" si="2"/>
        <v>17</v>
      </c>
      <c r="E88" s="43">
        <f t="shared" si="2"/>
        <v>17</v>
      </c>
      <c r="F88" s="43">
        <f t="shared" si="2"/>
        <v>17</v>
      </c>
      <c r="G88" s="43">
        <f t="shared" si="2"/>
        <v>17</v>
      </c>
      <c r="H88" s="43">
        <f t="shared" si="2"/>
        <v>17</v>
      </c>
      <c r="I88" s="43"/>
      <c r="J88" s="43">
        <f>COUNT(J11:J48)</f>
        <v>17</v>
      </c>
      <c r="K88" s="43">
        <f>COUNT(K11:K48)</f>
        <v>17</v>
      </c>
      <c r="L88" s="43">
        <f>COUNT(L11:L48)</f>
        <v>17</v>
      </c>
      <c r="M88" s="43"/>
      <c r="N88" s="43">
        <f>COUNT(N11:N48)</f>
        <v>17</v>
      </c>
      <c r="O88" s="43">
        <f>COUNT(O11:O48)</f>
        <v>17</v>
      </c>
      <c r="P88" s="43">
        <f>COUNT(P11:P48)</f>
        <v>17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10</v>
      </c>
      <c r="D92" s="44">
        <f t="shared" si="3"/>
        <v>4</v>
      </c>
      <c r="E92" s="44">
        <f t="shared" si="3"/>
        <v>4</v>
      </c>
      <c r="F92" s="44">
        <f t="shared" si="3"/>
        <v>13</v>
      </c>
      <c r="G92" s="44">
        <f t="shared" si="3"/>
        <v>16</v>
      </c>
      <c r="H92" s="44">
        <f t="shared" si="3"/>
        <v>11</v>
      </c>
      <c r="I92" s="44"/>
      <c r="J92" s="44">
        <f>COUNTIF(J11:J48,5)</f>
        <v>7</v>
      </c>
      <c r="K92" s="44">
        <f>COUNTIF(K11:K48,5)</f>
        <v>7</v>
      </c>
      <c r="L92" s="44">
        <f>COUNTIF(L11:L48,5)</f>
        <v>2</v>
      </c>
      <c r="M92" s="44"/>
      <c r="N92" s="44">
        <f>COUNTIF(N11:N48,5)</f>
        <v>1</v>
      </c>
      <c r="O92" s="44">
        <f>COUNTIF(O11:O48,5)</f>
        <v>5</v>
      </c>
      <c r="P92" s="44">
        <f>COUNTIF(P11:P48,5)</f>
        <v>7</v>
      </c>
      <c r="Q92" s="44"/>
    </row>
    <row r="93" spans="2:17">
      <c r="B93" s="180"/>
      <c r="C93" s="44">
        <f t="shared" ref="C93:H93" si="4">COUNTIF(C11:C48,4)</f>
        <v>7</v>
      </c>
      <c r="D93" s="44">
        <f t="shared" si="4"/>
        <v>7</v>
      </c>
      <c r="E93" s="44">
        <f t="shared" si="4"/>
        <v>7</v>
      </c>
      <c r="F93" s="44">
        <f t="shared" si="4"/>
        <v>3</v>
      </c>
      <c r="G93" s="44">
        <f t="shared" si="4"/>
        <v>1</v>
      </c>
      <c r="H93" s="44">
        <f t="shared" si="4"/>
        <v>6</v>
      </c>
      <c r="I93" s="44"/>
      <c r="J93" s="44">
        <f>COUNTIF(J11:J48,4)</f>
        <v>7</v>
      </c>
      <c r="K93" s="44">
        <f>COUNTIF(K11:K48,4)</f>
        <v>8</v>
      </c>
      <c r="L93" s="44">
        <f>COUNTIF(L11:L48,4)</f>
        <v>6</v>
      </c>
      <c r="M93" s="44"/>
      <c r="N93" s="44">
        <f>COUNTIF(N11:N48,4)</f>
        <v>7</v>
      </c>
      <c r="O93" s="44">
        <f>COUNTIF(O11:O48,4)</f>
        <v>8</v>
      </c>
      <c r="P93" s="44">
        <f>COUNTIF(P11:P48,4)</f>
        <v>7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5</v>
      </c>
      <c r="E94" s="44">
        <f t="shared" si="5"/>
        <v>5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1</v>
      </c>
      <c r="K94" s="44">
        <f>COUNTIF(K11:K48,3)</f>
        <v>1</v>
      </c>
      <c r="L94" s="44">
        <f>COUNTIF(L11:L48,3)</f>
        <v>6</v>
      </c>
      <c r="M94" s="44"/>
      <c r="N94" s="44">
        <f>COUNTIF(N11:N48,3)</f>
        <v>6</v>
      </c>
      <c r="O94" s="44">
        <f>COUNTIF(O11:O48,3)</f>
        <v>3</v>
      </c>
      <c r="P94" s="44">
        <f>COUNTIF(P11:P48,3)</f>
        <v>3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</v>
      </c>
      <c r="E95" s="44">
        <f t="shared" si="6"/>
        <v>1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2</v>
      </c>
      <c r="K95" s="44">
        <f>COUNTIF(K11:K48,2)</f>
        <v>1</v>
      </c>
      <c r="L95" s="44">
        <f>COUNTIF(L11:L48,2)</f>
        <v>3</v>
      </c>
      <c r="M95" s="44"/>
      <c r="N95" s="44">
        <f>COUNTIF(N11:N48,2)</f>
        <v>3</v>
      </c>
      <c r="O95" s="44">
        <f>COUNTIF(O11:O48,2)</f>
        <v>1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17</v>
      </c>
      <c r="D96" s="43">
        <f t="shared" si="7"/>
        <v>16</v>
      </c>
      <c r="E96" s="43">
        <f t="shared" si="7"/>
        <v>16</v>
      </c>
      <c r="F96" s="43">
        <f t="shared" si="7"/>
        <v>17</v>
      </c>
      <c r="G96" s="43">
        <f t="shared" si="7"/>
        <v>17</v>
      </c>
      <c r="H96" s="43">
        <f t="shared" si="7"/>
        <v>17</v>
      </c>
      <c r="I96" s="43"/>
      <c r="J96" s="43">
        <f>SUM(J92:J94)</f>
        <v>15</v>
      </c>
      <c r="K96" s="43">
        <f>SUM(K92:K94)</f>
        <v>16</v>
      </c>
      <c r="L96" s="43">
        <f>SUM(L92:L94)</f>
        <v>14</v>
      </c>
      <c r="M96" s="43"/>
      <c r="N96" s="43">
        <f>SUM(N92:N94)</f>
        <v>14</v>
      </c>
      <c r="O96" s="43">
        <f>SUM(O92:O94)</f>
        <v>16</v>
      </c>
      <c r="P96" s="43">
        <f>SUM(P92:P94)</f>
        <v>17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94.117647058823522</v>
      </c>
      <c r="E97" s="44">
        <f t="shared" si="8"/>
        <v>94.117647058823522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88.235294117647058</v>
      </c>
      <c r="K97" s="44">
        <f>(K96/K88)*100</f>
        <v>94.117647058823522</v>
      </c>
      <c r="L97" s="44">
        <f>(L96/L88)*100</f>
        <v>82.35294117647058</v>
      </c>
      <c r="M97" s="44"/>
      <c r="N97" s="44">
        <f>(N96/N88)*100</f>
        <v>82.35294117647058</v>
      </c>
      <c r="O97" s="44">
        <f>(O96/O88)*100</f>
        <v>94.117647058823522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50</v>
      </c>
      <c r="D99" s="44">
        <f t="shared" si="9"/>
        <v>20</v>
      </c>
      <c r="E99" s="44">
        <f t="shared" si="9"/>
        <v>20</v>
      </c>
      <c r="F99" s="44">
        <f t="shared" si="9"/>
        <v>65</v>
      </c>
      <c r="G99" s="44">
        <f t="shared" si="9"/>
        <v>80</v>
      </c>
      <c r="H99" s="44">
        <f t="shared" si="9"/>
        <v>55</v>
      </c>
      <c r="I99" s="44"/>
      <c r="J99" s="44">
        <f>(5*J92)</f>
        <v>35</v>
      </c>
      <c r="K99" s="44">
        <f>(5*K92)</f>
        <v>35</v>
      </c>
      <c r="L99" s="44">
        <f>(5*L92)</f>
        <v>10</v>
      </c>
      <c r="M99" s="44"/>
      <c r="N99" s="44">
        <f>(5*N92)</f>
        <v>5</v>
      </c>
      <c r="O99" s="44">
        <f>(5*O92)</f>
        <v>25</v>
      </c>
      <c r="P99" s="44">
        <f>(5*P92)</f>
        <v>35</v>
      </c>
      <c r="Q99" s="44"/>
    </row>
    <row r="100" spans="2:17">
      <c r="B100" s="182"/>
      <c r="C100" s="44">
        <f>(4*C93)</f>
        <v>28</v>
      </c>
      <c r="D100" s="44">
        <f>(4*D93)</f>
        <v>28</v>
      </c>
      <c r="E100" s="44">
        <f>(4*E93)</f>
        <v>28</v>
      </c>
      <c r="F100" s="44">
        <f>(4*F93)</f>
        <v>12</v>
      </c>
      <c r="G100" s="44">
        <f t="shared" si="9"/>
        <v>5</v>
      </c>
      <c r="H100" s="44">
        <f t="shared" si="9"/>
        <v>30</v>
      </c>
      <c r="I100" s="44"/>
      <c r="J100" s="44">
        <f>(4*J93)</f>
        <v>28</v>
      </c>
      <c r="K100" s="44">
        <f>(4*K93)</f>
        <v>32</v>
      </c>
      <c r="L100" s="44">
        <f>(4*L93)</f>
        <v>24</v>
      </c>
      <c r="M100" s="44"/>
      <c r="N100" s="44">
        <f>(4*N93)</f>
        <v>28</v>
      </c>
      <c r="O100" s="44">
        <f>(4*O93)</f>
        <v>32</v>
      </c>
      <c r="P100" s="44">
        <f>(4*P93)</f>
        <v>28</v>
      </c>
      <c r="Q100" s="44"/>
    </row>
    <row r="101" spans="2:17">
      <c r="B101" s="182"/>
      <c r="C101" s="44">
        <f>(3*C94)</f>
        <v>0</v>
      </c>
      <c r="D101" s="44">
        <f>(3*D94)</f>
        <v>15</v>
      </c>
      <c r="E101" s="44">
        <f>(3*E94)</f>
        <v>15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3</v>
      </c>
      <c r="K101" s="44">
        <f>(3*K94)</f>
        <v>3</v>
      </c>
      <c r="L101" s="44">
        <f>(3*L94)</f>
        <v>18</v>
      </c>
      <c r="M101" s="44"/>
      <c r="N101" s="44">
        <f>(3*N94)</f>
        <v>18</v>
      </c>
      <c r="O101" s="44">
        <f>(3*O94)</f>
        <v>9</v>
      </c>
      <c r="P101" s="44">
        <f>(3*P94)</f>
        <v>9</v>
      </c>
      <c r="Q101" s="44"/>
    </row>
    <row r="102" spans="2:17">
      <c r="B102" s="182"/>
      <c r="C102" s="44">
        <f>(2*C95)</f>
        <v>0</v>
      </c>
      <c r="D102" s="44">
        <f>(2*D95)</f>
        <v>2</v>
      </c>
      <c r="E102" s="44">
        <f>(2*E95)</f>
        <v>2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4</v>
      </c>
      <c r="K102" s="44">
        <f>(2*K95)</f>
        <v>2</v>
      </c>
      <c r="L102" s="44">
        <f>(2*L95)</f>
        <v>6</v>
      </c>
      <c r="M102" s="44"/>
      <c r="N102" s="44">
        <f>(2*N95)</f>
        <v>6</v>
      </c>
      <c r="O102" s="44">
        <f>(2*O95)</f>
        <v>2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78</v>
      </c>
      <c r="D103" s="43">
        <f t="shared" si="10"/>
        <v>65</v>
      </c>
      <c r="E103" s="43">
        <f t="shared" si="10"/>
        <v>65</v>
      </c>
      <c r="F103" s="43">
        <f t="shared" si="10"/>
        <v>80</v>
      </c>
      <c r="G103" s="43">
        <f t="shared" si="10"/>
        <v>85</v>
      </c>
      <c r="H103" s="43">
        <f t="shared" si="10"/>
        <v>85</v>
      </c>
      <c r="I103" s="43"/>
      <c r="J103" s="43">
        <f>SUM(J99:J102)</f>
        <v>70</v>
      </c>
      <c r="K103" s="43">
        <f>SUM(K99:K102)</f>
        <v>72</v>
      </c>
      <c r="L103" s="43">
        <f>SUM(L99:L102)</f>
        <v>58</v>
      </c>
      <c r="M103" s="43"/>
      <c r="N103" s="43">
        <f>SUM(N99:N102)</f>
        <v>57</v>
      </c>
      <c r="O103" s="43">
        <f>SUM(O99:O102)</f>
        <v>68</v>
      </c>
      <c r="P103" s="43">
        <f>SUM(P99:P102)</f>
        <v>72</v>
      </c>
      <c r="Q103" s="44"/>
    </row>
    <row r="104" spans="2:17" ht="60">
      <c r="B104" s="46" t="s">
        <v>69</v>
      </c>
      <c r="C104" s="47">
        <f t="shared" ref="C104:H104" si="11">(C103/C88)</f>
        <v>4.5882352941176467</v>
      </c>
      <c r="D104" s="47">
        <f t="shared" si="11"/>
        <v>3.8235294117647061</v>
      </c>
      <c r="E104" s="47">
        <f t="shared" si="11"/>
        <v>3.8235294117647061</v>
      </c>
      <c r="F104" s="47">
        <f t="shared" si="11"/>
        <v>4.7058823529411766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4.117647058823529</v>
      </c>
      <c r="K104" s="47">
        <f>(K103/K88)</f>
        <v>4.2352941176470589</v>
      </c>
      <c r="L104" s="47">
        <f>(L103/L88)</f>
        <v>3.4117647058823528</v>
      </c>
      <c r="M104" s="44"/>
      <c r="N104" s="47">
        <f>(N103/N88)</f>
        <v>3.3529411764705883</v>
      </c>
      <c r="O104" s="47">
        <f>(O103/O88)</f>
        <v>4</v>
      </c>
      <c r="P104" s="47">
        <f>(P103/P88)</f>
        <v>4.2352941176470589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17</v>
      </c>
      <c r="J108" s="44"/>
      <c r="K108" s="44"/>
      <c r="L108" s="44"/>
      <c r="M108" s="44">
        <f>COUNTIF(M11:M48,"A")</f>
        <v>17</v>
      </c>
      <c r="N108" s="44"/>
      <c r="O108" s="44"/>
      <c r="P108" s="44"/>
      <c r="Q108" s="44">
        <f>COUNTIF(Q11:Q48,"A")</f>
        <v>17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17</v>
      </c>
    </row>
    <row r="118" spans="2:3">
      <c r="B118" s="49" t="s">
        <v>78</v>
      </c>
      <c r="C118" s="44">
        <f>SUM(C114:C117)</f>
        <v>17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9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93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2</v>
      </c>
      <c r="K11" s="13">
        <v>4</v>
      </c>
      <c r="L11" s="13">
        <v>3</v>
      </c>
      <c r="M11" s="15" t="s">
        <v>80</v>
      </c>
      <c r="N11" s="16">
        <v>2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3</v>
      </c>
      <c r="E12" s="21">
        <v>3</v>
      </c>
      <c r="F12" s="21">
        <v>5</v>
      </c>
      <c r="G12" s="21">
        <v>5</v>
      </c>
      <c r="H12" s="21">
        <v>5</v>
      </c>
      <c r="I12" s="22" t="s">
        <v>80</v>
      </c>
      <c r="J12" s="20">
        <v>3</v>
      </c>
      <c r="K12" s="21">
        <v>5</v>
      </c>
      <c r="L12" s="21">
        <v>2</v>
      </c>
      <c r="M12" s="22" t="s">
        <v>80</v>
      </c>
      <c r="N12" s="23">
        <v>3</v>
      </c>
      <c r="O12" s="21">
        <v>3</v>
      </c>
      <c r="P12" s="21">
        <v>3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3</v>
      </c>
      <c r="E13" s="21">
        <v>3</v>
      </c>
      <c r="F13" s="21">
        <v>5</v>
      </c>
      <c r="G13" s="21">
        <v>5</v>
      </c>
      <c r="H13" s="21">
        <v>5</v>
      </c>
      <c r="I13" s="22" t="s">
        <v>80</v>
      </c>
      <c r="J13" s="20">
        <v>2</v>
      </c>
      <c r="K13" s="21">
        <v>3</v>
      </c>
      <c r="L13" s="21">
        <v>3</v>
      </c>
      <c r="M13" s="22" t="s">
        <v>80</v>
      </c>
      <c r="N13" s="23">
        <v>3</v>
      </c>
      <c r="O13" s="21">
        <v>3</v>
      </c>
      <c r="P13" s="21">
        <v>3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3</v>
      </c>
      <c r="E14" s="21">
        <v>3</v>
      </c>
      <c r="F14" s="21">
        <v>5</v>
      </c>
      <c r="G14" s="21">
        <v>5</v>
      </c>
      <c r="H14" s="21">
        <v>4</v>
      </c>
      <c r="I14" s="22" t="s">
        <v>80</v>
      </c>
      <c r="J14" s="20">
        <v>2</v>
      </c>
      <c r="K14" s="21">
        <v>5</v>
      </c>
      <c r="L14" s="21">
        <v>3</v>
      </c>
      <c r="M14" s="22" t="s">
        <v>80</v>
      </c>
      <c r="N14" s="23">
        <v>2</v>
      </c>
      <c r="O14" s="21">
        <v>3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2</v>
      </c>
      <c r="K15" s="21">
        <v>4</v>
      </c>
      <c r="L15" s="21">
        <v>3</v>
      </c>
      <c r="M15" s="22" t="s">
        <v>80</v>
      </c>
      <c r="N15" s="23">
        <v>3</v>
      </c>
      <c r="O15" s="21">
        <v>4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5</v>
      </c>
      <c r="I16" s="22" t="s">
        <v>80</v>
      </c>
      <c r="J16" s="20">
        <v>2</v>
      </c>
      <c r="K16" s="21">
        <v>5</v>
      </c>
      <c r="L16" s="21">
        <v>2</v>
      </c>
      <c r="M16" s="22" t="s">
        <v>80</v>
      </c>
      <c r="N16" s="23">
        <v>2</v>
      </c>
      <c r="O16" s="21">
        <v>2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2</v>
      </c>
      <c r="K17" s="21">
        <v>4</v>
      </c>
      <c r="L17" s="21">
        <v>4</v>
      </c>
      <c r="M17" s="22" t="s">
        <v>80</v>
      </c>
      <c r="N17" s="23">
        <v>5</v>
      </c>
      <c r="O17" s="21">
        <v>5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4</v>
      </c>
      <c r="E18" s="21">
        <v>4</v>
      </c>
      <c r="F18" s="21">
        <v>5</v>
      </c>
      <c r="G18" s="21">
        <v>5</v>
      </c>
      <c r="H18" s="21">
        <v>4</v>
      </c>
      <c r="I18" s="22" t="s">
        <v>80</v>
      </c>
      <c r="J18" s="20">
        <v>2</v>
      </c>
      <c r="K18" s="21">
        <v>3</v>
      </c>
      <c r="L18" s="21">
        <v>4</v>
      </c>
      <c r="M18" s="22" t="s">
        <v>80</v>
      </c>
      <c r="N18" s="23">
        <v>2</v>
      </c>
      <c r="O18" s="21">
        <v>3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3</v>
      </c>
      <c r="E19" s="21">
        <v>3</v>
      </c>
      <c r="F19" s="21">
        <v>5</v>
      </c>
      <c r="G19" s="21">
        <v>5</v>
      </c>
      <c r="H19" s="21">
        <v>4</v>
      </c>
      <c r="I19" s="22" t="s">
        <v>80</v>
      </c>
      <c r="J19" s="20">
        <v>2</v>
      </c>
      <c r="K19" s="21">
        <v>2</v>
      </c>
      <c r="L19" s="21">
        <v>3</v>
      </c>
      <c r="M19" s="22" t="s">
        <v>80</v>
      </c>
      <c r="N19" s="23">
        <v>2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4</v>
      </c>
      <c r="G20" s="21">
        <v>4</v>
      </c>
      <c r="H20" s="21">
        <v>3</v>
      </c>
      <c r="I20" s="22" t="s">
        <v>80</v>
      </c>
      <c r="J20" s="20">
        <v>2</v>
      </c>
      <c r="K20" s="21">
        <v>3</v>
      </c>
      <c r="L20" s="21">
        <v>3</v>
      </c>
      <c r="M20" s="22" t="s">
        <v>80</v>
      </c>
      <c r="N20" s="23">
        <v>3</v>
      </c>
      <c r="O20" s="21">
        <v>3</v>
      </c>
      <c r="P20" s="21">
        <v>3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2</v>
      </c>
      <c r="K21" s="21">
        <v>5</v>
      </c>
      <c r="L21" s="21">
        <v>2</v>
      </c>
      <c r="M21" s="22" t="s">
        <v>80</v>
      </c>
      <c r="N21" s="23">
        <v>2</v>
      </c>
      <c r="O21" s="21">
        <v>2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3</v>
      </c>
      <c r="K22" s="21">
        <v>2</v>
      </c>
      <c r="L22" s="21">
        <v>3</v>
      </c>
      <c r="M22" s="22" t="s">
        <v>80</v>
      </c>
      <c r="N22" s="23">
        <v>3</v>
      </c>
      <c r="O22" s="21">
        <v>5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2</v>
      </c>
      <c r="E23" s="21">
        <v>2</v>
      </c>
      <c r="F23" s="21">
        <v>5</v>
      </c>
      <c r="G23" s="21">
        <v>5</v>
      </c>
      <c r="H23" s="21">
        <v>4</v>
      </c>
      <c r="I23" s="22" t="s">
        <v>80</v>
      </c>
      <c r="J23" s="20">
        <v>2</v>
      </c>
      <c r="K23" s="21">
        <v>3</v>
      </c>
      <c r="L23" s="21">
        <v>2</v>
      </c>
      <c r="M23" s="22" t="s">
        <v>80</v>
      </c>
      <c r="N23" s="23">
        <v>2</v>
      </c>
      <c r="O23" s="21">
        <v>3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5</v>
      </c>
      <c r="L24" s="21">
        <v>3</v>
      </c>
      <c r="M24" s="22" t="s">
        <v>80</v>
      </c>
      <c r="N24" s="23">
        <v>4</v>
      </c>
      <c r="O24" s="21">
        <v>5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5</v>
      </c>
      <c r="L25" s="21">
        <v>3</v>
      </c>
      <c r="M25" s="22" t="s">
        <v>80</v>
      </c>
      <c r="N25" s="23">
        <v>2</v>
      </c>
      <c r="O25" s="21">
        <v>4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2</v>
      </c>
      <c r="D26" s="21">
        <v>3</v>
      </c>
      <c r="E26" s="21">
        <v>3</v>
      </c>
      <c r="F26" s="21">
        <v>2</v>
      </c>
      <c r="G26" s="21">
        <v>5</v>
      </c>
      <c r="H26" s="21">
        <v>4</v>
      </c>
      <c r="I26" s="22" t="s">
        <v>80</v>
      </c>
      <c r="J26" s="20">
        <v>2</v>
      </c>
      <c r="K26" s="21">
        <v>2</v>
      </c>
      <c r="L26" s="21">
        <v>3</v>
      </c>
      <c r="M26" s="22" t="s">
        <v>80</v>
      </c>
      <c r="N26" s="23">
        <v>2</v>
      </c>
      <c r="O26" s="21">
        <v>2</v>
      </c>
      <c r="P26" s="21">
        <v>3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2</v>
      </c>
      <c r="E27" s="21">
        <v>2</v>
      </c>
      <c r="F27" s="21">
        <v>3</v>
      </c>
      <c r="G27" s="21">
        <v>5</v>
      </c>
      <c r="H27" s="21">
        <v>3</v>
      </c>
      <c r="I27" s="22" t="s">
        <v>80</v>
      </c>
      <c r="J27" s="20">
        <v>2</v>
      </c>
      <c r="K27" s="21">
        <v>3</v>
      </c>
      <c r="L27" s="21">
        <v>2</v>
      </c>
      <c r="M27" s="22" t="s">
        <v>80</v>
      </c>
      <c r="N27" s="23">
        <v>2</v>
      </c>
      <c r="O27" s="21">
        <v>3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4</v>
      </c>
      <c r="E28" s="21">
        <v>4</v>
      </c>
      <c r="F28" s="21">
        <v>5</v>
      </c>
      <c r="G28" s="21">
        <v>5</v>
      </c>
      <c r="H28" s="21">
        <v>4</v>
      </c>
      <c r="I28" s="22" t="s">
        <v>80</v>
      </c>
      <c r="J28" s="20">
        <v>2</v>
      </c>
      <c r="K28" s="21">
        <v>4</v>
      </c>
      <c r="L28" s="21">
        <v>3</v>
      </c>
      <c r="M28" s="22" t="s">
        <v>80</v>
      </c>
      <c r="N28" s="23">
        <v>4</v>
      </c>
      <c r="O28" s="21">
        <v>5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4</v>
      </c>
      <c r="D29" s="21">
        <v>2</v>
      </c>
      <c r="E29" s="21">
        <v>2</v>
      </c>
      <c r="F29" s="21">
        <v>2</v>
      </c>
      <c r="G29" s="21">
        <v>5</v>
      </c>
      <c r="H29" s="21">
        <v>5</v>
      </c>
      <c r="I29" s="22" t="s">
        <v>74</v>
      </c>
      <c r="J29" s="20">
        <v>2</v>
      </c>
      <c r="K29" s="21">
        <v>2</v>
      </c>
      <c r="L29" s="21">
        <v>2</v>
      </c>
      <c r="M29" s="22" t="s">
        <v>74</v>
      </c>
      <c r="N29" s="23">
        <v>2</v>
      </c>
      <c r="O29" s="21">
        <v>2</v>
      </c>
      <c r="P29" s="21">
        <v>3</v>
      </c>
      <c r="Q29" s="24" t="s">
        <v>74</v>
      </c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18</v>
      </c>
      <c r="D49" s="33">
        <f t="shared" si="0"/>
        <v>16</v>
      </c>
      <c r="E49" s="33">
        <f t="shared" si="0"/>
        <v>16</v>
      </c>
      <c r="F49" s="33">
        <f t="shared" si="0"/>
        <v>17</v>
      </c>
      <c r="G49" s="33">
        <f t="shared" si="0"/>
        <v>19</v>
      </c>
      <c r="H49" s="33">
        <f t="shared" si="0"/>
        <v>19</v>
      </c>
      <c r="I49" s="34"/>
      <c r="J49" s="32">
        <f>J96</f>
        <v>3</v>
      </c>
      <c r="K49" s="33">
        <f>K96</f>
        <v>15</v>
      </c>
      <c r="L49" s="33">
        <f>L96</f>
        <v>13</v>
      </c>
      <c r="M49" s="34"/>
      <c r="N49" s="35">
        <f>N96</f>
        <v>8</v>
      </c>
      <c r="O49" s="33">
        <f>O96</f>
        <v>15</v>
      </c>
      <c r="P49" s="33">
        <f>P96</f>
        <v>19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4.5263157894736841</v>
      </c>
      <c r="D50" s="38">
        <f t="shared" si="1"/>
        <v>3.6842105263157894</v>
      </c>
      <c r="E50" s="38">
        <f t="shared" si="1"/>
        <v>3.6842105263157894</v>
      </c>
      <c r="F50" s="38">
        <f t="shared" si="1"/>
        <v>4.5263157894736841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2.263157894736842</v>
      </c>
      <c r="K50" s="38">
        <f>K104</f>
        <v>3.6315789473684212</v>
      </c>
      <c r="L50" s="38">
        <f>L104</f>
        <v>2.7894736842105261</v>
      </c>
      <c r="M50" s="39" t="s">
        <v>62</v>
      </c>
      <c r="N50" s="40">
        <f>N104</f>
        <v>2.6315789473684212</v>
      </c>
      <c r="O50" s="38">
        <f>O104</f>
        <v>3.4210526315789473</v>
      </c>
      <c r="P50" s="38">
        <f>P104</f>
        <v>3.6842105263157894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19</v>
      </c>
      <c r="D88" s="43">
        <f t="shared" si="2"/>
        <v>19</v>
      </c>
      <c r="E88" s="43">
        <f t="shared" si="2"/>
        <v>19</v>
      </c>
      <c r="F88" s="43">
        <f t="shared" si="2"/>
        <v>19</v>
      </c>
      <c r="G88" s="43">
        <f t="shared" si="2"/>
        <v>19</v>
      </c>
      <c r="H88" s="43">
        <f t="shared" si="2"/>
        <v>19</v>
      </c>
      <c r="I88" s="43"/>
      <c r="J88" s="43">
        <f>COUNT(J11:J48)</f>
        <v>19</v>
      </c>
      <c r="K88" s="43">
        <f>COUNT(K11:K48)</f>
        <v>19</v>
      </c>
      <c r="L88" s="43">
        <f>COUNT(L11:L48)</f>
        <v>19</v>
      </c>
      <c r="M88" s="43"/>
      <c r="N88" s="43">
        <f>COUNT(N11:N48)</f>
        <v>19</v>
      </c>
      <c r="O88" s="43">
        <f>COUNT(O11:O48)</f>
        <v>19</v>
      </c>
      <c r="P88" s="43">
        <f>COUNT(P11:P48)</f>
        <v>19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12</v>
      </c>
      <c r="D92" s="44">
        <f t="shared" si="3"/>
        <v>5</v>
      </c>
      <c r="E92" s="44">
        <f t="shared" si="3"/>
        <v>5</v>
      </c>
      <c r="F92" s="44">
        <f t="shared" si="3"/>
        <v>15</v>
      </c>
      <c r="G92" s="44">
        <f t="shared" si="3"/>
        <v>18</v>
      </c>
      <c r="H92" s="44">
        <f t="shared" si="3"/>
        <v>11</v>
      </c>
      <c r="I92" s="44"/>
      <c r="J92" s="44">
        <f>COUNTIF(J11:J48,5)</f>
        <v>1</v>
      </c>
      <c r="K92" s="44">
        <f>COUNTIF(K11:K48,5)</f>
        <v>6</v>
      </c>
      <c r="L92" s="44">
        <f>COUNTIF(L11:L48,5)</f>
        <v>0</v>
      </c>
      <c r="M92" s="44"/>
      <c r="N92" s="44">
        <f>COUNTIF(N11:N48,5)</f>
        <v>1</v>
      </c>
      <c r="O92" s="44">
        <f>COUNTIF(O11:O48,5)</f>
        <v>5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6</v>
      </c>
      <c r="D93" s="44">
        <f t="shared" si="4"/>
        <v>6</v>
      </c>
      <c r="E93" s="44">
        <f t="shared" si="4"/>
        <v>6</v>
      </c>
      <c r="F93" s="44">
        <f t="shared" si="4"/>
        <v>1</v>
      </c>
      <c r="G93" s="44">
        <f t="shared" si="4"/>
        <v>1</v>
      </c>
      <c r="H93" s="44">
        <f t="shared" si="4"/>
        <v>6</v>
      </c>
      <c r="I93" s="44"/>
      <c r="J93" s="44">
        <f>COUNTIF(J11:J48,4)</f>
        <v>0</v>
      </c>
      <c r="K93" s="44">
        <f>COUNTIF(K11:K48,4)</f>
        <v>4</v>
      </c>
      <c r="L93" s="44">
        <f>COUNTIF(L11:L48,4)</f>
        <v>2</v>
      </c>
      <c r="M93" s="44"/>
      <c r="N93" s="44">
        <f>COUNTIF(N11:N48,4)</f>
        <v>2</v>
      </c>
      <c r="O93" s="44">
        <f>COUNTIF(O11:O48,4)</f>
        <v>2</v>
      </c>
      <c r="P93" s="44">
        <f>COUNTIF(P11:P48,4)</f>
        <v>3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5</v>
      </c>
      <c r="E94" s="44">
        <f t="shared" si="5"/>
        <v>5</v>
      </c>
      <c r="F94" s="44">
        <f t="shared" si="5"/>
        <v>1</v>
      </c>
      <c r="G94" s="44">
        <f t="shared" si="5"/>
        <v>0</v>
      </c>
      <c r="H94" s="44">
        <f t="shared" si="5"/>
        <v>2</v>
      </c>
      <c r="I94" s="44"/>
      <c r="J94" s="44">
        <f>COUNTIF(J11:J48,3)</f>
        <v>2</v>
      </c>
      <c r="K94" s="44">
        <f>COUNTIF(K11:K48,3)</f>
        <v>5</v>
      </c>
      <c r="L94" s="44">
        <f>COUNTIF(L11:L48,3)</f>
        <v>11</v>
      </c>
      <c r="M94" s="44"/>
      <c r="N94" s="44">
        <f>COUNTIF(N11:N48,3)</f>
        <v>5</v>
      </c>
      <c r="O94" s="44">
        <f>COUNTIF(O11:O48,3)</f>
        <v>8</v>
      </c>
      <c r="P94" s="44">
        <f>COUNTIF(P11:P48,3)</f>
        <v>11</v>
      </c>
      <c r="Q94" s="44"/>
    </row>
    <row r="95" spans="2:17">
      <c r="B95" s="181"/>
      <c r="C95" s="44">
        <f t="shared" ref="C95:H95" si="6">COUNTIF(C11:C48,2)</f>
        <v>1</v>
      </c>
      <c r="D95" s="44">
        <f t="shared" si="6"/>
        <v>3</v>
      </c>
      <c r="E95" s="44">
        <f t="shared" si="6"/>
        <v>3</v>
      </c>
      <c r="F95" s="44">
        <f t="shared" si="6"/>
        <v>2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16</v>
      </c>
      <c r="K95" s="44">
        <f>COUNTIF(K11:K48,2)</f>
        <v>4</v>
      </c>
      <c r="L95" s="44">
        <f>COUNTIF(L11:L48,2)</f>
        <v>6</v>
      </c>
      <c r="M95" s="44"/>
      <c r="N95" s="44">
        <f>COUNTIF(N11:N48,2)</f>
        <v>11</v>
      </c>
      <c r="O95" s="44">
        <f>COUNTIF(O11:O48,2)</f>
        <v>4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18</v>
      </c>
      <c r="D96" s="43">
        <f t="shared" si="7"/>
        <v>16</v>
      </c>
      <c r="E96" s="43">
        <f t="shared" si="7"/>
        <v>16</v>
      </c>
      <c r="F96" s="43">
        <f t="shared" si="7"/>
        <v>17</v>
      </c>
      <c r="G96" s="43">
        <f t="shared" si="7"/>
        <v>19</v>
      </c>
      <c r="H96" s="43">
        <f t="shared" si="7"/>
        <v>19</v>
      </c>
      <c r="I96" s="43"/>
      <c r="J96" s="43">
        <f>SUM(J92:J94)</f>
        <v>3</v>
      </c>
      <c r="K96" s="43">
        <f>SUM(K92:K94)</f>
        <v>15</v>
      </c>
      <c r="L96" s="43">
        <f>SUM(L92:L94)</f>
        <v>13</v>
      </c>
      <c r="M96" s="43"/>
      <c r="N96" s="43">
        <f>SUM(N92:N94)</f>
        <v>8</v>
      </c>
      <c r="O96" s="43">
        <f>SUM(O92:O94)</f>
        <v>15</v>
      </c>
      <c r="P96" s="43">
        <f>SUM(P92:P94)</f>
        <v>19</v>
      </c>
      <c r="Q96" s="44"/>
    </row>
    <row r="97" spans="2:17">
      <c r="B97" s="44" t="s">
        <v>67</v>
      </c>
      <c r="C97" s="44">
        <f t="shared" ref="C97:H97" si="8">(C96/C88)*100</f>
        <v>94.73684210526315</v>
      </c>
      <c r="D97" s="44">
        <f t="shared" si="8"/>
        <v>84.210526315789465</v>
      </c>
      <c r="E97" s="44">
        <f t="shared" si="8"/>
        <v>84.210526315789465</v>
      </c>
      <c r="F97" s="44">
        <f t="shared" si="8"/>
        <v>89.473684210526315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15.789473684210526</v>
      </c>
      <c r="K97" s="44">
        <f>(K96/K88)*100</f>
        <v>78.94736842105263</v>
      </c>
      <c r="L97" s="44">
        <f>(L96/L88)*100</f>
        <v>68.421052631578945</v>
      </c>
      <c r="M97" s="44"/>
      <c r="N97" s="44">
        <f>(N96/N88)*100</f>
        <v>42.105263157894733</v>
      </c>
      <c r="O97" s="44">
        <f>(O96/O88)*100</f>
        <v>78.94736842105263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60</v>
      </c>
      <c r="D99" s="44">
        <f t="shared" si="9"/>
        <v>25</v>
      </c>
      <c r="E99" s="44">
        <f t="shared" si="9"/>
        <v>25</v>
      </c>
      <c r="F99" s="44">
        <f t="shared" si="9"/>
        <v>75</v>
      </c>
      <c r="G99" s="44">
        <f t="shared" si="9"/>
        <v>90</v>
      </c>
      <c r="H99" s="44">
        <f t="shared" si="9"/>
        <v>55</v>
      </c>
      <c r="I99" s="44"/>
      <c r="J99" s="44">
        <f>(5*J92)</f>
        <v>5</v>
      </c>
      <c r="K99" s="44">
        <f>(5*K92)</f>
        <v>30</v>
      </c>
      <c r="L99" s="44">
        <f>(5*L92)</f>
        <v>0</v>
      </c>
      <c r="M99" s="44"/>
      <c r="N99" s="44">
        <f>(5*N92)</f>
        <v>5</v>
      </c>
      <c r="O99" s="44">
        <f>(5*O92)</f>
        <v>25</v>
      </c>
      <c r="P99" s="44">
        <f>(5*P92)</f>
        <v>25</v>
      </c>
      <c r="Q99" s="44"/>
    </row>
    <row r="100" spans="2:17">
      <c r="B100" s="182"/>
      <c r="C100" s="44">
        <f>(4*C93)</f>
        <v>24</v>
      </c>
      <c r="D100" s="44">
        <f>(4*D93)</f>
        <v>24</v>
      </c>
      <c r="E100" s="44">
        <f>(4*E93)</f>
        <v>24</v>
      </c>
      <c r="F100" s="44">
        <f>(4*F93)</f>
        <v>4</v>
      </c>
      <c r="G100" s="44">
        <f t="shared" si="9"/>
        <v>5</v>
      </c>
      <c r="H100" s="44">
        <f t="shared" si="9"/>
        <v>30</v>
      </c>
      <c r="I100" s="44"/>
      <c r="J100" s="44">
        <f>(4*J93)</f>
        <v>0</v>
      </c>
      <c r="K100" s="44">
        <f>(4*K93)</f>
        <v>16</v>
      </c>
      <c r="L100" s="44">
        <f>(4*L93)</f>
        <v>8</v>
      </c>
      <c r="M100" s="44"/>
      <c r="N100" s="44">
        <f>(4*N93)</f>
        <v>8</v>
      </c>
      <c r="O100" s="44">
        <f>(4*O93)</f>
        <v>8</v>
      </c>
      <c r="P100" s="44">
        <f>(4*P93)</f>
        <v>12</v>
      </c>
      <c r="Q100" s="44"/>
    </row>
    <row r="101" spans="2:17">
      <c r="B101" s="182"/>
      <c r="C101" s="44">
        <f>(3*C94)</f>
        <v>0</v>
      </c>
      <c r="D101" s="44">
        <f>(3*D94)</f>
        <v>15</v>
      </c>
      <c r="E101" s="44">
        <f>(3*E94)</f>
        <v>15</v>
      </c>
      <c r="F101" s="44">
        <f>(3*F94)</f>
        <v>3</v>
      </c>
      <c r="G101" s="44">
        <f t="shared" si="9"/>
        <v>0</v>
      </c>
      <c r="H101" s="44">
        <f t="shared" si="9"/>
        <v>10</v>
      </c>
      <c r="I101" s="44"/>
      <c r="J101" s="44">
        <f>(3*J94)</f>
        <v>6</v>
      </c>
      <c r="K101" s="44">
        <f>(3*K94)</f>
        <v>15</v>
      </c>
      <c r="L101" s="44">
        <f>(3*L94)</f>
        <v>33</v>
      </c>
      <c r="M101" s="44"/>
      <c r="N101" s="44">
        <f>(3*N94)</f>
        <v>15</v>
      </c>
      <c r="O101" s="44">
        <f>(3*O94)</f>
        <v>24</v>
      </c>
      <c r="P101" s="44">
        <f>(3*P94)</f>
        <v>33</v>
      </c>
      <c r="Q101" s="44"/>
    </row>
    <row r="102" spans="2:17">
      <c r="B102" s="182"/>
      <c r="C102" s="44">
        <f>(2*C95)</f>
        <v>2</v>
      </c>
      <c r="D102" s="44">
        <f>(2*D95)</f>
        <v>6</v>
      </c>
      <c r="E102" s="44">
        <f>(2*E95)</f>
        <v>6</v>
      </c>
      <c r="F102" s="44">
        <f>(2*F95)</f>
        <v>4</v>
      </c>
      <c r="G102" s="44">
        <f t="shared" si="9"/>
        <v>0</v>
      </c>
      <c r="H102" s="44">
        <f t="shared" si="9"/>
        <v>0</v>
      </c>
      <c r="I102" s="44"/>
      <c r="J102" s="44">
        <f>(2*J95)</f>
        <v>32</v>
      </c>
      <c r="K102" s="44">
        <f>(2*K95)</f>
        <v>8</v>
      </c>
      <c r="L102" s="44">
        <f>(2*L95)</f>
        <v>12</v>
      </c>
      <c r="M102" s="44"/>
      <c r="N102" s="44">
        <f>(2*N95)</f>
        <v>22</v>
      </c>
      <c r="O102" s="44">
        <f>(2*O95)</f>
        <v>8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86</v>
      </c>
      <c r="D103" s="43">
        <f t="shared" si="10"/>
        <v>70</v>
      </c>
      <c r="E103" s="43">
        <f t="shared" si="10"/>
        <v>70</v>
      </c>
      <c r="F103" s="43">
        <f t="shared" si="10"/>
        <v>86</v>
      </c>
      <c r="G103" s="43">
        <f t="shared" si="10"/>
        <v>95</v>
      </c>
      <c r="H103" s="43">
        <f t="shared" si="10"/>
        <v>95</v>
      </c>
      <c r="I103" s="43"/>
      <c r="J103" s="43">
        <f>SUM(J99:J102)</f>
        <v>43</v>
      </c>
      <c r="K103" s="43">
        <f>SUM(K99:K102)</f>
        <v>69</v>
      </c>
      <c r="L103" s="43">
        <f>SUM(L99:L102)</f>
        <v>53</v>
      </c>
      <c r="M103" s="43"/>
      <c r="N103" s="43">
        <f>SUM(N99:N102)</f>
        <v>50</v>
      </c>
      <c r="O103" s="43">
        <f>SUM(O99:O102)</f>
        <v>65</v>
      </c>
      <c r="P103" s="43">
        <f>SUM(P99:P102)</f>
        <v>70</v>
      </c>
      <c r="Q103" s="44"/>
    </row>
    <row r="104" spans="2:17" ht="60">
      <c r="B104" s="46" t="s">
        <v>69</v>
      </c>
      <c r="C104" s="47">
        <f t="shared" ref="C104:H104" si="11">(C103/C88)</f>
        <v>4.5263157894736841</v>
      </c>
      <c r="D104" s="47">
        <f t="shared" si="11"/>
        <v>3.6842105263157894</v>
      </c>
      <c r="E104" s="47">
        <f t="shared" si="11"/>
        <v>3.6842105263157894</v>
      </c>
      <c r="F104" s="47">
        <f t="shared" si="11"/>
        <v>4.5263157894736841</v>
      </c>
      <c r="G104" s="47">
        <f t="shared" si="11"/>
        <v>5</v>
      </c>
      <c r="H104" s="47">
        <f t="shared" si="11"/>
        <v>5</v>
      </c>
      <c r="I104" s="44"/>
      <c r="J104" s="47">
        <f>(J103/J88)</f>
        <v>2.263157894736842</v>
      </c>
      <c r="K104" s="47">
        <f>(K103/K88)</f>
        <v>3.6315789473684212</v>
      </c>
      <c r="L104" s="47">
        <f>(L103/L88)</f>
        <v>2.7894736842105261</v>
      </c>
      <c r="M104" s="44"/>
      <c r="N104" s="47">
        <f>(N103/N88)</f>
        <v>2.6315789473684212</v>
      </c>
      <c r="O104" s="47">
        <f>(O103/O88)</f>
        <v>3.4210526315789473</v>
      </c>
      <c r="P104" s="47">
        <f>(P103/P88)</f>
        <v>3.6842105263157894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18</v>
      </c>
      <c r="J108" s="44"/>
      <c r="K108" s="44"/>
      <c r="L108" s="44"/>
      <c r="M108" s="44">
        <f>COUNTIF(M11:M48,"A")</f>
        <v>18</v>
      </c>
      <c r="N108" s="44"/>
      <c r="O108" s="44"/>
      <c r="P108" s="44"/>
      <c r="Q108" s="44">
        <f>COUNTIF(Q11:Q48,"A")</f>
        <v>18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1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1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18</v>
      </c>
    </row>
    <row r="118" spans="2:3">
      <c r="B118" s="49" t="s">
        <v>78</v>
      </c>
      <c r="C118" s="44">
        <f>SUM(C114:C117)</f>
        <v>19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5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94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3</v>
      </c>
      <c r="E11" s="13">
        <v>3</v>
      </c>
      <c r="F11" s="13">
        <v>4</v>
      </c>
      <c r="G11" s="13">
        <v>5</v>
      </c>
      <c r="H11" s="13">
        <v>4</v>
      </c>
      <c r="I11" s="14" t="s">
        <v>80</v>
      </c>
      <c r="J11" s="12">
        <v>3</v>
      </c>
      <c r="K11" s="13">
        <v>4</v>
      </c>
      <c r="L11" s="13">
        <v>4</v>
      </c>
      <c r="M11" s="15" t="s">
        <v>80</v>
      </c>
      <c r="N11" s="16">
        <v>2</v>
      </c>
      <c r="O11" s="13">
        <v>2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4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3</v>
      </c>
      <c r="D13" s="21">
        <v>4</v>
      </c>
      <c r="E13" s="21">
        <v>4</v>
      </c>
      <c r="F13" s="21">
        <v>2</v>
      </c>
      <c r="G13" s="21">
        <v>5</v>
      </c>
      <c r="H13" s="21">
        <v>5</v>
      </c>
      <c r="I13" s="22" t="s">
        <v>80</v>
      </c>
      <c r="J13" s="20">
        <v>2</v>
      </c>
      <c r="K13" s="21">
        <v>4</v>
      </c>
      <c r="L13" s="21">
        <v>2</v>
      </c>
      <c r="M13" s="22" t="s">
        <v>80</v>
      </c>
      <c r="N13" s="23">
        <v>5</v>
      </c>
      <c r="O13" s="21">
        <v>5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4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4</v>
      </c>
      <c r="L14" s="21">
        <v>4</v>
      </c>
      <c r="M14" s="22" t="s">
        <v>80</v>
      </c>
      <c r="N14" s="23">
        <v>4</v>
      </c>
      <c r="O14" s="21">
        <v>4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3</v>
      </c>
      <c r="E15" s="21">
        <v>3</v>
      </c>
      <c r="F15" s="21">
        <v>4</v>
      </c>
      <c r="G15" s="21">
        <v>4</v>
      </c>
      <c r="H15" s="21">
        <v>5</v>
      </c>
      <c r="I15" s="22" t="s">
        <v>80</v>
      </c>
      <c r="J15" s="20">
        <v>2</v>
      </c>
      <c r="K15" s="21">
        <v>3</v>
      </c>
      <c r="L15" s="21">
        <v>2</v>
      </c>
      <c r="M15" s="22" t="s">
        <v>80</v>
      </c>
      <c r="N15" s="23">
        <v>2</v>
      </c>
      <c r="O15" s="21">
        <v>2</v>
      </c>
      <c r="P15" s="21">
        <v>3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3</v>
      </c>
      <c r="E16" s="21">
        <v>3</v>
      </c>
      <c r="F16" s="21">
        <v>5</v>
      </c>
      <c r="G16" s="21">
        <v>5</v>
      </c>
      <c r="H16" s="21">
        <v>4</v>
      </c>
      <c r="I16" s="22" t="s">
        <v>80</v>
      </c>
      <c r="J16" s="20">
        <v>2</v>
      </c>
      <c r="K16" s="21">
        <v>2</v>
      </c>
      <c r="L16" s="21">
        <v>3</v>
      </c>
      <c r="M16" s="22" t="s">
        <v>80</v>
      </c>
      <c r="N16" s="23">
        <v>2</v>
      </c>
      <c r="O16" s="21">
        <v>2</v>
      </c>
      <c r="P16" s="21">
        <v>3</v>
      </c>
      <c r="Q16" s="24" t="s">
        <v>80</v>
      </c>
      <c r="S16" s="18"/>
    </row>
    <row r="17" spans="1:19">
      <c r="A17" s="2"/>
      <c r="B17" s="19" t="s">
        <v>28</v>
      </c>
      <c r="C17" s="20">
        <v>4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2</v>
      </c>
      <c r="K17" s="21">
        <v>3</v>
      </c>
      <c r="L17" s="21">
        <v>3</v>
      </c>
      <c r="M17" s="22" t="s">
        <v>80</v>
      </c>
      <c r="N17" s="23">
        <v>3</v>
      </c>
      <c r="O17" s="21">
        <v>3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2</v>
      </c>
      <c r="G18" s="21">
        <v>5</v>
      </c>
      <c r="H18" s="21">
        <v>5</v>
      </c>
      <c r="I18" s="22" t="s">
        <v>80</v>
      </c>
      <c r="J18" s="20">
        <v>2</v>
      </c>
      <c r="K18" s="21">
        <v>5</v>
      </c>
      <c r="L18" s="21">
        <v>2</v>
      </c>
      <c r="M18" s="22" t="s">
        <v>80</v>
      </c>
      <c r="N18" s="23">
        <v>3</v>
      </c>
      <c r="O18" s="21">
        <v>5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3</v>
      </c>
      <c r="E19" s="21">
        <v>3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5</v>
      </c>
      <c r="L19" s="21">
        <v>4</v>
      </c>
      <c r="M19" s="22" t="s">
        <v>80</v>
      </c>
      <c r="N19" s="23">
        <v>4</v>
      </c>
      <c r="O19" s="21">
        <v>4</v>
      </c>
      <c r="P19" s="21">
        <v>4</v>
      </c>
      <c r="Q19" s="22" t="s">
        <v>80</v>
      </c>
      <c r="S19" s="18"/>
    </row>
    <row r="20" spans="1:19">
      <c r="A20" s="2"/>
      <c r="B20" s="19" t="s">
        <v>31</v>
      </c>
      <c r="C20" s="20">
        <v>4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4</v>
      </c>
      <c r="K20" s="21">
        <v>5</v>
      </c>
      <c r="L20" s="21">
        <v>2</v>
      </c>
      <c r="M20" s="22" t="s">
        <v>80</v>
      </c>
      <c r="N20" s="23">
        <v>2</v>
      </c>
      <c r="O20" s="21">
        <v>2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3</v>
      </c>
      <c r="E21" s="21">
        <v>3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4</v>
      </c>
      <c r="L21" s="21">
        <v>5</v>
      </c>
      <c r="M21" s="22" t="s">
        <v>80</v>
      </c>
      <c r="N21" s="23">
        <v>4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3</v>
      </c>
      <c r="E22" s="21">
        <v>3</v>
      </c>
      <c r="F22" s="21">
        <v>5</v>
      </c>
      <c r="G22" s="21">
        <v>5</v>
      </c>
      <c r="H22" s="21">
        <v>5</v>
      </c>
      <c r="I22" s="22" t="s">
        <v>80</v>
      </c>
      <c r="J22" s="20">
        <v>3</v>
      </c>
      <c r="K22" s="21">
        <v>4</v>
      </c>
      <c r="L22" s="21">
        <v>3</v>
      </c>
      <c r="M22" s="22" t="s">
        <v>80</v>
      </c>
      <c r="N22" s="23">
        <v>2</v>
      </c>
      <c r="O22" s="21">
        <v>4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3</v>
      </c>
      <c r="E23" s="21">
        <v>3</v>
      </c>
      <c r="F23" s="21">
        <v>5</v>
      </c>
      <c r="G23" s="21">
        <v>5</v>
      </c>
      <c r="H23" s="21">
        <v>5</v>
      </c>
      <c r="I23" s="22" t="s">
        <v>80</v>
      </c>
      <c r="J23" s="20">
        <v>2</v>
      </c>
      <c r="K23" s="21">
        <v>5</v>
      </c>
      <c r="L23" s="21">
        <v>3</v>
      </c>
      <c r="M23" s="22" t="s">
        <v>80</v>
      </c>
      <c r="N23" s="23">
        <v>2</v>
      </c>
      <c r="O23" s="21">
        <v>4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3</v>
      </c>
      <c r="G24" s="21">
        <v>5</v>
      </c>
      <c r="H24" s="21">
        <v>5</v>
      </c>
      <c r="I24" s="22" t="s">
        <v>80</v>
      </c>
      <c r="J24" s="20">
        <v>2</v>
      </c>
      <c r="K24" s="21">
        <v>5</v>
      </c>
      <c r="L24" s="21">
        <v>4</v>
      </c>
      <c r="M24" s="22" t="s">
        <v>80</v>
      </c>
      <c r="N24" s="23">
        <v>2</v>
      </c>
      <c r="O24" s="21">
        <v>2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2</v>
      </c>
      <c r="E25" s="21">
        <v>2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4</v>
      </c>
      <c r="L25" s="21">
        <v>4</v>
      </c>
      <c r="M25" s="22" t="s">
        <v>80</v>
      </c>
      <c r="N25" s="23">
        <v>4</v>
      </c>
      <c r="O25" s="21">
        <v>4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2"/>
      <c r="N26" s="23"/>
      <c r="O26" s="21"/>
      <c r="P26" s="21"/>
      <c r="Q26" s="24"/>
      <c r="S26" s="18"/>
    </row>
    <row r="27" spans="1:19">
      <c r="A27" s="2"/>
      <c r="B27" s="19" t="s">
        <v>38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2"/>
      <c r="N27" s="23"/>
      <c r="O27" s="21"/>
      <c r="P27" s="21"/>
      <c r="Q27" s="24"/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15</v>
      </c>
      <c r="D49" s="33">
        <f t="shared" si="0"/>
        <v>14</v>
      </c>
      <c r="E49" s="33">
        <f t="shared" si="0"/>
        <v>14</v>
      </c>
      <c r="F49" s="33">
        <f t="shared" si="0"/>
        <v>13</v>
      </c>
      <c r="G49" s="33">
        <f t="shared" si="0"/>
        <v>15</v>
      </c>
      <c r="H49" s="33">
        <f t="shared" si="0"/>
        <v>15</v>
      </c>
      <c r="I49" s="34"/>
      <c r="J49" s="32">
        <f>J96</f>
        <v>8</v>
      </c>
      <c r="K49" s="33">
        <f>K96</f>
        <v>14</v>
      </c>
      <c r="L49" s="33">
        <f>L96</f>
        <v>11</v>
      </c>
      <c r="M49" s="34"/>
      <c r="N49" s="35">
        <f>N96</f>
        <v>8</v>
      </c>
      <c r="O49" s="33">
        <f>O96</f>
        <v>10</v>
      </c>
      <c r="P49" s="33">
        <f>P96</f>
        <v>15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4.5333333333333332</v>
      </c>
      <c r="D50" s="38">
        <f t="shared" si="1"/>
        <v>3.5333333333333332</v>
      </c>
      <c r="E50" s="38">
        <f t="shared" si="1"/>
        <v>3.5333333333333332</v>
      </c>
      <c r="F50" s="38">
        <f t="shared" si="1"/>
        <v>4.333333333333333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3.2</v>
      </c>
      <c r="K50" s="38">
        <f>K104</f>
        <v>4.1333333333333337</v>
      </c>
      <c r="L50" s="38">
        <f>L104</f>
        <v>3.3333333333333335</v>
      </c>
      <c r="M50" s="39" t="s">
        <v>62</v>
      </c>
      <c r="N50" s="40">
        <f>N104</f>
        <v>3</v>
      </c>
      <c r="O50" s="38">
        <f>O104</f>
        <v>3.5333333333333332</v>
      </c>
      <c r="P50" s="38">
        <f>P104</f>
        <v>4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15</v>
      </c>
      <c r="D88" s="43">
        <f t="shared" si="2"/>
        <v>15</v>
      </c>
      <c r="E88" s="43">
        <f t="shared" si="2"/>
        <v>15</v>
      </c>
      <c r="F88" s="43">
        <f t="shared" si="2"/>
        <v>15</v>
      </c>
      <c r="G88" s="43">
        <f t="shared" si="2"/>
        <v>15</v>
      </c>
      <c r="H88" s="43">
        <f t="shared" si="2"/>
        <v>15</v>
      </c>
      <c r="I88" s="43"/>
      <c r="J88" s="43">
        <f>COUNT(J11:J48)</f>
        <v>15</v>
      </c>
      <c r="K88" s="43">
        <f>COUNT(K11:K48)</f>
        <v>15</v>
      </c>
      <c r="L88" s="43">
        <f>COUNT(L11:L48)</f>
        <v>15</v>
      </c>
      <c r="M88" s="43"/>
      <c r="N88" s="43">
        <f>COUNT(N11:N48)</f>
        <v>15</v>
      </c>
      <c r="O88" s="43">
        <f>COUNT(O11:O48)</f>
        <v>15</v>
      </c>
      <c r="P88" s="43">
        <f>COUNT(P11:P48)</f>
        <v>15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9</v>
      </c>
      <c r="D92" s="44">
        <f t="shared" si="3"/>
        <v>2</v>
      </c>
      <c r="E92" s="44">
        <f t="shared" si="3"/>
        <v>2</v>
      </c>
      <c r="F92" s="44">
        <f t="shared" si="3"/>
        <v>10</v>
      </c>
      <c r="G92" s="44">
        <f t="shared" si="3"/>
        <v>14</v>
      </c>
      <c r="H92" s="44">
        <f t="shared" si="3"/>
        <v>13</v>
      </c>
      <c r="I92" s="44"/>
      <c r="J92" s="44">
        <f>COUNTIF(J11:J48,5)</f>
        <v>4</v>
      </c>
      <c r="K92" s="44">
        <f>COUNTIF(K11:K48,5)</f>
        <v>6</v>
      </c>
      <c r="L92" s="44">
        <f>COUNTIF(L11:L48,5)</f>
        <v>2</v>
      </c>
      <c r="M92" s="44"/>
      <c r="N92" s="44">
        <f>COUNTIF(N11:N48,5)</f>
        <v>1</v>
      </c>
      <c r="O92" s="44">
        <f>COUNTIF(O11:O48,5)</f>
        <v>4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5</v>
      </c>
      <c r="D93" s="44">
        <f t="shared" si="4"/>
        <v>5</v>
      </c>
      <c r="E93" s="44">
        <f t="shared" si="4"/>
        <v>5</v>
      </c>
      <c r="F93" s="44">
        <f t="shared" si="4"/>
        <v>2</v>
      </c>
      <c r="G93" s="44">
        <f t="shared" si="4"/>
        <v>1</v>
      </c>
      <c r="H93" s="44">
        <f t="shared" si="4"/>
        <v>2</v>
      </c>
      <c r="I93" s="44"/>
      <c r="J93" s="44">
        <f>COUNTIF(J11:J48,4)</f>
        <v>2</v>
      </c>
      <c r="K93" s="44">
        <f>COUNTIF(K11:K48,4)</f>
        <v>6</v>
      </c>
      <c r="L93" s="44">
        <f>COUNTIF(L11:L48,4)</f>
        <v>5</v>
      </c>
      <c r="M93" s="44"/>
      <c r="N93" s="44">
        <f>COUNTIF(N11:N48,4)</f>
        <v>5</v>
      </c>
      <c r="O93" s="44">
        <f>COUNTIF(O11:O48,4)</f>
        <v>5</v>
      </c>
      <c r="P93" s="44">
        <f>COUNTIF(P11:P48,4)</f>
        <v>5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7</v>
      </c>
      <c r="E94" s="44">
        <f t="shared" si="5"/>
        <v>7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2</v>
      </c>
      <c r="K94" s="44">
        <f>COUNTIF(K11:K48,3)</f>
        <v>2</v>
      </c>
      <c r="L94" s="44">
        <f>COUNTIF(L11:L48,3)</f>
        <v>4</v>
      </c>
      <c r="M94" s="44"/>
      <c r="N94" s="44">
        <f>COUNTIF(N11:N48,3)</f>
        <v>2</v>
      </c>
      <c r="O94" s="44">
        <f>COUNTIF(O11:O48,3)</f>
        <v>1</v>
      </c>
      <c r="P94" s="44">
        <f>COUNTIF(P11:P48,3)</f>
        <v>5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</v>
      </c>
      <c r="E95" s="44">
        <f t="shared" si="6"/>
        <v>1</v>
      </c>
      <c r="F95" s="44">
        <f t="shared" si="6"/>
        <v>2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7</v>
      </c>
      <c r="K95" s="44">
        <f>COUNTIF(K11:K48,2)</f>
        <v>1</v>
      </c>
      <c r="L95" s="44">
        <f>COUNTIF(L11:L48,2)</f>
        <v>4</v>
      </c>
      <c r="M95" s="44"/>
      <c r="N95" s="44">
        <f>COUNTIF(N11:N48,2)</f>
        <v>7</v>
      </c>
      <c r="O95" s="44">
        <f>COUNTIF(O11:O48,2)</f>
        <v>5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15</v>
      </c>
      <c r="D96" s="43">
        <f t="shared" si="7"/>
        <v>14</v>
      </c>
      <c r="E96" s="43">
        <f t="shared" si="7"/>
        <v>14</v>
      </c>
      <c r="F96" s="43">
        <f t="shared" si="7"/>
        <v>13</v>
      </c>
      <c r="G96" s="43">
        <f t="shared" si="7"/>
        <v>15</v>
      </c>
      <c r="H96" s="43">
        <f t="shared" si="7"/>
        <v>15</v>
      </c>
      <c r="I96" s="43"/>
      <c r="J96" s="43">
        <f>SUM(J92:J94)</f>
        <v>8</v>
      </c>
      <c r="K96" s="43">
        <f>SUM(K92:K94)</f>
        <v>14</v>
      </c>
      <c r="L96" s="43">
        <f>SUM(L92:L94)</f>
        <v>11</v>
      </c>
      <c r="M96" s="43"/>
      <c r="N96" s="43">
        <f>SUM(N92:N94)</f>
        <v>8</v>
      </c>
      <c r="O96" s="43">
        <f>SUM(O92:O94)</f>
        <v>10</v>
      </c>
      <c r="P96" s="43">
        <f>SUM(P92:P94)</f>
        <v>15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93.333333333333329</v>
      </c>
      <c r="E97" s="44">
        <f t="shared" si="8"/>
        <v>93.333333333333329</v>
      </c>
      <c r="F97" s="44">
        <f t="shared" si="8"/>
        <v>86.666666666666671</v>
      </c>
      <c r="G97" s="44">
        <f t="shared" si="8"/>
        <v>100</v>
      </c>
      <c r="H97" s="44">
        <f t="shared" si="8"/>
        <v>100</v>
      </c>
      <c r="I97" s="44"/>
      <c r="J97" s="44">
        <f>(J96/J88)*100</f>
        <v>53.333333333333336</v>
      </c>
      <c r="K97" s="44">
        <f>(K96/K88)*100</f>
        <v>93.333333333333329</v>
      </c>
      <c r="L97" s="44">
        <f>(L96/L88)*100</f>
        <v>73.333333333333329</v>
      </c>
      <c r="M97" s="44"/>
      <c r="N97" s="44">
        <f>(N96/N88)*100</f>
        <v>53.333333333333336</v>
      </c>
      <c r="O97" s="44">
        <f>(O96/O88)*100</f>
        <v>66.666666666666657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45</v>
      </c>
      <c r="D99" s="44">
        <f t="shared" si="9"/>
        <v>10</v>
      </c>
      <c r="E99" s="44">
        <f t="shared" si="9"/>
        <v>10</v>
      </c>
      <c r="F99" s="44">
        <f t="shared" si="9"/>
        <v>50</v>
      </c>
      <c r="G99" s="44">
        <f t="shared" si="9"/>
        <v>70</v>
      </c>
      <c r="H99" s="44">
        <f t="shared" si="9"/>
        <v>65</v>
      </c>
      <c r="I99" s="44"/>
      <c r="J99" s="44">
        <f>(5*J92)</f>
        <v>20</v>
      </c>
      <c r="K99" s="44">
        <f>(5*K92)</f>
        <v>30</v>
      </c>
      <c r="L99" s="44">
        <f>(5*L92)</f>
        <v>10</v>
      </c>
      <c r="M99" s="44"/>
      <c r="N99" s="44">
        <f>(5*N92)</f>
        <v>5</v>
      </c>
      <c r="O99" s="44">
        <f>(5*O92)</f>
        <v>20</v>
      </c>
      <c r="P99" s="44">
        <f>(5*P92)</f>
        <v>25</v>
      </c>
      <c r="Q99" s="44"/>
    </row>
    <row r="100" spans="2:17">
      <c r="B100" s="182"/>
      <c r="C100" s="44">
        <f>(4*C93)</f>
        <v>20</v>
      </c>
      <c r="D100" s="44">
        <f>(4*D93)</f>
        <v>20</v>
      </c>
      <c r="E100" s="44">
        <f>(4*E93)</f>
        <v>20</v>
      </c>
      <c r="F100" s="44">
        <f>(4*F93)</f>
        <v>8</v>
      </c>
      <c r="G100" s="44">
        <f t="shared" si="9"/>
        <v>5</v>
      </c>
      <c r="H100" s="44">
        <f t="shared" si="9"/>
        <v>10</v>
      </c>
      <c r="I100" s="44"/>
      <c r="J100" s="44">
        <f>(4*J93)</f>
        <v>8</v>
      </c>
      <c r="K100" s="44">
        <f>(4*K93)</f>
        <v>24</v>
      </c>
      <c r="L100" s="44">
        <f>(4*L93)</f>
        <v>20</v>
      </c>
      <c r="M100" s="44"/>
      <c r="N100" s="44">
        <f>(4*N93)</f>
        <v>20</v>
      </c>
      <c r="O100" s="44">
        <f>(4*O93)</f>
        <v>20</v>
      </c>
      <c r="P100" s="44">
        <f>(4*P93)</f>
        <v>20</v>
      </c>
      <c r="Q100" s="44"/>
    </row>
    <row r="101" spans="2:17">
      <c r="B101" s="182"/>
      <c r="C101" s="44">
        <f>(3*C94)</f>
        <v>3</v>
      </c>
      <c r="D101" s="44">
        <f>(3*D94)</f>
        <v>21</v>
      </c>
      <c r="E101" s="44">
        <f>(3*E94)</f>
        <v>21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6</v>
      </c>
      <c r="K101" s="44">
        <f>(3*K94)</f>
        <v>6</v>
      </c>
      <c r="L101" s="44">
        <f>(3*L94)</f>
        <v>12</v>
      </c>
      <c r="M101" s="44"/>
      <c r="N101" s="44">
        <f>(3*N94)</f>
        <v>6</v>
      </c>
      <c r="O101" s="44">
        <f>(3*O94)</f>
        <v>3</v>
      </c>
      <c r="P101" s="44">
        <f>(3*P94)</f>
        <v>15</v>
      </c>
      <c r="Q101" s="44"/>
    </row>
    <row r="102" spans="2:17">
      <c r="B102" s="182"/>
      <c r="C102" s="44">
        <f>(2*C95)</f>
        <v>0</v>
      </c>
      <c r="D102" s="44">
        <f>(2*D95)</f>
        <v>2</v>
      </c>
      <c r="E102" s="44">
        <f>(2*E95)</f>
        <v>2</v>
      </c>
      <c r="F102" s="44">
        <f>(2*F95)</f>
        <v>4</v>
      </c>
      <c r="G102" s="44">
        <f t="shared" si="9"/>
        <v>0</v>
      </c>
      <c r="H102" s="44">
        <f t="shared" si="9"/>
        <v>0</v>
      </c>
      <c r="I102" s="44"/>
      <c r="J102" s="44">
        <f>(2*J95)</f>
        <v>14</v>
      </c>
      <c r="K102" s="44">
        <f>(2*K95)</f>
        <v>2</v>
      </c>
      <c r="L102" s="44">
        <f>(2*L95)</f>
        <v>8</v>
      </c>
      <c r="M102" s="44"/>
      <c r="N102" s="44">
        <f>(2*N95)</f>
        <v>14</v>
      </c>
      <c r="O102" s="44">
        <f>(2*O95)</f>
        <v>10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68</v>
      </c>
      <c r="D103" s="43">
        <f t="shared" si="10"/>
        <v>53</v>
      </c>
      <c r="E103" s="43">
        <f t="shared" si="10"/>
        <v>53</v>
      </c>
      <c r="F103" s="43">
        <f t="shared" si="10"/>
        <v>65</v>
      </c>
      <c r="G103" s="43">
        <f t="shared" si="10"/>
        <v>75</v>
      </c>
      <c r="H103" s="43">
        <f t="shared" si="10"/>
        <v>75</v>
      </c>
      <c r="I103" s="43"/>
      <c r="J103" s="43">
        <f>SUM(J99:J102)</f>
        <v>48</v>
      </c>
      <c r="K103" s="43">
        <f>SUM(K99:K102)</f>
        <v>62</v>
      </c>
      <c r="L103" s="43">
        <f>SUM(L99:L102)</f>
        <v>50</v>
      </c>
      <c r="M103" s="43"/>
      <c r="N103" s="43">
        <f>SUM(N99:N102)</f>
        <v>45</v>
      </c>
      <c r="O103" s="43">
        <f>SUM(O99:O102)</f>
        <v>53</v>
      </c>
      <c r="P103" s="43">
        <f>SUM(P99:P102)</f>
        <v>60</v>
      </c>
      <c r="Q103" s="44"/>
    </row>
    <row r="104" spans="2:17" ht="60">
      <c r="B104" s="46" t="s">
        <v>69</v>
      </c>
      <c r="C104" s="47">
        <f t="shared" ref="C104:H104" si="11">(C103/C88)</f>
        <v>4.5333333333333332</v>
      </c>
      <c r="D104" s="47">
        <f t="shared" si="11"/>
        <v>3.5333333333333332</v>
      </c>
      <c r="E104" s="47">
        <f t="shared" si="11"/>
        <v>3.5333333333333332</v>
      </c>
      <c r="F104" s="47">
        <f t="shared" si="11"/>
        <v>4.333333333333333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3.2</v>
      </c>
      <c r="K104" s="47">
        <f>(K103/K88)</f>
        <v>4.1333333333333337</v>
      </c>
      <c r="L104" s="47">
        <f>(L103/L88)</f>
        <v>3.3333333333333335</v>
      </c>
      <c r="M104" s="44"/>
      <c r="N104" s="47">
        <f>(N103/N88)</f>
        <v>3</v>
      </c>
      <c r="O104" s="47">
        <f>(O103/O88)</f>
        <v>3.5333333333333332</v>
      </c>
      <c r="P104" s="47">
        <f>(P103/P88)</f>
        <v>4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15</v>
      </c>
      <c r="J108" s="44"/>
      <c r="K108" s="44"/>
      <c r="L108" s="44"/>
      <c r="M108" s="44">
        <f>COUNTIF(M11:M48,"A")</f>
        <v>15</v>
      </c>
      <c r="N108" s="44"/>
      <c r="O108" s="44"/>
      <c r="P108" s="44"/>
      <c r="Q108" s="44">
        <f>COUNTIF(Q11:Q48,"A")</f>
        <v>15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15</v>
      </c>
    </row>
    <row r="118" spans="2:3">
      <c r="B118" s="49" t="s">
        <v>78</v>
      </c>
      <c r="C118" s="44">
        <f>SUM(C114:C117)</f>
        <v>15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15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95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4</v>
      </c>
      <c r="L11" s="13">
        <v>5</v>
      </c>
      <c r="M11" s="15" t="s">
        <v>80</v>
      </c>
      <c r="N11" s="16">
        <v>4</v>
      </c>
      <c r="O11" s="13">
        <v>4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4</v>
      </c>
      <c r="K12" s="21">
        <v>4</v>
      </c>
      <c r="L12" s="21">
        <v>5</v>
      </c>
      <c r="M12" s="22" t="s">
        <v>80</v>
      </c>
      <c r="N12" s="23">
        <v>4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5</v>
      </c>
      <c r="L13" s="21">
        <v>5</v>
      </c>
      <c r="M13" s="22" t="s">
        <v>80</v>
      </c>
      <c r="N13" s="23">
        <v>5</v>
      </c>
      <c r="O13" s="21">
        <v>4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4</v>
      </c>
      <c r="L14" s="21">
        <v>5</v>
      </c>
      <c r="M14" s="22" t="s">
        <v>80</v>
      </c>
      <c r="N14" s="23">
        <v>5</v>
      </c>
      <c r="O14" s="21">
        <v>3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4</v>
      </c>
      <c r="L15" s="21">
        <v>5</v>
      </c>
      <c r="M15" s="22" t="s">
        <v>80</v>
      </c>
      <c r="N15" s="23">
        <v>4</v>
      </c>
      <c r="O15" s="21">
        <v>3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/>
      <c r="D16" s="21"/>
      <c r="E16" s="21"/>
      <c r="F16" s="21"/>
      <c r="G16" s="21"/>
      <c r="H16" s="21"/>
      <c r="I16" s="22"/>
      <c r="J16" s="20"/>
      <c r="K16" s="21"/>
      <c r="L16" s="21"/>
      <c r="M16" s="22"/>
      <c r="N16" s="23"/>
      <c r="O16" s="21"/>
      <c r="P16" s="21"/>
      <c r="Q16" s="24"/>
      <c r="S16" s="18"/>
    </row>
    <row r="17" spans="1:19">
      <c r="A17" s="2"/>
      <c r="B17" s="19" t="s">
        <v>28</v>
      </c>
      <c r="C17" s="20"/>
      <c r="D17" s="21"/>
      <c r="E17" s="21"/>
      <c r="F17" s="21"/>
      <c r="G17" s="21"/>
      <c r="H17" s="21"/>
      <c r="I17" s="22"/>
      <c r="J17" s="20"/>
      <c r="K17" s="21"/>
      <c r="L17" s="21"/>
      <c r="M17" s="22"/>
      <c r="N17" s="23"/>
      <c r="O17" s="21"/>
      <c r="P17" s="21"/>
      <c r="Q17" s="22"/>
      <c r="S17" s="18"/>
    </row>
    <row r="18" spans="1:19">
      <c r="A18" s="2"/>
      <c r="B18" s="19" t="s">
        <v>29</v>
      </c>
      <c r="C18" s="20"/>
      <c r="D18" s="21"/>
      <c r="E18" s="21"/>
      <c r="F18" s="21"/>
      <c r="G18" s="21"/>
      <c r="H18" s="21"/>
      <c r="I18" s="22"/>
      <c r="J18" s="20"/>
      <c r="K18" s="21"/>
      <c r="L18" s="21"/>
      <c r="M18" s="22"/>
      <c r="N18" s="23"/>
      <c r="O18" s="21"/>
      <c r="P18" s="21"/>
      <c r="Q18" s="22"/>
      <c r="S18" s="18"/>
    </row>
    <row r="19" spans="1:19">
      <c r="A19" s="2"/>
      <c r="B19" s="19" t="s">
        <v>30</v>
      </c>
      <c r="C19" s="20"/>
      <c r="D19" s="21"/>
      <c r="E19" s="21"/>
      <c r="F19" s="21"/>
      <c r="G19" s="21"/>
      <c r="H19" s="21"/>
      <c r="I19" s="22"/>
      <c r="J19" s="20"/>
      <c r="K19" s="21"/>
      <c r="L19" s="21"/>
      <c r="M19" s="22"/>
      <c r="N19" s="23"/>
      <c r="O19" s="21"/>
      <c r="P19" s="21"/>
      <c r="Q19" s="22"/>
      <c r="S19" s="18"/>
    </row>
    <row r="20" spans="1:19">
      <c r="A20" s="2"/>
      <c r="B20" s="19" t="s">
        <v>31</v>
      </c>
      <c r="C20" s="20"/>
      <c r="D20" s="21"/>
      <c r="E20" s="21"/>
      <c r="F20" s="21"/>
      <c r="G20" s="21"/>
      <c r="H20" s="21"/>
      <c r="I20" s="22"/>
      <c r="J20" s="20"/>
      <c r="K20" s="21"/>
      <c r="L20" s="21"/>
      <c r="M20" s="22"/>
      <c r="N20" s="23"/>
      <c r="O20" s="21"/>
      <c r="P20" s="21"/>
      <c r="Q20" s="24"/>
      <c r="S20" s="18"/>
    </row>
    <row r="21" spans="1:19">
      <c r="A21" s="2"/>
      <c r="B21" s="19" t="s">
        <v>32</v>
      </c>
      <c r="C21" s="20"/>
      <c r="D21" s="21"/>
      <c r="E21" s="21"/>
      <c r="F21" s="21"/>
      <c r="G21" s="21"/>
      <c r="H21" s="21"/>
      <c r="I21" s="22"/>
      <c r="J21" s="20"/>
      <c r="K21" s="21"/>
      <c r="L21" s="21"/>
      <c r="M21" s="22"/>
      <c r="N21" s="23"/>
      <c r="O21" s="21"/>
      <c r="P21" s="21"/>
      <c r="Q21" s="24"/>
      <c r="S21" s="18"/>
    </row>
    <row r="22" spans="1:19">
      <c r="A22" s="2"/>
      <c r="B22" s="19" t="s">
        <v>33</v>
      </c>
      <c r="C22" s="20"/>
      <c r="D22" s="21"/>
      <c r="E22" s="21"/>
      <c r="F22" s="21"/>
      <c r="G22" s="21"/>
      <c r="H22" s="21"/>
      <c r="I22" s="22"/>
      <c r="J22" s="20"/>
      <c r="K22" s="21"/>
      <c r="L22" s="21"/>
      <c r="M22" s="22"/>
      <c r="N22" s="23"/>
      <c r="O22" s="21"/>
      <c r="P22" s="21"/>
      <c r="Q22" s="24"/>
      <c r="S22" s="18"/>
    </row>
    <row r="23" spans="1:19">
      <c r="A23" s="2"/>
      <c r="B23" s="19" t="s">
        <v>34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2"/>
      <c r="N23" s="23"/>
      <c r="O23" s="21"/>
      <c r="P23" s="21"/>
      <c r="Q23" s="24"/>
      <c r="S23" s="18"/>
    </row>
    <row r="24" spans="1:19">
      <c r="A24" s="2"/>
      <c r="B24" s="19" t="s">
        <v>35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2"/>
      <c r="N24" s="23"/>
      <c r="O24" s="21"/>
      <c r="P24" s="21"/>
      <c r="Q24" s="24"/>
      <c r="S24" s="18"/>
    </row>
    <row r="25" spans="1:19">
      <c r="A25" s="2"/>
      <c r="B25" s="19" t="s">
        <v>36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2"/>
      <c r="N25" s="23"/>
      <c r="O25" s="21"/>
      <c r="P25" s="21"/>
      <c r="Q25" s="24"/>
      <c r="S25" s="18"/>
    </row>
    <row r="26" spans="1:19">
      <c r="A26" s="2"/>
      <c r="B26" s="19" t="s">
        <v>37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2"/>
      <c r="N26" s="23"/>
      <c r="O26" s="21"/>
      <c r="P26" s="21"/>
      <c r="Q26" s="24"/>
      <c r="S26" s="18"/>
    </row>
    <row r="27" spans="1:19">
      <c r="A27" s="2"/>
      <c r="B27" s="19" t="s">
        <v>38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2"/>
      <c r="N27" s="23"/>
      <c r="O27" s="21"/>
      <c r="P27" s="21"/>
      <c r="Q27" s="24"/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5</v>
      </c>
      <c r="D49" s="33">
        <f t="shared" si="0"/>
        <v>5</v>
      </c>
      <c r="E49" s="33">
        <f t="shared" si="0"/>
        <v>5</v>
      </c>
      <c r="F49" s="33">
        <f t="shared" si="0"/>
        <v>5</v>
      </c>
      <c r="G49" s="33">
        <f t="shared" si="0"/>
        <v>5</v>
      </c>
      <c r="H49" s="33">
        <f t="shared" si="0"/>
        <v>5</v>
      </c>
      <c r="I49" s="34"/>
      <c r="J49" s="32">
        <f>J96</f>
        <v>5</v>
      </c>
      <c r="K49" s="33">
        <f>K96</f>
        <v>5</v>
      </c>
      <c r="L49" s="33">
        <f>L96</f>
        <v>5</v>
      </c>
      <c r="M49" s="34"/>
      <c r="N49" s="35">
        <f>N96</f>
        <v>5</v>
      </c>
      <c r="O49" s="33">
        <f>O96</f>
        <v>5</v>
      </c>
      <c r="P49" s="33">
        <f>P96</f>
        <v>5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5</v>
      </c>
      <c r="D50" s="38">
        <f t="shared" si="1"/>
        <v>4.8</v>
      </c>
      <c r="E50" s="38">
        <f t="shared" si="1"/>
        <v>4.8</v>
      </c>
      <c r="F50" s="38">
        <f t="shared" si="1"/>
        <v>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4.5999999999999996</v>
      </c>
      <c r="K50" s="38">
        <f>K104</f>
        <v>4.2</v>
      </c>
      <c r="L50" s="38">
        <f>L104</f>
        <v>5</v>
      </c>
      <c r="M50" s="39" t="s">
        <v>62</v>
      </c>
      <c r="N50" s="40">
        <f>N104</f>
        <v>4.4000000000000004</v>
      </c>
      <c r="O50" s="38">
        <f>O104</f>
        <v>3.8</v>
      </c>
      <c r="P50" s="38">
        <f>P104</f>
        <v>4.5999999999999996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5</v>
      </c>
      <c r="D88" s="43">
        <f t="shared" si="2"/>
        <v>5</v>
      </c>
      <c r="E88" s="43">
        <f t="shared" si="2"/>
        <v>5</v>
      </c>
      <c r="F88" s="43">
        <f t="shared" si="2"/>
        <v>5</v>
      </c>
      <c r="G88" s="43">
        <f t="shared" si="2"/>
        <v>5</v>
      </c>
      <c r="H88" s="43">
        <f t="shared" si="2"/>
        <v>5</v>
      </c>
      <c r="I88" s="43"/>
      <c r="J88" s="43">
        <f>COUNT(J11:J48)</f>
        <v>5</v>
      </c>
      <c r="K88" s="43">
        <f>COUNT(K11:K48)</f>
        <v>5</v>
      </c>
      <c r="L88" s="43">
        <f>COUNT(L11:L48)</f>
        <v>5</v>
      </c>
      <c r="M88" s="43"/>
      <c r="N88" s="43">
        <f>COUNT(N11:N48)</f>
        <v>5</v>
      </c>
      <c r="O88" s="43">
        <f>COUNT(O11:O48)</f>
        <v>5</v>
      </c>
      <c r="P88" s="43">
        <f>COUNT(P11:P48)</f>
        <v>5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5</v>
      </c>
      <c r="D92" s="44">
        <f t="shared" si="3"/>
        <v>4</v>
      </c>
      <c r="E92" s="44">
        <f t="shared" si="3"/>
        <v>4</v>
      </c>
      <c r="F92" s="44">
        <f t="shared" si="3"/>
        <v>5</v>
      </c>
      <c r="G92" s="44">
        <f t="shared" si="3"/>
        <v>5</v>
      </c>
      <c r="H92" s="44">
        <f t="shared" si="3"/>
        <v>5</v>
      </c>
      <c r="I92" s="44"/>
      <c r="J92" s="44">
        <f>COUNTIF(J11:J48,5)</f>
        <v>3</v>
      </c>
      <c r="K92" s="44">
        <f>COUNTIF(K11:K48,5)</f>
        <v>1</v>
      </c>
      <c r="L92" s="44">
        <f>COUNTIF(L11:L48,5)</f>
        <v>5</v>
      </c>
      <c r="M92" s="44"/>
      <c r="N92" s="44">
        <f>COUNTIF(N11:N48,5)</f>
        <v>2</v>
      </c>
      <c r="O92" s="44">
        <f>COUNTIF(O11:O48,5)</f>
        <v>1</v>
      </c>
      <c r="P92" s="44">
        <f>COUNTIF(P11:P48,5)</f>
        <v>3</v>
      </c>
      <c r="Q92" s="44"/>
    </row>
    <row r="93" spans="2:17">
      <c r="B93" s="180"/>
      <c r="C93" s="44">
        <f t="shared" ref="C93:H93" si="4">COUNTIF(C11:C48,4)</f>
        <v>0</v>
      </c>
      <c r="D93" s="44">
        <f t="shared" si="4"/>
        <v>1</v>
      </c>
      <c r="E93" s="44">
        <f t="shared" si="4"/>
        <v>1</v>
      </c>
      <c r="F93" s="44">
        <f t="shared" si="4"/>
        <v>0</v>
      </c>
      <c r="G93" s="44">
        <f t="shared" si="4"/>
        <v>0</v>
      </c>
      <c r="H93" s="44">
        <f t="shared" si="4"/>
        <v>0</v>
      </c>
      <c r="I93" s="44"/>
      <c r="J93" s="44">
        <f>COUNTIF(J11:J48,4)</f>
        <v>2</v>
      </c>
      <c r="K93" s="44">
        <f>COUNTIF(K11:K48,4)</f>
        <v>4</v>
      </c>
      <c r="L93" s="44">
        <f>COUNTIF(L11:L48,4)</f>
        <v>0</v>
      </c>
      <c r="M93" s="44"/>
      <c r="N93" s="44">
        <f>COUNTIF(N11:N48,4)</f>
        <v>3</v>
      </c>
      <c r="O93" s="44">
        <f>COUNTIF(O11:O48,4)</f>
        <v>2</v>
      </c>
      <c r="P93" s="44">
        <f>COUNTIF(P11:P48,4)</f>
        <v>2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0</v>
      </c>
      <c r="E94" s="44">
        <f t="shared" si="5"/>
        <v>0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0</v>
      </c>
      <c r="K94" s="44">
        <f>COUNTIF(K11:K48,3)</f>
        <v>0</v>
      </c>
      <c r="L94" s="44">
        <f>COUNTIF(L11:L48,3)</f>
        <v>0</v>
      </c>
      <c r="M94" s="44"/>
      <c r="N94" s="44">
        <f>COUNTIF(N11:N48,3)</f>
        <v>0</v>
      </c>
      <c r="O94" s="44">
        <f>COUNTIF(O11:O48,3)</f>
        <v>2</v>
      </c>
      <c r="P94" s="44">
        <f>COUNTIF(P11:P48,3)</f>
        <v>0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0</v>
      </c>
      <c r="K95" s="44">
        <f>COUNTIF(K11:K48,2)</f>
        <v>0</v>
      </c>
      <c r="L95" s="44">
        <f>COUNTIF(L11:L48,2)</f>
        <v>0</v>
      </c>
      <c r="M95" s="44"/>
      <c r="N95" s="44">
        <f>COUNTIF(N11:N48,2)</f>
        <v>0</v>
      </c>
      <c r="O95" s="44">
        <f>COUNTIF(O11:O48,2)</f>
        <v>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5</v>
      </c>
      <c r="D96" s="43">
        <f t="shared" si="7"/>
        <v>5</v>
      </c>
      <c r="E96" s="43">
        <f t="shared" si="7"/>
        <v>5</v>
      </c>
      <c r="F96" s="43">
        <f t="shared" si="7"/>
        <v>5</v>
      </c>
      <c r="G96" s="43">
        <f t="shared" si="7"/>
        <v>5</v>
      </c>
      <c r="H96" s="43">
        <f t="shared" si="7"/>
        <v>5</v>
      </c>
      <c r="I96" s="43"/>
      <c r="J96" s="43">
        <f>SUM(J92:J94)</f>
        <v>5</v>
      </c>
      <c r="K96" s="43">
        <f>SUM(K92:K94)</f>
        <v>5</v>
      </c>
      <c r="L96" s="43">
        <f>SUM(L92:L94)</f>
        <v>5</v>
      </c>
      <c r="M96" s="43"/>
      <c r="N96" s="43">
        <f>SUM(N92:N94)</f>
        <v>5</v>
      </c>
      <c r="O96" s="43">
        <f>SUM(O92:O94)</f>
        <v>5</v>
      </c>
      <c r="P96" s="43">
        <f>SUM(P92:P94)</f>
        <v>5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100</v>
      </c>
      <c r="K97" s="44">
        <f>(K96/K88)*100</f>
        <v>100</v>
      </c>
      <c r="L97" s="44">
        <f>(L96/L88)*100</f>
        <v>100</v>
      </c>
      <c r="M97" s="44"/>
      <c r="N97" s="44">
        <f>(N96/N88)*100</f>
        <v>100</v>
      </c>
      <c r="O97" s="44">
        <f>(O96/O88)*100</f>
        <v>100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25</v>
      </c>
      <c r="D99" s="44">
        <f t="shared" si="9"/>
        <v>20</v>
      </c>
      <c r="E99" s="44">
        <f t="shared" si="9"/>
        <v>20</v>
      </c>
      <c r="F99" s="44">
        <f t="shared" si="9"/>
        <v>25</v>
      </c>
      <c r="G99" s="44">
        <f t="shared" si="9"/>
        <v>25</v>
      </c>
      <c r="H99" s="44">
        <f t="shared" si="9"/>
        <v>25</v>
      </c>
      <c r="I99" s="44"/>
      <c r="J99" s="44">
        <f>(5*J92)</f>
        <v>15</v>
      </c>
      <c r="K99" s="44">
        <f>(5*K92)</f>
        <v>5</v>
      </c>
      <c r="L99" s="44">
        <f>(5*L92)</f>
        <v>25</v>
      </c>
      <c r="M99" s="44"/>
      <c r="N99" s="44">
        <f>(5*N92)</f>
        <v>10</v>
      </c>
      <c r="O99" s="44">
        <f>(5*O92)</f>
        <v>5</v>
      </c>
      <c r="P99" s="44">
        <f>(5*P92)</f>
        <v>15</v>
      </c>
      <c r="Q99" s="44"/>
    </row>
    <row r="100" spans="2:17">
      <c r="B100" s="182"/>
      <c r="C100" s="44">
        <f>(4*C93)</f>
        <v>0</v>
      </c>
      <c r="D100" s="44">
        <f>(4*D93)</f>
        <v>4</v>
      </c>
      <c r="E100" s="44">
        <f>(4*E93)</f>
        <v>4</v>
      </c>
      <c r="F100" s="44">
        <f>(4*F93)</f>
        <v>0</v>
      </c>
      <c r="G100" s="44">
        <f t="shared" si="9"/>
        <v>0</v>
      </c>
      <c r="H100" s="44">
        <f t="shared" si="9"/>
        <v>0</v>
      </c>
      <c r="I100" s="44"/>
      <c r="J100" s="44">
        <f>(4*J93)</f>
        <v>8</v>
      </c>
      <c r="K100" s="44">
        <f>(4*K93)</f>
        <v>16</v>
      </c>
      <c r="L100" s="44">
        <f>(4*L93)</f>
        <v>0</v>
      </c>
      <c r="M100" s="44"/>
      <c r="N100" s="44">
        <f>(4*N93)</f>
        <v>12</v>
      </c>
      <c r="O100" s="44">
        <f>(4*O93)</f>
        <v>8</v>
      </c>
      <c r="P100" s="44">
        <f>(4*P93)</f>
        <v>8</v>
      </c>
      <c r="Q100" s="44"/>
    </row>
    <row r="101" spans="2:17">
      <c r="B101" s="182"/>
      <c r="C101" s="44">
        <f>(3*C94)</f>
        <v>0</v>
      </c>
      <c r="D101" s="44">
        <f>(3*D94)</f>
        <v>0</v>
      </c>
      <c r="E101" s="44">
        <f>(3*E94)</f>
        <v>0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0</v>
      </c>
      <c r="K101" s="44">
        <f>(3*K94)</f>
        <v>0</v>
      </c>
      <c r="L101" s="44">
        <f>(3*L94)</f>
        <v>0</v>
      </c>
      <c r="M101" s="44"/>
      <c r="N101" s="44">
        <f>(3*N94)</f>
        <v>0</v>
      </c>
      <c r="O101" s="44">
        <f>(3*O94)</f>
        <v>6</v>
      </c>
      <c r="P101" s="44">
        <f>(3*P94)</f>
        <v>0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0</v>
      </c>
      <c r="K102" s="44">
        <f>(2*K95)</f>
        <v>0</v>
      </c>
      <c r="L102" s="44">
        <f>(2*L95)</f>
        <v>0</v>
      </c>
      <c r="M102" s="44"/>
      <c r="N102" s="44">
        <f>(2*N95)</f>
        <v>0</v>
      </c>
      <c r="O102" s="44">
        <f>(2*O95)</f>
        <v>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25</v>
      </c>
      <c r="D103" s="43">
        <f t="shared" si="10"/>
        <v>24</v>
      </c>
      <c r="E103" s="43">
        <f t="shared" si="10"/>
        <v>24</v>
      </c>
      <c r="F103" s="43">
        <f t="shared" si="10"/>
        <v>25</v>
      </c>
      <c r="G103" s="43">
        <f t="shared" si="10"/>
        <v>25</v>
      </c>
      <c r="H103" s="43">
        <f t="shared" si="10"/>
        <v>25</v>
      </c>
      <c r="I103" s="43"/>
      <c r="J103" s="43">
        <f>SUM(J99:J102)</f>
        <v>23</v>
      </c>
      <c r="K103" s="43">
        <f>SUM(K99:K102)</f>
        <v>21</v>
      </c>
      <c r="L103" s="43">
        <f>SUM(L99:L102)</f>
        <v>25</v>
      </c>
      <c r="M103" s="43"/>
      <c r="N103" s="43">
        <f>SUM(N99:N102)</f>
        <v>22</v>
      </c>
      <c r="O103" s="43">
        <f>SUM(O99:O102)</f>
        <v>19</v>
      </c>
      <c r="P103" s="43">
        <f>SUM(P99:P102)</f>
        <v>23</v>
      </c>
      <c r="Q103" s="44"/>
    </row>
    <row r="104" spans="2:17" ht="60">
      <c r="B104" s="46" t="s">
        <v>69</v>
      </c>
      <c r="C104" s="47">
        <f t="shared" ref="C104:H104" si="11">(C103/C88)</f>
        <v>5</v>
      </c>
      <c r="D104" s="47">
        <f t="shared" si="11"/>
        <v>4.8</v>
      </c>
      <c r="E104" s="47">
        <f t="shared" si="11"/>
        <v>4.8</v>
      </c>
      <c r="F104" s="47">
        <f t="shared" si="11"/>
        <v>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4.5999999999999996</v>
      </c>
      <c r="K104" s="47">
        <f>(K103/K88)</f>
        <v>4.2</v>
      </c>
      <c r="L104" s="47">
        <f>(L103/L88)</f>
        <v>5</v>
      </c>
      <c r="M104" s="44"/>
      <c r="N104" s="47">
        <f>(N103/N88)</f>
        <v>4.4000000000000004</v>
      </c>
      <c r="O104" s="47">
        <f>(O103/O88)</f>
        <v>3.8</v>
      </c>
      <c r="P104" s="47">
        <f>(P103/P88)</f>
        <v>4.5999999999999996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5</v>
      </c>
      <c r="J108" s="44"/>
      <c r="K108" s="44"/>
      <c r="L108" s="44"/>
      <c r="M108" s="44">
        <f>COUNTIF(M11:M48,"A")</f>
        <v>5</v>
      </c>
      <c r="N108" s="44"/>
      <c r="O108" s="44"/>
      <c r="P108" s="44"/>
      <c r="Q108" s="44">
        <f>COUNTIF(Q11:Q48,"A")</f>
        <v>5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5</v>
      </c>
    </row>
    <row r="118" spans="2:3">
      <c r="B118" s="49" t="s">
        <v>78</v>
      </c>
      <c r="C118" s="44">
        <f>SUM(C114:C117)</f>
        <v>5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1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96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5</v>
      </c>
      <c r="L11" s="13">
        <v>4</v>
      </c>
      <c r="M11" s="15" t="s">
        <v>80</v>
      </c>
      <c r="N11" s="16">
        <v>5</v>
      </c>
      <c r="O11" s="13">
        <v>5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3</v>
      </c>
      <c r="L12" s="21">
        <v>4</v>
      </c>
      <c r="M12" s="22" t="s">
        <v>80</v>
      </c>
      <c r="N12" s="23">
        <v>4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3</v>
      </c>
      <c r="L13" s="21">
        <v>5</v>
      </c>
      <c r="M13" s="22" t="s">
        <v>80</v>
      </c>
      <c r="N13" s="23">
        <v>5</v>
      </c>
      <c r="O13" s="21">
        <v>4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5</v>
      </c>
      <c r="M14" s="22" t="s">
        <v>80</v>
      </c>
      <c r="N14" s="23">
        <v>5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5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5</v>
      </c>
      <c r="L16" s="21">
        <v>5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5</v>
      </c>
      <c r="L17" s="21">
        <v>5</v>
      </c>
      <c r="M17" s="22" t="s">
        <v>80</v>
      </c>
      <c r="N17" s="23">
        <v>4</v>
      </c>
      <c r="O17" s="21">
        <v>4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3</v>
      </c>
      <c r="E18" s="21">
        <v>3</v>
      </c>
      <c r="F18" s="21">
        <v>3</v>
      </c>
      <c r="G18" s="21">
        <v>5</v>
      </c>
      <c r="H18" s="21">
        <v>5</v>
      </c>
      <c r="I18" s="22" t="s">
        <v>80</v>
      </c>
      <c r="J18" s="20">
        <v>4</v>
      </c>
      <c r="K18" s="21">
        <v>4</v>
      </c>
      <c r="L18" s="21">
        <v>4</v>
      </c>
      <c r="M18" s="22" t="s">
        <v>80</v>
      </c>
      <c r="N18" s="23">
        <v>4</v>
      </c>
      <c r="O18" s="21">
        <v>4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/>
      <c r="D19" s="21"/>
      <c r="E19" s="21"/>
      <c r="F19" s="21"/>
      <c r="G19" s="21"/>
      <c r="H19" s="21"/>
      <c r="I19" s="22"/>
      <c r="J19" s="20"/>
      <c r="K19" s="21"/>
      <c r="L19" s="21"/>
      <c r="M19" s="22"/>
      <c r="N19" s="23"/>
      <c r="O19" s="21"/>
      <c r="P19" s="21"/>
      <c r="Q19" s="22"/>
      <c r="S19" s="18"/>
    </row>
    <row r="20" spans="1:19">
      <c r="A20" s="2"/>
      <c r="B20" s="19" t="s">
        <v>31</v>
      </c>
      <c r="C20" s="20"/>
      <c r="D20" s="21"/>
      <c r="E20" s="21"/>
      <c r="F20" s="21"/>
      <c r="G20" s="21"/>
      <c r="H20" s="21"/>
      <c r="I20" s="22"/>
      <c r="J20" s="20"/>
      <c r="K20" s="21"/>
      <c r="L20" s="21"/>
      <c r="M20" s="22"/>
      <c r="N20" s="23"/>
      <c r="O20" s="21"/>
      <c r="P20" s="21"/>
      <c r="Q20" s="24"/>
      <c r="S20" s="18"/>
    </row>
    <row r="21" spans="1:19">
      <c r="A21" s="2"/>
      <c r="B21" s="19" t="s">
        <v>32</v>
      </c>
      <c r="C21" s="20"/>
      <c r="D21" s="21"/>
      <c r="E21" s="21"/>
      <c r="F21" s="21"/>
      <c r="G21" s="21"/>
      <c r="H21" s="21"/>
      <c r="I21" s="22"/>
      <c r="J21" s="20"/>
      <c r="K21" s="21"/>
      <c r="L21" s="21"/>
      <c r="M21" s="22"/>
      <c r="N21" s="23"/>
      <c r="O21" s="21"/>
      <c r="P21" s="21"/>
      <c r="Q21" s="24"/>
      <c r="S21" s="18"/>
    </row>
    <row r="22" spans="1:19">
      <c r="A22" s="2"/>
      <c r="B22" s="19" t="s">
        <v>33</v>
      </c>
      <c r="C22" s="20"/>
      <c r="D22" s="21"/>
      <c r="E22" s="21"/>
      <c r="F22" s="21"/>
      <c r="G22" s="21"/>
      <c r="H22" s="21"/>
      <c r="I22" s="22"/>
      <c r="J22" s="20"/>
      <c r="K22" s="21"/>
      <c r="L22" s="21"/>
      <c r="M22" s="22"/>
      <c r="N22" s="23"/>
      <c r="O22" s="21"/>
      <c r="P22" s="21"/>
      <c r="Q22" s="24"/>
      <c r="S22" s="18"/>
    </row>
    <row r="23" spans="1:19">
      <c r="A23" s="2"/>
      <c r="B23" s="19" t="s">
        <v>34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2"/>
      <c r="N23" s="23"/>
      <c r="O23" s="21"/>
      <c r="P23" s="21"/>
      <c r="Q23" s="24"/>
      <c r="S23" s="18"/>
    </row>
    <row r="24" spans="1:19">
      <c r="A24" s="2"/>
      <c r="B24" s="19" t="s">
        <v>35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2"/>
      <c r="N24" s="23"/>
      <c r="O24" s="21"/>
      <c r="P24" s="21"/>
      <c r="Q24" s="24"/>
      <c r="S24" s="18"/>
    </row>
    <row r="25" spans="1:19">
      <c r="A25" s="2"/>
      <c r="B25" s="19" t="s">
        <v>36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2"/>
      <c r="N25" s="23"/>
      <c r="O25" s="21"/>
      <c r="P25" s="21"/>
      <c r="Q25" s="24"/>
      <c r="S25" s="18"/>
    </row>
    <row r="26" spans="1:19">
      <c r="A26" s="2"/>
      <c r="B26" s="19" t="s">
        <v>37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2"/>
      <c r="N26" s="23"/>
      <c r="O26" s="21"/>
      <c r="P26" s="21"/>
      <c r="Q26" s="24"/>
      <c r="S26" s="18"/>
    </row>
    <row r="27" spans="1:19">
      <c r="A27" s="2"/>
      <c r="B27" s="19" t="s">
        <v>38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2"/>
      <c r="N27" s="23"/>
      <c r="O27" s="21"/>
      <c r="P27" s="21"/>
      <c r="Q27" s="24"/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8</v>
      </c>
      <c r="D49" s="33">
        <f t="shared" si="0"/>
        <v>8</v>
      </c>
      <c r="E49" s="33">
        <f t="shared" si="0"/>
        <v>8</v>
      </c>
      <c r="F49" s="33">
        <f t="shared" si="0"/>
        <v>8</v>
      </c>
      <c r="G49" s="33">
        <f t="shared" si="0"/>
        <v>8</v>
      </c>
      <c r="H49" s="33">
        <f t="shared" si="0"/>
        <v>8</v>
      </c>
      <c r="I49" s="34"/>
      <c r="J49" s="32">
        <f>J96</f>
        <v>8</v>
      </c>
      <c r="K49" s="33">
        <f>K96</f>
        <v>8</v>
      </c>
      <c r="L49" s="33">
        <f>L96</f>
        <v>8</v>
      </c>
      <c r="M49" s="34"/>
      <c r="N49" s="35">
        <f>N96</f>
        <v>8</v>
      </c>
      <c r="O49" s="33">
        <f>O96</f>
        <v>8</v>
      </c>
      <c r="P49" s="33">
        <f>P96</f>
        <v>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4.875</v>
      </c>
      <c r="D50" s="38">
        <f t="shared" si="1"/>
        <v>4.625</v>
      </c>
      <c r="E50" s="38">
        <f t="shared" si="1"/>
        <v>4.625</v>
      </c>
      <c r="F50" s="38">
        <f t="shared" si="1"/>
        <v>4.75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4.875</v>
      </c>
      <c r="K50" s="38">
        <f>K104</f>
        <v>4.375</v>
      </c>
      <c r="L50" s="38">
        <f>L104</f>
        <v>4.625</v>
      </c>
      <c r="M50" s="39" t="s">
        <v>62</v>
      </c>
      <c r="N50" s="40">
        <f>N104</f>
        <v>4.625</v>
      </c>
      <c r="O50" s="38">
        <f>O104</f>
        <v>4.625</v>
      </c>
      <c r="P50" s="38">
        <f>P104</f>
        <v>4.5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8</v>
      </c>
      <c r="D88" s="43">
        <f t="shared" si="2"/>
        <v>8</v>
      </c>
      <c r="E88" s="43">
        <f t="shared" si="2"/>
        <v>8</v>
      </c>
      <c r="F88" s="43">
        <f t="shared" si="2"/>
        <v>8</v>
      </c>
      <c r="G88" s="43">
        <f t="shared" si="2"/>
        <v>8</v>
      </c>
      <c r="H88" s="43">
        <f t="shared" si="2"/>
        <v>8</v>
      </c>
      <c r="I88" s="43"/>
      <c r="J88" s="43">
        <f>COUNT(J11:J48)</f>
        <v>8</v>
      </c>
      <c r="K88" s="43">
        <f>COUNT(K11:K48)</f>
        <v>8</v>
      </c>
      <c r="L88" s="43">
        <f>COUNT(L11:L48)</f>
        <v>8</v>
      </c>
      <c r="M88" s="43"/>
      <c r="N88" s="43">
        <f>COUNT(N11:N48)</f>
        <v>8</v>
      </c>
      <c r="O88" s="43">
        <f>COUNT(O11:O48)</f>
        <v>8</v>
      </c>
      <c r="P88" s="43">
        <f>COUNT(P11:P48)</f>
        <v>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7</v>
      </c>
      <c r="D92" s="44">
        <f t="shared" si="3"/>
        <v>6</v>
      </c>
      <c r="E92" s="44">
        <f t="shared" si="3"/>
        <v>6</v>
      </c>
      <c r="F92" s="44">
        <f t="shared" si="3"/>
        <v>7</v>
      </c>
      <c r="G92" s="44">
        <f t="shared" si="3"/>
        <v>8</v>
      </c>
      <c r="H92" s="44">
        <f t="shared" si="3"/>
        <v>8</v>
      </c>
      <c r="I92" s="44"/>
      <c r="J92" s="44">
        <f>COUNTIF(J11:J48,5)</f>
        <v>7</v>
      </c>
      <c r="K92" s="44">
        <f>COUNTIF(K11:K48,5)</f>
        <v>5</v>
      </c>
      <c r="L92" s="44">
        <f>COUNTIF(L11:L48,5)</f>
        <v>5</v>
      </c>
      <c r="M92" s="44"/>
      <c r="N92" s="44">
        <f>COUNTIF(N11:N48,5)</f>
        <v>5</v>
      </c>
      <c r="O92" s="44">
        <f>COUNTIF(O11:O48,5)</f>
        <v>5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1</v>
      </c>
      <c r="D93" s="44">
        <f t="shared" si="4"/>
        <v>1</v>
      </c>
      <c r="E93" s="44">
        <f t="shared" si="4"/>
        <v>1</v>
      </c>
      <c r="F93" s="44">
        <f t="shared" si="4"/>
        <v>0</v>
      </c>
      <c r="G93" s="44">
        <f t="shared" si="4"/>
        <v>0</v>
      </c>
      <c r="H93" s="44">
        <f t="shared" si="4"/>
        <v>0</v>
      </c>
      <c r="I93" s="44"/>
      <c r="J93" s="44">
        <f>COUNTIF(J11:J48,4)</f>
        <v>1</v>
      </c>
      <c r="K93" s="44">
        <f>COUNTIF(K11:K48,4)</f>
        <v>1</v>
      </c>
      <c r="L93" s="44">
        <f>COUNTIF(L11:L48,4)</f>
        <v>3</v>
      </c>
      <c r="M93" s="44"/>
      <c r="N93" s="44">
        <f>COUNTIF(N11:N48,4)</f>
        <v>3</v>
      </c>
      <c r="O93" s="44">
        <f>COUNTIF(O11:O48,4)</f>
        <v>3</v>
      </c>
      <c r="P93" s="44">
        <f>COUNTIF(P11:P48,4)</f>
        <v>2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1</v>
      </c>
      <c r="E94" s="44">
        <f t="shared" si="5"/>
        <v>1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0</v>
      </c>
      <c r="K94" s="44">
        <f>COUNTIF(K11:K48,3)</f>
        <v>2</v>
      </c>
      <c r="L94" s="44">
        <f>COUNTIF(L11:L48,3)</f>
        <v>0</v>
      </c>
      <c r="M94" s="44"/>
      <c r="N94" s="44">
        <f>COUNTIF(N11:N48,3)</f>
        <v>0</v>
      </c>
      <c r="O94" s="44">
        <f>COUNTIF(O11:O48,3)</f>
        <v>0</v>
      </c>
      <c r="P94" s="44">
        <f>COUNTIF(P11:P48,3)</f>
        <v>1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0</v>
      </c>
      <c r="K95" s="44">
        <f>COUNTIF(K11:K48,2)</f>
        <v>0</v>
      </c>
      <c r="L95" s="44">
        <f>COUNTIF(L11:L48,2)</f>
        <v>0</v>
      </c>
      <c r="M95" s="44"/>
      <c r="N95" s="44">
        <f>COUNTIF(N11:N48,2)</f>
        <v>0</v>
      </c>
      <c r="O95" s="44">
        <f>COUNTIF(O11:O48,2)</f>
        <v>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8</v>
      </c>
      <c r="D96" s="43">
        <f t="shared" si="7"/>
        <v>8</v>
      </c>
      <c r="E96" s="43">
        <f t="shared" si="7"/>
        <v>8</v>
      </c>
      <c r="F96" s="43">
        <f t="shared" si="7"/>
        <v>8</v>
      </c>
      <c r="G96" s="43">
        <f t="shared" si="7"/>
        <v>8</v>
      </c>
      <c r="H96" s="43">
        <f t="shared" si="7"/>
        <v>8</v>
      </c>
      <c r="I96" s="43"/>
      <c r="J96" s="43">
        <f>SUM(J92:J94)</f>
        <v>8</v>
      </c>
      <c r="K96" s="43">
        <f>SUM(K92:K94)</f>
        <v>8</v>
      </c>
      <c r="L96" s="43">
        <f>SUM(L92:L94)</f>
        <v>8</v>
      </c>
      <c r="M96" s="43"/>
      <c r="N96" s="43">
        <f>SUM(N92:N94)</f>
        <v>8</v>
      </c>
      <c r="O96" s="43">
        <f>SUM(O92:O94)</f>
        <v>8</v>
      </c>
      <c r="P96" s="43">
        <f>SUM(P92:P94)</f>
        <v>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100</v>
      </c>
      <c r="K97" s="44">
        <f>(K96/K88)*100</f>
        <v>100</v>
      </c>
      <c r="L97" s="44">
        <f>(L96/L88)*100</f>
        <v>100</v>
      </c>
      <c r="M97" s="44"/>
      <c r="N97" s="44">
        <f>(N96/N88)*100</f>
        <v>100</v>
      </c>
      <c r="O97" s="44">
        <f>(O96/O88)*100</f>
        <v>100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35</v>
      </c>
      <c r="D99" s="44">
        <f t="shared" si="9"/>
        <v>30</v>
      </c>
      <c r="E99" s="44">
        <f t="shared" si="9"/>
        <v>30</v>
      </c>
      <c r="F99" s="44">
        <f t="shared" si="9"/>
        <v>35</v>
      </c>
      <c r="G99" s="44">
        <f t="shared" si="9"/>
        <v>40</v>
      </c>
      <c r="H99" s="44">
        <f t="shared" si="9"/>
        <v>40</v>
      </c>
      <c r="I99" s="44"/>
      <c r="J99" s="44">
        <f>(5*J92)</f>
        <v>35</v>
      </c>
      <c r="K99" s="44">
        <f>(5*K92)</f>
        <v>25</v>
      </c>
      <c r="L99" s="44">
        <f>(5*L92)</f>
        <v>25</v>
      </c>
      <c r="M99" s="44"/>
      <c r="N99" s="44">
        <f>(5*N92)</f>
        <v>25</v>
      </c>
      <c r="O99" s="44">
        <f>(5*O92)</f>
        <v>25</v>
      </c>
      <c r="P99" s="44">
        <f>(5*P92)</f>
        <v>25</v>
      </c>
      <c r="Q99" s="44"/>
    </row>
    <row r="100" spans="2:17">
      <c r="B100" s="182"/>
      <c r="C100" s="44">
        <f>(4*C93)</f>
        <v>4</v>
      </c>
      <c r="D100" s="44">
        <f>(4*D93)</f>
        <v>4</v>
      </c>
      <c r="E100" s="44">
        <f>(4*E93)</f>
        <v>4</v>
      </c>
      <c r="F100" s="44">
        <f>(4*F93)</f>
        <v>0</v>
      </c>
      <c r="G100" s="44">
        <f t="shared" si="9"/>
        <v>0</v>
      </c>
      <c r="H100" s="44">
        <f t="shared" si="9"/>
        <v>0</v>
      </c>
      <c r="I100" s="44"/>
      <c r="J100" s="44">
        <f>(4*J93)</f>
        <v>4</v>
      </c>
      <c r="K100" s="44">
        <f>(4*K93)</f>
        <v>4</v>
      </c>
      <c r="L100" s="44">
        <f>(4*L93)</f>
        <v>12</v>
      </c>
      <c r="M100" s="44"/>
      <c r="N100" s="44">
        <f>(4*N93)</f>
        <v>12</v>
      </c>
      <c r="O100" s="44">
        <f>(4*O93)</f>
        <v>12</v>
      </c>
      <c r="P100" s="44">
        <f>(4*P93)</f>
        <v>8</v>
      </c>
      <c r="Q100" s="44"/>
    </row>
    <row r="101" spans="2:17">
      <c r="B101" s="182"/>
      <c r="C101" s="44">
        <f>(3*C94)</f>
        <v>0</v>
      </c>
      <c r="D101" s="44">
        <f>(3*D94)</f>
        <v>3</v>
      </c>
      <c r="E101" s="44">
        <f>(3*E94)</f>
        <v>3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0</v>
      </c>
      <c r="K101" s="44">
        <f>(3*K94)</f>
        <v>6</v>
      </c>
      <c r="L101" s="44">
        <f>(3*L94)</f>
        <v>0</v>
      </c>
      <c r="M101" s="44"/>
      <c r="N101" s="44">
        <f>(3*N94)</f>
        <v>0</v>
      </c>
      <c r="O101" s="44">
        <f>(3*O94)</f>
        <v>0</v>
      </c>
      <c r="P101" s="44">
        <f>(3*P94)</f>
        <v>3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0</v>
      </c>
      <c r="K102" s="44">
        <f>(2*K95)</f>
        <v>0</v>
      </c>
      <c r="L102" s="44">
        <f>(2*L95)</f>
        <v>0</v>
      </c>
      <c r="M102" s="44"/>
      <c r="N102" s="44">
        <f>(2*N95)</f>
        <v>0</v>
      </c>
      <c r="O102" s="44">
        <f>(2*O95)</f>
        <v>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39</v>
      </c>
      <c r="D103" s="43">
        <f t="shared" si="10"/>
        <v>37</v>
      </c>
      <c r="E103" s="43">
        <f t="shared" si="10"/>
        <v>37</v>
      </c>
      <c r="F103" s="43">
        <f t="shared" si="10"/>
        <v>38</v>
      </c>
      <c r="G103" s="43">
        <f t="shared" si="10"/>
        <v>40</v>
      </c>
      <c r="H103" s="43">
        <f t="shared" si="10"/>
        <v>40</v>
      </c>
      <c r="I103" s="43"/>
      <c r="J103" s="43">
        <f>SUM(J99:J102)</f>
        <v>39</v>
      </c>
      <c r="K103" s="43">
        <f>SUM(K99:K102)</f>
        <v>35</v>
      </c>
      <c r="L103" s="43">
        <f>SUM(L99:L102)</f>
        <v>37</v>
      </c>
      <c r="M103" s="43"/>
      <c r="N103" s="43">
        <f>SUM(N99:N102)</f>
        <v>37</v>
      </c>
      <c r="O103" s="43">
        <f>SUM(O99:O102)</f>
        <v>37</v>
      </c>
      <c r="P103" s="43">
        <f>SUM(P99:P102)</f>
        <v>36</v>
      </c>
      <c r="Q103" s="44"/>
    </row>
    <row r="104" spans="2:17" ht="60">
      <c r="B104" s="46" t="s">
        <v>69</v>
      </c>
      <c r="C104" s="47">
        <f t="shared" ref="C104:H104" si="11">(C103/C88)</f>
        <v>4.875</v>
      </c>
      <c r="D104" s="47">
        <f t="shared" si="11"/>
        <v>4.625</v>
      </c>
      <c r="E104" s="47">
        <f t="shared" si="11"/>
        <v>4.625</v>
      </c>
      <c r="F104" s="47">
        <f t="shared" si="11"/>
        <v>4.75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4.875</v>
      </c>
      <c r="K104" s="47">
        <f>(K103/K88)</f>
        <v>4.375</v>
      </c>
      <c r="L104" s="47">
        <f>(L103/L88)</f>
        <v>4.625</v>
      </c>
      <c r="M104" s="44"/>
      <c r="N104" s="47">
        <f>(N103/N88)</f>
        <v>4.625</v>
      </c>
      <c r="O104" s="47">
        <f>(O103/O88)</f>
        <v>4.625</v>
      </c>
      <c r="P104" s="47">
        <f>(P103/P88)</f>
        <v>4.5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8</v>
      </c>
      <c r="J108" s="44"/>
      <c r="K108" s="44"/>
      <c r="L108" s="44"/>
      <c r="M108" s="44">
        <f>COUNTIF(M11:M48,"A")</f>
        <v>8</v>
      </c>
      <c r="N108" s="44"/>
      <c r="O108" s="44"/>
      <c r="P108" s="44"/>
      <c r="Q108" s="44">
        <f>COUNTIF(Q11:Q48,"A")</f>
        <v>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8</v>
      </c>
    </row>
    <row r="118" spans="2:3">
      <c r="B118" s="49" t="s">
        <v>78</v>
      </c>
      <c r="C118" s="44">
        <f>SUM(C114:C117)</f>
        <v>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2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97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4</v>
      </c>
      <c r="L11" s="13">
        <v>4</v>
      </c>
      <c r="M11" s="15" t="s">
        <v>80</v>
      </c>
      <c r="N11" s="16">
        <v>3</v>
      </c>
      <c r="O11" s="13">
        <v>2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5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3</v>
      </c>
      <c r="E13" s="21">
        <v>3</v>
      </c>
      <c r="F13" s="21">
        <v>5</v>
      </c>
      <c r="G13" s="21">
        <v>5</v>
      </c>
      <c r="H13" s="21">
        <v>4</v>
      </c>
      <c r="I13" s="22" t="s">
        <v>80</v>
      </c>
      <c r="J13" s="20">
        <v>5</v>
      </c>
      <c r="K13" s="21">
        <v>4</v>
      </c>
      <c r="L13" s="21">
        <v>4</v>
      </c>
      <c r="M13" s="22" t="s">
        <v>80</v>
      </c>
      <c r="N13" s="23">
        <v>2</v>
      </c>
      <c r="O13" s="21">
        <v>2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5</v>
      </c>
      <c r="M14" s="22" t="s">
        <v>80</v>
      </c>
      <c r="N14" s="23">
        <v>4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4</v>
      </c>
      <c r="G15" s="21">
        <v>5</v>
      </c>
      <c r="H15" s="21">
        <v>5</v>
      </c>
      <c r="I15" s="22" t="s">
        <v>80</v>
      </c>
      <c r="J15" s="20">
        <v>5</v>
      </c>
      <c r="K15" s="21">
        <v>4</v>
      </c>
      <c r="L15" s="21">
        <v>4</v>
      </c>
      <c r="M15" s="22" t="s">
        <v>80</v>
      </c>
      <c r="N15" s="23">
        <v>2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3</v>
      </c>
      <c r="E16" s="21">
        <v>3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5</v>
      </c>
      <c r="L16" s="21">
        <v>5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5</v>
      </c>
      <c r="L17" s="21">
        <v>5</v>
      </c>
      <c r="M17" s="22" t="s">
        <v>80</v>
      </c>
      <c r="N17" s="23">
        <v>5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4</v>
      </c>
      <c r="E18" s="21">
        <v>4</v>
      </c>
      <c r="F18" s="21">
        <v>5</v>
      </c>
      <c r="G18" s="21">
        <v>5</v>
      </c>
      <c r="H18" s="21">
        <v>4</v>
      </c>
      <c r="I18" s="22" t="s">
        <v>80</v>
      </c>
      <c r="J18" s="20">
        <v>4</v>
      </c>
      <c r="K18" s="21">
        <v>2</v>
      </c>
      <c r="L18" s="21">
        <v>4</v>
      </c>
      <c r="M18" s="22" t="s">
        <v>80</v>
      </c>
      <c r="N18" s="23">
        <v>5</v>
      </c>
      <c r="O18" s="21">
        <v>4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4</v>
      </c>
      <c r="G19" s="21">
        <v>5</v>
      </c>
      <c r="H19" s="21">
        <v>5</v>
      </c>
      <c r="I19" s="22" t="s">
        <v>80</v>
      </c>
      <c r="J19" s="20">
        <v>5</v>
      </c>
      <c r="K19" s="21">
        <v>5</v>
      </c>
      <c r="L19" s="21">
        <v>5</v>
      </c>
      <c r="M19" s="22" t="s">
        <v>80</v>
      </c>
      <c r="N19" s="23">
        <v>4</v>
      </c>
      <c r="O19" s="21">
        <v>5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4</v>
      </c>
      <c r="L20" s="21">
        <v>5</v>
      </c>
      <c r="M20" s="22" t="s">
        <v>80</v>
      </c>
      <c r="N20" s="23">
        <v>4</v>
      </c>
      <c r="O20" s="21">
        <v>4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5</v>
      </c>
      <c r="L21" s="21">
        <v>5</v>
      </c>
      <c r="M21" s="22" t="s">
        <v>80</v>
      </c>
      <c r="N21" s="23">
        <v>3</v>
      </c>
      <c r="O21" s="21">
        <v>4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5</v>
      </c>
      <c r="K22" s="21">
        <v>3</v>
      </c>
      <c r="L22" s="21">
        <v>5</v>
      </c>
      <c r="M22" s="22" t="s">
        <v>80</v>
      </c>
      <c r="N22" s="23">
        <v>5</v>
      </c>
      <c r="O22" s="21">
        <v>4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2"/>
      <c r="N23" s="23"/>
      <c r="O23" s="21"/>
      <c r="P23" s="21"/>
      <c r="Q23" s="24"/>
      <c r="S23" s="18"/>
    </row>
    <row r="24" spans="1:19">
      <c r="A24" s="2"/>
      <c r="B24" s="19" t="s">
        <v>35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2"/>
      <c r="N24" s="23"/>
      <c r="O24" s="21"/>
      <c r="P24" s="21"/>
      <c r="Q24" s="24"/>
      <c r="S24" s="18"/>
    </row>
    <row r="25" spans="1:19">
      <c r="A25" s="2"/>
      <c r="B25" s="19" t="s">
        <v>36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2"/>
      <c r="N25" s="23"/>
      <c r="O25" s="21"/>
      <c r="P25" s="21"/>
      <c r="Q25" s="24"/>
      <c r="S25" s="18"/>
    </row>
    <row r="26" spans="1:19">
      <c r="A26" s="2"/>
      <c r="B26" s="19" t="s">
        <v>37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2"/>
      <c r="N26" s="23"/>
      <c r="O26" s="21"/>
      <c r="P26" s="21"/>
      <c r="Q26" s="24"/>
      <c r="S26" s="18"/>
    </row>
    <row r="27" spans="1:19">
      <c r="A27" s="2"/>
      <c r="B27" s="19" t="s">
        <v>38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2"/>
      <c r="N27" s="23"/>
      <c r="O27" s="21"/>
      <c r="P27" s="21"/>
      <c r="Q27" s="24"/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12</v>
      </c>
      <c r="D49" s="33">
        <f t="shared" si="0"/>
        <v>12</v>
      </c>
      <c r="E49" s="33">
        <f t="shared" si="0"/>
        <v>12</v>
      </c>
      <c r="F49" s="33">
        <f t="shared" si="0"/>
        <v>12</v>
      </c>
      <c r="G49" s="33">
        <f t="shared" si="0"/>
        <v>12</v>
      </c>
      <c r="H49" s="33">
        <f t="shared" si="0"/>
        <v>12</v>
      </c>
      <c r="I49" s="34"/>
      <c r="J49" s="32">
        <f>J96</f>
        <v>12</v>
      </c>
      <c r="K49" s="33">
        <f>K96</f>
        <v>11</v>
      </c>
      <c r="L49" s="33">
        <f>L96</f>
        <v>12</v>
      </c>
      <c r="M49" s="34"/>
      <c r="N49" s="35">
        <f>N96</f>
        <v>10</v>
      </c>
      <c r="O49" s="33">
        <f>O96</f>
        <v>10</v>
      </c>
      <c r="P49" s="33">
        <f>P96</f>
        <v>12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4.916666666666667</v>
      </c>
      <c r="D50" s="38">
        <f t="shared" si="1"/>
        <v>4.583333333333333</v>
      </c>
      <c r="E50" s="38">
        <f t="shared" si="1"/>
        <v>4.583333333333333</v>
      </c>
      <c r="F50" s="38">
        <f t="shared" si="1"/>
        <v>4.833333333333333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4.916666666666667</v>
      </c>
      <c r="K50" s="38">
        <f>K104</f>
        <v>4.25</v>
      </c>
      <c r="L50" s="38">
        <f>L104</f>
        <v>4.666666666666667</v>
      </c>
      <c r="M50" s="39" t="s">
        <v>62</v>
      </c>
      <c r="N50" s="40">
        <f>N104</f>
        <v>3.9166666666666665</v>
      </c>
      <c r="O50" s="38">
        <f>O104</f>
        <v>4.166666666666667</v>
      </c>
      <c r="P50" s="38">
        <f>P104</f>
        <v>4.666666666666667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12</v>
      </c>
      <c r="D88" s="43">
        <f t="shared" si="2"/>
        <v>12</v>
      </c>
      <c r="E88" s="43">
        <f t="shared" si="2"/>
        <v>12</v>
      </c>
      <c r="F88" s="43">
        <f t="shared" si="2"/>
        <v>12</v>
      </c>
      <c r="G88" s="43">
        <f t="shared" si="2"/>
        <v>12</v>
      </c>
      <c r="H88" s="43">
        <f t="shared" si="2"/>
        <v>12</v>
      </c>
      <c r="I88" s="43"/>
      <c r="J88" s="43">
        <f>COUNT(J11:J48)</f>
        <v>12</v>
      </c>
      <c r="K88" s="43">
        <f>COUNT(K11:K48)</f>
        <v>12</v>
      </c>
      <c r="L88" s="43">
        <f>COUNT(L11:L48)</f>
        <v>12</v>
      </c>
      <c r="M88" s="43"/>
      <c r="N88" s="43">
        <f>COUNT(N11:N48)</f>
        <v>12</v>
      </c>
      <c r="O88" s="43">
        <f>COUNT(O11:O48)</f>
        <v>12</v>
      </c>
      <c r="P88" s="43">
        <f>COUNT(P11:P48)</f>
        <v>12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11</v>
      </c>
      <c r="D92" s="44">
        <f t="shared" si="3"/>
        <v>9</v>
      </c>
      <c r="E92" s="44">
        <f t="shared" si="3"/>
        <v>9</v>
      </c>
      <c r="F92" s="44">
        <f t="shared" si="3"/>
        <v>10</v>
      </c>
      <c r="G92" s="44">
        <f t="shared" si="3"/>
        <v>12</v>
      </c>
      <c r="H92" s="44">
        <f t="shared" si="3"/>
        <v>10</v>
      </c>
      <c r="I92" s="44"/>
      <c r="J92" s="44">
        <f>COUNTIF(J11:J48,5)</f>
        <v>11</v>
      </c>
      <c r="K92" s="44">
        <f>COUNTIF(K11:K48,5)</f>
        <v>6</v>
      </c>
      <c r="L92" s="44">
        <f>COUNTIF(L11:L48,5)</f>
        <v>8</v>
      </c>
      <c r="M92" s="44"/>
      <c r="N92" s="44">
        <f>COUNTIF(N11:N48,5)</f>
        <v>5</v>
      </c>
      <c r="O92" s="44">
        <f>COUNTIF(O11:O48,5)</f>
        <v>6</v>
      </c>
      <c r="P92" s="44">
        <f>COUNTIF(P11:P48,5)</f>
        <v>8</v>
      </c>
      <c r="Q92" s="44"/>
    </row>
    <row r="93" spans="2:17">
      <c r="B93" s="180"/>
      <c r="C93" s="44">
        <f t="shared" ref="C93:H93" si="4">COUNTIF(C11:C48,4)</f>
        <v>1</v>
      </c>
      <c r="D93" s="44">
        <f t="shared" si="4"/>
        <v>1</v>
      </c>
      <c r="E93" s="44">
        <f t="shared" si="4"/>
        <v>1</v>
      </c>
      <c r="F93" s="44">
        <f t="shared" si="4"/>
        <v>2</v>
      </c>
      <c r="G93" s="44">
        <f t="shared" si="4"/>
        <v>0</v>
      </c>
      <c r="H93" s="44">
        <f t="shared" si="4"/>
        <v>2</v>
      </c>
      <c r="I93" s="44"/>
      <c r="J93" s="44">
        <f>COUNTIF(J11:J48,4)</f>
        <v>1</v>
      </c>
      <c r="K93" s="44">
        <f>COUNTIF(K11:K48,4)</f>
        <v>4</v>
      </c>
      <c r="L93" s="44">
        <f>COUNTIF(L11:L48,4)</f>
        <v>4</v>
      </c>
      <c r="M93" s="44"/>
      <c r="N93" s="44">
        <f>COUNTIF(N11:N48,4)</f>
        <v>3</v>
      </c>
      <c r="O93" s="44">
        <f>COUNTIF(O11:O48,4)</f>
        <v>4</v>
      </c>
      <c r="P93" s="44">
        <f>COUNTIF(P11:P48,4)</f>
        <v>4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2</v>
      </c>
      <c r="E94" s="44">
        <f t="shared" si="5"/>
        <v>2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0</v>
      </c>
      <c r="K94" s="44">
        <f>COUNTIF(K11:K48,3)</f>
        <v>1</v>
      </c>
      <c r="L94" s="44">
        <f>COUNTIF(L11:L48,3)</f>
        <v>0</v>
      </c>
      <c r="M94" s="44"/>
      <c r="N94" s="44">
        <f>COUNTIF(N11:N48,3)</f>
        <v>2</v>
      </c>
      <c r="O94" s="44">
        <f>COUNTIF(O11:O48,3)</f>
        <v>0</v>
      </c>
      <c r="P94" s="44">
        <f>COUNTIF(P11:P48,3)</f>
        <v>0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0</v>
      </c>
      <c r="K95" s="44">
        <f>COUNTIF(K11:K48,2)</f>
        <v>1</v>
      </c>
      <c r="L95" s="44">
        <f>COUNTIF(L11:L48,2)</f>
        <v>0</v>
      </c>
      <c r="M95" s="44"/>
      <c r="N95" s="44">
        <f>COUNTIF(N11:N48,2)</f>
        <v>2</v>
      </c>
      <c r="O95" s="44">
        <f>COUNTIF(O11:O48,2)</f>
        <v>2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12</v>
      </c>
      <c r="D96" s="43">
        <f t="shared" si="7"/>
        <v>12</v>
      </c>
      <c r="E96" s="43">
        <f t="shared" si="7"/>
        <v>12</v>
      </c>
      <c r="F96" s="43">
        <f t="shared" si="7"/>
        <v>12</v>
      </c>
      <c r="G96" s="43">
        <f t="shared" si="7"/>
        <v>12</v>
      </c>
      <c r="H96" s="43">
        <f t="shared" si="7"/>
        <v>12</v>
      </c>
      <c r="I96" s="43"/>
      <c r="J96" s="43">
        <f>SUM(J92:J94)</f>
        <v>12</v>
      </c>
      <c r="K96" s="43">
        <f>SUM(K92:K94)</f>
        <v>11</v>
      </c>
      <c r="L96" s="43">
        <f>SUM(L92:L94)</f>
        <v>12</v>
      </c>
      <c r="M96" s="43"/>
      <c r="N96" s="43">
        <f>SUM(N92:N94)</f>
        <v>10</v>
      </c>
      <c r="O96" s="43">
        <f>SUM(O92:O94)</f>
        <v>10</v>
      </c>
      <c r="P96" s="43">
        <f>SUM(P92:P94)</f>
        <v>12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100</v>
      </c>
      <c r="K97" s="44">
        <f>(K96/K88)*100</f>
        <v>91.666666666666657</v>
      </c>
      <c r="L97" s="44">
        <f>(L96/L88)*100</f>
        <v>100</v>
      </c>
      <c r="M97" s="44"/>
      <c r="N97" s="44">
        <f>(N96/N88)*100</f>
        <v>83.333333333333343</v>
      </c>
      <c r="O97" s="44">
        <f>(O96/O88)*100</f>
        <v>83.333333333333343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55</v>
      </c>
      <c r="D99" s="44">
        <f t="shared" si="9"/>
        <v>45</v>
      </c>
      <c r="E99" s="44">
        <f t="shared" si="9"/>
        <v>45</v>
      </c>
      <c r="F99" s="44">
        <f t="shared" si="9"/>
        <v>50</v>
      </c>
      <c r="G99" s="44">
        <f t="shared" si="9"/>
        <v>60</v>
      </c>
      <c r="H99" s="44">
        <f t="shared" si="9"/>
        <v>50</v>
      </c>
      <c r="I99" s="44"/>
      <c r="J99" s="44">
        <f>(5*J92)</f>
        <v>55</v>
      </c>
      <c r="K99" s="44">
        <f>(5*K92)</f>
        <v>30</v>
      </c>
      <c r="L99" s="44">
        <f>(5*L92)</f>
        <v>40</v>
      </c>
      <c r="M99" s="44"/>
      <c r="N99" s="44">
        <f>(5*N92)</f>
        <v>25</v>
      </c>
      <c r="O99" s="44">
        <f>(5*O92)</f>
        <v>30</v>
      </c>
      <c r="P99" s="44">
        <f>(5*P92)</f>
        <v>40</v>
      </c>
      <c r="Q99" s="44"/>
    </row>
    <row r="100" spans="2:17">
      <c r="B100" s="182"/>
      <c r="C100" s="44">
        <f>(4*C93)</f>
        <v>4</v>
      </c>
      <c r="D100" s="44">
        <f>(4*D93)</f>
        <v>4</v>
      </c>
      <c r="E100" s="44">
        <f>(4*E93)</f>
        <v>4</v>
      </c>
      <c r="F100" s="44">
        <f>(4*F93)</f>
        <v>8</v>
      </c>
      <c r="G100" s="44">
        <f t="shared" si="9"/>
        <v>0</v>
      </c>
      <c r="H100" s="44">
        <f t="shared" si="9"/>
        <v>10</v>
      </c>
      <c r="I100" s="44"/>
      <c r="J100" s="44">
        <f>(4*J93)</f>
        <v>4</v>
      </c>
      <c r="K100" s="44">
        <f>(4*K93)</f>
        <v>16</v>
      </c>
      <c r="L100" s="44">
        <f>(4*L93)</f>
        <v>16</v>
      </c>
      <c r="M100" s="44"/>
      <c r="N100" s="44">
        <f>(4*N93)</f>
        <v>12</v>
      </c>
      <c r="O100" s="44">
        <f>(4*O93)</f>
        <v>16</v>
      </c>
      <c r="P100" s="44">
        <f>(4*P93)</f>
        <v>16</v>
      </c>
      <c r="Q100" s="44"/>
    </row>
    <row r="101" spans="2:17">
      <c r="B101" s="182"/>
      <c r="C101" s="44">
        <f>(3*C94)</f>
        <v>0</v>
      </c>
      <c r="D101" s="44">
        <f>(3*D94)</f>
        <v>6</v>
      </c>
      <c r="E101" s="44">
        <f>(3*E94)</f>
        <v>6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0</v>
      </c>
      <c r="K101" s="44">
        <f>(3*K94)</f>
        <v>3</v>
      </c>
      <c r="L101" s="44">
        <f>(3*L94)</f>
        <v>0</v>
      </c>
      <c r="M101" s="44"/>
      <c r="N101" s="44">
        <f>(3*N94)</f>
        <v>6</v>
      </c>
      <c r="O101" s="44">
        <f>(3*O94)</f>
        <v>0</v>
      </c>
      <c r="P101" s="44">
        <f>(3*P94)</f>
        <v>0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0</v>
      </c>
      <c r="K102" s="44">
        <f>(2*K95)</f>
        <v>2</v>
      </c>
      <c r="L102" s="44">
        <f>(2*L95)</f>
        <v>0</v>
      </c>
      <c r="M102" s="44"/>
      <c r="N102" s="44">
        <f>(2*N95)</f>
        <v>4</v>
      </c>
      <c r="O102" s="44">
        <f>(2*O95)</f>
        <v>4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59</v>
      </c>
      <c r="D103" s="43">
        <f t="shared" si="10"/>
        <v>55</v>
      </c>
      <c r="E103" s="43">
        <f t="shared" si="10"/>
        <v>55</v>
      </c>
      <c r="F103" s="43">
        <f t="shared" si="10"/>
        <v>58</v>
      </c>
      <c r="G103" s="43">
        <f t="shared" si="10"/>
        <v>60</v>
      </c>
      <c r="H103" s="43">
        <f t="shared" si="10"/>
        <v>60</v>
      </c>
      <c r="I103" s="43"/>
      <c r="J103" s="43">
        <f>SUM(J99:J102)</f>
        <v>59</v>
      </c>
      <c r="K103" s="43">
        <f>SUM(K99:K102)</f>
        <v>51</v>
      </c>
      <c r="L103" s="43">
        <f>SUM(L99:L102)</f>
        <v>56</v>
      </c>
      <c r="M103" s="43"/>
      <c r="N103" s="43">
        <f>SUM(N99:N102)</f>
        <v>47</v>
      </c>
      <c r="O103" s="43">
        <f>SUM(O99:O102)</f>
        <v>50</v>
      </c>
      <c r="P103" s="43">
        <f>SUM(P99:P102)</f>
        <v>56</v>
      </c>
      <c r="Q103" s="44"/>
    </row>
    <row r="104" spans="2:17" ht="60">
      <c r="B104" s="46" t="s">
        <v>69</v>
      </c>
      <c r="C104" s="47">
        <f t="shared" ref="C104:H104" si="11">(C103/C88)</f>
        <v>4.916666666666667</v>
      </c>
      <c r="D104" s="47">
        <f t="shared" si="11"/>
        <v>4.583333333333333</v>
      </c>
      <c r="E104" s="47">
        <f t="shared" si="11"/>
        <v>4.583333333333333</v>
      </c>
      <c r="F104" s="47">
        <f t="shared" si="11"/>
        <v>4.833333333333333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4.916666666666667</v>
      </c>
      <c r="K104" s="47">
        <f>(K103/K88)</f>
        <v>4.25</v>
      </c>
      <c r="L104" s="47">
        <f>(L103/L88)</f>
        <v>4.666666666666667</v>
      </c>
      <c r="M104" s="44"/>
      <c r="N104" s="47">
        <f>(N103/N88)</f>
        <v>3.9166666666666665</v>
      </c>
      <c r="O104" s="47">
        <f>(O103/O88)</f>
        <v>4.166666666666667</v>
      </c>
      <c r="P104" s="47">
        <f>(P103/P88)</f>
        <v>4.666666666666667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12</v>
      </c>
      <c r="J108" s="44"/>
      <c r="K108" s="44"/>
      <c r="L108" s="44"/>
      <c r="M108" s="44">
        <f>COUNTIF(M11:M48,"A")</f>
        <v>12</v>
      </c>
      <c r="N108" s="44"/>
      <c r="O108" s="44"/>
      <c r="P108" s="44"/>
      <c r="Q108" s="44">
        <f>COUNTIF(Q11:Q48,"A")</f>
        <v>12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12</v>
      </c>
    </row>
    <row r="118" spans="2:3">
      <c r="B118" s="49" t="s">
        <v>78</v>
      </c>
      <c r="C118" s="44">
        <f>SUM(C114:C117)</f>
        <v>12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6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98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4</v>
      </c>
      <c r="I11" s="14" t="s">
        <v>80</v>
      </c>
      <c r="J11" s="12">
        <v>2</v>
      </c>
      <c r="K11" s="13">
        <v>5</v>
      </c>
      <c r="L11" s="13">
        <v>4</v>
      </c>
      <c r="M11" s="15" t="s">
        <v>80</v>
      </c>
      <c r="N11" s="16">
        <v>4</v>
      </c>
      <c r="O11" s="13">
        <v>4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2</v>
      </c>
      <c r="K12" s="21">
        <v>5</v>
      </c>
      <c r="L12" s="21">
        <v>5</v>
      </c>
      <c r="M12" s="22" t="s">
        <v>80</v>
      </c>
      <c r="N12" s="23">
        <v>4</v>
      </c>
      <c r="O12" s="21">
        <v>4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2</v>
      </c>
      <c r="K13" s="21">
        <v>5</v>
      </c>
      <c r="L13" s="21">
        <v>5</v>
      </c>
      <c r="M13" s="22" t="s">
        <v>80</v>
      </c>
      <c r="N13" s="23">
        <v>5</v>
      </c>
      <c r="O13" s="21">
        <v>5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2</v>
      </c>
      <c r="K14" s="21">
        <v>5</v>
      </c>
      <c r="L14" s="21">
        <v>4</v>
      </c>
      <c r="M14" s="22" t="s">
        <v>80</v>
      </c>
      <c r="N14" s="23">
        <v>4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2</v>
      </c>
      <c r="K15" s="21">
        <v>4</v>
      </c>
      <c r="L15" s="21">
        <v>4</v>
      </c>
      <c r="M15" s="22" t="s">
        <v>80</v>
      </c>
      <c r="N15" s="23">
        <v>3</v>
      </c>
      <c r="O15" s="21">
        <v>4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2</v>
      </c>
      <c r="K16" s="21">
        <v>5</v>
      </c>
      <c r="L16" s="21">
        <v>4</v>
      </c>
      <c r="M16" s="22" t="s">
        <v>80</v>
      </c>
      <c r="N16" s="23">
        <v>4</v>
      </c>
      <c r="O16" s="21">
        <v>4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4</v>
      </c>
      <c r="D17" s="21">
        <v>3</v>
      </c>
      <c r="E17" s="21">
        <v>3</v>
      </c>
      <c r="F17" s="21">
        <v>5</v>
      </c>
      <c r="G17" s="21">
        <v>5</v>
      </c>
      <c r="H17" s="21">
        <v>5</v>
      </c>
      <c r="I17" s="22" t="s">
        <v>80</v>
      </c>
      <c r="J17" s="20">
        <v>2</v>
      </c>
      <c r="K17" s="21">
        <v>5</v>
      </c>
      <c r="L17" s="21">
        <v>3</v>
      </c>
      <c r="M17" s="22" t="s">
        <v>80</v>
      </c>
      <c r="N17" s="23">
        <v>2</v>
      </c>
      <c r="O17" s="21">
        <v>4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4</v>
      </c>
      <c r="E18" s="21">
        <v>4</v>
      </c>
      <c r="F18" s="21">
        <v>5</v>
      </c>
      <c r="G18" s="21">
        <v>5</v>
      </c>
      <c r="H18" s="21">
        <v>4</v>
      </c>
      <c r="I18" s="22" t="s">
        <v>80</v>
      </c>
      <c r="J18" s="20">
        <v>2</v>
      </c>
      <c r="K18" s="21">
        <v>3</v>
      </c>
      <c r="L18" s="21">
        <v>2</v>
      </c>
      <c r="M18" s="22" t="s">
        <v>80</v>
      </c>
      <c r="N18" s="23">
        <v>2</v>
      </c>
      <c r="O18" s="21">
        <v>2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2</v>
      </c>
      <c r="K19" s="21">
        <v>5</v>
      </c>
      <c r="L19" s="21">
        <v>5</v>
      </c>
      <c r="M19" s="22" t="s">
        <v>80</v>
      </c>
      <c r="N19" s="23">
        <v>5</v>
      </c>
      <c r="O19" s="21">
        <v>5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2</v>
      </c>
      <c r="K20" s="21">
        <v>4</v>
      </c>
      <c r="L20" s="21">
        <v>4</v>
      </c>
      <c r="M20" s="22" t="s">
        <v>80</v>
      </c>
      <c r="N20" s="23">
        <v>4</v>
      </c>
      <c r="O20" s="21">
        <v>4</v>
      </c>
      <c r="P20" s="21">
        <v>3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4</v>
      </c>
      <c r="I21" s="22" t="s">
        <v>80</v>
      </c>
      <c r="J21" s="20">
        <v>2</v>
      </c>
      <c r="K21" s="21">
        <v>4</v>
      </c>
      <c r="L21" s="21">
        <v>4</v>
      </c>
      <c r="M21" s="22" t="s">
        <v>80</v>
      </c>
      <c r="N21" s="23">
        <v>5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4</v>
      </c>
      <c r="I22" s="22" t="s">
        <v>80</v>
      </c>
      <c r="J22" s="20">
        <v>2</v>
      </c>
      <c r="K22" s="21">
        <v>4</v>
      </c>
      <c r="L22" s="21">
        <v>4</v>
      </c>
      <c r="M22" s="22" t="s">
        <v>80</v>
      </c>
      <c r="N22" s="23">
        <v>3</v>
      </c>
      <c r="O22" s="21">
        <v>3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2</v>
      </c>
      <c r="K23" s="21">
        <v>4</v>
      </c>
      <c r="L23" s="21">
        <v>5</v>
      </c>
      <c r="M23" s="22" t="s">
        <v>80</v>
      </c>
      <c r="N23" s="23">
        <v>3</v>
      </c>
      <c r="O23" s="21">
        <v>4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2</v>
      </c>
      <c r="K24" s="21">
        <v>5</v>
      </c>
      <c r="L24" s="21">
        <v>5</v>
      </c>
      <c r="M24" s="22" t="s">
        <v>80</v>
      </c>
      <c r="N24" s="23">
        <v>5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4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3</v>
      </c>
      <c r="L25" s="21">
        <v>4</v>
      </c>
      <c r="M25" s="22" t="s">
        <v>80</v>
      </c>
      <c r="N25" s="23">
        <v>2</v>
      </c>
      <c r="O25" s="21">
        <v>5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2</v>
      </c>
      <c r="K26" s="21">
        <v>4</v>
      </c>
      <c r="L26" s="21">
        <v>4</v>
      </c>
      <c r="M26" s="22" t="s">
        <v>80</v>
      </c>
      <c r="N26" s="23">
        <v>4</v>
      </c>
      <c r="O26" s="21">
        <v>4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2"/>
      <c r="N27" s="23"/>
      <c r="O27" s="21"/>
      <c r="P27" s="21"/>
      <c r="Q27" s="24"/>
      <c r="S27" s="18"/>
    </row>
    <row r="28" spans="1:19">
      <c r="A28" s="2"/>
      <c r="B28" s="19" t="s">
        <v>39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2"/>
      <c r="N28" s="23"/>
      <c r="O28" s="21"/>
      <c r="P28" s="21"/>
      <c r="Q28" s="24"/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16</v>
      </c>
      <c r="D49" s="33">
        <f t="shared" si="0"/>
        <v>16</v>
      </c>
      <c r="E49" s="33">
        <f t="shared" si="0"/>
        <v>16</v>
      </c>
      <c r="F49" s="33">
        <f t="shared" si="0"/>
        <v>16</v>
      </c>
      <c r="G49" s="33">
        <f t="shared" si="0"/>
        <v>16</v>
      </c>
      <c r="H49" s="33">
        <f t="shared" si="0"/>
        <v>16</v>
      </c>
      <c r="I49" s="34"/>
      <c r="J49" s="32">
        <f>J96</f>
        <v>0</v>
      </c>
      <c r="K49" s="33">
        <f>K96</f>
        <v>16</v>
      </c>
      <c r="L49" s="33">
        <f>L96</f>
        <v>15</v>
      </c>
      <c r="M49" s="34"/>
      <c r="N49" s="35">
        <f>N96</f>
        <v>13</v>
      </c>
      <c r="O49" s="33">
        <f>O96</f>
        <v>15</v>
      </c>
      <c r="P49" s="33">
        <f>P96</f>
        <v>16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4.8125</v>
      </c>
      <c r="D50" s="38">
        <f t="shared" si="1"/>
        <v>4.625</v>
      </c>
      <c r="E50" s="38">
        <f t="shared" si="1"/>
        <v>4.625</v>
      </c>
      <c r="F50" s="38">
        <f t="shared" si="1"/>
        <v>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2</v>
      </c>
      <c r="K50" s="38">
        <f>K104</f>
        <v>4.375</v>
      </c>
      <c r="L50" s="38">
        <f>L104</f>
        <v>4.125</v>
      </c>
      <c r="M50" s="39" t="s">
        <v>62</v>
      </c>
      <c r="N50" s="40">
        <f>N104</f>
        <v>3.6875</v>
      </c>
      <c r="O50" s="38">
        <f>O104</f>
        <v>4.1875</v>
      </c>
      <c r="P50" s="38">
        <f>P104</f>
        <v>4.3125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16</v>
      </c>
      <c r="D88" s="43">
        <f t="shared" si="2"/>
        <v>16</v>
      </c>
      <c r="E88" s="43">
        <f t="shared" si="2"/>
        <v>16</v>
      </c>
      <c r="F88" s="43">
        <f t="shared" si="2"/>
        <v>16</v>
      </c>
      <c r="G88" s="43">
        <f t="shared" si="2"/>
        <v>16</v>
      </c>
      <c r="H88" s="43">
        <f t="shared" si="2"/>
        <v>16</v>
      </c>
      <c r="I88" s="43"/>
      <c r="J88" s="43">
        <f>COUNT(J11:J48)</f>
        <v>16</v>
      </c>
      <c r="K88" s="43">
        <f>COUNT(K11:K48)</f>
        <v>16</v>
      </c>
      <c r="L88" s="43">
        <f>COUNT(L11:L48)</f>
        <v>16</v>
      </c>
      <c r="M88" s="43"/>
      <c r="N88" s="43">
        <f>COUNT(N11:N48)</f>
        <v>16</v>
      </c>
      <c r="O88" s="43">
        <f>COUNT(O11:O48)</f>
        <v>16</v>
      </c>
      <c r="P88" s="43">
        <f>COUNT(P11:P48)</f>
        <v>16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13</v>
      </c>
      <c r="D92" s="44">
        <f t="shared" si="3"/>
        <v>11</v>
      </c>
      <c r="E92" s="44">
        <f t="shared" si="3"/>
        <v>11</v>
      </c>
      <c r="F92" s="44">
        <f t="shared" si="3"/>
        <v>16</v>
      </c>
      <c r="G92" s="44">
        <f t="shared" si="3"/>
        <v>16</v>
      </c>
      <c r="H92" s="44">
        <f t="shared" si="3"/>
        <v>12</v>
      </c>
      <c r="I92" s="44"/>
      <c r="J92" s="44">
        <f>COUNTIF(J11:J48,5)</f>
        <v>0</v>
      </c>
      <c r="K92" s="44">
        <f>COUNTIF(K11:K48,5)</f>
        <v>8</v>
      </c>
      <c r="L92" s="44">
        <f>COUNTIF(L11:L48,5)</f>
        <v>5</v>
      </c>
      <c r="M92" s="44"/>
      <c r="N92" s="44">
        <f>COUNTIF(N11:N48,5)</f>
        <v>4</v>
      </c>
      <c r="O92" s="44">
        <f>COUNTIF(O11:O48,5)</f>
        <v>6</v>
      </c>
      <c r="P92" s="44">
        <f>COUNTIF(P11:P48,5)</f>
        <v>10</v>
      </c>
      <c r="Q92" s="44"/>
    </row>
    <row r="93" spans="2:17">
      <c r="B93" s="180"/>
      <c r="C93" s="44">
        <f t="shared" ref="C93:H93" si="4">COUNTIF(C11:C48,4)</f>
        <v>3</v>
      </c>
      <c r="D93" s="44">
        <f t="shared" si="4"/>
        <v>4</v>
      </c>
      <c r="E93" s="44">
        <f t="shared" si="4"/>
        <v>4</v>
      </c>
      <c r="F93" s="44">
        <f t="shared" si="4"/>
        <v>0</v>
      </c>
      <c r="G93" s="44">
        <f t="shared" si="4"/>
        <v>0</v>
      </c>
      <c r="H93" s="44">
        <f t="shared" si="4"/>
        <v>4</v>
      </c>
      <c r="I93" s="44"/>
      <c r="J93" s="44">
        <f>COUNTIF(J11:J48,4)</f>
        <v>0</v>
      </c>
      <c r="K93" s="44">
        <f>COUNTIF(K11:K48,4)</f>
        <v>6</v>
      </c>
      <c r="L93" s="44">
        <f>COUNTIF(L11:L48,4)</f>
        <v>9</v>
      </c>
      <c r="M93" s="44"/>
      <c r="N93" s="44">
        <f>COUNTIF(N11:N48,4)</f>
        <v>6</v>
      </c>
      <c r="O93" s="44">
        <f>COUNTIF(O11:O48,4)</f>
        <v>8</v>
      </c>
      <c r="P93" s="44">
        <f>COUNTIF(P11:P48,4)</f>
        <v>1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1</v>
      </c>
      <c r="E94" s="44">
        <f t="shared" si="5"/>
        <v>1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0</v>
      </c>
      <c r="K94" s="44">
        <f>COUNTIF(K11:K48,3)</f>
        <v>2</v>
      </c>
      <c r="L94" s="44">
        <f>COUNTIF(L11:L48,3)</f>
        <v>1</v>
      </c>
      <c r="M94" s="44"/>
      <c r="N94" s="44">
        <f>COUNTIF(N11:N48,3)</f>
        <v>3</v>
      </c>
      <c r="O94" s="44">
        <f>COUNTIF(O11:O48,3)</f>
        <v>1</v>
      </c>
      <c r="P94" s="44">
        <f>COUNTIF(P11:P48,3)</f>
        <v>5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16</v>
      </c>
      <c r="K95" s="44">
        <f>COUNTIF(K11:K48,2)</f>
        <v>0</v>
      </c>
      <c r="L95" s="44">
        <f>COUNTIF(L11:L48,2)</f>
        <v>1</v>
      </c>
      <c r="M95" s="44"/>
      <c r="N95" s="44">
        <f>COUNTIF(N11:N48,2)</f>
        <v>3</v>
      </c>
      <c r="O95" s="44">
        <f>COUNTIF(O11:O48,2)</f>
        <v>1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16</v>
      </c>
      <c r="D96" s="43">
        <f t="shared" si="7"/>
        <v>16</v>
      </c>
      <c r="E96" s="43">
        <f t="shared" si="7"/>
        <v>16</v>
      </c>
      <c r="F96" s="43">
        <f t="shared" si="7"/>
        <v>16</v>
      </c>
      <c r="G96" s="43">
        <f t="shared" si="7"/>
        <v>16</v>
      </c>
      <c r="H96" s="43">
        <f t="shared" si="7"/>
        <v>16</v>
      </c>
      <c r="I96" s="43"/>
      <c r="J96" s="43">
        <f>SUM(J92:J94)</f>
        <v>0</v>
      </c>
      <c r="K96" s="43">
        <f>SUM(K92:K94)</f>
        <v>16</v>
      </c>
      <c r="L96" s="43">
        <f>SUM(L92:L94)</f>
        <v>15</v>
      </c>
      <c r="M96" s="43"/>
      <c r="N96" s="43">
        <f>SUM(N92:N94)</f>
        <v>13</v>
      </c>
      <c r="O96" s="43">
        <f>SUM(O92:O94)</f>
        <v>15</v>
      </c>
      <c r="P96" s="43">
        <f>SUM(P92:P94)</f>
        <v>16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0</v>
      </c>
      <c r="K97" s="44">
        <f>(K96/K88)*100</f>
        <v>100</v>
      </c>
      <c r="L97" s="44">
        <f>(L96/L88)*100</f>
        <v>93.75</v>
      </c>
      <c r="M97" s="44"/>
      <c r="N97" s="44">
        <f>(N96/N88)*100</f>
        <v>81.25</v>
      </c>
      <c r="O97" s="44">
        <f>(O96/O88)*100</f>
        <v>93.75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65</v>
      </c>
      <c r="D99" s="44">
        <f t="shared" si="9"/>
        <v>55</v>
      </c>
      <c r="E99" s="44">
        <f t="shared" si="9"/>
        <v>55</v>
      </c>
      <c r="F99" s="44">
        <f t="shared" si="9"/>
        <v>80</v>
      </c>
      <c r="G99" s="44">
        <f t="shared" si="9"/>
        <v>80</v>
      </c>
      <c r="H99" s="44">
        <f t="shared" si="9"/>
        <v>60</v>
      </c>
      <c r="I99" s="44"/>
      <c r="J99" s="44">
        <f>(5*J92)</f>
        <v>0</v>
      </c>
      <c r="K99" s="44">
        <f>(5*K92)</f>
        <v>40</v>
      </c>
      <c r="L99" s="44">
        <f>(5*L92)</f>
        <v>25</v>
      </c>
      <c r="M99" s="44"/>
      <c r="N99" s="44">
        <f>(5*N92)</f>
        <v>20</v>
      </c>
      <c r="O99" s="44">
        <f>(5*O92)</f>
        <v>30</v>
      </c>
      <c r="P99" s="44">
        <f>(5*P92)</f>
        <v>50</v>
      </c>
      <c r="Q99" s="44"/>
    </row>
    <row r="100" spans="2:17">
      <c r="B100" s="182"/>
      <c r="C100" s="44">
        <f>(4*C93)</f>
        <v>12</v>
      </c>
      <c r="D100" s="44">
        <f>(4*D93)</f>
        <v>16</v>
      </c>
      <c r="E100" s="44">
        <f>(4*E93)</f>
        <v>16</v>
      </c>
      <c r="F100" s="44">
        <f>(4*F93)</f>
        <v>0</v>
      </c>
      <c r="G100" s="44">
        <f t="shared" si="9"/>
        <v>0</v>
      </c>
      <c r="H100" s="44">
        <f t="shared" si="9"/>
        <v>20</v>
      </c>
      <c r="I100" s="44"/>
      <c r="J100" s="44">
        <f>(4*J93)</f>
        <v>0</v>
      </c>
      <c r="K100" s="44">
        <f>(4*K93)</f>
        <v>24</v>
      </c>
      <c r="L100" s="44">
        <f>(4*L93)</f>
        <v>36</v>
      </c>
      <c r="M100" s="44"/>
      <c r="N100" s="44">
        <f>(4*N93)</f>
        <v>24</v>
      </c>
      <c r="O100" s="44">
        <f>(4*O93)</f>
        <v>32</v>
      </c>
      <c r="P100" s="44">
        <f>(4*P93)</f>
        <v>4</v>
      </c>
      <c r="Q100" s="44"/>
    </row>
    <row r="101" spans="2:17">
      <c r="B101" s="182"/>
      <c r="C101" s="44">
        <f>(3*C94)</f>
        <v>0</v>
      </c>
      <c r="D101" s="44">
        <f>(3*D94)</f>
        <v>3</v>
      </c>
      <c r="E101" s="44">
        <f>(3*E94)</f>
        <v>3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0</v>
      </c>
      <c r="K101" s="44">
        <f>(3*K94)</f>
        <v>6</v>
      </c>
      <c r="L101" s="44">
        <f>(3*L94)</f>
        <v>3</v>
      </c>
      <c r="M101" s="44"/>
      <c r="N101" s="44">
        <f>(3*N94)</f>
        <v>9</v>
      </c>
      <c r="O101" s="44">
        <f>(3*O94)</f>
        <v>3</v>
      </c>
      <c r="P101" s="44">
        <f>(3*P94)</f>
        <v>15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32</v>
      </c>
      <c r="K102" s="44">
        <f>(2*K95)</f>
        <v>0</v>
      </c>
      <c r="L102" s="44">
        <f>(2*L95)</f>
        <v>2</v>
      </c>
      <c r="M102" s="44"/>
      <c r="N102" s="44">
        <f>(2*N95)</f>
        <v>6</v>
      </c>
      <c r="O102" s="44">
        <f>(2*O95)</f>
        <v>2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77</v>
      </c>
      <c r="D103" s="43">
        <f t="shared" si="10"/>
        <v>74</v>
      </c>
      <c r="E103" s="43">
        <f t="shared" si="10"/>
        <v>74</v>
      </c>
      <c r="F103" s="43">
        <f t="shared" si="10"/>
        <v>80</v>
      </c>
      <c r="G103" s="43">
        <f t="shared" si="10"/>
        <v>80</v>
      </c>
      <c r="H103" s="43">
        <f t="shared" si="10"/>
        <v>80</v>
      </c>
      <c r="I103" s="43"/>
      <c r="J103" s="43">
        <f>SUM(J99:J102)</f>
        <v>32</v>
      </c>
      <c r="K103" s="43">
        <f>SUM(K99:K102)</f>
        <v>70</v>
      </c>
      <c r="L103" s="43">
        <f>SUM(L99:L102)</f>
        <v>66</v>
      </c>
      <c r="M103" s="43"/>
      <c r="N103" s="43">
        <f>SUM(N99:N102)</f>
        <v>59</v>
      </c>
      <c r="O103" s="43">
        <f>SUM(O99:O102)</f>
        <v>67</v>
      </c>
      <c r="P103" s="43">
        <f>SUM(P99:P102)</f>
        <v>69</v>
      </c>
      <c r="Q103" s="44"/>
    </row>
    <row r="104" spans="2:17" ht="60">
      <c r="B104" s="46" t="s">
        <v>69</v>
      </c>
      <c r="C104" s="47">
        <f t="shared" ref="C104:H104" si="11">(C103/C88)</f>
        <v>4.8125</v>
      </c>
      <c r="D104" s="47">
        <f t="shared" si="11"/>
        <v>4.625</v>
      </c>
      <c r="E104" s="47">
        <f t="shared" si="11"/>
        <v>4.625</v>
      </c>
      <c r="F104" s="47">
        <f t="shared" si="11"/>
        <v>5</v>
      </c>
      <c r="G104" s="47">
        <f t="shared" si="11"/>
        <v>5</v>
      </c>
      <c r="H104" s="47">
        <f t="shared" si="11"/>
        <v>5</v>
      </c>
      <c r="I104" s="44"/>
      <c r="J104" s="47">
        <f>(J103/J88)</f>
        <v>2</v>
      </c>
      <c r="K104" s="47">
        <f>(K103/K88)</f>
        <v>4.375</v>
      </c>
      <c r="L104" s="47">
        <f>(L103/L88)</f>
        <v>4.125</v>
      </c>
      <c r="M104" s="44"/>
      <c r="N104" s="47">
        <f>(N103/N88)</f>
        <v>3.6875</v>
      </c>
      <c r="O104" s="47">
        <f>(O103/O88)</f>
        <v>4.1875</v>
      </c>
      <c r="P104" s="47">
        <f>(P103/P88)</f>
        <v>4.3125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16</v>
      </c>
      <c r="J108" s="44"/>
      <c r="K108" s="44"/>
      <c r="L108" s="44"/>
      <c r="M108" s="44">
        <f>COUNTIF(M11:M48,"A")</f>
        <v>16</v>
      </c>
      <c r="N108" s="44"/>
      <c r="O108" s="44"/>
      <c r="P108" s="44"/>
      <c r="Q108" s="44">
        <f>COUNTIF(Q11:Q48,"A")</f>
        <v>16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16</v>
      </c>
    </row>
    <row r="118" spans="2:3">
      <c r="B118" s="49" t="s">
        <v>78</v>
      </c>
      <c r="C118" s="44">
        <f>SUM(C114:C117)</f>
        <v>16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2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99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4</v>
      </c>
      <c r="K11" s="13">
        <v>5</v>
      </c>
      <c r="L11" s="13">
        <v>3</v>
      </c>
      <c r="M11" s="15" t="s">
        <v>80</v>
      </c>
      <c r="N11" s="16">
        <v>5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4</v>
      </c>
      <c r="L12" s="21">
        <v>3</v>
      </c>
      <c r="M12" s="22" t="s">
        <v>80</v>
      </c>
      <c r="N12" s="23">
        <v>5</v>
      </c>
      <c r="O12" s="21">
        <v>5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5</v>
      </c>
      <c r="L13" s="21">
        <v>3</v>
      </c>
      <c r="M13" s="22" t="s">
        <v>80</v>
      </c>
      <c r="N13" s="23">
        <v>5</v>
      </c>
      <c r="O13" s="21">
        <v>5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5</v>
      </c>
      <c r="L14" s="21">
        <v>3</v>
      </c>
      <c r="M14" s="22" t="s">
        <v>80</v>
      </c>
      <c r="N14" s="23">
        <v>4</v>
      </c>
      <c r="O14" s="21">
        <v>3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3</v>
      </c>
      <c r="L15" s="21">
        <v>2</v>
      </c>
      <c r="M15" s="22" t="s">
        <v>80</v>
      </c>
      <c r="N15" s="23">
        <v>4</v>
      </c>
      <c r="O15" s="21">
        <v>4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5</v>
      </c>
      <c r="I16" s="22" t="s">
        <v>80</v>
      </c>
      <c r="J16" s="20">
        <v>4</v>
      </c>
      <c r="K16" s="21">
        <v>4</v>
      </c>
      <c r="L16" s="21">
        <v>2</v>
      </c>
      <c r="M16" s="22" t="s">
        <v>80</v>
      </c>
      <c r="N16" s="23">
        <v>5</v>
      </c>
      <c r="O16" s="21">
        <v>5</v>
      </c>
      <c r="P16" s="21">
        <v>3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3</v>
      </c>
      <c r="L17" s="21">
        <v>3</v>
      </c>
      <c r="M17" s="22" t="s">
        <v>80</v>
      </c>
      <c r="N17" s="23">
        <v>2</v>
      </c>
      <c r="O17" s="21">
        <v>3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5</v>
      </c>
      <c r="G18" s="21">
        <v>5</v>
      </c>
      <c r="H18" s="21">
        <v>5</v>
      </c>
      <c r="I18" s="22" t="s">
        <v>80</v>
      </c>
      <c r="J18" s="20">
        <v>4</v>
      </c>
      <c r="K18" s="21">
        <v>4</v>
      </c>
      <c r="L18" s="21">
        <v>3</v>
      </c>
      <c r="M18" s="22" t="s">
        <v>80</v>
      </c>
      <c r="N18" s="23">
        <v>5</v>
      </c>
      <c r="O18" s="21">
        <v>5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4</v>
      </c>
      <c r="K19" s="21">
        <v>3</v>
      </c>
      <c r="L19" s="21">
        <v>2</v>
      </c>
      <c r="M19" s="22" t="s">
        <v>80</v>
      </c>
      <c r="N19" s="23">
        <v>3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2</v>
      </c>
      <c r="K20" s="21">
        <v>2</v>
      </c>
      <c r="L20" s="21">
        <v>2</v>
      </c>
      <c r="M20" s="22" t="s">
        <v>74</v>
      </c>
      <c r="N20" s="23">
        <v>2</v>
      </c>
      <c r="O20" s="21">
        <v>2</v>
      </c>
      <c r="P20" s="21">
        <v>4</v>
      </c>
      <c r="Q20" s="24" t="s">
        <v>74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5</v>
      </c>
      <c r="L21" s="21">
        <v>5</v>
      </c>
      <c r="M21" s="22" t="s">
        <v>80</v>
      </c>
      <c r="N21" s="23">
        <v>5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5</v>
      </c>
      <c r="K22" s="21">
        <v>5</v>
      </c>
      <c r="L22" s="21">
        <v>2</v>
      </c>
      <c r="M22" s="22" t="s">
        <v>80</v>
      </c>
      <c r="N22" s="23">
        <v>4</v>
      </c>
      <c r="O22" s="21">
        <v>2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5</v>
      </c>
      <c r="K23" s="21">
        <v>2</v>
      </c>
      <c r="L23" s="21">
        <v>2</v>
      </c>
      <c r="M23" s="22" t="s">
        <v>80</v>
      </c>
      <c r="N23" s="23">
        <v>5</v>
      </c>
      <c r="O23" s="21">
        <v>3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4</v>
      </c>
      <c r="K24" s="21">
        <v>5</v>
      </c>
      <c r="L24" s="21">
        <v>2</v>
      </c>
      <c r="M24" s="22" t="s">
        <v>80</v>
      </c>
      <c r="N24" s="23">
        <v>4</v>
      </c>
      <c r="O24" s="21">
        <v>3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5</v>
      </c>
      <c r="E25" s="21">
        <v>5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3</v>
      </c>
      <c r="L25" s="21">
        <v>2</v>
      </c>
      <c r="M25" s="22" t="s">
        <v>80</v>
      </c>
      <c r="N25" s="23">
        <v>4</v>
      </c>
      <c r="O25" s="21">
        <v>5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4</v>
      </c>
      <c r="M26" s="22" t="s">
        <v>80</v>
      </c>
      <c r="N26" s="23">
        <v>5</v>
      </c>
      <c r="O26" s="21">
        <v>4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5</v>
      </c>
      <c r="H27" s="21">
        <v>5</v>
      </c>
      <c r="I27" s="22" t="s">
        <v>80</v>
      </c>
      <c r="J27" s="20">
        <v>4</v>
      </c>
      <c r="K27" s="21">
        <v>4</v>
      </c>
      <c r="L27" s="21">
        <v>3</v>
      </c>
      <c r="M27" s="22" t="s">
        <v>80</v>
      </c>
      <c r="N27" s="23">
        <v>3</v>
      </c>
      <c r="O27" s="21">
        <v>4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5</v>
      </c>
      <c r="K28" s="21">
        <v>5</v>
      </c>
      <c r="L28" s="21">
        <v>5</v>
      </c>
      <c r="M28" s="22" t="s">
        <v>80</v>
      </c>
      <c r="N28" s="23">
        <v>5</v>
      </c>
      <c r="O28" s="21">
        <v>5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5</v>
      </c>
      <c r="L29" s="21">
        <v>2</v>
      </c>
      <c r="M29" s="22" t="s">
        <v>80</v>
      </c>
      <c r="N29" s="23">
        <v>2</v>
      </c>
      <c r="O29" s="21">
        <v>2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4</v>
      </c>
      <c r="E30" s="21">
        <v>4</v>
      </c>
      <c r="F30" s="21">
        <v>5</v>
      </c>
      <c r="G30" s="21">
        <v>5</v>
      </c>
      <c r="H30" s="21">
        <v>5</v>
      </c>
      <c r="I30" s="22" t="s">
        <v>80</v>
      </c>
      <c r="J30" s="20">
        <v>4</v>
      </c>
      <c r="K30" s="21">
        <v>5</v>
      </c>
      <c r="L30" s="21">
        <v>3</v>
      </c>
      <c r="M30" s="22" t="s">
        <v>80</v>
      </c>
      <c r="N30" s="23">
        <v>4</v>
      </c>
      <c r="O30" s="21">
        <v>4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4</v>
      </c>
      <c r="K31" s="21">
        <v>4</v>
      </c>
      <c r="L31" s="21">
        <v>3</v>
      </c>
      <c r="M31" s="22" t="s">
        <v>80</v>
      </c>
      <c r="N31" s="23">
        <v>4</v>
      </c>
      <c r="O31" s="21">
        <v>3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4</v>
      </c>
      <c r="E32" s="21">
        <v>4</v>
      </c>
      <c r="F32" s="21">
        <v>5</v>
      </c>
      <c r="G32" s="21">
        <v>5</v>
      </c>
      <c r="H32" s="21">
        <v>4</v>
      </c>
      <c r="I32" s="22" t="s">
        <v>80</v>
      </c>
      <c r="J32" s="20">
        <v>4</v>
      </c>
      <c r="K32" s="21">
        <v>2</v>
      </c>
      <c r="L32" s="21">
        <v>2</v>
      </c>
      <c r="M32" s="22" t="s">
        <v>80</v>
      </c>
      <c r="N32" s="23">
        <v>2</v>
      </c>
      <c r="O32" s="21">
        <v>2</v>
      </c>
      <c r="P32" s="21">
        <v>3</v>
      </c>
      <c r="Q32" s="24" t="s">
        <v>80</v>
      </c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22</v>
      </c>
      <c r="D49" s="33">
        <f t="shared" si="0"/>
        <v>22</v>
      </c>
      <c r="E49" s="33">
        <f t="shared" si="0"/>
        <v>22</v>
      </c>
      <c r="F49" s="33">
        <f t="shared" si="0"/>
        <v>22</v>
      </c>
      <c r="G49" s="33">
        <f t="shared" si="0"/>
        <v>22</v>
      </c>
      <c r="H49" s="33">
        <f t="shared" si="0"/>
        <v>22</v>
      </c>
      <c r="I49" s="34"/>
      <c r="J49" s="32">
        <f>J96</f>
        <v>21</v>
      </c>
      <c r="K49" s="33">
        <f>K96</f>
        <v>19</v>
      </c>
      <c r="L49" s="33">
        <f>L96</f>
        <v>12</v>
      </c>
      <c r="M49" s="34"/>
      <c r="N49" s="35">
        <f>N96</f>
        <v>18</v>
      </c>
      <c r="O49" s="33">
        <f>O96</f>
        <v>18</v>
      </c>
      <c r="P49" s="33">
        <f>P96</f>
        <v>22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5</v>
      </c>
      <c r="D50" s="38">
        <f t="shared" si="1"/>
        <v>4.7727272727272725</v>
      </c>
      <c r="E50" s="38">
        <f t="shared" si="1"/>
        <v>4.7727272727272725</v>
      </c>
      <c r="F50" s="38">
        <f t="shared" si="1"/>
        <v>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4.4090909090909092</v>
      </c>
      <c r="K50" s="38">
        <f>K104</f>
        <v>4</v>
      </c>
      <c r="L50" s="38">
        <f>L104</f>
        <v>2.7727272727272729</v>
      </c>
      <c r="M50" s="39" t="s">
        <v>62</v>
      </c>
      <c r="N50" s="40">
        <f>N104</f>
        <v>3.9545454545454546</v>
      </c>
      <c r="O50" s="38">
        <f>O104</f>
        <v>3.7272727272727271</v>
      </c>
      <c r="P50" s="38">
        <f>P104</f>
        <v>3.9090909090909092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22</v>
      </c>
      <c r="D88" s="43">
        <f t="shared" si="2"/>
        <v>22</v>
      </c>
      <c r="E88" s="43">
        <f t="shared" si="2"/>
        <v>22</v>
      </c>
      <c r="F88" s="43">
        <f t="shared" si="2"/>
        <v>22</v>
      </c>
      <c r="G88" s="43">
        <f t="shared" si="2"/>
        <v>22</v>
      </c>
      <c r="H88" s="43">
        <f t="shared" si="2"/>
        <v>22</v>
      </c>
      <c r="I88" s="43"/>
      <c r="J88" s="43">
        <f>COUNT(J11:J48)</f>
        <v>22</v>
      </c>
      <c r="K88" s="43">
        <f>COUNT(K11:K48)</f>
        <v>22</v>
      </c>
      <c r="L88" s="43">
        <f>COUNT(L11:L48)</f>
        <v>22</v>
      </c>
      <c r="M88" s="43"/>
      <c r="N88" s="43">
        <f>COUNT(N11:N48)</f>
        <v>22</v>
      </c>
      <c r="O88" s="43">
        <f>COUNT(O11:O48)</f>
        <v>22</v>
      </c>
      <c r="P88" s="43">
        <f>COUNT(P11:P48)</f>
        <v>22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22</v>
      </c>
      <c r="D92" s="44">
        <f t="shared" si="3"/>
        <v>17</v>
      </c>
      <c r="E92" s="44">
        <f t="shared" si="3"/>
        <v>17</v>
      </c>
      <c r="F92" s="44">
        <f t="shared" si="3"/>
        <v>22</v>
      </c>
      <c r="G92" s="44">
        <f t="shared" si="3"/>
        <v>22</v>
      </c>
      <c r="H92" s="44">
        <f t="shared" si="3"/>
        <v>21</v>
      </c>
      <c r="I92" s="44"/>
      <c r="J92" s="44">
        <f>COUNTIF(J11:J48,5)</f>
        <v>11</v>
      </c>
      <c r="K92" s="44">
        <f>COUNTIF(K11:K48,5)</f>
        <v>10</v>
      </c>
      <c r="L92" s="44">
        <f>COUNTIF(L11:L48,5)</f>
        <v>2</v>
      </c>
      <c r="M92" s="44"/>
      <c r="N92" s="44">
        <f>COUNTIF(N11:N48,5)</f>
        <v>9</v>
      </c>
      <c r="O92" s="44">
        <f>COUNTIF(O11:O48,5)</f>
        <v>8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0</v>
      </c>
      <c r="D93" s="44">
        <f t="shared" si="4"/>
        <v>5</v>
      </c>
      <c r="E93" s="44">
        <f t="shared" si="4"/>
        <v>5</v>
      </c>
      <c r="F93" s="44">
        <f t="shared" si="4"/>
        <v>0</v>
      </c>
      <c r="G93" s="44">
        <f t="shared" si="4"/>
        <v>0</v>
      </c>
      <c r="H93" s="44">
        <f t="shared" si="4"/>
        <v>1</v>
      </c>
      <c r="I93" s="44"/>
      <c r="J93" s="44">
        <f>COUNTIF(J11:J48,4)</f>
        <v>10</v>
      </c>
      <c r="K93" s="44">
        <f>COUNTIF(K11:K48,4)</f>
        <v>5</v>
      </c>
      <c r="L93" s="44">
        <f>COUNTIF(L11:L48,4)</f>
        <v>1</v>
      </c>
      <c r="M93" s="44"/>
      <c r="N93" s="44">
        <f>COUNTIF(N11:N48,4)</f>
        <v>7</v>
      </c>
      <c r="O93" s="44">
        <f>COUNTIF(O11:O48,4)</f>
        <v>4</v>
      </c>
      <c r="P93" s="44">
        <f>COUNTIF(P11:P48,4)</f>
        <v>10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0</v>
      </c>
      <c r="E94" s="44">
        <f t="shared" si="5"/>
        <v>0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0</v>
      </c>
      <c r="K94" s="44">
        <f>COUNTIF(K11:K48,3)</f>
        <v>4</v>
      </c>
      <c r="L94" s="44">
        <f>COUNTIF(L11:L48,3)</f>
        <v>9</v>
      </c>
      <c r="M94" s="44"/>
      <c r="N94" s="44">
        <f>COUNTIF(N11:N48,3)</f>
        <v>2</v>
      </c>
      <c r="O94" s="44">
        <f>COUNTIF(O11:O48,3)</f>
        <v>6</v>
      </c>
      <c r="P94" s="44">
        <f>COUNTIF(P11:P48,3)</f>
        <v>7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</v>
      </c>
      <c r="K95" s="44">
        <f>COUNTIF(K11:K48,2)</f>
        <v>3</v>
      </c>
      <c r="L95" s="44">
        <f>COUNTIF(L11:L48,2)</f>
        <v>10</v>
      </c>
      <c r="M95" s="44"/>
      <c r="N95" s="44">
        <f>COUNTIF(N11:N48,2)</f>
        <v>4</v>
      </c>
      <c r="O95" s="44">
        <f>COUNTIF(O11:O48,2)</f>
        <v>4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22</v>
      </c>
      <c r="D96" s="43">
        <f t="shared" si="7"/>
        <v>22</v>
      </c>
      <c r="E96" s="43">
        <f t="shared" si="7"/>
        <v>22</v>
      </c>
      <c r="F96" s="43">
        <f t="shared" si="7"/>
        <v>22</v>
      </c>
      <c r="G96" s="43">
        <f t="shared" si="7"/>
        <v>22</v>
      </c>
      <c r="H96" s="43">
        <f t="shared" si="7"/>
        <v>22</v>
      </c>
      <c r="I96" s="43"/>
      <c r="J96" s="43">
        <f>SUM(J92:J94)</f>
        <v>21</v>
      </c>
      <c r="K96" s="43">
        <f>SUM(K92:K94)</f>
        <v>19</v>
      </c>
      <c r="L96" s="43">
        <f>SUM(L92:L94)</f>
        <v>12</v>
      </c>
      <c r="M96" s="43"/>
      <c r="N96" s="43">
        <f>SUM(N92:N94)</f>
        <v>18</v>
      </c>
      <c r="O96" s="43">
        <f>SUM(O92:O94)</f>
        <v>18</v>
      </c>
      <c r="P96" s="43">
        <f>SUM(P92:P94)</f>
        <v>22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95.454545454545453</v>
      </c>
      <c r="K97" s="44">
        <f>(K96/K88)*100</f>
        <v>86.36363636363636</v>
      </c>
      <c r="L97" s="44">
        <f>(L96/L88)*100</f>
        <v>54.54545454545454</v>
      </c>
      <c r="M97" s="44"/>
      <c r="N97" s="44">
        <f>(N96/N88)*100</f>
        <v>81.818181818181827</v>
      </c>
      <c r="O97" s="44">
        <f>(O96/O88)*100</f>
        <v>81.818181818181827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110</v>
      </c>
      <c r="D99" s="44">
        <f t="shared" si="9"/>
        <v>85</v>
      </c>
      <c r="E99" s="44">
        <f t="shared" si="9"/>
        <v>85</v>
      </c>
      <c r="F99" s="44">
        <f t="shared" si="9"/>
        <v>110</v>
      </c>
      <c r="G99" s="44">
        <f t="shared" si="9"/>
        <v>110</v>
      </c>
      <c r="H99" s="44">
        <f t="shared" si="9"/>
        <v>105</v>
      </c>
      <c r="I99" s="44"/>
      <c r="J99" s="44">
        <f>(5*J92)</f>
        <v>55</v>
      </c>
      <c r="K99" s="44">
        <f>(5*K92)</f>
        <v>50</v>
      </c>
      <c r="L99" s="44">
        <f>(5*L92)</f>
        <v>10</v>
      </c>
      <c r="M99" s="44"/>
      <c r="N99" s="44">
        <f>(5*N92)</f>
        <v>45</v>
      </c>
      <c r="O99" s="44">
        <f>(5*O92)</f>
        <v>40</v>
      </c>
      <c r="P99" s="44">
        <f>(5*P92)</f>
        <v>25</v>
      </c>
      <c r="Q99" s="44"/>
    </row>
    <row r="100" spans="2:17">
      <c r="B100" s="182"/>
      <c r="C100" s="44">
        <f>(4*C93)</f>
        <v>0</v>
      </c>
      <c r="D100" s="44">
        <f>(4*D93)</f>
        <v>20</v>
      </c>
      <c r="E100" s="44">
        <f>(4*E93)</f>
        <v>20</v>
      </c>
      <c r="F100" s="44">
        <f>(4*F93)</f>
        <v>0</v>
      </c>
      <c r="G100" s="44">
        <f t="shared" si="9"/>
        <v>0</v>
      </c>
      <c r="H100" s="44">
        <f t="shared" si="9"/>
        <v>5</v>
      </c>
      <c r="I100" s="44"/>
      <c r="J100" s="44">
        <f>(4*J93)</f>
        <v>40</v>
      </c>
      <c r="K100" s="44">
        <f>(4*K93)</f>
        <v>20</v>
      </c>
      <c r="L100" s="44">
        <f>(4*L93)</f>
        <v>4</v>
      </c>
      <c r="M100" s="44"/>
      <c r="N100" s="44">
        <f>(4*N93)</f>
        <v>28</v>
      </c>
      <c r="O100" s="44">
        <f>(4*O93)</f>
        <v>16</v>
      </c>
      <c r="P100" s="44">
        <f>(4*P93)</f>
        <v>40</v>
      </c>
      <c r="Q100" s="44"/>
    </row>
    <row r="101" spans="2:17">
      <c r="B101" s="182"/>
      <c r="C101" s="44">
        <f>(3*C94)</f>
        <v>0</v>
      </c>
      <c r="D101" s="44">
        <f>(3*D94)</f>
        <v>0</v>
      </c>
      <c r="E101" s="44">
        <f>(3*E94)</f>
        <v>0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0</v>
      </c>
      <c r="K101" s="44">
        <f>(3*K94)</f>
        <v>12</v>
      </c>
      <c r="L101" s="44">
        <f>(3*L94)</f>
        <v>27</v>
      </c>
      <c r="M101" s="44"/>
      <c r="N101" s="44">
        <f>(3*N94)</f>
        <v>6</v>
      </c>
      <c r="O101" s="44">
        <f>(3*O94)</f>
        <v>18</v>
      </c>
      <c r="P101" s="44">
        <f>(3*P94)</f>
        <v>21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</v>
      </c>
      <c r="K102" s="44">
        <f>(2*K95)</f>
        <v>6</v>
      </c>
      <c r="L102" s="44">
        <f>(2*L95)</f>
        <v>20</v>
      </c>
      <c r="M102" s="44"/>
      <c r="N102" s="44">
        <f>(2*N95)</f>
        <v>8</v>
      </c>
      <c r="O102" s="44">
        <f>(2*O95)</f>
        <v>8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110</v>
      </c>
      <c r="D103" s="43">
        <f t="shared" si="10"/>
        <v>105</v>
      </c>
      <c r="E103" s="43">
        <f t="shared" si="10"/>
        <v>105</v>
      </c>
      <c r="F103" s="43">
        <f t="shared" si="10"/>
        <v>110</v>
      </c>
      <c r="G103" s="43">
        <f t="shared" si="10"/>
        <v>110</v>
      </c>
      <c r="H103" s="43">
        <f t="shared" si="10"/>
        <v>110</v>
      </c>
      <c r="I103" s="43"/>
      <c r="J103" s="43">
        <f>SUM(J99:J102)</f>
        <v>97</v>
      </c>
      <c r="K103" s="43">
        <f>SUM(K99:K102)</f>
        <v>88</v>
      </c>
      <c r="L103" s="43">
        <f>SUM(L99:L102)</f>
        <v>61</v>
      </c>
      <c r="M103" s="43"/>
      <c r="N103" s="43">
        <f>SUM(N99:N102)</f>
        <v>87</v>
      </c>
      <c r="O103" s="43">
        <f>SUM(O99:O102)</f>
        <v>82</v>
      </c>
      <c r="P103" s="43">
        <f>SUM(P99:P102)</f>
        <v>86</v>
      </c>
      <c r="Q103" s="44"/>
    </row>
    <row r="104" spans="2:17" ht="60">
      <c r="B104" s="46" t="s">
        <v>69</v>
      </c>
      <c r="C104" s="47">
        <f t="shared" ref="C104:H104" si="11">(C103/C88)</f>
        <v>5</v>
      </c>
      <c r="D104" s="47">
        <f t="shared" si="11"/>
        <v>4.7727272727272725</v>
      </c>
      <c r="E104" s="47">
        <f t="shared" si="11"/>
        <v>4.7727272727272725</v>
      </c>
      <c r="F104" s="47">
        <f t="shared" si="11"/>
        <v>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4.4090909090909092</v>
      </c>
      <c r="K104" s="47">
        <f>(K103/K88)</f>
        <v>4</v>
      </c>
      <c r="L104" s="47">
        <f>(L103/L88)</f>
        <v>2.7727272727272729</v>
      </c>
      <c r="M104" s="44"/>
      <c r="N104" s="47">
        <f>(N103/N88)</f>
        <v>3.9545454545454546</v>
      </c>
      <c r="O104" s="47">
        <f>(O103/O88)</f>
        <v>3.7272727272727271</v>
      </c>
      <c r="P104" s="47">
        <f>(P103/P88)</f>
        <v>3.9090909090909092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22</v>
      </c>
      <c r="J108" s="44"/>
      <c r="K108" s="44"/>
      <c r="L108" s="44"/>
      <c r="M108" s="44">
        <f>COUNTIF(M11:M48,"A")</f>
        <v>21</v>
      </c>
      <c r="N108" s="44"/>
      <c r="O108" s="44"/>
      <c r="P108" s="44"/>
      <c r="Q108" s="44">
        <f>COUNTIF(Q11:Q48,"A")</f>
        <v>21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1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21</v>
      </c>
    </row>
    <row r="118" spans="2:3">
      <c r="B118" s="49" t="s">
        <v>78</v>
      </c>
      <c r="C118" s="44">
        <f>SUM(C114:C117)</f>
        <v>22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sqref="A1:XFD1048576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79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5</v>
      </c>
      <c r="L11" s="13">
        <v>2</v>
      </c>
      <c r="M11" s="15" t="s">
        <v>80</v>
      </c>
      <c r="N11" s="16">
        <v>5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2</v>
      </c>
      <c r="K12" s="21">
        <v>3</v>
      </c>
      <c r="L12" s="21">
        <v>3</v>
      </c>
      <c r="M12" s="22" t="s">
        <v>80</v>
      </c>
      <c r="N12" s="23">
        <v>3</v>
      </c>
      <c r="O12" s="21">
        <v>4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4</v>
      </c>
      <c r="E13" s="21">
        <v>4</v>
      </c>
      <c r="F13" s="21">
        <v>5</v>
      </c>
      <c r="G13" s="21">
        <v>5</v>
      </c>
      <c r="H13" s="21">
        <v>5</v>
      </c>
      <c r="I13" s="22" t="s">
        <v>80</v>
      </c>
      <c r="J13" s="20">
        <v>3</v>
      </c>
      <c r="K13" s="21">
        <v>5</v>
      </c>
      <c r="L13" s="21">
        <v>2</v>
      </c>
      <c r="M13" s="22" t="s">
        <v>80</v>
      </c>
      <c r="N13" s="23">
        <v>5</v>
      </c>
      <c r="O13" s="21">
        <v>5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5</v>
      </c>
      <c r="L14" s="21">
        <v>2</v>
      </c>
      <c r="M14" s="22" t="s">
        <v>80</v>
      </c>
      <c r="N14" s="23">
        <v>2</v>
      </c>
      <c r="O14" s="21">
        <v>2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4</v>
      </c>
      <c r="L15" s="21">
        <v>4</v>
      </c>
      <c r="M15" s="22" t="s">
        <v>80</v>
      </c>
      <c r="N15" s="23">
        <v>5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4</v>
      </c>
      <c r="G16" s="21">
        <v>5</v>
      </c>
      <c r="H16" s="21">
        <v>5</v>
      </c>
      <c r="I16" s="22" t="s">
        <v>80</v>
      </c>
      <c r="J16" s="20">
        <v>4</v>
      </c>
      <c r="K16" s="21">
        <v>5</v>
      </c>
      <c r="L16" s="21">
        <v>2</v>
      </c>
      <c r="M16" s="22" t="s">
        <v>80</v>
      </c>
      <c r="N16" s="23">
        <v>4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4</v>
      </c>
      <c r="K17" s="21">
        <v>4</v>
      </c>
      <c r="L17" s="21">
        <v>2</v>
      </c>
      <c r="M17" s="22" t="s">
        <v>80</v>
      </c>
      <c r="N17" s="23">
        <v>4</v>
      </c>
      <c r="O17" s="21">
        <v>4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5</v>
      </c>
      <c r="E18" s="21">
        <v>5</v>
      </c>
      <c r="F18" s="21">
        <v>4</v>
      </c>
      <c r="G18" s="21">
        <v>5</v>
      </c>
      <c r="H18" s="21">
        <v>5</v>
      </c>
      <c r="I18" s="22" t="s">
        <v>80</v>
      </c>
      <c r="J18" s="20">
        <v>4</v>
      </c>
      <c r="K18" s="21">
        <v>2</v>
      </c>
      <c r="L18" s="21">
        <v>2</v>
      </c>
      <c r="M18" s="22" t="s">
        <v>80</v>
      </c>
      <c r="N18" s="23">
        <v>4</v>
      </c>
      <c r="O18" s="21">
        <v>3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4</v>
      </c>
      <c r="K19" s="21">
        <v>5</v>
      </c>
      <c r="L19" s="21">
        <v>2</v>
      </c>
      <c r="M19" s="22" t="s">
        <v>80</v>
      </c>
      <c r="N19" s="23">
        <v>3</v>
      </c>
      <c r="O19" s="21">
        <v>2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4</v>
      </c>
      <c r="D20" s="21">
        <v>4</v>
      </c>
      <c r="E20" s="21">
        <v>4</v>
      </c>
      <c r="F20" s="21">
        <v>4</v>
      </c>
      <c r="G20" s="21">
        <v>5</v>
      </c>
      <c r="H20" s="21">
        <v>5</v>
      </c>
      <c r="I20" s="22" t="s">
        <v>80</v>
      </c>
      <c r="J20" s="20">
        <v>4</v>
      </c>
      <c r="K20" s="21">
        <v>3</v>
      </c>
      <c r="L20" s="21">
        <v>3</v>
      </c>
      <c r="M20" s="22" t="s">
        <v>80</v>
      </c>
      <c r="N20" s="23">
        <v>4</v>
      </c>
      <c r="O20" s="21">
        <v>4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4</v>
      </c>
      <c r="E21" s="21">
        <v>4</v>
      </c>
      <c r="F21" s="21">
        <v>5</v>
      </c>
      <c r="G21" s="21">
        <v>5</v>
      </c>
      <c r="H21" s="21">
        <v>4</v>
      </c>
      <c r="I21" s="22" t="s">
        <v>80</v>
      </c>
      <c r="J21" s="20">
        <v>4</v>
      </c>
      <c r="K21" s="21">
        <v>3</v>
      </c>
      <c r="L21" s="21">
        <v>2</v>
      </c>
      <c r="M21" s="22" t="s">
        <v>80</v>
      </c>
      <c r="N21" s="23">
        <v>4</v>
      </c>
      <c r="O21" s="21">
        <v>5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2</v>
      </c>
      <c r="L22" s="21">
        <v>4</v>
      </c>
      <c r="M22" s="22" t="s">
        <v>80</v>
      </c>
      <c r="N22" s="23">
        <v>3</v>
      </c>
      <c r="O22" s="21">
        <v>3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4</v>
      </c>
      <c r="E23" s="21">
        <v>4</v>
      </c>
      <c r="F23" s="21">
        <v>5</v>
      </c>
      <c r="G23" s="21">
        <v>5</v>
      </c>
      <c r="H23" s="21">
        <v>4</v>
      </c>
      <c r="I23" s="22" t="s">
        <v>80</v>
      </c>
      <c r="J23" s="20">
        <v>3</v>
      </c>
      <c r="K23" s="21">
        <v>2</v>
      </c>
      <c r="L23" s="21">
        <v>2</v>
      </c>
      <c r="M23" s="22" t="s">
        <v>80</v>
      </c>
      <c r="N23" s="23">
        <v>2</v>
      </c>
      <c r="O23" s="21">
        <v>2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4</v>
      </c>
      <c r="K24" s="21">
        <v>2</v>
      </c>
      <c r="L24" s="21">
        <v>3</v>
      </c>
      <c r="M24" s="22" t="s">
        <v>80</v>
      </c>
      <c r="N24" s="23">
        <v>3</v>
      </c>
      <c r="O24" s="21">
        <v>3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4</v>
      </c>
      <c r="I25" s="22" t="s">
        <v>80</v>
      </c>
      <c r="J25" s="20">
        <v>3</v>
      </c>
      <c r="K25" s="21">
        <v>5</v>
      </c>
      <c r="L25" s="21">
        <v>3</v>
      </c>
      <c r="M25" s="22" t="s">
        <v>80</v>
      </c>
      <c r="N25" s="23">
        <v>4</v>
      </c>
      <c r="O25" s="21">
        <v>4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4</v>
      </c>
      <c r="K26" s="21">
        <v>4</v>
      </c>
      <c r="L26" s="21">
        <v>3</v>
      </c>
      <c r="M26" s="22" t="s">
        <v>80</v>
      </c>
      <c r="N26" s="23">
        <v>4</v>
      </c>
      <c r="O26" s="21">
        <v>5</v>
      </c>
      <c r="P26" s="21">
        <v>3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5</v>
      </c>
      <c r="H27" s="21">
        <v>5</v>
      </c>
      <c r="I27" s="22" t="s">
        <v>80</v>
      </c>
      <c r="J27" s="20">
        <v>4</v>
      </c>
      <c r="K27" s="21">
        <v>5</v>
      </c>
      <c r="L27" s="21">
        <v>2</v>
      </c>
      <c r="M27" s="22" t="s">
        <v>80</v>
      </c>
      <c r="N27" s="23">
        <v>3</v>
      </c>
      <c r="O27" s="21">
        <v>4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5</v>
      </c>
      <c r="K28" s="21">
        <v>2</v>
      </c>
      <c r="L28" s="21">
        <v>2</v>
      </c>
      <c r="M28" s="22" t="s">
        <v>80</v>
      </c>
      <c r="N28" s="23">
        <v>5</v>
      </c>
      <c r="O28" s="21">
        <v>5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4</v>
      </c>
      <c r="I29" s="22" t="s">
        <v>80</v>
      </c>
      <c r="J29" s="20">
        <v>4</v>
      </c>
      <c r="K29" s="21">
        <v>4</v>
      </c>
      <c r="L29" s="21">
        <v>2</v>
      </c>
      <c r="M29" s="22" t="s">
        <v>80</v>
      </c>
      <c r="N29" s="23">
        <v>5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5</v>
      </c>
      <c r="E30" s="21">
        <v>5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4</v>
      </c>
      <c r="L30" s="21">
        <v>2</v>
      </c>
      <c r="M30" s="22" t="s">
        <v>80</v>
      </c>
      <c r="N30" s="23">
        <v>5</v>
      </c>
      <c r="O30" s="21">
        <v>5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4</v>
      </c>
      <c r="K31" s="21">
        <v>4</v>
      </c>
      <c r="L31" s="21">
        <v>3</v>
      </c>
      <c r="M31" s="22" t="s">
        <v>80</v>
      </c>
      <c r="N31" s="23">
        <v>5</v>
      </c>
      <c r="O31" s="21">
        <v>5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5</v>
      </c>
      <c r="E32" s="21">
        <v>5</v>
      </c>
      <c r="F32" s="21">
        <v>5</v>
      </c>
      <c r="G32" s="21">
        <v>5</v>
      </c>
      <c r="H32" s="21">
        <v>5</v>
      </c>
      <c r="I32" s="22" t="s">
        <v>80</v>
      </c>
      <c r="J32" s="20">
        <v>4</v>
      </c>
      <c r="K32" s="21">
        <v>5</v>
      </c>
      <c r="L32" s="21">
        <v>3</v>
      </c>
      <c r="M32" s="22" t="s">
        <v>80</v>
      </c>
      <c r="N32" s="23">
        <v>5</v>
      </c>
      <c r="O32" s="21">
        <v>5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5</v>
      </c>
      <c r="K33" s="21">
        <v>5</v>
      </c>
      <c r="L33" s="21">
        <v>2</v>
      </c>
      <c r="M33" s="22" t="s">
        <v>80</v>
      </c>
      <c r="N33" s="23">
        <v>5</v>
      </c>
      <c r="O33" s="21">
        <v>5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4</v>
      </c>
      <c r="K34" s="21">
        <v>5</v>
      </c>
      <c r="L34" s="21">
        <v>5</v>
      </c>
      <c r="M34" s="22" t="s">
        <v>80</v>
      </c>
      <c r="N34" s="23">
        <v>5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5</v>
      </c>
      <c r="E35" s="21">
        <v>5</v>
      </c>
      <c r="F35" s="21">
        <v>5</v>
      </c>
      <c r="G35" s="21">
        <v>5</v>
      </c>
      <c r="H35" s="21">
        <v>5</v>
      </c>
      <c r="I35" s="22" t="s">
        <v>80</v>
      </c>
      <c r="J35" s="20">
        <v>4</v>
      </c>
      <c r="K35" s="21">
        <v>5</v>
      </c>
      <c r="L35" s="21">
        <v>2</v>
      </c>
      <c r="M35" s="22" t="s">
        <v>80</v>
      </c>
      <c r="N35" s="23">
        <v>5</v>
      </c>
      <c r="O35" s="21">
        <v>5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5</v>
      </c>
      <c r="E36" s="21">
        <v>5</v>
      </c>
      <c r="F36" s="21">
        <v>5</v>
      </c>
      <c r="G36" s="21">
        <v>5</v>
      </c>
      <c r="H36" s="21">
        <v>4</v>
      </c>
      <c r="I36" s="22" t="s">
        <v>80</v>
      </c>
      <c r="J36" s="20">
        <v>3</v>
      </c>
      <c r="K36" s="21">
        <v>3</v>
      </c>
      <c r="L36" s="21">
        <v>3</v>
      </c>
      <c r="M36" s="22" t="s">
        <v>80</v>
      </c>
      <c r="N36" s="23">
        <v>3</v>
      </c>
      <c r="O36" s="21">
        <v>3</v>
      </c>
      <c r="P36" s="21">
        <v>4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2" t="s">
        <v>80</v>
      </c>
      <c r="J37" s="20">
        <v>3</v>
      </c>
      <c r="K37" s="21">
        <v>5</v>
      </c>
      <c r="L37" s="21">
        <v>3</v>
      </c>
      <c r="M37" s="22" t="s">
        <v>80</v>
      </c>
      <c r="N37" s="23">
        <v>4</v>
      </c>
      <c r="O37" s="21">
        <v>4</v>
      </c>
      <c r="P37" s="21">
        <v>4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4</v>
      </c>
      <c r="K38" s="21">
        <v>5</v>
      </c>
      <c r="L38" s="21">
        <v>2</v>
      </c>
      <c r="M38" s="22" t="s">
        <v>80</v>
      </c>
      <c r="N38" s="23">
        <v>4</v>
      </c>
      <c r="O38" s="21">
        <v>4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5</v>
      </c>
      <c r="E39" s="21">
        <v>5</v>
      </c>
      <c r="F39" s="21">
        <v>4</v>
      </c>
      <c r="G39" s="21">
        <v>5</v>
      </c>
      <c r="H39" s="21">
        <v>4</v>
      </c>
      <c r="I39" s="22" t="s">
        <v>80</v>
      </c>
      <c r="J39" s="20">
        <v>4</v>
      </c>
      <c r="K39" s="21">
        <v>4</v>
      </c>
      <c r="L39" s="21">
        <v>2</v>
      </c>
      <c r="M39" s="22" t="s">
        <v>80</v>
      </c>
      <c r="N39" s="23">
        <v>3</v>
      </c>
      <c r="O39" s="21">
        <v>3</v>
      </c>
      <c r="P39" s="21">
        <v>4</v>
      </c>
      <c r="Q39" s="24" t="s">
        <v>80</v>
      </c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29</v>
      </c>
      <c r="D49" s="33">
        <f t="shared" si="0"/>
        <v>29</v>
      </c>
      <c r="E49" s="33">
        <f t="shared" si="0"/>
        <v>29</v>
      </c>
      <c r="F49" s="33">
        <f t="shared" si="0"/>
        <v>29</v>
      </c>
      <c r="G49" s="33">
        <f t="shared" si="0"/>
        <v>29</v>
      </c>
      <c r="H49" s="33">
        <f t="shared" si="0"/>
        <v>29</v>
      </c>
      <c r="I49" s="34"/>
      <c r="J49" s="32">
        <f>J96</f>
        <v>28</v>
      </c>
      <c r="K49" s="33">
        <f>K96</f>
        <v>24</v>
      </c>
      <c r="L49" s="33">
        <f>L96</f>
        <v>12</v>
      </c>
      <c r="M49" s="34"/>
      <c r="N49" s="35">
        <f>N96</f>
        <v>27</v>
      </c>
      <c r="O49" s="33">
        <f>O96</f>
        <v>26</v>
      </c>
      <c r="P49" s="33">
        <f>P96</f>
        <v>29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4.931034482758621</v>
      </c>
      <c r="D50" s="38">
        <f t="shared" si="1"/>
        <v>4.7586206896551726</v>
      </c>
      <c r="E50" s="38">
        <f t="shared" si="1"/>
        <v>4.7586206896551726</v>
      </c>
      <c r="F50" s="38">
        <f t="shared" si="1"/>
        <v>4.8620689655172411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3.9310344827586206</v>
      </c>
      <c r="K50" s="38">
        <f>K104</f>
        <v>3.9655172413793105</v>
      </c>
      <c r="L50" s="38">
        <f>L104</f>
        <v>2.5517241379310347</v>
      </c>
      <c r="M50" s="39" t="s">
        <v>62</v>
      </c>
      <c r="N50" s="40">
        <f>N104</f>
        <v>4</v>
      </c>
      <c r="O50" s="38">
        <f>O104</f>
        <v>4.1034482758620694</v>
      </c>
      <c r="P50" s="38">
        <f>P104</f>
        <v>4.3793103448275863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29</v>
      </c>
      <c r="D88" s="43">
        <f t="shared" si="2"/>
        <v>29</v>
      </c>
      <c r="E88" s="43">
        <f t="shared" si="2"/>
        <v>29</v>
      </c>
      <c r="F88" s="43">
        <f t="shared" si="2"/>
        <v>29</v>
      </c>
      <c r="G88" s="43">
        <f t="shared" si="2"/>
        <v>29</v>
      </c>
      <c r="H88" s="43">
        <f t="shared" si="2"/>
        <v>29</v>
      </c>
      <c r="I88" s="43"/>
      <c r="J88" s="43">
        <f>COUNT(J11:J48)</f>
        <v>29</v>
      </c>
      <c r="K88" s="43">
        <f>COUNT(K11:K48)</f>
        <v>29</v>
      </c>
      <c r="L88" s="43">
        <f>COUNT(L11:L48)</f>
        <v>29</v>
      </c>
      <c r="M88" s="43"/>
      <c r="N88" s="43">
        <f>COUNT(N11:N48)</f>
        <v>29</v>
      </c>
      <c r="O88" s="43">
        <f>COUNT(O11:O48)</f>
        <v>29</v>
      </c>
      <c r="P88" s="43">
        <f>COUNT(P11:P48)</f>
        <v>29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27</v>
      </c>
      <c r="D92" s="44">
        <f t="shared" si="3"/>
        <v>22</v>
      </c>
      <c r="E92" s="44">
        <f t="shared" si="3"/>
        <v>22</v>
      </c>
      <c r="F92" s="44">
        <f t="shared" si="3"/>
        <v>25</v>
      </c>
      <c r="G92" s="44">
        <f t="shared" si="3"/>
        <v>29</v>
      </c>
      <c r="H92" s="44">
        <f t="shared" si="3"/>
        <v>23</v>
      </c>
      <c r="I92" s="44"/>
      <c r="J92" s="44">
        <f>COUNTIF(J11:J48,5)</f>
        <v>5</v>
      </c>
      <c r="K92" s="44">
        <f>COUNTIF(K11:K48,5)</f>
        <v>13</v>
      </c>
      <c r="L92" s="44">
        <f>COUNTIF(L11:L48,5)</f>
        <v>1</v>
      </c>
      <c r="M92" s="44"/>
      <c r="N92" s="44">
        <f>COUNTIF(N11:N48,5)</f>
        <v>11</v>
      </c>
      <c r="O92" s="44">
        <f>COUNTIF(O11:O48,5)</f>
        <v>14</v>
      </c>
      <c r="P92" s="44">
        <f>COUNTIF(P11:P48,5)</f>
        <v>14</v>
      </c>
      <c r="Q92" s="44"/>
    </row>
    <row r="93" spans="2:17">
      <c r="B93" s="180"/>
      <c r="C93" s="44">
        <f t="shared" ref="C93:H93" si="4">COUNTIF(C11:C48,4)</f>
        <v>2</v>
      </c>
      <c r="D93" s="44">
        <f t="shared" si="4"/>
        <v>7</v>
      </c>
      <c r="E93" s="44">
        <f t="shared" si="4"/>
        <v>7</v>
      </c>
      <c r="F93" s="44">
        <f t="shared" si="4"/>
        <v>4</v>
      </c>
      <c r="G93" s="44">
        <f t="shared" si="4"/>
        <v>0</v>
      </c>
      <c r="H93" s="44">
        <f t="shared" si="4"/>
        <v>6</v>
      </c>
      <c r="I93" s="44"/>
      <c r="J93" s="44">
        <f>COUNTIF(J11:J48,4)</f>
        <v>18</v>
      </c>
      <c r="K93" s="44">
        <f>COUNTIF(K11:K48,4)</f>
        <v>7</v>
      </c>
      <c r="L93" s="44">
        <f>COUNTIF(L11:L48,4)</f>
        <v>2</v>
      </c>
      <c r="M93" s="44"/>
      <c r="N93" s="44">
        <f>COUNTIF(N11:N48,4)</f>
        <v>9</v>
      </c>
      <c r="O93" s="44">
        <f>COUNTIF(O11:O48,4)</f>
        <v>7</v>
      </c>
      <c r="P93" s="44">
        <f>COUNTIF(P11:P48,4)</f>
        <v>12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0</v>
      </c>
      <c r="E94" s="44">
        <f t="shared" si="5"/>
        <v>0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5</v>
      </c>
      <c r="K94" s="44">
        <f>COUNTIF(K11:K48,3)</f>
        <v>4</v>
      </c>
      <c r="L94" s="44">
        <f>COUNTIF(L11:L48,3)</f>
        <v>9</v>
      </c>
      <c r="M94" s="44"/>
      <c r="N94" s="44">
        <f>COUNTIF(N11:N48,3)</f>
        <v>7</v>
      </c>
      <c r="O94" s="44">
        <f>COUNTIF(O11:O48,3)</f>
        <v>5</v>
      </c>
      <c r="P94" s="44">
        <f>COUNTIF(P11:P48,3)</f>
        <v>3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</v>
      </c>
      <c r="K95" s="44">
        <f>COUNTIF(K11:K48,2)</f>
        <v>5</v>
      </c>
      <c r="L95" s="44">
        <f>COUNTIF(L11:L48,2)</f>
        <v>17</v>
      </c>
      <c r="M95" s="44"/>
      <c r="N95" s="44">
        <f>COUNTIF(N11:N48,2)</f>
        <v>2</v>
      </c>
      <c r="O95" s="44">
        <f>COUNTIF(O11:O48,2)</f>
        <v>3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29</v>
      </c>
      <c r="D96" s="43">
        <f t="shared" si="7"/>
        <v>29</v>
      </c>
      <c r="E96" s="43">
        <f t="shared" si="7"/>
        <v>29</v>
      </c>
      <c r="F96" s="43">
        <f t="shared" si="7"/>
        <v>29</v>
      </c>
      <c r="G96" s="43">
        <f t="shared" si="7"/>
        <v>29</v>
      </c>
      <c r="H96" s="43">
        <f t="shared" si="7"/>
        <v>29</v>
      </c>
      <c r="I96" s="43"/>
      <c r="J96" s="43">
        <f>SUM(J92:J94)</f>
        <v>28</v>
      </c>
      <c r="K96" s="43">
        <f>SUM(K92:K94)</f>
        <v>24</v>
      </c>
      <c r="L96" s="43">
        <f>SUM(L92:L94)</f>
        <v>12</v>
      </c>
      <c r="M96" s="43"/>
      <c r="N96" s="43">
        <f>SUM(N92:N94)</f>
        <v>27</v>
      </c>
      <c r="O96" s="43">
        <f>SUM(O92:O94)</f>
        <v>26</v>
      </c>
      <c r="P96" s="43">
        <f>SUM(P92:P94)</f>
        <v>29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96.551724137931032</v>
      </c>
      <c r="K97" s="44">
        <f>(K96/K88)*100</f>
        <v>82.758620689655174</v>
      </c>
      <c r="L97" s="44">
        <f>(L96/L88)*100</f>
        <v>41.379310344827587</v>
      </c>
      <c r="M97" s="44"/>
      <c r="N97" s="44">
        <f>(N96/N88)*100</f>
        <v>93.103448275862064</v>
      </c>
      <c r="O97" s="44">
        <f>(O96/O88)*100</f>
        <v>89.65517241379311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135</v>
      </c>
      <c r="D99" s="44">
        <f t="shared" si="9"/>
        <v>110</v>
      </c>
      <c r="E99" s="44">
        <f t="shared" si="9"/>
        <v>110</v>
      </c>
      <c r="F99" s="44">
        <f t="shared" si="9"/>
        <v>125</v>
      </c>
      <c r="G99" s="44">
        <f t="shared" si="9"/>
        <v>145</v>
      </c>
      <c r="H99" s="44">
        <f t="shared" si="9"/>
        <v>115</v>
      </c>
      <c r="I99" s="44"/>
      <c r="J99" s="44">
        <f>(5*J92)</f>
        <v>25</v>
      </c>
      <c r="K99" s="44">
        <f>(5*K92)</f>
        <v>65</v>
      </c>
      <c r="L99" s="44">
        <f>(5*L92)</f>
        <v>5</v>
      </c>
      <c r="M99" s="44"/>
      <c r="N99" s="44">
        <f>(5*N92)</f>
        <v>55</v>
      </c>
      <c r="O99" s="44">
        <f>(5*O92)</f>
        <v>70</v>
      </c>
      <c r="P99" s="44">
        <f>(5*P92)</f>
        <v>70</v>
      </c>
      <c r="Q99" s="44"/>
    </row>
    <row r="100" spans="2:17">
      <c r="B100" s="182"/>
      <c r="C100" s="44">
        <f>(4*C93)</f>
        <v>8</v>
      </c>
      <c r="D100" s="44">
        <f>(4*D93)</f>
        <v>28</v>
      </c>
      <c r="E100" s="44">
        <f>(4*E93)</f>
        <v>28</v>
      </c>
      <c r="F100" s="44">
        <f>(4*F93)</f>
        <v>16</v>
      </c>
      <c r="G100" s="44">
        <f t="shared" si="9"/>
        <v>0</v>
      </c>
      <c r="H100" s="44">
        <f t="shared" si="9"/>
        <v>30</v>
      </c>
      <c r="I100" s="44"/>
      <c r="J100" s="44">
        <f>(4*J93)</f>
        <v>72</v>
      </c>
      <c r="K100" s="44">
        <f>(4*K93)</f>
        <v>28</v>
      </c>
      <c r="L100" s="44">
        <f>(4*L93)</f>
        <v>8</v>
      </c>
      <c r="M100" s="44"/>
      <c r="N100" s="44">
        <f>(4*N93)</f>
        <v>36</v>
      </c>
      <c r="O100" s="44">
        <f>(4*O93)</f>
        <v>28</v>
      </c>
      <c r="P100" s="44">
        <f>(4*P93)</f>
        <v>48</v>
      </c>
      <c r="Q100" s="44"/>
    </row>
    <row r="101" spans="2:17">
      <c r="B101" s="182"/>
      <c r="C101" s="44">
        <f>(3*C94)</f>
        <v>0</v>
      </c>
      <c r="D101" s="44">
        <f>(3*D94)</f>
        <v>0</v>
      </c>
      <c r="E101" s="44">
        <f>(3*E94)</f>
        <v>0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15</v>
      </c>
      <c r="K101" s="44">
        <f>(3*K94)</f>
        <v>12</v>
      </c>
      <c r="L101" s="44">
        <f>(3*L94)</f>
        <v>27</v>
      </c>
      <c r="M101" s="44"/>
      <c r="N101" s="44">
        <f>(3*N94)</f>
        <v>21</v>
      </c>
      <c r="O101" s="44">
        <f>(3*O94)</f>
        <v>15</v>
      </c>
      <c r="P101" s="44">
        <f>(3*P94)</f>
        <v>9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</v>
      </c>
      <c r="K102" s="44">
        <f>(2*K95)</f>
        <v>10</v>
      </c>
      <c r="L102" s="44">
        <f>(2*L95)</f>
        <v>34</v>
      </c>
      <c r="M102" s="44"/>
      <c r="N102" s="44">
        <f>(2*N95)</f>
        <v>4</v>
      </c>
      <c r="O102" s="44">
        <f>(2*O95)</f>
        <v>6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143</v>
      </c>
      <c r="D103" s="43">
        <f t="shared" si="10"/>
        <v>138</v>
      </c>
      <c r="E103" s="43">
        <f t="shared" si="10"/>
        <v>138</v>
      </c>
      <c r="F103" s="43">
        <f t="shared" si="10"/>
        <v>141</v>
      </c>
      <c r="G103" s="43">
        <f t="shared" si="10"/>
        <v>145</v>
      </c>
      <c r="H103" s="43">
        <f t="shared" si="10"/>
        <v>145</v>
      </c>
      <c r="I103" s="43"/>
      <c r="J103" s="43">
        <f>SUM(J99:J102)</f>
        <v>114</v>
      </c>
      <c r="K103" s="43">
        <f>SUM(K99:K102)</f>
        <v>115</v>
      </c>
      <c r="L103" s="43">
        <f>SUM(L99:L102)</f>
        <v>74</v>
      </c>
      <c r="M103" s="43"/>
      <c r="N103" s="43">
        <f>SUM(N99:N102)</f>
        <v>116</v>
      </c>
      <c r="O103" s="43">
        <f>SUM(O99:O102)</f>
        <v>119</v>
      </c>
      <c r="P103" s="43">
        <f>SUM(P99:P102)</f>
        <v>127</v>
      </c>
      <c r="Q103" s="44"/>
    </row>
    <row r="104" spans="2:17" ht="60">
      <c r="B104" s="46" t="s">
        <v>69</v>
      </c>
      <c r="C104" s="47">
        <f t="shared" ref="C104:H104" si="11">(C103/C88)</f>
        <v>4.931034482758621</v>
      </c>
      <c r="D104" s="47">
        <f t="shared" si="11"/>
        <v>4.7586206896551726</v>
      </c>
      <c r="E104" s="47">
        <f t="shared" si="11"/>
        <v>4.7586206896551726</v>
      </c>
      <c r="F104" s="47">
        <f t="shared" si="11"/>
        <v>4.8620689655172411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3.9310344827586206</v>
      </c>
      <c r="K104" s="47">
        <f>(K103/K88)</f>
        <v>3.9655172413793105</v>
      </c>
      <c r="L104" s="47">
        <f>(L103/L88)</f>
        <v>2.5517241379310347</v>
      </c>
      <c r="M104" s="44"/>
      <c r="N104" s="47">
        <f>(N103/N88)</f>
        <v>4</v>
      </c>
      <c r="O104" s="47">
        <f>(O103/O88)</f>
        <v>4.1034482758620694</v>
      </c>
      <c r="P104" s="47">
        <f>(P103/P88)</f>
        <v>4.3793103448275863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29</v>
      </c>
      <c r="J108" s="44"/>
      <c r="K108" s="44"/>
      <c r="L108" s="44"/>
      <c r="M108" s="44">
        <f>COUNTIF(M11:M48,"A")</f>
        <v>29</v>
      </c>
      <c r="N108" s="44"/>
      <c r="O108" s="44"/>
      <c r="P108" s="44"/>
      <c r="Q108" s="44">
        <f>COUNTIF(Q11:Q48,"A")</f>
        <v>29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29</v>
      </c>
    </row>
    <row r="118" spans="2:3">
      <c r="B118" s="49" t="s">
        <v>78</v>
      </c>
      <c r="C118" s="44">
        <f>SUM(C114:C117)</f>
        <v>29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9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100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ht="15" customHeight="1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 ht="15" customHeight="1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3</v>
      </c>
      <c r="E11" s="13">
        <v>3</v>
      </c>
      <c r="F11" s="13">
        <v>5</v>
      </c>
      <c r="G11" s="13">
        <v>5</v>
      </c>
      <c r="H11" s="13">
        <v>4</v>
      </c>
      <c r="I11" s="14" t="s">
        <v>80</v>
      </c>
      <c r="J11" s="12">
        <v>4</v>
      </c>
      <c r="K11" s="13">
        <v>3</v>
      </c>
      <c r="L11" s="13">
        <v>2</v>
      </c>
      <c r="M11" s="15" t="s">
        <v>80</v>
      </c>
      <c r="N11" s="16">
        <v>2</v>
      </c>
      <c r="O11" s="13">
        <v>2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4</v>
      </c>
      <c r="O12" s="21">
        <v>4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4</v>
      </c>
      <c r="E13" s="21">
        <v>4</v>
      </c>
      <c r="F13" s="21">
        <v>5</v>
      </c>
      <c r="G13" s="21">
        <v>5</v>
      </c>
      <c r="H13" s="21">
        <v>5</v>
      </c>
      <c r="I13" s="22" t="s">
        <v>80</v>
      </c>
      <c r="J13" s="20">
        <v>3</v>
      </c>
      <c r="K13" s="21">
        <v>3</v>
      </c>
      <c r="L13" s="21">
        <v>2</v>
      </c>
      <c r="M13" s="22" t="s">
        <v>80</v>
      </c>
      <c r="N13" s="23">
        <v>3</v>
      </c>
      <c r="O13" s="21">
        <v>2</v>
      </c>
      <c r="P13" s="21">
        <v>3</v>
      </c>
      <c r="Q13" s="24" t="s">
        <v>80</v>
      </c>
      <c r="S13" s="18"/>
    </row>
    <row r="14" spans="1:19">
      <c r="A14" s="2"/>
      <c r="B14" s="19" t="s">
        <v>25</v>
      </c>
      <c r="C14" s="20">
        <v>4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3</v>
      </c>
      <c r="K14" s="21">
        <v>5</v>
      </c>
      <c r="L14" s="21">
        <v>2</v>
      </c>
      <c r="M14" s="22" t="s">
        <v>80</v>
      </c>
      <c r="N14" s="23">
        <v>3</v>
      </c>
      <c r="O14" s="21">
        <v>4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4</v>
      </c>
      <c r="E15" s="21">
        <v>4</v>
      </c>
      <c r="F15" s="21">
        <v>4</v>
      </c>
      <c r="G15" s="21">
        <v>5</v>
      </c>
      <c r="H15" s="21">
        <v>4</v>
      </c>
      <c r="I15" s="22" t="s">
        <v>80</v>
      </c>
      <c r="J15" s="20">
        <v>4</v>
      </c>
      <c r="K15" s="21">
        <v>3</v>
      </c>
      <c r="L15" s="21">
        <v>3</v>
      </c>
      <c r="M15" s="22" t="s">
        <v>80</v>
      </c>
      <c r="N15" s="23">
        <v>2</v>
      </c>
      <c r="O15" s="21">
        <v>2</v>
      </c>
      <c r="P15" s="21">
        <v>3</v>
      </c>
      <c r="Q15" s="24" t="s">
        <v>80</v>
      </c>
      <c r="S15" s="18"/>
    </row>
    <row r="16" spans="1:19">
      <c r="A16" s="2"/>
      <c r="B16" s="19" t="s">
        <v>27</v>
      </c>
      <c r="C16" s="20">
        <v>3</v>
      </c>
      <c r="D16" s="21">
        <v>3</v>
      </c>
      <c r="E16" s="21">
        <v>3</v>
      </c>
      <c r="F16" s="21">
        <v>5</v>
      </c>
      <c r="G16" s="21">
        <v>5</v>
      </c>
      <c r="H16" s="21">
        <v>5</v>
      </c>
      <c r="I16" s="22" t="s">
        <v>80</v>
      </c>
      <c r="J16" s="20">
        <v>4</v>
      </c>
      <c r="K16" s="21">
        <v>5</v>
      </c>
      <c r="L16" s="21">
        <v>4</v>
      </c>
      <c r="M16" s="22" t="s">
        <v>80</v>
      </c>
      <c r="N16" s="23">
        <v>3</v>
      </c>
      <c r="O16" s="21">
        <v>4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4</v>
      </c>
      <c r="H17" s="21">
        <v>5</v>
      </c>
      <c r="I17" s="22" t="s">
        <v>80</v>
      </c>
      <c r="J17" s="20">
        <v>3</v>
      </c>
      <c r="K17" s="21">
        <v>4</v>
      </c>
      <c r="L17" s="21">
        <v>2</v>
      </c>
      <c r="M17" s="22" t="s">
        <v>80</v>
      </c>
      <c r="N17" s="23">
        <v>2</v>
      </c>
      <c r="O17" s="21">
        <v>2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3</v>
      </c>
      <c r="E18" s="21">
        <v>3</v>
      </c>
      <c r="F18" s="21">
        <v>5</v>
      </c>
      <c r="G18" s="21">
        <v>5</v>
      </c>
      <c r="H18" s="21">
        <v>5</v>
      </c>
      <c r="I18" s="22" t="s">
        <v>80</v>
      </c>
      <c r="J18" s="20">
        <v>3</v>
      </c>
      <c r="K18" s="21">
        <v>5</v>
      </c>
      <c r="L18" s="21">
        <v>3</v>
      </c>
      <c r="M18" s="22" t="s">
        <v>80</v>
      </c>
      <c r="N18" s="23">
        <v>4</v>
      </c>
      <c r="O18" s="21">
        <v>5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3</v>
      </c>
      <c r="E19" s="21">
        <v>3</v>
      </c>
      <c r="F19" s="21">
        <v>5</v>
      </c>
      <c r="G19" s="21">
        <v>5</v>
      </c>
      <c r="H19" s="21">
        <v>5</v>
      </c>
      <c r="I19" s="22" t="s">
        <v>80</v>
      </c>
      <c r="J19" s="20">
        <v>3</v>
      </c>
      <c r="K19" s="21">
        <v>3</v>
      </c>
      <c r="L19" s="21">
        <v>3</v>
      </c>
      <c r="M19" s="22" t="s">
        <v>80</v>
      </c>
      <c r="N19" s="23">
        <v>3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4</v>
      </c>
      <c r="L20" s="21">
        <v>2</v>
      </c>
      <c r="M20" s="22" t="s">
        <v>80</v>
      </c>
      <c r="N20" s="23">
        <v>3</v>
      </c>
      <c r="O20" s="21">
        <v>4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3</v>
      </c>
      <c r="E21" s="21">
        <v>3</v>
      </c>
      <c r="F21" s="21">
        <v>4</v>
      </c>
      <c r="G21" s="21">
        <v>3</v>
      </c>
      <c r="H21" s="21">
        <v>5</v>
      </c>
      <c r="I21" s="22" t="s">
        <v>80</v>
      </c>
      <c r="J21" s="20">
        <v>3</v>
      </c>
      <c r="K21" s="21">
        <v>2</v>
      </c>
      <c r="L21" s="21">
        <v>2</v>
      </c>
      <c r="M21" s="22" t="s">
        <v>80</v>
      </c>
      <c r="N21" s="23">
        <v>2</v>
      </c>
      <c r="O21" s="21">
        <v>2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3</v>
      </c>
      <c r="L22" s="21">
        <v>2</v>
      </c>
      <c r="M22" s="22" t="s">
        <v>80</v>
      </c>
      <c r="N22" s="23">
        <v>2</v>
      </c>
      <c r="O22" s="21">
        <v>2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4</v>
      </c>
      <c r="K23" s="21">
        <v>4</v>
      </c>
      <c r="L23" s="21">
        <v>3</v>
      </c>
      <c r="M23" s="22" t="s">
        <v>80</v>
      </c>
      <c r="N23" s="23">
        <v>4</v>
      </c>
      <c r="O23" s="21">
        <v>4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4</v>
      </c>
      <c r="K24" s="21">
        <v>5</v>
      </c>
      <c r="L24" s="21">
        <v>3</v>
      </c>
      <c r="M24" s="22" t="s">
        <v>80</v>
      </c>
      <c r="N24" s="23">
        <v>3</v>
      </c>
      <c r="O24" s="21">
        <v>5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2</v>
      </c>
      <c r="L25" s="21">
        <v>3</v>
      </c>
      <c r="M25" s="22" t="s">
        <v>80</v>
      </c>
      <c r="N25" s="23">
        <v>3</v>
      </c>
      <c r="O25" s="21">
        <v>5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4</v>
      </c>
      <c r="D26" s="21">
        <v>4</v>
      </c>
      <c r="E26" s="21">
        <v>4</v>
      </c>
      <c r="F26" s="21">
        <v>4</v>
      </c>
      <c r="G26" s="21">
        <v>5</v>
      </c>
      <c r="H26" s="21">
        <v>5</v>
      </c>
      <c r="I26" s="22" t="s">
        <v>80</v>
      </c>
      <c r="J26" s="20">
        <v>3</v>
      </c>
      <c r="K26" s="21">
        <v>4</v>
      </c>
      <c r="L26" s="21">
        <v>4</v>
      </c>
      <c r="M26" s="22" t="s">
        <v>80</v>
      </c>
      <c r="N26" s="23">
        <v>2</v>
      </c>
      <c r="O26" s="21">
        <v>2</v>
      </c>
      <c r="P26" s="21">
        <v>3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3</v>
      </c>
      <c r="E27" s="21">
        <v>3</v>
      </c>
      <c r="F27" s="21">
        <v>5</v>
      </c>
      <c r="G27" s="21">
        <v>5</v>
      </c>
      <c r="H27" s="21">
        <v>4</v>
      </c>
      <c r="I27" s="22" t="s">
        <v>80</v>
      </c>
      <c r="J27" s="20">
        <v>5</v>
      </c>
      <c r="K27" s="21">
        <v>2</v>
      </c>
      <c r="L27" s="21">
        <v>3</v>
      </c>
      <c r="M27" s="22" t="s">
        <v>80</v>
      </c>
      <c r="N27" s="23">
        <v>4</v>
      </c>
      <c r="O27" s="21">
        <v>4</v>
      </c>
      <c r="P27" s="21">
        <v>4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4</v>
      </c>
      <c r="I28" s="22" t="s">
        <v>80</v>
      </c>
      <c r="J28" s="20">
        <v>4</v>
      </c>
      <c r="K28" s="21">
        <v>5</v>
      </c>
      <c r="L28" s="21">
        <v>4</v>
      </c>
      <c r="M28" s="22" t="s">
        <v>80</v>
      </c>
      <c r="N28" s="23">
        <v>5</v>
      </c>
      <c r="O28" s="21">
        <v>5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4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2</v>
      </c>
      <c r="L29" s="21">
        <v>3</v>
      </c>
      <c r="M29" s="22" t="s">
        <v>80</v>
      </c>
      <c r="N29" s="23">
        <v>4</v>
      </c>
      <c r="O29" s="21">
        <v>5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19</v>
      </c>
      <c r="D49" s="33">
        <f t="shared" si="0"/>
        <v>19</v>
      </c>
      <c r="E49" s="33">
        <f t="shared" si="0"/>
        <v>19</v>
      </c>
      <c r="F49" s="33">
        <f t="shared" si="0"/>
        <v>19</v>
      </c>
      <c r="G49" s="33">
        <f t="shared" si="0"/>
        <v>19</v>
      </c>
      <c r="H49" s="33">
        <f t="shared" si="0"/>
        <v>19</v>
      </c>
      <c r="I49" s="34"/>
      <c r="J49" s="32">
        <f>J96</f>
        <v>18</v>
      </c>
      <c r="K49" s="33">
        <f>K96</f>
        <v>15</v>
      </c>
      <c r="L49" s="33">
        <f>L96</f>
        <v>12</v>
      </c>
      <c r="M49" s="34"/>
      <c r="N49" s="35">
        <f>N96</f>
        <v>13</v>
      </c>
      <c r="O49" s="33">
        <f>O96</f>
        <v>12</v>
      </c>
      <c r="P49" s="33">
        <f>P96</f>
        <v>19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4.5789473684210522</v>
      </c>
      <c r="D50" s="38">
        <f t="shared" si="1"/>
        <v>4</v>
      </c>
      <c r="E50" s="38">
        <f t="shared" si="1"/>
        <v>4</v>
      </c>
      <c r="F50" s="38">
        <f t="shared" si="1"/>
        <v>4.8421052631578947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3.736842105263158</v>
      </c>
      <c r="K50" s="38">
        <f>K104</f>
        <v>3.6315789473684212</v>
      </c>
      <c r="L50" s="38">
        <f>L104</f>
        <v>2.8947368421052633</v>
      </c>
      <c r="M50" s="39" t="s">
        <v>62</v>
      </c>
      <c r="N50" s="40">
        <f>N104</f>
        <v>3.0526315789473686</v>
      </c>
      <c r="O50" s="38">
        <f>O104</f>
        <v>3.4736842105263159</v>
      </c>
      <c r="P50" s="38">
        <f>P104</f>
        <v>3.736842105263158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19</v>
      </c>
      <c r="D88" s="43">
        <f t="shared" si="2"/>
        <v>19</v>
      </c>
      <c r="E88" s="43">
        <f t="shared" si="2"/>
        <v>19</v>
      </c>
      <c r="F88" s="43">
        <f t="shared" si="2"/>
        <v>19</v>
      </c>
      <c r="G88" s="43">
        <f t="shared" si="2"/>
        <v>19</v>
      </c>
      <c r="H88" s="43">
        <f t="shared" si="2"/>
        <v>19</v>
      </c>
      <c r="I88" s="43"/>
      <c r="J88" s="43">
        <f>COUNT(J11:J48)</f>
        <v>19</v>
      </c>
      <c r="K88" s="43">
        <f>COUNT(K11:K48)</f>
        <v>19</v>
      </c>
      <c r="L88" s="43">
        <f>COUNT(L11:L48)</f>
        <v>19</v>
      </c>
      <c r="M88" s="43"/>
      <c r="N88" s="43">
        <f>COUNT(N11:N48)</f>
        <v>19</v>
      </c>
      <c r="O88" s="43">
        <f>COUNT(O11:O48)</f>
        <v>19</v>
      </c>
      <c r="P88" s="43">
        <f>COUNT(P11:P48)</f>
        <v>19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 ht="15" customHeight="1">
      <c r="B92" s="179" t="s">
        <v>65</v>
      </c>
      <c r="C92" s="44">
        <f t="shared" ref="C92:H92" si="3">COUNTIF(C11:C48,5)</f>
        <v>12</v>
      </c>
      <c r="D92" s="44">
        <f t="shared" si="3"/>
        <v>6</v>
      </c>
      <c r="E92" s="44">
        <f t="shared" si="3"/>
        <v>6</v>
      </c>
      <c r="F92" s="44">
        <f t="shared" si="3"/>
        <v>16</v>
      </c>
      <c r="G92" s="44">
        <f t="shared" si="3"/>
        <v>17</v>
      </c>
      <c r="H92" s="44">
        <f t="shared" si="3"/>
        <v>15</v>
      </c>
      <c r="I92" s="44"/>
      <c r="J92" s="44">
        <f>COUNTIF(J11:J48,5)</f>
        <v>4</v>
      </c>
      <c r="K92" s="44">
        <f>COUNTIF(K11:K48,5)</f>
        <v>6</v>
      </c>
      <c r="L92" s="44">
        <f>COUNTIF(L11:L48,5)</f>
        <v>1</v>
      </c>
      <c r="M92" s="44"/>
      <c r="N92" s="44">
        <f>COUNTIF(N11:N48,5)</f>
        <v>1</v>
      </c>
      <c r="O92" s="44">
        <f>COUNTIF(O11:O48,5)</f>
        <v>5</v>
      </c>
      <c r="P92" s="44">
        <f>COUNTIF(P11:P48,5)</f>
        <v>2</v>
      </c>
      <c r="Q92" s="44"/>
    </row>
    <row r="93" spans="2:17">
      <c r="B93" s="180"/>
      <c r="C93" s="44">
        <f t="shared" ref="C93:H93" si="4">COUNTIF(C11:C48,4)</f>
        <v>6</v>
      </c>
      <c r="D93" s="44">
        <f t="shared" si="4"/>
        <v>7</v>
      </c>
      <c r="E93" s="44">
        <f t="shared" si="4"/>
        <v>7</v>
      </c>
      <c r="F93" s="44">
        <f t="shared" si="4"/>
        <v>3</v>
      </c>
      <c r="G93" s="44">
        <f t="shared" si="4"/>
        <v>1</v>
      </c>
      <c r="H93" s="44">
        <f t="shared" si="4"/>
        <v>4</v>
      </c>
      <c r="I93" s="44"/>
      <c r="J93" s="44">
        <f>COUNTIF(J11:J48,4)</f>
        <v>7</v>
      </c>
      <c r="K93" s="44">
        <f>COUNTIF(K11:K48,4)</f>
        <v>4</v>
      </c>
      <c r="L93" s="44">
        <f>COUNTIF(L11:L48,4)</f>
        <v>3</v>
      </c>
      <c r="M93" s="44"/>
      <c r="N93" s="44">
        <f>COUNTIF(N11:N48,4)</f>
        <v>5</v>
      </c>
      <c r="O93" s="44">
        <f>COUNTIF(O11:O48,4)</f>
        <v>6</v>
      </c>
      <c r="P93" s="44">
        <f>COUNTIF(P11:P48,4)</f>
        <v>10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6</v>
      </c>
      <c r="E94" s="44">
        <f t="shared" si="5"/>
        <v>6</v>
      </c>
      <c r="F94" s="44">
        <f t="shared" si="5"/>
        <v>0</v>
      </c>
      <c r="G94" s="44">
        <f t="shared" si="5"/>
        <v>1</v>
      </c>
      <c r="H94" s="44">
        <f t="shared" si="5"/>
        <v>0</v>
      </c>
      <c r="I94" s="44"/>
      <c r="J94" s="44">
        <f>COUNTIF(J11:J48,3)</f>
        <v>7</v>
      </c>
      <c r="K94" s="44">
        <f>COUNTIF(K11:K48,3)</f>
        <v>5</v>
      </c>
      <c r="L94" s="44">
        <f>COUNTIF(L11:L48,3)</f>
        <v>8</v>
      </c>
      <c r="M94" s="44"/>
      <c r="N94" s="44">
        <f>COUNTIF(N11:N48,3)</f>
        <v>7</v>
      </c>
      <c r="O94" s="44">
        <f>COUNTIF(O11:O48,3)</f>
        <v>1</v>
      </c>
      <c r="P94" s="44">
        <f>COUNTIF(P11:P48,3)</f>
        <v>7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</v>
      </c>
      <c r="K95" s="44">
        <f>COUNTIF(K11:K48,2)</f>
        <v>4</v>
      </c>
      <c r="L95" s="44">
        <f>COUNTIF(L11:L48,2)</f>
        <v>7</v>
      </c>
      <c r="M95" s="44"/>
      <c r="N95" s="44">
        <f>COUNTIF(N11:N48,2)</f>
        <v>6</v>
      </c>
      <c r="O95" s="44">
        <f>COUNTIF(O11:O48,2)</f>
        <v>7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19</v>
      </c>
      <c r="D96" s="43">
        <f t="shared" si="7"/>
        <v>19</v>
      </c>
      <c r="E96" s="43">
        <f t="shared" si="7"/>
        <v>19</v>
      </c>
      <c r="F96" s="43">
        <f t="shared" si="7"/>
        <v>19</v>
      </c>
      <c r="G96" s="43">
        <f t="shared" si="7"/>
        <v>19</v>
      </c>
      <c r="H96" s="43">
        <f t="shared" si="7"/>
        <v>19</v>
      </c>
      <c r="I96" s="43"/>
      <c r="J96" s="43">
        <f>SUM(J92:J94)</f>
        <v>18</v>
      </c>
      <c r="K96" s="43">
        <f>SUM(K92:K94)</f>
        <v>15</v>
      </c>
      <c r="L96" s="43">
        <f>SUM(L92:L94)</f>
        <v>12</v>
      </c>
      <c r="M96" s="43"/>
      <c r="N96" s="43">
        <f>SUM(N92:N94)</f>
        <v>13</v>
      </c>
      <c r="O96" s="43">
        <f>SUM(O92:O94)</f>
        <v>12</v>
      </c>
      <c r="P96" s="43">
        <f>SUM(P92:P94)</f>
        <v>19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94.73684210526315</v>
      </c>
      <c r="K97" s="44">
        <f>(K96/K88)*100</f>
        <v>78.94736842105263</v>
      </c>
      <c r="L97" s="44">
        <f>(L96/L88)*100</f>
        <v>63.157894736842103</v>
      </c>
      <c r="M97" s="44"/>
      <c r="N97" s="44">
        <f>(N96/N88)*100</f>
        <v>68.421052631578945</v>
      </c>
      <c r="O97" s="44">
        <f>(O96/O88)*100</f>
        <v>63.157894736842103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 ht="15" customHeight="1">
      <c r="B99" s="182" t="s">
        <v>68</v>
      </c>
      <c r="C99" s="44">
        <f t="shared" ref="C99:H102" si="9">(5*C92)</f>
        <v>60</v>
      </c>
      <c r="D99" s="44">
        <f t="shared" si="9"/>
        <v>30</v>
      </c>
      <c r="E99" s="44">
        <f t="shared" si="9"/>
        <v>30</v>
      </c>
      <c r="F99" s="44">
        <f t="shared" si="9"/>
        <v>80</v>
      </c>
      <c r="G99" s="44">
        <f t="shared" si="9"/>
        <v>85</v>
      </c>
      <c r="H99" s="44">
        <f t="shared" si="9"/>
        <v>75</v>
      </c>
      <c r="I99" s="44"/>
      <c r="J99" s="44">
        <f>(5*J92)</f>
        <v>20</v>
      </c>
      <c r="K99" s="44">
        <f>(5*K92)</f>
        <v>30</v>
      </c>
      <c r="L99" s="44">
        <f>(5*L92)</f>
        <v>5</v>
      </c>
      <c r="M99" s="44"/>
      <c r="N99" s="44">
        <f>(5*N92)</f>
        <v>5</v>
      </c>
      <c r="O99" s="44">
        <f>(5*O92)</f>
        <v>25</v>
      </c>
      <c r="P99" s="44">
        <f>(5*P92)</f>
        <v>10</v>
      </c>
      <c r="Q99" s="44"/>
    </row>
    <row r="100" spans="2:17">
      <c r="B100" s="182"/>
      <c r="C100" s="44">
        <f>(4*C93)</f>
        <v>24</v>
      </c>
      <c r="D100" s="44">
        <f>(4*D93)</f>
        <v>28</v>
      </c>
      <c r="E100" s="44">
        <f>(4*E93)</f>
        <v>28</v>
      </c>
      <c r="F100" s="44">
        <f>(4*F93)</f>
        <v>12</v>
      </c>
      <c r="G100" s="44">
        <f t="shared" si="9"/>
        <v>5</v>
      </c>
      <c r="H100" s="44">
        <f t="shared" si="9"/>
        <v>20</v>
      </c>
      <c r="I100" s="44"/>
      <c r="J100" s="44">
        <f>(4*J93)</f>
        <v>28</v>
      </c>
      <c r="K100" s="44">
        <f>(4*K93)</f>
        <v>16</v>
      </c>
      <c r="L100" s="44">
        <f>(4*L93)</f>
        <v>12</v>
      </c>
      <c r="M100" s="44"/>
      <c r="N100" s="44">
        <f>(4*N93)</f>
        <v>20</v>
      </c>
      <c r="O100" s="44">
        <f>(4*O93)</f>
        <v>24</v>
      </c>
      <c r="P100" s="44">
        <f>(4*P93)</f>
        <v>40</v>
      </c>
      <c r="Q100" s="44"/>
    </row>
    <row r="101" spans="2:17">
      <c r="B101" s="182"/>
      <c r="C101" s="44">
        <f>(3*C94)</f>
        <v>3</v>
      </c>
      <c r="D101" s="44">
        <f>(3*D94)</f>
        <v>18</v>
      </c>
      <c r="E101" s="44">
        <f>(3*E94)</f>
        <v>18</v>
      </c>
      <c r="F101" s="44">
        <f>(3*F94)</f>
        <v>0</v>
      </c>
      <c r="G101" s="44">
        <f t="shared" si="9"/>
        <v>5</v>
      </c>
      <c r="H101" s="44">
        <f t="shared" si="9"/>
        <v>0</v>
      </c>
      <c r="I101" s="44"/>
      <c r="J101" s="44">
        <f>(3*J94)</f>
        <v>21</v>
      </c>
      <c r="K101" s="44">
        <f>(3*K94)</f>
        <v>15</v>
      </c>
      <c r="L101" s="44">
        <f>(3*L94)</f>
        <v>24</v>
      </c>
      <c r="M101" s="44"/>
      <c r="N101" s="44">
        <f>(3*N94)</f>
        <v>21</v>
      </c>
      <c r="O101" s="44">
        <f>(3*O94)</f>
        <v>3</v>
      </c>
      <c r="P101" s="44">
        <f>(3*P94)</f>
        <v>21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</v>
      </c>
      <c r="K102" s="44">
        <f>(2*K95)</f>
        <v>8</v>
      </c>
      <c r="L102" s="44">
        <f>(2*L95)</f>
        <v>14</v>
      </c>
      <c r="M102" s="44"/>
      <c r="N102" s="44">
        <f>(2*N95)</f>
        <v>12</v>
      </c>
      <c r="O102" s="44">
        <f>(2*O95)</f>
        <v>14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87</v>
      </c>
      <c r="D103" s="43">
        <f t="shared" si="10"/>
        <v>76</v>
      </c>
      <c r="E103" s="43">
        <f t="shared" si="10"/>
        <v>76</v>
      </c>
      <c r="F103" s="43">
        <f t="shared" si="10"/>
        <v>92</v>
      </c>
      <c r="G103" s="43">
        <f t="shared" si="10"/>
        <v>95</v>
      </c>
      <c r="H103" s="43">
        <f t="shared" si="10"/>
        <v>95</v>
      </c>
      <c r="I103" s="43"/>
      <c r="J103" s="43">
        <f>SUM(J99:J102)</f>
        <v>71</v>
      </c>
      <c r="K103" s="43">
        <f>SUM(K99:K102)</f>
        <v>69</v>
      </c>
      <c r="L103" s="43">
        <f>SUM(L99:L102)</f>
        <v>55</v>
      </c>
      <c r="M103" s="43"/>
      <c r="N103" s="43">
        <f>SUM(N99:N102)</f>
        <v>58</v>
      </c>
      <c r="O103" s="43">
        <f>SUM(O99:O102)</f>
        <v>66</v>
      </c>
      <c r="P103" s="43">
        <f>SUM(P99:P102)</f>
        <v>71</v>
      </c>
      <c r="Q103" s="44"/>
    </row>
    <row r="104" spans="2:17" ht="60">
      <c r="B104" s="46" t="s">
        <v>69</v>
      </c>
      <c r="C104" s="47">
        <f t="shared" ref="C104:H104" si="11">(C103/C88)</f>
        <v>4.5789473684210522</v>
      </c>
      <c r="D104" s="47">
        <f t="shared" si="11"/>
        <v>4</v>
      </c>
      <c r="E104" s="47">
        <f t="shared" si="11"/>
        <v>4</v>
      </c>
      <c r="F104" s="47">
        <f t="shared" si="11"/>
        <v>4.8421052631578947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3.736842105263158</v>
      </c>
      <c r="K104" s="47">
        <f>(K103/K88)</f>
        <v>3.6315789473684212</v>
      </c>
      <c r="L104" s="47">
        <f>(L103/L88)</f>
        <v>2.8947368421052633</v>
      </c>
      <c r="M104" s="44"/>
      <c r="N104" s="47">
        <f>(N103/N88)</f>
        <v>3.0526315789473686</v>
      </c>
      <c r="O104" s="47">
        <f>(O103/O88)</f>
        <v>3.4736842105263159</v>
      </c>
      <c r="P104" s="47">
        <f>(P103/P88)</f>
        <v>3.736842105263158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19</v>
      </c>
      <c r="J108" s="44"/>
      <c r="K108" s="44"/>
      <c r="L108" s="44"/>
      <c r="M108" s="44">
        <f>COUNTIF(M11:M48,"A")</f>
        <v>19</v>
      </c>
      <c r="N108" s="44"/>
      <c r="O108" s="44"/>
      <c r="P108" s="44"/>
      <c r="Q108" s="44">
        <f>COUNTIF(Q11:Q48,"A")</f>
        <v>19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19</v>
      </c>
    </row>
    <row r="118" spans="2:3">
      <c r="B118" s="49" t="s">
        <v>78</v>
      </c>
      <c r="C118" s="44">
        <f>SUM(C114:C117)</f>
        <v>19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101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4</v>
      </c>
      <c r="L11" s="13">
        <v>3</v>
      </c>
      <c r="M11" s="15" t="s">
        <v>80</v>
      </c>
      <c r="N11" s="16">
        <v>3</v>
      </c>
      <c r="O11" s="13">
        <v>3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4</v>
      </c>
      <c r="E12" s="21">
        <v>4</v>
      </c>
      <c r="F12" s="21">
        <v>3</v>
      </c>
      <c r="G12" s="21">
        <v>4</v>
      </c>
      <c r="H12" s="21">
        <v>4</v>
      </c>
      <c r="I12" s="22" t="s">
        <v>80</v>
      </c>
      <c r="J12" s="20">
        <v>4</v>
      </c>
      <c r="K12" s="21">
        <v>3</v>
      </c>
      <c r="L12" s="21">
        <v>3</v>
      </c>
      <c r="M12" s="22" t="s">
        <v>80</v>
      </c>
      <c r="N12" s="23">
        <v>3</v>
      </c>
      <c r="O12" s="21">
        <v>3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4</v>
      </c>
      <c r="L13" s="21">
        <v>3</v>
      </c>
      <c r="M13" s="22" t="s">
        <v>80</v>
      </c>
      <c r="N13" s="23">
        <v>3</v>
      </c>
      <c r="O13" s="21">
        <v>4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3</v>
      </c>
      <c r="E14" s="21">
        <v>3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3</v>
      </c>
      <c r="L14" s="21">
        <v>4</v>
      </c>
      <c r="M14" s="22" t="s">
        <v>80</v>
      </c>
      <c r="N14" s="23">
        <v>2</v>
      </c>
      <c r="O14" s="21">
        <v>3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4</v>
      </c>
      <c r="E15" s="21">
        <v>4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4</v>
      </c>
      <c r="L15" s="21">
        <v>5</v>
      </c>
      <c r="M15" s="22" t="s">
        <v>80</v>
      </c>
      <c r="N15" s="23">
        <v>3</v>
      </c>
      <c r="O15" s="21">
        <v>4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4</v>
      </c>
      <c r="I16" s="22" t="s">
        <v>80</v>
      </c>
      <c r="J16" s="20">
        <v>4</v>
      </c>
      <c r="K16" s="21">
        <v>4</v>
      </c>
      <c r="L16" s="21">
        <v>5</v>
      </c>
      <c r="M16" s="22" t="s">
        <v>80</v>
      </c>
      <c r="N16" s="23">
        <v>2</v>
      </c>
      <c r="O16" s="21">
        <v>3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4</v>
      </c>
      <c r="L17" s="21">
        <v>2</v>
      </c>
      <c r="M17" s="22" t="s">
        <v>80</v>
      </c>
      <c r="N17" s="23">
        <v>5</v>
      </c>
      <c r="O17" s="21">
        <v>5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3</v>
      </c>
      <c r="E18" s="21">
        <v>3</v>
      </c>
      <c r="F18" s="21">
        <v>5</v>
      </c>
      <c r="G18" s="21">
        <v>5</v>
      </c>
      <c r="H18" s="21">
        <v>4</v>
      </c>
      <c r="I18" s="22" t="s">
        <v>80</v>
      </c>
      <c r="J18" s="20">
        <v>3</v>
      </c>
      <c r="K18" s="21">
        <v>2</v>
      </c>
      <c r="L18" s="21">
        <v>2</v>
      </c>
      <c r="M18" s="22" t="s">
        <v>80</v>
      </c>
      <c r="N18" s="23">
        <v>3</v>
      </c>
      <c r="O18" s="21">
        <v>4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5</v>
      </c>
      <c r="G19" s="21">
        <v>5</v>
      </c>
      <c r="H19" s="21">
        <v>5</v>
      </c>
      <c r="I19" s="22" t="s">
        <v>80</v>
      </c>
      <c r="J19" s="20">
        <v>4</v>
      </c>
      <c r="K19" s="21">
        <v>2</v>
      </c>
      <c r="L19" s="21">
        <v>2</v>
      </c>
      <c r="M19" s="22" t="s">
        <v>80</v>
      </c>
      <c r="N19" s="23">
        <v>2</v>
      </c>
      <c r="O19" s="21">
        <v>2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4</v>
      </c>
      <c r="K20" s="21">
        <v>5</v>
      </c>
      <c r="L20" s="21">
        <v>3</v>
      </c>
      <c r="M20" s="22" t="s">
        <v>80</v>
      </c>
      <c r="N20" s="23">
        <v>2</v>
      </c>
      <c r="O20" s="21">
        <v>2</v>
      </c>
      <c r="P20" s="21">
        <v>3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4</v>
      </c>
      <c r="E21" s="21">
        <v>4</v>
      </c>
      <c r="F21" s="21">
        <v>5</v>
      </c>
      <c r="G21" s="21">
        <v>5</v>
      </c>
      <c r="H21" s="21">
        <v>5</v>
      </c>
      <c r="I21" s="22" t="s">
        <v>80</v>
      </c>
      <c r="J21" s="20">
        <v>4</v>
      </c>
      <c r="K21" s="21">
        <v>4</v>
      </c>
      <c r="L21" s="21">
        <v>2</v>
      </c>
      <c r="M21" s="22" t="s">
        <v>80</v>
      </c>
      <c r="N21" s="23">
        <v>2</v>
      </c>
      <c r="O21" s="21">
        <v>2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3</v>
      </c>
      <c r="E22" s="21">
        <v>3</v>
      </c>
      <c r="F22" s="21">
        <v>5</v>
      </c>
      <c r="G22" s="21">
        <v>5</v>
      </c>
      <c r="H22" s="21">
        <v>5</v>
      </c>
      <c r="I22" s="22" t="s">
        <v>80</v>
      </c>
      <c r="J22" s="20">
        <v>3</v>
      </c>
      <c r="K22" s="21">
        <v>5</v>
      </c>
      <c r="L22" s="21">
        <v>3</v>
      </c>
      <c r="M22" s="22" t="s">
        <v>80</v>
      </c>
      <c r="N22" s="23">
        <v>3</v>
      </c>
      <c r="O22" s="21">
        <v>3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4</v>
      </c>
      <c r="G23" s="21">
        <v>5</v>
      </c>
      <c r="H23" s="21">
        <v>4</v>
      </c>
      <c r="I23" s="22" t="s">
        <v>80</v>
      </c>
      <c r="J23" s="20">
        <v>4</v>
      </c>
      <c r="K23" s="21">
        <v>4</v>
      </c>
      <c r="L23" s="21">
        <v>2</v>
      </c>
      <c r="M23" s="22" t="s">
        <v>80</v>
      </c>
      <c r="N23" s="23">
        <v>2</v>
      </c>
      <c r="O23" s="21">
        <v>5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5</v>
      </c>
      <c r="H24" s="21">
        <v>5</v>
      </c>
      <c r="I24" s="22" t="s">
        <v>80</v>
      </c>
      <c r="J24" s="20">
        <v>4</v>
      </c>
      <c r="K24" s="21">
        <v>3</v>
      </c>
      <c r="L24" s="21">
        <v>2</v>
      </c>
      <c r="M24" s="22" t="s">
        <v>80</v>
      </c>
      <c r="N24" s="23">
        <v>2</v>
      </c>
      <c r="O24" s="21">
        <v>2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4</v>
      </c>
      <c r="I25" s="22" t="s">
        <v>80</v>
      </c>
      <c r="J25" s="20">
        <v>2</v>
      </c>
      <c r="K25" s="21">
        <v>3</v>
      </c>
      <c r="L25" s="21">
        <v>2</v>
      </c>
      <c r="M25" s="22" t="s">
        <v>80</v>
      </c>
      <c r="N25" s="23">
        <v>3</v>
      </c>
      <c r="O25" s="21">
        <v>3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3</v>
      </c>
      <c r="M26" s="22" t="s">
        <v>80</v>
      </c>
      <c r="N26" s="23">
        <v>5</v>
      </c>
      <c r="O26" s="21">
        <v>5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2</v>
      </c>
      <c r="L27" s="21">
        <v>2</v>
      </c>
      <c r="M27" s="22" t="s">
        <v>74</v>
      </c>
      <c r="N27" s="23">
        <v>2</v>
      </c>
      <c r="O27" s="21">
        <v>3</v>
      </c>
      <c r="P27" s="21">
        <v>5</v>
      </c>
      <c r="Q27" s="24" t="s">
        <v>74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5</v>
      </c>
      <c r="K28" s="21">
        <v>2</v>
      </c>
      <c r="L28" s="21">
        <v>4</v>
      </c>
      <c r="M28" s="22" t="s">
        <v>80</v>
      </c>
      <c r="N28" s="23">
        <v>3</v>
      </c>
      <c r="O28" s="21">
        <v>2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18</v>
      </c>
      <c r="D49" s="33">
        <f t="shared" si="0"/>
        <v>18</v>
      </c>
      <c r="E49" s="33">
        <f t="shared" si="0"/>
        <v>18</v>
      </c>
      <c r="F49" s="33">
        <f t="shared" si="0"/>
        <v>18</v>
      </c>
      <c r="G49" s="33">
        <f t="shared" si="0"/>
        <v>18</v>
      </c>
      <c r="H49" s="33">
        <f t="shared" si="0"/>
        <v>18</v>
      </c>
      <c r="I49" s="34"/>
      <c r="J49" s="32">
        <f>J96</f>
        <v>16</v>
      </c>
      <c r="K49" s="33">
        <f>K96</f>
        <v>14</v>
      </c>
      <c r="L49" s="33">
        <f>L96</f>
        <v>10</v>
      </c>
      <c r="M49" s="34"/>
      <c r="N49" s="35">
        <f>N96</f>
        <v>10</v>
      </c>
      <c r="O49" s="33">
        <f>O96</f>
        <v>13</v>
      </c>
      <c r="P49" s="33">
        <f>P96</f>
        <v>18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4.8888888888888893</v>
      </c>
      <c r="D50" s="38">
        <f t="shared" si="1"/>
        <v>4.0555555555555554</v>
      </c>
      <c r="E50" s="38">
        <f t="shared" si="1"/>
        <v>4.0555555555555554</v>
      </c>
      <c r="F50" s="38">
        <f t="shared" si="1"/>
        <v>4.833333333333333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4.0555555555555554</v>
      </c>
      <c r="K50" s="38">
        <f>K104</f>
        <v>3.5</v>
      </c>
      <c r="L50" s="38">
        <f>L104</f>
        <v>2.8888888888888888</v>
      </c>
      <c r="M50" s="39" t="s">
        <v>62</v>
      </c>
      <c r="N50" s="40">
        <f>N104</f>
        <v>2.7777777777777777</v>
      </c>
      <c r="O50" s="38">
        <f>O104</f>
        <v>3.2222222222222223</v>
      </c>
      <c r="P50" s="38">
        <f>P104</f>
        <v>3.8888888888888888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18</v>
      </c>
      <c r="D88" s="43">
        <f t="shared" si="2"/>
        <v>18</v>
      </c>
      <c r="E88" s="43">
        <f t="shared" si="2"/>
        <v>18</v>
      </c>
      <c r="F88" s="43">
        <f t="shared" si="2"/>
        <v>18</v>
      </c>
      <c r="G88" s="43">
        <f t="shared" si="2"/>
        <v>18</v>
      </c>
      <c r="H88" s="43">
        <f t="shared" si="2"/>
        <v>18</v>
      </c>
      <c r="I88" s="43"/>
      <c r="J88" s="43">
        <f>COUNT(J11:J48)</f>
        <v>18</v>
      </c>
      <c r="K88" s="43">
        <f>COUNT(K11:K48)</f>
        <v>18</v>
      </c>
      <c r="L88" s="43">
        <f>COUNT(L11:L48)</f>
        <v>18</v>
      </c>
      <c r="M88" s="43"/>
      <c r="N88" s="43">
        <f>COUNT(N11:N48)</f>
        <v>18</v>
      </c>
      <c r="O88" s="43">
        <f>COUNT(O11:O48)</f>
        <v>18</v>
      </c>
      <c r="P88" s="43">
        <f>COUNT(P11:P48)</f>
        <v>18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16</v>
      </c>
      <c r="D92" s="44">
        <f t="shared" si="3"/>
        <v>4</v>
      </c>
      <c r="E92" s="44">
        <f t="shared" si="3"/>
        <v>4</v>
      </c>
      <c r="F92" s="44">
        <f t="shared" si="3"/>
        <v>16</v>
      </c>
      <c r="G92" s="44">
        <f t="shared" si="3"/>
        <v>17</v>
      </c>
      <c r="H92" s="44">
        <f t="shared" si="3"/>
        <v>13</v>
      </c>
      <c r="I92" s="44"/>
      <c r="J92" s="44">
        <f>COUNTIF(J11:J48,5)</f>
        <v>7</v>
      </c>
      <c r="K92" s="44">
        <f>COUNTIF(K11:K48,5)</f>
        <v>3</v>
      </c>
      <c r="L92" s="44">
        <f>COUNTIF(L11:L48,5)</f>
        <v>2</v>
      </c>
      <c r="M92" s="44"/>
      <c r="N92" s="44">
        <f>COUNTIF(N11:N48,5)</f>
        <v>2</v>
      </c>
      <c r="O92" s="44">
        <f>COUNTIF(O11:O48,5)</f>
        <v>3</v>
      </c>
      <c r="P92" s="44">
        <f>COUNTIF(P11:P48,5)</f>
        <v>3</v>
      </c>
      <c r="Q92" s="44"/>
    </row>
    <row r="93" spans="2:17">
      <c r="B93" s="180"/>
      <c r="C93" s="44">
        <f t="shared" ref="C93:H93" si="4">COUNTIF(C11:C48,4)</f>
        <v>2</v>
      </c>
      <c r="D93" s="44">
        <f t="shared" si="4"/>
        <v>11</v>
      </c>
      <c r="E93" s="44">
        <f t="shared" si="4"/>
        <v>11</v>
      </c>
      <c r="F93" s="44">
        <f t="shared" si="4"/>
        <v>1</v>
      </c>
      <c r="G93" s="44">
        <f t="shared" si="4"/>
        <v>1</v>
      </c>
      <c r="H93" s="44">
        <f t="shared" si="4"/>
        <v>5</v>
      </c>
      <c r="I93" s="44"/>
      <c r="J93" s="44">
        <f>COUNTIF(J11:J48,4)</f>
        <v>7</v>
      </c>
      <c r="K93" s="44">
        <f>COUNTIF(K11:K48,4)</f>
        <v>7</v>
      </c>
      <c r="L93" s="44">
        <f>COUNTIF(L11:L48,4)</f>
        <v>2</v>
      </c>
      <c r="M93" s="44"/>
      <c r="N93" s="44">
        <f>COUNTIF(N11:N48,4)</f>
        <v>0</v>
      </c>
      <c r="O93" s="44">
        <f>COUNTIF(O11:O48,4)</f>
        <v>3</v>
      </c>
      <c r="P93" s="44">
        <f>COUNTIF(P11:P48,4)</f>
        <v>10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3</v>
      </c>
      <c r="E94" s="44">
        <f t="shared" si="5"/>
        <v>3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2</v>
      </c>
      <c r="K94" s="44">
        <f>COUNTIF(K11:K48,3)</f>
        <v>4</v>
      </c>
      <c r="L94" s="44">
        <f>COUNTIF(L11:L48,3)</f>
        <v>6</v>
      </c>
      <c r="M94" s="44"/>
      <c r="N94" s="44">
        <f>COUNTIF(N11:N48,3)</f>
        <v>8</v>
      </c>
      <c r="O94" s="44">
        <f>COUNTIF(O11:O48,3)</f>
        <v>7</v>
      </c>
      <c r="P94" s="44">
        <f>COUNTIF(P11:P48,3)</f>
        <v>5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2</v>
      </c>
      <c r="K95" s="44">
        <f>COUNTIF(K11:K48,2)</f>
        <v>4</v>
      </c>
      <c r="L95" s="44">
        <f>COUNTIF(L11:L48,2)</f>
        <v>8</v>
      </c>
      <c r="M95" s="44"/>
      <c r="N95" s="44">
        <f>COUNTIF(N11:N48,2)</f>
        <v>8</v>
      </c>
      <c r="O95" s="44">
        <f>COUNTIF(O11:O48,2)</f>
        <v>5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18</v>
      </c>
      <c r="D96" s="43">
        <f t="shared" si="7"/>
        <v>18</v>
      </c>
      <c r="E96" s="43">
        <f t="shared" si="7"/>
        <v>18</v>
      </c>
      <c r="F96" s="43">
        <f t="shared" si="7"/>
        <v>18</v>
      </c>
      <c r="G96" s="43">
        <f t="shared" si="7"/>
        <v>18</v>
      </c>
      <c r="H96" s="43">
        <f t="shared" si="7"/>
        <v>18</v>
      </c>
      <c r="I96" s="43"/>
      <c r="J96" s="43">
        <f>SUM(J92:J94)</f>
        <v>16</v>
      </c>
      <c r="K96" s="43">
        <f>SUM(K92:K94)</f>
        <v>14</v>
      </c>
      <c r="L96" s="43">
        <f>SUM(L92:L94)</f>
        <v>10</v>
      </c>
      <c r="M96" s="43"/>
      <c r="N96" s="43">
        <f>SUM(N92:N94)</f>
        <v>10</v>
      </c>
      <c r="O96" s="43">
        <f>SUM(O92:O94)</f>
        <v>13</v>
      </c>
      <c r="P96" s="43">
        <f>SUM(P92:P94)</f>
        <v>18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88.888888888888886</v>
      </c>
      <c r="K97" s="44">
        <f>(K96/K88)*100</f>
        <v>77.777777777777786</v>
      </c>
      <c r="L97" s="44">
        <f>(L96/L88)*100</f>
        <v>55.555555555555557</v>
      </c>
      <c r="M97" s="44"/>
      <c r="N97" s="44">
        <f>(N96/N88)*100</f>
        <v>55.555555555555557</v>
      </c>
      <c r="O97" s="44">
        <f>(O96/O88)*100</f>
        <v>72.222222222222214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80</v>
      </c>
      <c r="D99" s="44">
        <f t="shared" si="9"/>
        <v>20</v>
      </c>
      <c r="E99" s="44">
        <f t="shared" si="9"/>
        <v>20</v>
      </c>
      <c r="F99" s="44">
        <f t="shared" si="9"/>
        <v>80</v>
      </c>
      <c r="G99" s="44">
        <f t="shared" si="9"/>
        <v>85</v>
      </c>
      <c r="H99" s="44">
        <f t="shared" si="9"/>
        <v>65</v>
      </c>
      <c r="I99" s="44"/>
      <c r="J99" s="44">
        <f>(5*J92)</f>
        <v>35</v>
      </c>
      <c r="K99" s="44">
        <f>(5*K92)</f>
        <v>15</v>
      </c>
      <c r="L99" s="44">
        <f>(5*L92)</f>
        <v>10</v>
      </c>
      <c r="M99" s="44"/>
      <c r="N99" s="44">
        <f>(5*N92)</f>
        <v>10</v>
      </c>
      <c r="O99" s="44">
        <f>(5*O92)</f>
        <v>15</v>
      </c>
      <c r="P99" s="44">
        <f>(5*P92)</f>
        <v>15</v>
      </c>
      <c r="Q99" s="44"/>
    </row>
    <row r="100" spans="2:17">
      <c r="B100" s="182"/>
      <c r="C100" s="44">
        <f>(4*C93)</f>
        <v>8</v>
      </c>
      <c r="D100" s="44">
        <f>(4*D93)</f>
        <v>44</v>
      </c>
      <c r="E100" s="44">
        <f>(4*E93)</f>
        <v>44</v>
      </c>
      <c r="F100" s="44">
        <f>(4*F93)</f>
        <v>4</v>
      </c>
      <c r="G100" s="44">
        <f t="shared" si="9"/>
        <v>5</v>
      </c>
      <c r="H100" s="44">
        <f t="shared" si="9"/>
        <v>25</v>
      </c>
      <c r="I100" s="44"/>
      <c r="J100" s="44">
        <f>(4*J93)</f>
        <v>28</v>
      </c>
      <c r="K100" s="44">
        <f>(4*K93)</f>
        <v>28</v>
      </c>
      <c r="L100" s="44">
        <f>(4*L93)</f>
        <v>8</v>
      </c>
      <c r="M100" s="44"/>
      <c r="N100" s="44">
        <f>(4*N93)</f>
        <v>0</v>
      </c>
      <c r="O100" s="44">
        <f>(4*O93)</f>
        <v>12</v>
      </c>
      <c r="P100" s="44">
        <f>(4*P93)</f>
        <v>40</v>
      </c>
      <c r="Q100" s="44"/>
    </row>
    <row r="101" spans="2:17">
      <c r="B101" s="182"/>
      <c r="C101" s="44">
        <f>(3*C94)</f>
        <v>0</v>
      </c>
      <c r="D101" s="44">
        <f>(3*D94)</f>
        <v>9</v>
      </c>
      <c r="E101" s="44">
        <f>(3*E94)</f>
        <v>9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6</v>
      </c>
      <c r="K101" s="44">
        <f>(3*K94)</f>
        <v>12</v>
      </c>
      <c r="L101" s="44">
        <f>(3*L94)</f>
        <v>18</v>
      </c>
      <c r="M101" s="44"/>
      <c r="N101" s="44">
        <f>(3*N94)</f>
        <v>24</v>
      </c>
      <c r="O101" s="44">
        <f>(3*O94)</f>
        <v>21</v>
      </c>
      <c r="P101" s="44">
        <f>(3*P94)</f>
        <v>15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4</v>
      </c>
      <c r="K102" s="44">
        <f>(2*K95)</f>
        <v>8</v>
      </c>
      <c r="L102" s="44">
        <f>(2*L95)</f>
        <v>16</v>
      </c>
      <c r="M102" s="44"/>
      <c r="N102" s="44">
        <f>(2*N95)</f>
        <v>16</v>
      </c>
      <c r="O102" s="44">
        <f>(2*O95)</f>
        <v>10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88</v>
      </c>
      <c r="D103" s="43">
        <f t="shared" si="10"/>
        <v>73</v>
      </c>
      <c r="E103" s="43">
        <f t="shared" si="10"/>
        <v>73</v>
      </c>
      <c r="F103" s="43">
        <f t="shared" si="10"/>
        <v>87</v>
      </c>
      <c r="G103" s="43">
        <f t="shared" si="10"/>
        <v>90</v>
      </c>
      <c r="H103" s="43">
        <f t="shared" si="10"/>
        <v>90</v>
      </c>
      <c r="I103" s="43"/>
      <c r="J103" s="43">
        <f>SUM(J99:J102)</f>
        <v>73</v>
      </c>
      <c r="K103" s="43">
        <f>SUM(K99:K102)</f>
        <v>63</v>
      </c>
      <c r="L103" s="43">
        <f>SUM(L99:L102)</f>
        <v>52</v>
      </c>
      <c r="M103" s="43"/>
      <c r="N103" s="43">
        <f>SUM(N99:N102)</f>
        <v>50</v>
      </c>
      <c r="O103" s="43">
        <f>SUM(O99:O102)</f>
        <v>58</v>
      </c>
      <c r="P103" s="43">
        <f>SUM(P99:P102)</f>
        <v>70</v>
      </c>
      <c r="Q103" s="44"/>
    </row>
    <row r="104" spans="2:17" ht="60">
      <c r="B104" s="46" t="s">
        <v>69</v>
      </c>
      <c r="C104" s="47">
        <f t="shared" ref="C104:H104" si="11">(C103/C88)</f>
        <v>4.8888888888888893</v>
      </c>
      <c r="D104" s="47">
        <f t="shared" si="11"/>
        <v>4.0555555555555554</v>
      </c>
      <c r="E104" s="47">
        <f t="shared" si="11"/>
        <v>4.0555555555555554</v>
      </c>
      <c r="F104" s="47">
        <f t="shared" si="11"/>
        <v>4.833333333333333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4.0555555555555554</v>
      </c>
      <c r="K104" s="47">
        <f>(K103/K88)</f>
        <v>3.5</v>
      </c>
      <c r="L104" s="47">
        <f>(L103/L88)</f>
        <v>2.8888888888888888</v>
      </c>
      <c r="M104" s="44"/>
      <c r="N104" s="47">
        <f>(N103/N88)</f>
        <v>2.7777777777777777</v>
      </c>
      <c r="O104" s="47">
        <f>(O103/O88)</f>
        <v>3.2222222222222223</v>
      </c>
      <c r="P104" s="47">
        <f>(P103/P88)</f>
        <v>3.8888888888888888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18</v>
      </c>
      <c r="J108" s="44"/>
      <c r="K108" s="44"/>
      <c r="L108" s="44"/>
      <c r="M108" s="44">
        <f>COUNTIF(M11:M48,"A")</f>
        <v>17</v>
      </c>
      <c r="N108" s="44"/>
      <c r="O108" s="44"/>
      <c r="P108" s="44"/>
      <c r="Q108" s="44">
        <f>COUNTIF(Q11:Q48,"A")</f>
        <v>17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1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17</v>
      </c>
    </row>
    <row r="118" spans="2:3">
      <c r="B118" s="49" t="s">
        <v>78</v>
      </c>
      <c r="C118" s="44">
        <f>SUM(C114:C117)</f>
        <v>18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4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102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4</v>
      </c>
      <c r="K11" s="13">
        <v>4</v>
      </c>
      <c r="L11" s="13">
        <v>2</v>
      </c>
      <c r="M11" s="15" t="s">
        <v>80</v>
      </c>
      <c r="N11" s="16">
        <v>2</v>
      </c>
      <c r="O11" s="13">
        <v>2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4</v>
      </c>
      <c r="E12" s="21">
        <v>4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2</v>
      </c>
      <c r="L12" s="21">
        <v>3</v>
      </c>
      <c r="M12" s="22" t="s">
        <v>80</v>
      </c>
      <c r="N12" s="23">
        <v>2</v>
      </c>
      <c r="O12" s="21">
        <v>5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5</v>
      </c>
      <c r="L13" s="21">
        <v>4</v>
      </c>
      <c r="M13" s="22" t="s">
        <v>80</v>
      </c>
      <c r="N13" s="23">
        <v>2</v>
      </c>
      <c r="O13" s="21">
        <v>5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4</v>
      </c>
      <c r="L14" s="21">
        <v>2</v>
      </c>
      <c r="M14" s="22" t="s">
        <v>80</v>
      </c>
      <c r="N14" s="23">
        <v>5</v>
      </c>
      <c r="O14" s="21">
        <v>2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5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4</v>
      </c>
      <c r="H16" s="21">
        <v>5</v>
      </c>
      <c r="I16" s="22" t="s">
        <v>80</v>
      </c>
      <c r="J16" s="20">
        <v>4</v>
      </c>
      <c r="K16" s="21">
        <v>3</v>
      </c>
      <c r="L16" s="21">
        <v>3</v>
      </c>
      <c r="M16" s="22" t="s">
        <v>80</v>
      </c>
      <c r="N16" s="23">
        <v>4</v>
      </c>
      <c r="O16" s="21">
        <v>4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4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4</v>
      </c>
      <c r="K17" s="21">
        <v>2</v>
      </c>
      <c r="L17" s="21">
        <v>3</v>
      </c>
      <c r="M17" s="22" t="s">
        <v>80</v>
      </c>
      <c r="N17" s="23">
        <v>3</v>
      </c>
      <c r="O17" s="21">
        <v>3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5</v>
      </c>
      <c r="G18" s="21">
        <v>4</v>
      </c>
      <c r="H18" s="21">
        <v>4</v>
      </c>
      <c r="I18" s="22" t="s">
        <v>80</v>
      </c>
      <c r="J18" s="20">
        <v>3</v>
      </c>
      <c r="K18" s="21">
        <v>4</v>
      </c>
      <c r="L18" s="21">
        <v>3</v>
      </c>
      <c r="M18" s="22" t="s">
        <v>80</v>
      </c>
      <c r="N18" s="23">
        <v>2</v>
      </c>
      <c r="O18" s="21">
        <v>2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3</v>
      </c>
      <c r="I19" s="22" t="s">
        <v>80</v>
      </c>
      <c r="J19" s="20">
        <v>3</v>
      </c>
      <c r="K19" s="21">
        <v>3</v>
      </c>
      <c r="L19" s="21">
        <v>2</v>
      </c>
      <c r="M19" s="22" t="s">
        <v>80</v>
      </c>
      <c r="N19" s="23">
        <v>2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4</v>
      </c>
      <c r="I20" s="22" t="s">
        <v>80</v>
      </c>
      <c r="J20" s="20">
        <v>3</v>
      </c>
      <c r="K20" s="21">
        <v>3</v>
      </c>
      <c r="L20" s="21">
        <v>3</v>
      </c>
      <c r="M20" s="22" t="s">
        <v>80</v>
      </c>
      <c r="N20" s="23">
        <v>2</v>
      </c>
      <c r="O20" s="21">
        <v>3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5</v>
      </c>
      <c r="L21" s="21">
        <v>5</v>
      </c>
      <c r="M21" s="22" t="s">
        <v>80</v>
      </c>
      <c r="N21" s="23">
        <v>3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4</v>
      </c>
      <c r="L22" s="21">
        <v>2</v>
      </c>
      <c r="M22" s="22" t="s">
        <v>80</v>
      </c>
      <c r="N22" s="23">
        <v>3</v>
      </c>
      <c r="O22" s="21">
        <v>3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5</v>
      </c>
      <c r="K23" s="21">
        <v>4</v>
      </c>
      <c r="L23" s="21">
        <v>4</v>
      </c>
      <c r="M23" s="22" t="s">
        <v>80</v>
      </c>
      <c r="N23" s="23">
        <v>2</v>
      </c>
      <c r="O23" s="21">
        <v>3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5</v>
      </c>
      <c r="L24" s="21">
        <v>4</v>
      </c>
      <c r="M24" s="22" t="s">
        <v>80</v>
      </c>
      <c r="N24" s="23">
        <v>4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5</v>
      </c>
      <c r="L25" s="21">
        <v>2</v>
      </c>
      <c r="M25" s="22" t="s">
        <v>80</v>
      </c>
      <c r="N25" s="23">
        <v>5</v>
      </c>
      <c r="O25" s="21">
        <v>5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4</v>
      </c>
      <c r="M26" s="22" t="s">
        <v>80</v>
      </c>
      <c r="N26" s="23">
        <v>4</v>
      </c>
      <c r="O26" s="21">
        <v>3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2" t="s">
        <v>80</v>
      </c>
      <c r="J27" s="20">
        <v>5</v>
      </c>
      <c r="K27" s="21">
        <v>5</v>
      </c>
      <c r="L27" s="21">
        <v>5</v>
      </c>
      <c r="M27" s="22" t="s">
        <v>80</v>
      </c>
      <c r="N27" s="23">
        <v>4</v>
      </c>
      <c r="O27" s="21">
        <v>5</v>
      </c>
      <c r="P27" s="21">
        <v>4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3</v>
      </c>
      <c r="K28" s="21">
        <v>5</v>
      </c>
      <c r="L28" s="21">
        <v>3</v>
      </c>
      <c r="M28" s="22" t="s">
        <v>80</v>
      </c>
      <c r="N28" s="23">
        <v>2</v>
      </c>
      <c r="O28" s="21">
        <v>3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4</v>
      </c>
      <c r="K29" s="21">
        <v>3</v>
      </c>
      <c r="L29" s="21">
        <v>3</v>
      </c>
      <c r="M29" s="22" t="s">
        <v>80</v>
      </c>
      <c r="N29" s="23">
        <v>5</v>
      </c>
      <c r="O29" s="21">
        <v>4</v>
      </c>
      <c r="P29" s="21">
        <v>3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5</v>
      </c>
      <c r="E30" s="21">
        <v>5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3</v>
      </c>
      <c r="L30" s="21">
        <v>3</v>
      </c>
      <c r="M30" s="22" t="s">
        <v>80</v>
      </c>
      <c r="N30" s="23">
        <v>3</v>
      </c>
      <c r="O30" s="21">
        <v>3</v>
      </c>
      <c r="P30" s="21">
        <v>4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5</v>
      </c>
      <c r="K31" s="21">
        <v>5</v>
      </c>
      <c r="L31" s="21">
        <v>4</v>
      </c>
      <c r="M31" s="22" t="s">
        <v>80</v>
      </c>
      <c r="N31" s="23">
        <v>4</v>
      </c>
      <c r="O31" s="21">
        <v>4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5</v>
      </c>
      <c r="E32" s="21">
        <v>5</v>
      </c>
      <c r="F32" s="21">
        <v>4</v>
      </c>
      <c r="G32" s="21">
        <v>5</v>
      </c>
      <c r="H32" s="21">
        <v>5</v>
      </c>
      <c r="I32" s="22" t="s">
        <v>80</v>
      </c>
      <c r="J32" s="20">
        <v>4</v>
      </c>
      <c r="K32" s="21">
        <v>3</v>
      </c>
      <c r="L32" s="21">
        <v>4</v>
      </c>
      <c r="M32" s="22" t="s">
        <v>80</v>
      </c>
      <c r="N32" s="23">
        <v>3</v>
      </c>
      <c r="O32" s="21">
        <v>3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5</v>
      </c>
      <c r="K33" s="21">
        <v>4</v>
      </c>
      <c r="L33" s="21">
        <v>4</v>
      </c>
      <c r="M33" s="22" t="s">
        <v>80</v>
      </c>
      <c r="N33" s="23">
        <v>4</v>
      </c>
      <c r="O33" s="21">
        <v>5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4</v>
      </c>
      <c r="E34" s="21">
        <v>4</v>
      </c>
      <c r="F34" s="21">
        <v>5</v>
      </c>
      <c r="G34" s="21">
        <v>5</v>
      </c>
      <c r="H34" s="21">
        <v>5</v>
      </c>
      <c r="I34" s="22" t="s">
        <v>80</v>
      </c>
      <c r="J34" s="20">
        <v>5</v>
      </c>
      <c r="K34" s="21">
        <v>2</v>
      </c>
      <c r="L34" s="21">
        <v>4</v>
      </c>
      <c r="M34" s="22" t="s">
        <v>80</v>
      </c>
      <c r="N34" s="23">
        <v>3</v>
      </c>
      <c r="O34" s="21">
        <v>3</v>
      </c>
      <c r="P34" s="21">
        <v>3</v>
      </c>
      <c r="Q34" s="24" t="s">
        <v>80</v>
      </c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24</v>
      </c>
      <c r="D49" s="33">
        <f t="shared" si="0"/>
        <v>24</v>
      </c>
      <c r="E49" s="33">
        <f t="shared" si="0"/>
        <v>24</v>
      </c>
      <c r="F49" s="33">
        <f t="shared" si="0"/>
        <v>24</v>
      </c>
      <c r="G49" s="33">
        <f t="shared" si="0"/>
        <v>24</v>
      </c>
      <c r="H49" s="33">
        <f t="shared" si="0"/>
        <v>24</v>
      </c>
      <c r="I49" s="34"/>
      <c r="J49" s="32">
        <f>J96</f>
        <v>24</v>
      </c>
      <c r="K49" s="33">
        <f>K96</f>
        <v>21</v>
      </c>
      <c r="L49" s="33">
        <f>L96</f>
        <v>19</v>
      </c>
      <c r="M49" s="34"/>
      <c r="N49" s="35">
        <f>N96</f>
        <v>16</v>
      </c>
      <c r="O49" s="33">
        <f>O96</f>
        <v>21</v>
      </c>
      <c r="P49" s="33">
        <f>P96</f>
        <v>24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4.916666666666667</v>
      </c>
      <c r="D50" s="38">
        <f t="shared" si="1"/>
        <v>4.75</v>
      </c>
      <c r="E50" s="38">
        <f t="shared" si="1"/>
        <v>4.75</v>
      </c>
      <c r="F50" s="38">
        <f t="shared" si="1"/>
        <v>4.958333333333333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4.416666666666667</v>
      </c>
      <c r="K50" s="38">
        <f>K104</f>
        <v>3.875</v>
      </c>
      <c r="L50" s="38">
        <f>L104</f>
        <v>3.375</v>
      </c>
      <c r="M50" s="39" t="s">
        <v>62</v>
      </c>
      <c r="N50" s="40">
        <f>N104</f>
        <v>3.25</v>
      </c>
      <c r="O50" s="38">
        <f>O104</f>
        <v>3.6666666666666665</v>
      </c>
      <c r="P50" s="38">
        <f>P104</f>
        <v>3.9166666666666665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24</v>
      </c>
      <c r="D88" s="43">
        <f t="shared" si="2"/>
        <v>24</v>
      </c>
      <c r="E88" s="43">
        <f t="shared" si="2"/>
        <v>24</v>
      </c>
      <c r="F88" s="43">
        <f t="shared" si="2"/>
        <v>24</v>
      </c>
      <c r="G88" s="43">
        <f t="shared" si="2"/>
        <v>24</v>
      </c>
      <c r="H88" s="43">
        <f t="shared" si="2"/>
        <v>24</v>
      </c>
      <c r="I88" s="43"/>
      <c r="J88" s="43">
        <f>COUNT(J11:J48)</f>
        <v>24</v>
      </c>
      <c r="K88" s="43">
        <f>COUNT(K11:K48)</f>
        <v>24</v>
      </c>
      <c r="L88" s="43">
        <f>COUNT(L11:L48)</f>
        <v>24</v>
      </c>
      <c r="M88" s="43"/>
      <c r="N88" s="43">
        <f>COUNT(N11:N48)</f>
        <v>24</v>
      </c>
      <c r="O88" s="43">
        <f>COUNT(O11:O48)</f>
        <v>24</v>
      </c>
      <c r="P88" s="43">
        <f>COUNT(P11:P48)</f>
        <v>24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22</v>
      </c>
      <c r="D92" s="44">
        <f t="shared" si="3"/>
        <v>18</v>
      </c>
      <c r="E92" s="44">
        <f t="shared" si="3"/>
        <v>18</v>
      </c>
      <c r="F92" s="44">
        <f t="shared" si="3"/>
        <v>23</v>
      </c>
      <c r="G92" s="44">
        <f t="shared" si="3"/>
        <v>22</v>
      </c>
      <c r="H92" s="44">
        <f t="shared" si="3"/>
        <v>21</v>
      </c>
      <c r="I92" s="44"/>
      <c r="J92" s="44">
        <f>COUNTIF(J11:J48,5)</f>
        <v>14</v>
      </c>
      <c r="K92" s="44">
        <f>COUNTIF(K11:K48,5)</f>
        <v>9</v>
      </c>
      <c r="L92" s="44">
        <f>COUNTIF(L11:L48,5)</f>
        <v>3</v>
      </c>
      <c r="M92" s="44"/>
      <c r="N92" s="44">
        <f>COUNTIF(N11:N48,5)</f>
        <v>4</v>
      </c>
      <c r="O92" s="44">
        <f>COUNTIF(O11:O48,5)</f>
        <v>8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2</v>
      </c>
      <c r="D93" s="44">
        <f t="shared" si="4"/>
        <v>6</v>
      </c>
      <c r="E93" s="44">
        <f t="shared" si="4"/>
        <v>6</v>
      </c>
      <c r="F93" s="44">
        <f t="shared" si="4"/>
        <v>1</v>
      </c>
      <c r="G93" s="44">
        <f t="shared" si="4"/>
        <v>2</v>
      </c>
      <c r="H93" s="44">
        <f t="shared" si="4"/>
        <v>2</v>
      </c>
      <c r="I93" s="44"/>
      <c r="J93" s="44">
        <f>COUNTIF(J11:J48,4)</f>
        <v>6</v>
      </c>
      <c r="K93" s="44">
        <f>COUNTIF(K11:K48,4)</f>
        <v>6</v>
      </c>
      <c r="L93" s="44">
        <f>COUNTIF(L11:L48,4)</f>
        <v>8</v>
      </c>
      <c r="M93" s="44"/>
      <c r="N93" s="44">
        <f>COUNTIF(N11:N48,4)</f>
        <v>6</v>
      </c>
      <c r="O93" s="44">
        <f>COUNTIF(O11:O48,4)</f>
        <v>3</v>
      </c>
      <c r="P93" s="44">
        <f>COUNTIF(P11:P48,4)</f>
        <v>12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0</v>
      </c>
      <c r="E94" s="44">
        <f t="shared" si="5"/>
        <v>0</v>
      </c>
      <c r="F94" s="44">
        <f t="shared" si="5"/>
        <v>0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4</v>
      </c>
      <c r="K94" s="44">
        <f>COUNTIF(K11:K48,3)</f>
        <v>6</v>
      </c>
      <c r="L94" s="44">
        <f>COUNTIF(L11:L48,3)</f>
        <v>8</v>
      </c>
      <c r="M94" s="44"/>
      <c r="N94" s="44">
        <f>COUNTIF(N11:N48,3)</f>
        <v>6</v>
      </c>
      <c r="O94" s="44">
        <f>COUNTIF(O11:O48,3)</f>
        <v>10</v>
      </c>
      <c r="P94" s="44">
        <f>COUNTIF(P11:P48,3)</f>
        <v>7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0</v>
      </c>
      <c r="K95" s="44">
        <f>COUNTIF(K11:K48,2)</f>
        <v>3</v>
      </c>
      <c r="L95" s="44">
        <f>COUNTIF(L11:L48,2)</f>
        <v>5</v>
      </c>
      <c r="M95" s="44"/>
      <c r="N95" s="44">
        <f>COUNTIF(N11:N48,2)</f>
        <v>8</v>
      </c>
      <c r="O95" s="44">
        <f>COUNTIF(O11:O48,2)</f>
        <v>3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24</v>
      </c>
      <c r="D96" s="43">
        <f t="shared" si="7"/>
        <v>24</v>
      </c>
      <c r="E96" s="43">
        <f t="shared" si="7"/>
        <v>24</v>
      </c>
      <c r="F96" s="43">
        <f t="shared" si="7"/>
        <v>24</v>
      </c>
      <c r="G96" s="43">
        <f t="shared" si="7"/>
        <v>24</v>
      </c>
      <c r="H96" s="43">
        <f t="shared" si="7"/>
        <v>24</v>
      </c>
      <c r="I96" s="43"/>
      <c r="J96" s="43">
        <f>SUM(J92:J94)</f>
        <v>24</v>
      </c>
      <c r="K96" s="43">
        <f>SUM(K92:K94)</f>
        <v>21</v>
      </c>
      <c r="L96" s="43">
        <f>SUM(L92:L94)</f>
        <v>19</v>
      </c>
      <c r="M96" s="43"/>
      <c r="N96" s="43">
        <f>SUM(N92:N94)</f>
        <v>16</v>
      </c>
      <c r="O96" s="43">
        <f>SUM(O92:O94)</f>
        <v>21</v>
      </c>
      <c r="P96" s="43">
        <f>SUM(P92:P94)</f>
        <v>24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100</v>
      </c>
      <c r="K97" s="44">
        <f>(K96/K88)*100</f>
        <v>87.5</v>
      </c>
      <c r="L97" s="44">
        <f>(L96/L88)*100</f>
        <v>79.166666666666657</v>
      </c>
      <c r="M97" s="44"/>
      <c r="N97" s="44">
        <f>(N96/N88)*100</f>
        <v>66.666666666666657</v>
      </c>
      <c r="O97" s="44">
        <f>(O96/O88)*100</f>
        <v>87.5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110</v>
      </c>
      <c r="D99" s="44">
        <f t="shared" si="9"/>
        <v>90</v>
      </c>
      <c r="E99" s="44">
        <f t="shared" si="9"/>
        <v>90</v>
      </c>
      <c r="F99" s="44">
        <f t="shared" si="9"/>
        <v>115</v>
      </c>
      <c r="G99" s="44">
        <f t="shared" si="9"/>
        <v>110</v>
      </c>
      <c r="H99" s="44">
        <f t="shared" si="9"/>
        <v>105</v>
      </c>
      <c r="I99" s="44"/>
      <c r="J99" s="44">
        <f>(5*J92)</f>
        <v>70</v>
      </c>
      <c r="K99" s="44">
        <f>(5*K92)</f>
        <v>45</v>
      </c>
      <c r="L99" s="44">
        <f>(5*L92)</f>
        <v>15</v>
      </c>
      <c r="M99" s="44"/>
      <c r="N99" s="44">
        <f>(5*N92)</f>
        <v>20</v>
      </c>
      <c r="O99" s="44">
        <f>(5*O92)</f>
        <v>40</v>
      </c>
      <c r="P99" s="44">
        <f>(5*P92)</f>
        <v>25</v>
      </c>
      <c r="Q99" s="44"/>
    </row>
    <row r="100" spans="2:17">
      <c r="B100" s="182"/>
      <c r="C100" s="44">
        <f>(4*C93)</f>
        <v>8</v>
      </c>
      <c r="D100" s="44">
        <f>(4*D93)</f>
        <v>24</v>
      </c>
      <c r="E100" s="44">
        <f>(4*E93)</f>
        <v>24</v>
      </c>
      <c r="F100" s="44">
        <f>(4*F93)</f>
        <v>4</v>
      </c>
      <c r="G100" s="44">
        <f t="shared" si="9"/>
        <v>10</v>
      </c>
      <c r="H100" s="44">
        <f t="shared" si="9"/>
        <v>10</v>
      </c>
      <c r="I100" s="44"/>
      <c r="J100" s="44">
        <f>(4*J93)</f>
        <v>24</v>
      </c>
      <c r="K100" s="44">
        <f>(4*K93)</f>
        <v>24</v>
      </c>
      <c r="L100" s="44">
        <f>(4*L93)</f>
        <v>32</v>
      </c>
      <c r="M100" s="44"/>
      <c r="N100" s="44">
        <f>(4*N93)</f>
        <v>24</v>
      </c>
      <c r="O100" s="44">
        <f>(4*O93)</f>
        <v>12</v>
      </c>
      <c r="P100" s="44">
        <f>(4*P93)</f>
        <v>48</v>
      </c>
      <c r="Q100" s="44"/>
    </row>
    <row r="101" spans="2:17">
      <c r="B101" s="182"/>
      <c r="C101" s="44">
        <f>(3*C94)</f>
        <v>0</v>
      </c>
      <c r="D101" s="44">
        <f>(3*D94)</f>
        <v>0</v>
      </c>
      <c r="E101" s="44">
        <f>(3*E94)</f>
        <v>0</v>
      </c>
      <c r="F101" s="44">
        <f>(3*F94)</f>
        <v>0</v>
      </c>
      <c r="G101" s="44">
        <f t="shared" si="9"/>
        <v>0</v>
      </c>
      <c r="H101" s="44">
        <f t="shared" si="9"/>
        <v>5</v>
      </c>
      <c r="I101" s="44"/>
      <c r="J101" s="44">
        <f>(3*J94)</f>
        <v>12</v>
      </c>
      <c r="K101" s="44">
        <f>(3*K94)</f>
        <v>18</v>
      </c>
      <c r="L101" s="44">
        <f>(3*L94)</f>
        <v>24</v>
      </c>
      <c r="M101" s="44"/>
      <c r="N101" s="44">
        <f>(3*N94)</f>
        <v>18</v>
      </c>
      <c r="O101" s="44">
        <f>(3*O94)</f>
        <v>30</v>
      </c>
      <c r="P101" s="44">
        <f>(3*P94)</f>
        <v>21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0</v>
      </c>
      <c r="K102" s="44">
        <f>(2*K95)</f>
        <v>6</v>
      </c>
      <c r="L102" s="44">
        <f>(2*L95)</f>
        <v>10</v>
      </c>
      <c r="M102" s="44"/>
      <c r="N102" s="44">
        <f>(2*N95)</f>
        <v>16</v>
      </c>
      <c r="O102" s="44">
        <f>(2*O95)</f>
        <v>6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118</v>
      </c>
      <c r="D103" s="43">
        <f t="shared" si="10"/>
        <v>114</v>
      </c>
      <c r="E103" s="43">
        <f t="shared" si="10"/>
        <v>114</v>
      </c>
      <c r="F103" s="43">
        <f t="shared" si="10"/>
        <v>119</v>
      </c>
      <c r="G103" s="43">
        <f t="shared" si="10"/>
        <v>120</v>
      </c>
      <c r="H103" s="43">
        <f t="shared" si="10"/>
        <v>120</v>
      </c>
      <c r="I103" s="43"/>
      <c r="J103" s="43">
        <f>SUM(J99:J102)</f>
        <v>106</v>
      </c>
      <c r="K103" s="43">
        <f>SUM(K99:K102)</f>
        <v>93</v>
      </c>
      <c r="L103" s="43">
        <f>SUM(L99:L102)</f>
        <v>81</v>
      </c>
      <c r="M103" s="43"/>
      <c r="N103" s="43">
        <f>SUM(N99:N102)</f>
        <v>78</v>
      </c>
      <c r="O103" s="43">
        <f>SUM(O99:O102)</f>
        <v>88</v>
      </c>
      <c r="P103" s="43">
        <f>SUM(P99:P102)</f>
        <v>94</v>
      </c>
      <c r="Q103" s="44"/>
    </row>
    <row r="104" spans="2:17" ht="60">
      <c r="B104" s="46" t="s">
        <v>69</v>
      </c>
      <c r="C104" s="47">
        <f t="shared" ref="C104:H104" si="11">(C103/C88)</f>
        <v>4.916666666666667</v>
      </c>
      <c r="D104" s="47">
        <f t="shared" si="11"/>
        <v>4.75</v>
      </c>
      <c r="E104" s="47">
        <f t="shared" si="11"/>
        <v>4.75</v>
      </c>
      <c r="F104" s="47">
        <f t="shared" si="11"/>
        <v>4.958333333333333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4.416666666666667</v>
      </c>
      <c r="K104" s="47">
        <f>(K103/K88)</f>
        <v>3.875</v>
      </c>
      <c r="L104" s="47">
        <f>(L103/L88)</f>
        <v>3.375</v>
      </c>
      <c r="M104" s="44"/>
      <c r="N104" s="47">
        <f>(N103/N88)</f>
        <v>3.25</v>
      </c>
      <c r="O104" s="47">
        <f>(O103/O88)</f>
        <v>3.6666666666666665</v>
      </c>
      <c r="P104" s="47">
        <f>(P103/P88)</f>
        <v>3.9166666666666665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24</v>
      </c>
      <c r="J108" s="44"/>
      <c r="K108" s="44"/>
      <c r="L108" s="44"/>
      <c r="M108" s="44">
        <f>COUNTIF(M11:M48,"A")</f>
        <v>24</v>
      </c>
      <c r="N108" s="44"/>
      <c r="O108" s="44"/>
      <c r="P108" s="44"/>
      <c r="Q108" s="44">
        <f>COUNTIF(Q11:Q48,"A")</f>
        <v>24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24</v>
      </c>
    </row>
    <row r="118" spans="2:3">
      <c r="B118" s="49" t="s">
        <v>78</v>
      </c>
      <c r="C118" s="44">
        <f>SUM(C114:C117)</f>
        <v>24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118"/>
  <sheetViews>
    <sheetView topLeftCell="G1" workbookViewId="0">
      <selection activeCell="C11" sqref="C11:Q39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104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5</v>
      </c>
      <c r="K11" s="13">
        <v>5</v>
      </c>
      <c r="L11" s="13">
        <v>5</v>
      </c>
      <c r="M11" s="15" t="s">
        <v>80</v>
      </c>
      <c r="N11" s="16">
        <v>2</v>
      </c>
      <c r="O11" s="13">
        <v>2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4</v>
      </c>
      <c r="E12" s="21">
        <v>4</v>
      </c>
      <c r="F12" s="21">
        <v>5</v>
      </c>
      <c r="G12" s="21">
        <v>5</v>
      </c>
      <c r="H12" s="21">
        <v>5</v>
      </c>
      <c r="I12" s="22" t="s">
        <v>80</v>
      </c>
      <c r="J12" s="20">
        <v>4</v>
      </c>
      <c r="K12" s="21">
        <v>2</v>
      </c>
      <c r="L12" s="21">
        <v>2</v>
      </c>
      <c r="M12" s="22" t="s">
        <v>80</v>
      </c>
      <c r="N12" s="23">
        <v>2</v>
      </c>
      <c r="O12" s="21">
        <v>2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4</v>
      </c>
      <c r="G13" s="21">
        <v>4</v>
      </c>
      <c r="H13" s="21">
        <v>3</v>
      </c>
      <c r="I13" s="22" t="s">
        <v>80</v>
      </c>
      <c r="J13" s="20">
        <v>2</v>
      </c>
      <c r="K13" s="21">
        <v>2</v>
      </c>
      <c r="L13" s="21">
        <v>2</v>
      </c>
      <c r="M13" s="22" t="s">
        <v>74</v>
      </c>
      <c r="N13" s="23">
        <v>2</v>
      </c>
      <c r="O13" s="21">
        <v>2</v>
      </c>
      <c r="P13" s="21">
        <v>3</v>
      </c>
      <c r="Q13" s="24" t="s">
        <v>74</v>
      </c>
      <c r="S13" s="18"/>
    </row>
    <row r="14" spans="1:19">
      <c r="A14" s="2"/>
      <c r="B14" s="19" t="s">
        <v>25</v>
      </c>
      <c r="C14" s="20">
        <v>5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4</v>
      </c>
      <c r="L14" s="21">
        <v>4</v>
      </c>
      <c r="M14" s="22" t="s">
        <v>80</v>
      </c>
      <c r="N14" s="23">
        <v>2</v>
      </c>
      <c r="O14" s="21">
        <v>2</v>
      </c>
      <c r="P14" s="21">
        <v>3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3</v>
      </c>
      <c r="E15" s="21">
        <v>3</v>
      </c>
      <c r="F15" s="21">
        <v>4</v>
      </c>
      <c r="G15" s="21">
        <v>4</v>
      </c>
      <c r="H15" s="21">
        <v>4</v>
      </c>
      <c r="I15" s="22" t="s">
        <v>80</v>
      </c>
      <c r="J15" s="20">
        <v>3</v>
      </c>
      <c r="K15" s="21">
        <v>3</v>
      </c>
      <c r="L15" s="21">
        <v>3</v>
      </c>
      <c r="M15" s="22" t="s">
        <v>80</v>
      </c>
      <c r="N15" s="23">
        <v>2</v>
      </c>
      <c r="O15" s="21">
        <v>3</v>
      </c>
      <c r="P15" s="21">
        <v>3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3</v>
      </c>
      <c r="E16" s="21">
        <v>3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3</v>
      </c>
      <c r="L16" s="21">
        <v>4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4</v>
      </c>
      <c r="I17" s="22" t="s">
        <v>80</v>
      </c>
      <c r="J17" s="20">
        <v>2</v>
      </c>
      <c r="K17" s="21">
        <v>3</v>
      </c>
      <c r="L17" s="21">
        <v>3</v>
      </c>
      <c r="M17" s="22" t="s">
        <v>80</v>
      </c>
      <c r="N17" s="23">
        <v>2</v>
      </c>
      <c r="O17" s="21">
        <v>2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5</v>
      </c>
      <c r="G18" s="21">
        <v>5</v>
      </c>
      <c r="H18" s="21">
        <v>5</v>
      </c>
      <c r="I18" s="22" t="s">
        <v>80</v>
      </c>
      <c r="J18" s="20">
        <v>5</v>
      </c>
      <c r="K18" s="21">
        <v>4</v>
      </c>
      <c r="L18" s="21">
        <v>4</v>
      </c>
      <c r="M18" s="22" t="s">
        <v>80</v>
      </c>
      <c r="N18" s="23">
        <v>5</v>
      </c>
      <c r="O18" s="21">
        <v>5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4</v>
      </c>
      <c r="L19" s="21">
        <v>4</v>
      </c>
      <c r="M19" s="22" t="s">
        <v>80</v>
      </c>
      <c r="N19" s="23">
        <v>3</v>
      </c>
      <c r="O19" s="21">
        <v>3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4</v>
      </c>
      <c r="L20" s="21">
        <v>3</v>
      </c>
      <c r="M20" s="22" t="s">
        <v>80</v>
      </c>
      <c r="N20" s="23">
        <v>2</v>
      </c>
      <c r="O20" s="21">
        <v>5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4</v>
      </c>
      <c r="E21" s="21">
        <v>4</v>
      </c>
      <c r="F21" s="21">
        <v>5</v>
      </c>
      <c r="G21" s="21">
        <v>5</v>
      </c>
      <c r="H21" s="21">
        <v>5</v>
      </c>
      <c r="I21" s="22" t="s">
        <v>80</v>
      </c>
      <c r="J21" s="20">
        <v>4</v>
      </c>
      <c r="K21" s="21">
        <v>3</v>
      </c>
      <c r="L21" s="21">
        <v>3</v>
      </c>
      <c r="M21" s="22" t="s">
        <v>80</v>
      </c>
      <c r="N21" s="23">
        <v>3</v>
      </c>
      <c r="O21" s="21">
        <v>3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3</v>
      </c>
      <c r="E22" s="21">
        <v>3</v>
      </c>
      <c r="F22" s="21">
        <v>5</v>
      </c>
      <c r="G22" s="21">
        <v>5</v>
      </c>
      <c r="H22" s="21">
        <v>4</v>
      </c>
      <c r="I22" s="22" t="s">
        <v>80</v>
      </c>
      <c r="J22" s="20">
        <v>4</v>
      </c>
      <c r="K22" s="21">
        <v>4</v>
      </c>
      <c r="L22" s="21">
        <v>4</v>
      </c>
      <c r="M22" s="22" t="s">
        <v>80</v>
      </c>
      <c r="N22" s="23">
        <v>3</v>
      </c>
      <c r="O22" s="21">
        <v>4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2</v>
      </c>
      <c r="E23" s="21">
        <v>2</v>
      </c>
      <c r="F23" s="21">
        <v>5</v>
      </c>
      <c r="G23" s="21">
        <v>5</v>
      </c>
      <c r="H23" s="21">
        <v>5</v>
      </c>
      <c r="I23" s="22" t="s">
        <v>80</v>
      </c>
      <c r="J23" s="20">
        <v>4</v>
      </c>
      <c r="K23" s="21">
        <v>3</v>
      </c>
      <c r="L23" s="21">
        <v>5</v>
      </c>
      <c r="M23" s="22" t="s">
        <v>80</v>
      </c>
      <c r="N23" s="23">
        <v>2</v>
      </c>
      <c r="O23" s="21">
        <v>3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3</v>
      </c>
      <c r="G24" s="21">
        <v>3</v>
      </c>
      <c r="H24" s="21">
        <v>5</v>
      </c>
      <c r="I24" s="22" t="s">
        <v>80</v>
      </c>
      <c r="J24" s="20">
        <v>5</v>
      </c>
      <c r="K24" s="21">
        <v>4</v>
      </c>
      <c r="L24" s="21">
        <v>3</v>
      </c>
      <c r="M24" s="22" t="s">
        <v>80</v>
      </c>
      <c r="N24" s="23">
        <v>2</v>
      </c>
      <c r="O24" s="21">
        <v>2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3</v>
      </c>
      <c r="D25" s="21">
        <v>3</v>
      </c>
      <c r="E25" s="21">
        <v>3</v>
      </c>
      <c r="F25" s="21">
        <v>3</v>
      </c>
      <c r="G25" s="21">
        <v>4</v>
      </c>
      <c r="H25" s="21">
        <v>3</v>
      </c>
      <c r="I25" s="22" t="s">
        <v>80</v>
      </c>
      <c r="J25" s="20">
        <v>2</v>
      </c>
      <c r="K25" s="21">
        <v>2</v>
      </c>
      <c r="L25" s="21">
        <v>2</v>
      </c>
      <c r="M25" s="22" t="s">
        <v>74</v>
      </c>
      <c r="N25" s="23">
        <v>2</v>
      </c>
      <c r="O25" s="21">
        <v>2</v>
      </c>
      <c r="P25" s="21">
        <v>3</v>
      </c>
      <c r="Q25" s="24" t="s">
        <v>74</v>
      </c>
      <c r="S25" s="18"/>
    </row>
    <row r="26" spans="1:19">
      <c r="A26" s="2"/>
      <c r="B26" s="19" t="s">
        <v>37</v>
      </c>
      <c r="C26" s="20">
        <v>4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2" t="s">
        <v>80</v>
      </c>
      <c r="J26" s="20">
        <v>2</v>
      </c>
      <c r="K26" s="21">
        <v>5</v>
      </c>
      <c r="L26" s="21">
        <v>4</v>
      </c>
      <c r="M26" s="22" t="s">
        <v>80</v>
      </c>
      <c r="N26" s="23">
        <v>2</v>
      </c>
      <c r="O26" s="21">
        <v>2</v>
      </c>
      <c r="P26" s="21">
        <v>3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3</v>
      </c>
      <c r="L27" s="21">
        <v>3</v>
      </c>
      <c r="M27" s="22" t="s">
        <v>80</v>
      </c>
      <c r="N27" s="23">
        <v>2</v>
      </c>
      <c r="O27" s="21">
        <v>2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4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2</v>
      </c>
      <c r="K28" s="21">
        <v>2</v>
      </c>
      <c r="L28" s="21">
        <v>5</v>
      </c>
      <c r="M28" s="22" t="s">
        <v>80</v>
      </c>
      <c r="N28" s="23">
        <v>2</v>
      </c>
      <c r="O28" s="21">
        <v>2</v>
      </c>
      <c r="P28" s="21">
        <v>3</v>
      </c>
      <c r="Q28" s="24" t="s">
        <v>80</v>
      </c>
      <c r="S28" s="18"/>
    </row>
    <row r="29" spans="1:19">
      <c r="A29" s="2"/>
      <c r="B29" s="19" t="s">
        <v>40</v>
      </c>
      <c r="C29" s="20">
        <v>4</v>
      </c>
      <c r="D29" s="21">
        <v>4</v>
      </c>
      <c r="E29" s="21">
        <v>4</v>
      </c>
      <c r="F29" s="21">
        <v>4</v>
      </c>
      <c r="G29" s="21">
        <v>5</v>
      </c>
      <c r="H29" s="21">
        <v>5</v>
      </c>
      <c r="I29" s="22" t="s">
        <v>80</v>
      </c>
      <c r="J29" s="20">
        <v>2</v>
      </c>
      <c r="K29" s="21">
        <v>4</v>
      </c>
      <c r="L29" s="21">
        <v>4</v>
      </c>
      <c r="M29" s="22" t="s">
        <v>80</v>
      </c>
      <c r="N29" s="23">
        <v>3</v>
      </c>
      <c r="O29" s="21">
        <v>4</v>
      </c>
      <c r="P29" s="21">
        <v>3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4</v>
      </c>
      <c r="E30" s="21">
        <v>4</v>
      </c>
      <c r="F30" s="21">
        <v>5</v>
      </c>
      <c r="G30" s="21">
        <v>5</v>
      </c>
      <c r="H30" s="21">
        <v>4</v>
      </c>
      <c r="I30" s="22" t="s">
        <v>80</v>
      </c>
      <c r="J30" s="20">
        <v>2</v>
      </c>
      <c r="K30" s="21">
        <v>3</v>
      </c>
      <c r="L30" s="21">
        <v>3</v>
      </c>
      <c r="M30" s="22" t="s">
        <v>80</v>
      </c>
      <c r="N30" s="23">
        <v>2</v>
      </c>
      <c r="O30" s="21">
        <v>2</v>
      </c>
      <c r="P30" s="21">
        <v>3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3</v>
      </c>
      <c r="E31" s="21">
        <v>3</v>
      </c>
      <c r="F31" s="21">
        <v>4</v>
      </c>
      <c r="G31" s="21">
        <v>4</v>
      </c>
      <c r="H31" s="21">
        <v>4</v>
      </c>
      <c r="I31" s="22" t="s">
        <v>80</v>
      </c>
      <c r="J31" s="20">
        <v>4</v>
      </c>
      <c r="K31" s="21">
        <v>4</v>
      </c>
      <c r="L31" s="21">
        <v>3</v>
      </c>
      <c r="M31" s="22" t="s">
        <v>80</v>
      </c>
      <c r="N31" s="23">
        <v>3</v>
      </c>
      <c r="O31" s="21">
        <v>3</v>
      </c>
      <c r="P31" s="21">
        <v>3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4</v>
      </c>
      <c r="E32" s="21">
        <v>4</v>
      </c>
      <c r="F32" s="21">
        <v>5</v>
      </c>
      <c r="G32" s="21">
        <v>5</v>
      </c>
      <c r="H32" s="21">
        <v>4</v>
      </c>
      <c r="I32" s="22" t="s">
        <v>80</v>
      </c>
      <c r="J32" s="20">
        <v>3</v>
      </c>
      <c r="K32" s="21">
        <v>3</v>
      </c>
      <c r="L32" s="21">
        <v>4</v>
      </c>
      <c r="M32" s="22" t="s">
        <v>80</v>
      </c>
      <c r="N32" s="23">
        <v>3</v>
      </c>
      <c r="O32" s="21">
        <v>4</v>
      </c>
      <c r="P32" s="21">
        <v>3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4</v>
      </c>
      <c r="E33" s="21">
        <v>4</v>
      </c>
      <c r="F33" s="21">
        <v>5</v>
      </c>
      <c r="G33" s="21">
        <v>5</v>
      </c>
      <c r="H33" s="21">
        <v>5</v>
      </c>
      <c r="I33" s="22" t="s">
        <v>80</v>
      </c>
      <c r="J33" s="20">
        <v>2</v>
      </c>
      <c r="K33" s="21">
        <v>3</v>
      </c>
      <c r="L33" s="21">
        <v>4</v>
      </c>
      <c r="M33" s="22" t="s">
        <v>80</v>
      </c>
      <c r="N33" s="23">
        <v>2</v>
      </c>
      <c r="O33" s="21">
        <v>2</v>
      </c>
      <c r="P33" s="21">
        <v>3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3</v>
      </c>
      <c r="E34" s="21">
        <v>3</v>
      </c>
      <c r="F34" s="21">
        <v>5</v>
      </c>
      <c r="G34" s="21">
        <v>5</v>
      </c>
      <c r="H34" s="21">
        <v>5</v>
      </c>
      <c r="I34" s="22" t="s">
        <v>80</v>
      </c>
      <c r="J34" s="20">
        <v>5</v>
      </c>
      <c r="K34" s="21">
        <v>2</v>
      </c>
      <c r="L34" s="21">
        <v>5</v>
      </c>
      <c r="M34" s="22" t="s">
        <v>80</v>
      </c>
      <c r="N34" s="23">
        <v>2</v>
      </c>
      <c r="O34" s="21">
        <v>2</v>
      </c>
      <c r="P34" s="21">
        <v>3</v>
      </c>
      <c r="Q34" s="24" t="s">
        <v>80</v>
      </c>
      <c r="S34" s="18"/>
    </row>
    <row r="35" spans="1:19">
      <c r="A35" s="2"/>
      <c r="B35" s="19" t="s">
        <v>46</v>
      </c>
      <c r="C35" s="20">
        <v>4</v>
      </c>
      <c r="D35" s="21">
        <v>3</v>
      </c>
      <c r="E35" s="21">
        <v>3</v>
      </c>
      <c r="F35" s="21">
        <v>4</v>
      </c>
      <c r="G35" s="21">
        <v>4</v>
      </c>
      <c r="H35" s="21">
        <v>4</v>
      </c>
      <c r="I35" s="22" t="s">
        <v>80</v>
      </c>
      <c r="J35" s="20">
        <v>3</v>
      </c>
      <c r="K35" s="21">
        <v>3</v>
      </c>
      <c r="L35" s="21">
        <v>2</v>
      </c>
      <c r="M35" s="22" t="s">
        <v>80</v>
      </c>
      <c r="N35" s="23">
        <v>3</v>
      </c>
      <c r="O35" s="21">
        <v>3</v>
      </c>
      <c r="P35" s="21">
        <v>4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3</v>
      </c>
      <c r="E36" s="21">
        <v>3</v>
      </c>
      <c r="F36" s="21">
        <v>5</v>
      </c>
      <c r="G36" s="21">
        <v>5</v>
      </c>
      <c r="H36" s="21">
        <v>4</v>
      </c>
      <c r="I36" s="22" t="s">
        <v>80</v>
      </c>
      <c r="J36" s="20">
        <v>3</v>
      </c>
      <c r="K36" s="21">
        <v>4</v>
      </c>
      <c r="L36" s="21">
        <v>4</v>
      </c>
      <c r="M36" s="22" t="s">
        <v>80</v>
      </c>
      <c r="N36" s="23">
        <v>2</v>
      </c>
      <c r="O36" s="21">
        <v>3</v>
      </c>
      <c r="P36" s="21">
        <v>5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3</v>
      </c>
      <c r="E37" s="21">
        <v>3</v>
      </c>
      <c r="F37" s="21">
        <v>5</v>
      </c>
      <c r="G37" s="21">
        <v>5</v>
      </c>
      <c r="H37" s="21">
        <v>5</v>
      </c>
      <c r="I37" s="22" t="s">
        <v>80</v>
      </c>
      <c r="J37" s="20">
        <v>3</v>
      </c>
      <c r="K37" s="21">
        <v>5</v>
      </c>
      <c r="L37" s="21">
        <v>3</v>
      </c>
      <c r="M37" s="22" t="s">
        <v>80</v>
      </c>
      <c r="N37" s="23">
        <v>2</v>
      </c>
      <c r="O37" s="21">
        <v>4</v>
      </c>
      <c r="P37" s="21">
        <v>4</v>
      </c>
      <c r="Q37" s="24" t="s">
        <v>80</v>
      </c>
      <c r="S37" s="18"/>
    </row>
    <row r="38" spans="1:19">
      <c r="A38" s="2"/>
      <c r="B38" s="19" t="s">
        <v>49</v>
      </c>
      <c r="C38" s="20">
        <v>4</v>
      </c>
      <c r="D38" s="21">
        <v>4</v>
      </c>
      <c r="E38" s="21">
        <v>4</v>
      </c>
      <c r="F38" s="21">
        <v>5</v>
      </c>
      <c r="G38" s="21">
        <v>5</v>
      </c>
      <c r="H38" s="21">
        <v>5</v>
      </c>
      <c r="I38" s="22" t="s">
        <v>80</v>
      </c>
      <c r="J38" s="20">
        <v>4</v>
      </c>
      <c r="K38" s="21">
        <v>5</v>
      </c>
      <c r="L38" s="21">
        <v>4</v>
      </c>
      <c r="M38" s="22" t="s">
        <v>80</v>
      </c>
      <c r="N38" s="23">
        <v>3</v>
      </c>
      <c r="O38" s="21">
        <v>5</v>
      </c>
      <c r="P38" s="21">
        <v>4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5</v>
      </c>
      <c r="E39" s="21">
        <v>5</v>
      </c>
      <c r="F39" s="21">
        <v>5</v>
      </c>
      <c r="G39" s="21">
        <v>5</v>
      </c>
      <c r="H39" s="21">
        <v>5</v>
      </c>
      <c r="I39" s="22" t="s">
        <v>80</v>
      </c>
      <c r="J39" s="20">
        <v>5</v>
      </c>
      <c r="K39" s="21">
        <v>5</v>
      </c>
      <c r="L39" s="21">
        <v>5</v>
      </c>
      <c r="M39" s="22" t="s">
        <v>80</v>
      </c>
      <c r="N39" s="23">
        <v>4</v>
      </c>
      <c r="O39" s="21">
        <v>5</v>
      </c>
      <c r="P39" s="21">
        <v>5</v>
      </c>
      <c r="Q39" s="24" t="s">
        <v>80</v>
      </c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29</v>
      </c>
      <c r="D49" s="33">
        <f t="shared" si="0"/>
        <v>28</v>
      </c>
      <c r="E49" s="33">
        <f t="shared" si="0"/>
        <v>28</v>
      </c>
      <c r="F49" s="33">
        <f t="shared" si="0"/>
        <v>29</v>
      </c>
      <c r="G49" s="33">
        <f t="shared" si="0"/>
        <v>29</v>
      </c>
      <c r="H49" s="33">
        <f t="shared" si="0"/>
        <v>29</v>
      </c>
      <c r="I49" s="34"/>
      <c r="J49" s="32">
        <f>J96</f>
        <v>20</v>
      </c>
      <c r="K49" s="33">
        <f>K96</f>
        <v>24</v>
      </c>
      <c r="L49" s="33">
        <f>L96</f>
        <v>25</v>
      </c>
      <c r="M49" s="34"/>
      <c r="N49" s="35">
        <f>N96</f>
        <v>11</v>
      </c>
      <c r="O49" s="33">
        <f>O96</f>
        <v>16</v>
      </c>
      <c r="P49" s="33">
        <f>P96</f>
        <v>29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4.6551724137931032</v>
      </c>
      <c r="D50" s="38">
        <f t="shared" si="1"/>
        <v>3.8275862068965516</v>
      </c>
      <c r="E50" s="38">
        <f t="shared" si="1"/>
        <v>3.8275862068965516</v>
      </c>
      <c r="F50" s="38">
        <f t="shared" si="1"/>
        <v>4.6896551724137927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3.4827586206896552</v>
      </c>
      <c r="K50" s="38">
        <f>K104</f>
        <v>3.4827586206896552</v>
      </c>
      <c r="L50" s="38">
        <f>L104</f>
        <v>3.5862068965517242</v>
      </c>
      <c r="M50" s="39" t="s">
        <v>62</v>
      </c>
      <c r="N50" s="40">
        <f>N104</f>
        <v>2.5517241379310347</v>
      </c>
      <c r="O50" s="38">
        <f>O104</f>
        <v>3.0344827586206895</v>
      </c>
      <c r="P50" s="38">
        <f>P104</f>
        <v>3.5172413793103448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29</v>
      </c>
      <c r="D88" s="43">
        <f t="shared" si="2"/>
        <v>29</v>
      </c>
      <c r="E88" s="43">
        <f t="shared" si="2"/>
        <v>29</v>
      </c>
      <c r="F88" s="43">
        <f t="shared" si="2"/>
        <v>29</v>
      </c>
      <c r="G88" s="43">
        <f t="shared" si="2"/>
        <v>29</v>
      </c>
      <c r="H88" s="43">
        <f t="shared" si="2"/>
        <v>29</v>
      </c>
      <c r="I88" s="43"/>
      <c r="J88" s="43">
        <f>COUNT(J11:J48)</f>
        <v>29</v>
      </c>
      <c r="K88" s="43">
        <f>COUNT(K11:K48)</f>
        <v>29</v>
      </c>
      <c r="L88" s="43">
        <f>COUNT(L11:L48)</f>
        <v>29</v>
      </c>
      <c r="M88" s="43"/>
      <c r="N88" s="43">
        <f>COUNT(N11:N48)</f>
        <v>29</v>
      </c>
      <c r="O88" s="43">
        <f>COUNT(O11:O48)</f>
        <v>29</v>
      </c>
      <c r="P88" s="43">
        <f>COUNT(P11:P48)</f>
        <v>29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20</v>
      </c>
      <c r="D92" s="44">
        <f t="shared" si="3"/>
        <v>6</v>
      </c>
      <c r="E92" s="44">
        <f t="shared" si="3"/>
        <v>6</v>
      </c>
      <c r="F92" s="44">
        <f t="shared" si="3"/>
        <v>22</v>
      </c>
      <c r="G92" s="44">
        <f t="shared" si="3"/>
        <v>23</v>
      </c>
      <c r="H92" s="44">
        <f t="shared" si="3"/>
        <v>19</v>
      </c>
      <c r="I92" s="44"/>
      <c r="J92" s="44">
        <f>COUNTIF(J11:J48,5)</f>
        <v>8</v>
      </c>
      <c r="K92" s="44">
        <f>COUNTIF(K11:K48,5)</f>
        <v>5</v>
      </c>
      <c r="L92" s="44">
        <f>COUNTIF(L11:L48,5)</f>
        <v>5</v>
      </c>
      <c r="M92" s="44"/>
      <c r="N92" s="44">
        <f>COUNTIF(N11:N48,5)</f>
        <v>2</v>
      </c>
      <c r="O92" s="44">
        <f>COUNTIF(O11:O48,5)</f>
        <v>5</v>
      </c>
      <c r="P92" s="44">
        <f>COUNTIF(P11:P48,5)</f>
        <v>5</v>
      </c>
      <c r="Q92" s="44"/>
    </row>
    <row r="93" spans="2:17">
      <c r="B93" s="180"/>
      <c r="C93" s="44">
        <f t="shared" ref="C93:H93" si="4">COUNTIF(C11:C48,4)</f>
        <v>8</v>
      </c>
      <c r="D93" s="44">
        <f t="shared" si="4"/>
        <v>13</v>
      </c>
      <c r="E93" s="44">
        <f t="shared" si="4"/>
        <v>13</v>
      </c>
      <c r="F93" s="44">
        <f t="shared" si="4"/>
        <v>5</v>
      </c>
      <c r="G93" s="44">
        <f t="shared" si="4"/>
        <v>5</v>
      </c>
      <c r="H93" s="44">
        <f t="shared" si="4"/>
        <v>8</v>
      </c>
      <c r="I93" s="44"/>
      <c r="J93" s="44">
        <f>COUNTIF(J11:J48,4)</f>
        <v>7</v>
      </c>
      <c r="K93" s="44">
        <f>COUNTIF(K11:K48,4)</f>
        <v>9</v>
      </c>
      <c r="L93" s="44">
        <f>COUNTIF(L11:L48,4)</f>
        <v>11</v>
      </c>
      <c r="M93" s="44"/>
      <c r="N93" s="44">
        <f>COUNTIF(N11:N48,4)</f>
        <v>1</v>
      </c>
      <c r="O93" s="44">
        <f>COUNTIF(O11:O48,4)</f>
        <v>4</v>
      </c>
      <c r="P93" s="44">
        <f>COUNTIF(P11:P48,4)</f>
        <v>5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9</v>
      </c>
      <c r="E94" s="44">
        <f t="shared" si="5"/>
        <v>9</v>
      </c>
      <c r="F94" s="44">
        <f t="shared" si="5"/>
        <v>2</v>
      </c>
      <c r="G94" s="44">
        <f t="shared" si="5"/>
        <v>1</v>
      </c>
      <c r="H94" s="44">
        <f t="shared" si="5"/>
        <v>2</v>
      </c>
      <c r="I94" s="44"/>
      <c r="J94" s="44">
        <f>COUNTIF(J11:J48,3)</f>
        <v>5</v>
      </c>
      <c r="K94" s="44">
        <f>COUNTIF(K11:K48,3)</f>
        <v>10</v>
      </c>
      <c r="L94" s="44">
        <f>COUNTIF(L11:L48,3)</f>
        <v>9</v>
      </c>
      <c r="M94" s="44"/>
      <c r="N94" s="44">
        <f>COUNTIF(N11:N48,3)</f>
        <v>8</v>
      </c>
      <c r="O94" s="44">
        <f>COUNTIF(O11:O48,3)</f>
        <v>7</v>
      </c>
      <c r="P94" s="44">
        <f>COUNTIF(P11:P48,3)</f>
        <v>19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</v>
      </c>
      <c r="E95" s="44">
        <f t="shared" si="6"/>
        <v>1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9</v>
      </c>
      <c r="K95" s="44">
        <f>COUNTIF(K11:K48,2)</f>
        <v>5</v>
      </c>
      <c r="L95" s="44">
        <f>COUNTIF(L11:L48,2)</f>
        <v>4</v>
      </c>
      <c r="M95" s="44"/>
      <c r="N95" s="44">
        <f>COUNTIF(N11:N48,2)</f>
        <v>18</v>
      </c>
      <c r="O95" s="44">
        <f>COUNTIF(O11:O48,2)</f>
        <v>13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29</v>
      </c>
      <c r="D96" s="43">
        <f t="shared" si="7"/>
        <v>28</v>
      </c>
      <c r="E96" s="43">
        <f t="shared" si="7"/>
        <v>28</v>
      </c>
      <c r="F96" s="43">
        <f t="shared" si="7"/>
        <v>29</v>
      </c>
      <c r="G96" s="43">
        <f t="shared" si="7"/>
        <v>29</v>
      </c>
      <c r="H96" s="43">
        <f t="shared" si="7"/>
        <v>29</v>
      </c>
      <c r="I96" s="43"/>
      <c r="J96" s="43">
        <f>SUM(J92:J94)</f>
        <v>20</v>
      </c>
      <c r="K96" s="43">
        <f>SUM(K92:K94)</f>
        <v>24</v>
      </c>
      <c r="L96" s="43">
        <f>SUM(L92:L94)</f>
        <v>25</v>
      </c>
      <c r="M96" s="43"/>
      <c r="N96" s="43">
        <f>SUM(N92:N94)</f>
        <v>11</v>
      </c>
      <c r="O96" s="43">
        <f>SUM(O92:O94)</f>
        <v>16</v>
      </c>
      <c r="P96" s="43">
        <f>SUM(P92:P94)</f>
        <v>29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96.551724137931032</v>
      </c>
      <c r="E97" s="44">
        <f t="shared" si="8"/>
        <v>96.551724137931032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68.965517241379317</v>
      </c>
      <c r="K97" s="44">
        <f>(K96/K88)*100</f>
        <v>82.758620689655174</v>
      </c>
      <c r="L97" s="44">
        <f>(L96/L88)*100</f>
        <v>86.206896551724128</v>
      </c>
      <c r="M97" s="44"/>
      <c r="N97" s="44">
        <f>(N96/N88)*100</f>
        <v>37.931034482758619</v>
      </c>
      <c r="O97" s="44">
        <f>(O96/O88)*100</f>
        <v>55.172413793103445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100</v>
      </c>
      <c r="D99" s="44">
        <f t="shared" si="9"/>
        <v>30</v>
      </c>
      <c r="E99" s="44">
        <f t="shared" si="9"/>
        <v>30</v>
      </c>
      <c r="F99" s="44">
        <f t="shared" si="9"/>
        <v>110</v>
      </c>
      <c r="G99" s="44">
        <f t="shared" si="9"/>
        <v>115</v>
      </c>
      <c r="H99" s="44">
        <f t="shared" si="9"/>
        <v>95</v>
      </c>
      <c r="I99" s="44"/>
      <c r="J99" s="44">
        <f>(5*J92)</f>
        <v>40</v>
      </c>
      <c r="K99" s="44">
        <f>(5*K92)</f>
        <v>25</v>
      </c>
      <c r="L99" s="44">
        <f>(5*L92)</f>
        <v>25</v>
      </c>
      <c r="M99" s="44"/>
      <c r="N99" s="44">
        <f>(5*N92)</f>
        <v>10</v>
      </c>
      <c r="O99" s="44">
        <f>(5*O92)</f>
        <v>25</v>
      </c>
      <c r="P99" s="44">
        <f>(5*P92)</f>
        <v>25</v>
      </c>
      <c r="Q99" s="44"/>
    </row>
    <row r="100" spans="2:17">
      <c r="B100" s="182"/>
      <c r="C100" s="44">
        <f>(4*C93)</f>
        <v>32</v>
      </c>
      <c r="D100" s="44">
        <f>(4*D93)</f>
        <v>52</v>
      </c>
      <c r="E100" s="44">
        <f>(4*E93)</f>
        <v>52</v>
      </c>
      <c r="F100" s="44">
        <f>(4*F93)</f>
        <v>20</v>
      </c>
      <c r="G100" s="44">
        <f t="shared" si="9"/>
        <v>25</v>
      </c>
      <c r="H100" s="44">
        <f t="shared" si="9"/>
        <v>40</v>
      </c>
      <c r="I100" s="44"/>
      <c r="J100" s="44">
        <f>(4*J93)</f>
        <v>28</v>
      </c>
      <c r="K100" s="44">
        <f>(4*K93)</f>
        <v>36</v>
      </c>
      <c r="L100" s="44">
        <f>(4*L93)</f>
        <v>44</v>
      </c>
      <c r="M100" s="44"/>
      <c r="N100" s="44">
        <f>(4*N93)</f>
        <v>4</v>
      </c>
      <c r="O100" s="44">
        <f>(4*O93)</f>
        <v>16</v>
      </c>
      <c r="P100" s="44">
        <f>(4*P93)</f>
        <v>20</v>
      </c>
      <c r="Q100" s="44"/>
    </row>
    <row r="101" spans="2:17">
      <c r="B101" s="182"/>
      <c r="C101" s="44">
        <f>(3*C94)</f>
        <v>3</v>
      </c>
      <c r="D101" s="44">
        <f>(3*D94)</f>
        <v>27</v>
      </c>
      <c r="E101" s="44">
        <f>(3*E94)</f>
        <v>27</v>
      </c>
      <c r="F101" s="44">
        <f>(3*F94)</f>
        <v>6</v>
      </c>
      <c r="G101" s="44">
        <f t="shared" si="9"/>
        <v>5</v>
      </c>
      <c r="H101" s="44">
        <f t="shared" si="9"/>
        <v>10</v>
      </c>
      <c r="I101" s="44"/>
      <c r="J101" s="44">
        <f>(3*J94)</f>
        <v>15</v>
      </c>
      <c r="K101" s="44">
        <f>(3*K94)</f>
        <v>30</v>
      </c>
      <c r="L101" s="44">
        <f>(3*L94)</f>
        <v>27</v>
      </c>
      <c r="M101" s="44"/>
      <c r="N101" s="44">
        <f>(3*N94)</f>
        <v>24</v>
      </c>
      <c r="O101" s="44">
        <f>(3*O94)</f>
        <v>21</v>
      </c>
      <c r="P101" s="44">
        <f>(3*P94)</f>
        <v>57</v>
      </c>
      <c r="Q101" s="44"/>
    </row>
    <row r="102" spans="2:17">
      <c r="B102" s="182"/>
      <c r="C102" s="44">
        <f>(2*C95)</f>
        <v>0</v>
      </c>
      <c r="D102" s="44">
        <f>(2*D95)</f>
        <v>2</v>
      </c>
      <c r="E102" s="44">
        <f>(2*E95)</f>
        <v>2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18</v>
      </c>
      <c r="K102" s="44">
        <f>(2*K95)</f>
        <v>10</v>
      </c>
      <c r="L102" s="44">
        <f>(2*L95)</f>
        <v>8</v>
      </c>
      <c r="M102" s="44"/>
      <c r="N102" s="44">
        <f>(2*N95)</f>
        <v>36</v>
      </c>
      <c r="O102" s="44">
        <f>(2*O95)</f>
        <v>26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135</v>
      </c>
      <c r="D103" s="43">
        <f t="shared" si="10"/>
        <v>111</v>
      </c>
      <c r="E103" s="43">
        <f t="shared" si="10"/>
        <v>111</v>
      </c>
      <c r="F103" s="43">
        <f t="shared" si="10"/>
        <v>136</v>
      </c>
      <c r="G103" s="43">
        <f t="shared" si="10"/>
        <v>145</v>
      </c>
      <c r="H103" s="43">
        <f t="shared" si="10"/>
        <v>145</v>
      </c>
      <c r="I103" s="43"/>
      <c r="J103" s="43">
        <f>SUM(J99:J102)</f>
        <v>101</v>
      </c>
      <c r="K103" s="43">
        <f>SUM(K99:K102)</f>
        <v>101</v>
      </c>
      <c r="L103" s="43">
        <f>SUM(L99:L102)</f>
        <v>104</v>
      </c>
      <c r="M103" s="43"/>
      <c r="N103" s="43">
        <f>SUM(N99:N102)</f>
        <v>74</v>
      </c>
      <c r="O103" s="43">
        <f>SUM(O99:O102)</f>
        <v>88</v>
      </c>
      <c r="P103" s="43">
        <f>SUM(P99:P102)</f>
        <v>102</v>
      </c>
      <c r="Q103" s="44"/>
    </row>
    <row r="104" spans="2:17" ht="60">
      <c r="B104" s="46" t="s">
        <v>69</v>
      </c>
      <c r="C104" s="47">
        <f t="shared" ref="C104:H104" si="11">(C103/C88)</f>
        <v>4.6551724137931032</v>
      </c>
      <c r="D104" s="47">
        <f t="shared" si="11"/>
        <v>3.8275862068965516</v>
      </c>
      <c r="E104" s="47">
        <f t="shared" si="11"/>
        <v>3.8275862068965516</v>
      </c>
      <c r="F104" s="47">
        <f t="shared" si="11"/>
        <v>4.6896551724137927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3.4827586206896552</v>
      </c>
      <c r="K104" s="47">
        <f>(K103/K88)</f>
        <v>3.4827586206896552</v>
      </c>
      <c r="L104" s="47">
        <f>(L103/L88)</f>
        <v>3.5862068965517242</v>
      </c>
      <c r="M104" s="44"/>
      <c r="N104" s="47">
        <f>(N103/N88)</f>
        <v>2.5517241379310347</v>
      </c>
      <c r="O104" s="47">
        <f>(O103/O88)</f>
        <v>3.0344827586206895</v>
      </c>
      <c r="P104" s="47">
        <f>(P103/P88)</f>
        <v>3.5172413793103448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29</v>
      </c>
      <c r="J108" s="44"/>
      <c r="K108" s="44"/>
      <c r="L108" s="44"/>
      <c r="M108" s="44">
        <f>COUNTIF(M11:M48,"A")</f>
        <v>27</v>
      </c>
      <c r="N108" s="44"/>
      <c r="O108" s="44"/>
      <c r="P108" s="44"/>
      <c r="Q108" s="44">
        <f>COUNTIF(Q11:Q48,"A")</f>
        <v>27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2</v>
      </c>
      <c r="N109" s="44"/>
      <c r="O109" s="44"/>
      <c r="P109" s="44"/>
      <c r="Q109" s="44">
        <f>COUNTIF(Q11:Q48,"D")</f>
        <v>2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2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27</v>
      </c>
    </row>
    <row r="118" spans="2:3">
      <c r="B118" s="49" t="s">
        <v>78</v>
      </c>
      <c r="C118" s="44">
        <f>SUM(C114:C117)</f>
        <v>29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2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103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4</v>
      </c>
      <c r="E11" s="13">
        <v>4</v>
      </c>
      <c r="F11" s="13">
        <v>5</v>
      </c>
      <c r="G11" s="13">
        <v>5</v>
      </c>
      <c r="H11" s="13">
        <v>4</v>
      </c>
      <c r="I11" s="14" t="s">
        <v>80</v>
      </c>
      <c r="J11" s="12">
        <v>2</v>
      </c>
      <c r="K11" s="13">
        <v>3</v>
      </c>
      <c r="L11" s="13">
        <v>4</v>
      </c>
      <c r="M11" s="15" t="s">
        <v>80</v>
      </c>
      <c r="N11" s="16">
        <v>2</v>
      </c>
      <c r="O11" s="13">
        <v>2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3</v>
      </c>
      <c r="E12" s="21">
        <v>3</v>
      </c>
      <c r="F12" s="21">
        <v>5</v>
      </c>
      <c r="G12" s="21">
        <v>5</v>
      </c>
      <c r="H12" s="21">
        <v>3</v>
      </c>
      <c r="I12" s="22" t="s">
        <v>80</v>
      </c>
      <c r="J12" s="20">
        <v>3</v>
      </c>
      <c r="K12" s="21">
        <v>2</v>
      </c>
      <c r="L12" s="21">
        <v>3</v>
      </c>
      <c r="M12" s="22" t="s">
        <v>80</v>
      </c>
      <c r="N12" s="23">
        <v>2</v>
      </c>
      <c r="O12" s="21">
        <v>2</v>
      </c>
      <c r="P12" s="21">
        <v>3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3</v>
      </c>
      <c r="E13" s="21">
        <v>3</v>
      </c>
      <c r="F13" s="21">
        <v>5</v>
      </c>
      <c r="G13" s="21">
        <v>5</v>
      </c>
      <c r="H13" s="21">
        <v>4</v>
      </c>
      <c r="I13" s="22" t="s">
        <v>80</v>
      </c>
      <c r="J13" s="20">
        <v>3</v>
      </c>
      <c r="K13" s="21">
        <v>2</v>
      </c>
      <c r="L13" s="21">
        <v>2</v>
      </c>
      <c r="M13" s="22" t="s">
        <v>80</v>
      </c>
      <c r="N13" s="23">
        <v>2</v>
      </c>
      <c r="O13" s="21">
        <v>2</v>
      </c>
      <c r="P13" s="21">
        <v>3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4</v>
      </c>
      <c r="L14" s="21">
        <v>3</v>
      </c>
      <c r="M14" s="22" t="s">
        <v>80</v>
      </c>
      <c r="N14" s="23">
        <v>3</v>
      </c>
      <c r="O14" s="21">
        <v>3</v>
      </c>
      <c r="P14" s="21">
        <v>3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3</v>
      </c>
      <c r="E15" s="21">
        <v>3</v>
      </c>
      <c r="F15" s="21">
        <v>4</v>
      </c>
      <c r="G15" s="21">
        <v>4</v>
      </c>
      <c r="H15" s="21">
        <v>4</v>
      </c>
      <c r="I15" s="22" t="s">
        <v>80</v>
      </c>
      <c r="J15" s="20">
        <v>3</v>
      </c>
      <c r="K15" s="21">
        <v>2</v>
      </c>
      <c r="L15" s="21">
        <v>2</v>
      </c>
      <c r="M15" s="22" t="s">
        <v>80</v>
      </c>
      <c r="N15" s="23">
        <v>2</v>
      </c>
      <c r="O15" s="21">
        <v>2</v>
      </c>
      <c r="P15" s="21">
        <v>3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4</v>
      </c>
      <c r="E16" s="21">
        <v>4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4</v>
      </c>
      <c r="L16" s="21">
        <v>3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4</v>
      </c>
      <c r="K17" s="21">
        <v>4</v>
      </c>
      <c r="L17" s="21">
        <v>4</v>
      </c>
      <c r="M17" s="22" t="s">
        <v>80</v>
      </c>
      <c r="N17" s="23">
        <v>2</v>
      </c>
      <c r="O17" s="21">
        <v>2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5</v>
      </c>
      <c r="G18" s="21">
        <v>5</v>
      </c>
      <c r="H18" s="21">
        <v>5</v>
      </c>
      <c r="I18" s="22" t="s">
        <v>80</v>
      </c>
      <c r="J18" s="20">
        <v>5</v>
      </c>
      <c r="K18" s="21">
        <v>4</v>
      </c>
      <c r="L18" s="21">
        <v>3</v>
      </c>
      <c r="M18" s="22" t="s">
        <v>80</v>
      </c>
      <c r="N18" s="23">
        <v>5</v>
      </c>
      <c r="O18" s="21">
        <v>5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4</v>
      </c>
      <c r="G19" s="21">
        <v>5</v>
      </c>
      <c r="H19" s="21">
        <v>4</v>
      </c>
      <c r="I19" s="22" t="s">
        <v>80</v>
      </c>
      <c r="J19" s="20">
        <v>3</v>
      </c>
      <c r="K19" s="21">
        <v>2</v>
      </c>
      <c r="L19" s="21">
        <v>3</v>
      </c>
      <c r="M19" s="22" t="s">
        <v>80</v>
      </c>
      <c r="N19" s="23">
        <v>2</v>
      </c>
      <c r="O19" s="21">
        <v>2</v>
      </c>
      <c r="P19" s="21">
        <v>3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3</v>
      </c>
      <c r="E20" s="21">
        <v>3</v>
      </c>
      <c r="F20" s="21">
        <v>4</v>
      </c>
      <c r="G20" s="21">
        <v>4</v>
      </c>
      <c r="H20" s="21">
        <v>4</v>
      </c>
      <c r="I20" s="22" t="s">
        <v>80</v>
      </c>
      <c r="J20" s="20">
        <v>3</v>
      </c>
      <c r="K20" s="21">
        <v>3</v>
      </c>
      <c r="L20" s="21">
        <v>2</v>
      </c>
      <c r="M20" s="22" t="s">
        <v>80</v>
      </c>
      <c r="N20" s="23">
        <v>2</v>
      </c>
      <c r="O20" s="21">
        <v>2</v>
      </c>
      <c r="P20" s="21">
        <v>3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4</v>
      </c>
      <c r="E21" s="21">
        <v>4</v>
      </c>
      <c r="F21" s="21">
        <v>3</v>
      </c>
      <c r="G21" s="21">
        <v>4</v>
      </c>
      <c r="H21" s="21">
        <v>4</v>
      </c>
      <c r="I21" s="22" t="s">
        <v>80</v>
      </c>
      <c r="J21" s="20">
        <v>2</v>
      </c>
      <c r="K21" s="21">
        <v>3</v>
      </c>
      <c r="L21" s="21">
        <v>4</v>
      </c>
      <c r="M21" s="22" t="s">
        <v>80</v>
      </c>
      <c r="N21" s="23">
        <v>4</v>
      </c>
      <c r="O21" s="21">
        <v>3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3</v>
      </c>
      <c r="E22" s="21">
        <v>3</v>
      </c>
      <c r="F22" s="21">
        <v>5</v>
      </c>
      <c r="G22" s="21">
        <v>5</v>
      </c>
      <c r="H22" s="21">
        <v>2</v>
      </c>
      <c r="I22" s="22" t="s">
        <v>80</v>
      </c>
      <c r="J22" s="20">
        <v>4</v>
      </c>
      <c r="K22" s="21">
        <v>3</v>
      </c>
      <c r="L22" s="21">
        <v>2</v>
      </c>
      <c r="M22" s="22" t="s">
        <v>80</v>
      </c>
      <c r="N22" s="23">
        <v>2</v>
      </c>
      <c r="O22" s="21">
        <v>2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4</v>
      </c>
      <c r="E23" s="21">
        <v>4</v>
      </c>
      <c r="F23" s="21">
        <v>4</v>
      </c>
      <c r="G23" s="21">
        <v>4</v>
      </c>
      <c r="H23" s="21">
        <v>4</v>
      </c>
      <c r="I23" s="22" t="s">
        <v>80</v>
      </c>
      <c r="J23" s="20">
        <v>4</v>
      </c>
      <c r="K23" s="21">
        <v>2</v>
      </c>
      <c r="L23" s="21">
        <v>2</v>
      </c>
      <c r="M23" s="22" t="s">
        <v>80</v>
      </c>
      <c r="N23" s="23">
        <v>5</v>
      </c>
      <c r="O23" s="21">
        <v>5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4</v>
      </c>
      <c r="E24" s="21">
        <v>4</v>
      </c>
      <c r="F24" s="21">
        <v>4</v>
      </c>
      <c r="G24" s="21">
        <v>4</v>
      </c>
      <c r="H24" s="21">
        <v>4</v>
      </c>
      <c r="I24" s="22" t="s">
        <v>80</v>
      </c>
      <c r="J24" s="20">
        <v>3</v>
      </c>
      <c r="K24" s="21">
        <v>2</v>
      </c>
      <c r="L24" s="21">
        <v>2</v>
      </c>
      <c r="M24" s="22" t="s">
        <v>80</v>
      </c>
      <c r="N24" s="23">
        <v>2</v>
      </c>
      <c r="O24" s="21">
        <v>2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4</v>
      </c>
      <c r="I25" s="22" t="s">
        <v>80</v>
      </c>
      <c r="J25" s="20">
        <v>4</v>
      </c>
      <c r="K25" s="21">
        <v>2</v>
      </c>
      <c r="L25" s="21">
        <v>2</v>
      </c>
      <c r="M25" s="22" t="s">
        <v>80</v>
      </c>
      <c r="N25" s="23">
        <v>3</v>
      </c>
      <c r="O25" s="21">
        <v>2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3</v>
      </c>
      <c r="E26" s="21">
        <v>3</v>
      </c>
      <c r="F26" s="21">
        <v>4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3</v>
      </c>
      <c r="M26" s="22" t="s">
        <v>80</v>
      </c>
      <c r="N26" s="23">
        <v>2</v>
      </c>
      <c r="O26" s="21">
        <v>3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3</v>
      </c>
      <c r="D27" s="21">
        <v>2</v>
      </c>
      <c r="E27" s="21">
        <v>2</v>
      </c>
      <c r="F27" s="21">
        <v>2</v>
      </c>
      <c r="G27" s="21">
        <v>5</v>
      </c>
      <c r="H27" s="21">
        <v>5</v>
      </c>
      <c r="I27" s="22" t="s">
        <v>74</v>
      </c>
      <c r="J27" s="20">
        <v>3</v>
      </c>
      <c r="K27" s="21">
        <v>4</v>
      </c>
      <c r="L27" s="21">
        <v>3</v>
      </c>
      <c r="M27" s="22" t="s">
        <v>74</v>
      </c>
      <c r="N27" s="23">
        <v>2</v>
      </c>
      <c r="O27" s="21">
        <v>2</v>
      </c>
      <c r="P27" s="21">
        <v>3</v>
      </c>
      <c r="Q27" s="24" t="s">
        <v>74</v>
      </c>
      <c r="S27" s="18"/>
    </row>
    <row r="28" spans="1:19">
      <c r="A28" s="2"/>
      <c r="B28" s="19" t="s">
        <v>39</v>
      </c>
      <c r="C28" s="20">
        <v>5</v>
      </c>
      <c r="D28" s="21">
        <v>3</v>
      </c>
      <c r="E28" s="21">
        <v>3</v>
      </c>
      <c r="F28" s="21">
        <v>4</v>
      </c>
      <c r="G28" s="21">
        <v>5</v>
      </c>
      <c r="H28" s="21">
        <v>5</v>
      </c>
      <c r="I28" s="22" t="s">
        <v>80</v>
      </c>
      <c r="J28" s="20">
        <v>2</v>
      </c>
      <c r="K28" s="21">
        <v>4</v>
      </c>
      <c r="L28" s="21">
        <v>2</v>
      </c>
      <c r="M28" s="22" t="s">
        <v>80</v>
      </c>
      <c r="N28" s="23">
        <v>2</v>
      </c>
      <c r="O28" s="21">
        <v>4</v>
      </c>
      <c r="P28" s="21">
        <v>3</v>
      </c>
      <c r="Q28" s="24" t="s">
        <v>80</v>
      </c>
      <c r="S28" s="18"/>
    </row>
    <row r="29" spans="1:19">
      <c r="A29" s="2"/>
      <c r="B29" s="19" t="s">
        <v>40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2"/>
      <c r="N29" s="23"/>
      <c r="O29" s="21"/>
      <c r="P29" s="21"/>
      <c r="Q29" s="24"/>
      <c r="S29" s="18"/>
    </row>
    <row r="30" spans="1:19">
      <c r="A30" s="2"/>
      <c r="B30" s="19" t="s">
        <v>41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2"/>
      <c r="N30" s="23"/>
      <c r="O30" s="21"/>
      <c r="P30" s="21"/>
      <c r="Q30" s="24"/>
      <c r="S30" s="18"/>
    </row>
    <row r="31" spans="1:19">
      <c r="A31" s="2"/>
      <c r="B31" s="19" t="s">
        <v>42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2"/>
      <c r="N31" s="23"/>
      <c r="O31" s="21"/>
      <c r="P31" s="21"/>
      <c r="Q31" s="24"/>
      <c r="S31" s="18"/>
    </row>
    <row r="32" spans="1:19">
      <c r="A32" s="2"/>
      <c r="B32" s="19" t="s">
        <v>43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2"/>
      <c r="N32" s="23"/>
      <c r="O32" s="21"/>
      <c r="P32" s="21"/>
      <c r="Q32" s="24"/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18</v>
      </c>
      <c r="D49" s="33">
        <f t="shared" si="0"/>
        <v>17</v>
      </c>
      <c r="E49" s="33">
        <f t="shared" si="0"/>
        <v>17</v>
      </c>
      <c r="F49" s="33">
        <f t="shared" si="0"/>
        <v>17</v>
      </c>
      <c r="G49" s="33">
        <f t="shared" si="0"/>
        <v>18</v>
      </c>
      <c r="H49" s="33">
        <f t="shared" si="0"/>
        <v>17</v>
      </c>
      <c r="I49" s="34"/>
      <c r="J49" s="32">
        <f>J96</f>
        <v>15</v>
      </c>
      <c r="K49" s="33">
        <f>K96</f>
        <v>11</v>
      </c>
      <c r="L49" s="33">
        <f>L96</f>
        <v>10</v>
      </c>
      <c r="M49" s="34"/>
      <c r="N49" s="35">
        <f>N96</f>
        <v>6</v>
      </c>
      <c r="O49" s="33">
        <f>O96</f>
        <v>7</v>
      </c>
      <c r="P49" s="33">
        <f>P96</f>
        <v>18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4.4444444444444446</v>
      </c>
      <c r="D50" s="38">
        <f t="shared" si="1"/>
        <v>3.6111111111111112</v>
      </c>
      <c r="E50" s="38">
        <f t="shared" si="1"/>
        <v>3.6111111111111112</v>
      </c>
      <c r="F50" s="38">
        <f t="shared" si="1"/>
        <v>4.333333333333333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3.4444444444444446</v>
      </c>
      <c r="K50" s="38">
        <f>K104</f>
        <v>3.0555555555555554</v>
      </c>
      <c r="L50" s="38">
        <f>L104</f>
        <v>2.7222222222222223</v>
      </c>
      <c r="M50" s="39" t="s">
        <v>62</v>
      </c>
      <c r="N50" s="40">
        <f>N104</f>
        <v>2.7222222222222223</v>
      </c>
      <c r="O50" s="38">
        <f>O104</f>
        <v>2.7777777777777777</v>
      </c>
      <c r="P50" s="38">
        <f>P104</f>
        <v>3.4444444444444446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18</v>
      </c>
      <c r="D88" s="43">
        <f t="shared" si="2"/>
        <v>18</v>
      </c>
      <c r="E88" s="43">
        <f t="shared" si="2"/>
        <v>18</v>
      </c>
      <c r="F88" s="43">
        <f t="shared" si="2"/>
        <v>18</v>
      </c>
      <c r="G88" s="43">
        <f t="shared" si="2"/>
        <v>18</v>
      </c>
      <c r="H88" s="43">
        <f t="shared" si="2"/>
        <v>18</v>
      </c>
      <c r="I88" s="43"/>
      <c r="J88" s="43">
        <f>COUNT(J11:J48)</f>
        <v>18</v>
      </c>
      <c r="K88" s="43">
        <f>COUNT(K11:K48)</f>
        <v>18</v>
      </c>
      <c r="L88" s="43">
        <f>COUNT(L11:L48)</f>
        <v>18</v>
      </c>
      <c r="M88" s="43"/>
      <c r="N88" s="43">
        <f>COUNT(N11:N48)</f>
        <v>18</v>
      </c>
      <c r="O88" s="43">
        <f>COUNT(O11:O48)</f>
        <v>18</v>
      </c>
      <c r="P88" s="43">
        <f>COUNT(P11:P48)</f>
        <v>18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9</v>
      </c>
      <c r="D92" s="44">
        <f t="shared" si="3"/>
        <v>2</v>
      </c>
      <c r="E92" s="44">
        <f t="shared" si="3"/>
        <v>2</v>
      </c>
      <c r="F92" s="44">
        <f t="shared" si="3"/>
        <v>9</v>
      </c>
      <c r="G92" s="44">
        <f t="shared" si="3"/>
        <v>13</v>
      </c>
      <c r="H92" s="44">
        <f t="shared" si="3"/>
        <v>7</v>
      </c>
      <c r="I92" s="44"/>
      <c r="J92" s="44">
        <f>COUNTIF(J11:J48,5)</f>
        <v>3</v>
      </c>
      <c r="K92" s="44">
        <f>COUNTIF(K11:K48,5)</f>
        <v>1</v>
      </c>
      <c r="L92" s="44">
        <f>COUNTIF(L11:L48,5)</f>
        <v>0</v>
      </c>
      <c r="M92" s="44"/>
      <c r="N92" s="44">
        <f>COUNTIF(N11:N48,5)</f>
        <v>3</v>
      </c>
      <c r="O92" s="44">
        <f>COUNTIF(O11:O48,5)</f>
        <v>3</v>
      </c>
      <c r="P92" s="44">
        <f>COUNTIF(P11:P48,5)</f>
        <v>3</v>
      </c>
      <c r="Q92" s="44"/>
    </row>
    <row r="93" spans="2:17">
      <c r="B93" s="180"/>
      <c r="C93" s="44">
        <f t="shared" ref="C93:H93" si="4">COUNTIF(C11:C48,4)</f>
        <v>8</v>
      </c>
      <c r="D93" s="44">
        <f t="shared" si="4"/>
        <v>8</v>
      </c>
      <c r="E93" s="44">
        <f t="shared" si="4"/>
        <v>8</v>
      </c>
      <c r="F93" s="44">
        <f t="shared" si="4"/>
        <v>7</v>
      </c>
      <c r="G93" s="44">
        <f t="shared" si="4"/>
        <v>5</v>
      </c>
      <c r="H93" s="44">
        <f t="shared" si="4"/>
        <v>9</v>
      </c>
      <c r="I93" s="44"/>
      <c r="J93" s="44">
        <f>COUNTIF(J11:J48,4)</f>
        <v>5</v>
      </c>
      <c r="K93" s="44">
        <f>COUNTIF(K11:K48,4)</f>
        <v>6</v>
      </c>
      <c r="L93" s="44">
        <f>COUNTIF(L11:L48,4)</f>
        <v>3</v>
      </c>
      <c r="M93" s="44"/>
      <c r="N93" s="44">
        <f>COUNTIF(N11:N48,4)</f>
        <v>1</v>
      </c>
      <c r="O93" s="44">
        <f>COUNTIF(O11:O48,4)</f>
        <v>1</v>
      </c>
      <c r="P93" s="44">
        <f>COUNTIF(P11:P48,4)</f>
        <v>2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7</v>
      </c>
      <c r="E94" s="44">
        <f t="shared" si="5"/>
        <v>7</v>
      </c>
      <c r="F94" s="44">
        <f t="shared" si="5"/>
        <v>1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7</v>
      </c>
      <c r="K94" s="44">
        <f>COUNTIF(K11:K48,3)</f>
        <v>4</v>
      </c>
      <c r="L94" s="44">
        <f>COUNTIF(L11:L48,3)</f>
        <v>7</v>
      </c>
      <c r="M94" s="44"/>
      <c r="N94" s="44">
        <f>COUNTIF(N11:N48,3)</f>
        <v>2</v>
      </c>
      <c r="O94" s="44">
        <f>COUNTIF(O11:O48,3)</f>
        <v>3</v>
      </c>
      <c r="P94" s="44">
        <f>COUNTIF(P11:P48,3)</f>
        <v>13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</v>
      </c>
      <c r="E95" s="44">
        <f t="shared" si="6"/>
        <v>1</v>
      </c>
      <c r="F95" s="44">
        <f t="shared" si="6"/>
        <v>1</v>
      </c>
      <c r="G95" s="44">
        <f t="shared" si="6"/>
        <v>0</v>
      </c>
      <c r="H95" s="44">
        <f t="shared" si="6"/>
        <v>1</v>
      </c>
      <c r="I95" s="44"/>
      <c r="J95" s="44">
        <f>COUNTIF(J11:J48,2)</f>
        <v>3</v>
      </c>
      <c r="K95" s="44">
        <f>COUNTIF(K11:K48,2)</f>
        <v>7</v>
      </c>
      <c r="L95" s="44">
        <f>COUNTIF(L11:L48,2)</f>
        <v>8</v>
      </c>
      <c r="M95" s="44"/>
      <c r="N95" s="44">
        <f>COUNTIF(N11:N48,2)</f>
        <v>12</v>
      </c>
      <c r="O95" s="44">
        <f>COUNTIF(O11:O48,2)</f>
        <v>11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18</v>
      </c>
      <c r="D96" s="43">
        <f t="shared" si="7"/>
        <v>17</v>
      </c>
      <c r="E96" s="43">
        <f t="shared" si="7"/>
        <v>17</v>
      </c>
      <c r="F96" s="43">
        <f t="shared" si="7"/>
        <v>17</v>
      </c>
      <c r="G96" s="43">
        <f t="shared" si="7"/>
        <v>18</v>
      </c>
      <c r="H96" s="43">
        <f t="shared" si="7"/>
        <v>17</v>
      </c>
      <c r="I96" s="43"/>
      <c r="J96" s="43">
        <f>SUM(J92:J94)</f>
        <v>15</v>
      </c>
      <c r="K96" s="43">
        <f>SUM(K92:K94)</f>
        <v>11</v>
      </c>
      <c r="L96" s="43">
        <f>SUM(L92:L94)</f>
        <v>10</v>
      </c>
      <c r="M96" s="43"/>
      <c r="N96" s="43">
        <f>SUM(N92:N94)</f>
        <v>6</v>
      </c>
      <c r="O96" s="43">
        <f>SUM(O92:O94)</f>
        <v>7</v>
      </c>
      <c r="P96" s="43">
        <f>SUM(P92:P94)</f>
        <v>18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94.444444444444443</v>
      </c>
      <c r="E97" s="44">
        <f t="shared" si="8"/>
        <v>94.444444444444443</v>
      </c>
      <c r="F97" s="44">
        <f t="shared" si="8"/>
        <v>94.444444444444443</v>
      </c>
      <c r="G97" s="44">
        <f t="shared" si="8"/>
        <v>100</v>
      </c>
      <c r="H97" s="44">
        <f t="shared" si="8"/>
        <v>94.444444444444443</v>
      </c>
      <c r="I97" s="44"/>
      <c r="J97" s="44">
        <f>(J96/J88)*100</f>
        <v>83.333333333333343</v>
      </c>
      <c r="K97" s="44">
        <f>(K96/K88)*100</f>
        <v>61.111111111111114</v>
      </c>
      <c r="L97" s="44">
        <f>(L96/L88)*100</f>
        <v>55.555555555555557</v>
      </c>
      <c r="M97" s="44"/>
      <c r="N97" s="44">
        <f>(N96/N88)*100</f>
        <v>33.333333333333329</v>
      </c>
      <c r="O97" s="44">
        <f>(O96/O88)*100</f>
        <v>38.888888888888893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45</v>
      </c>
      <c r="D99" s="44">
        <f t="shared" si="9"/>
        <v>10</v>
      </c>
      <c r="E99" s="44">
        <f t="shared" si="9"/>
        <v>10</v>
      </c>
      <c r="F99" s="44">
        <f t="shared" si="9"/>
        <v>45</v>
      </c>
      <c r="G99" s="44">
        <f t="shared" si="9"/>
        <v>65</v>
      </c>
      <c r="H99" s="44">
        <f t="shared" si="9"/>
        <v>35</v>
      </c>
      <c r="I99" s="44"/>
      <c r="J99" s="44">
        <f>(5*J92)</f>
        <v>15</v>
      </c>
      <c r="K99" s="44">
        <f>(5*K92)</f>
        <v>5</v>
      </c>
      <c r="L99" s="44">
        <f>(5*L92)</f>
        <v>0</v>
      </c>
      <c r="M99" s="44"/>
      <c r="N99" s="44">
        <f>(5*N92)</f>
        <v>15</v>
      </c>
      <c r="O99" s="44">
        <f>(5*O92)</f>
        <v>15</v>
      </c>
      <c r="P99" s="44">
        <f>(5*P92)</f>
        <v>15</v>
      </c>
      <c r="Q99" s="44"/>
    </row>
    <row r="100" spans="2:17">
      <c r="B100" s="182"/>
      <c r="C100" s="44">
        <f>(4*C93)</f>
        <v>32</v>
      </c>
      <c r="D100" s="44">
        <f>(4*D93)</f>
        <v>32</v>
      </c>
      <c r="E100" s="44">
        <f>(4*E93)</f>
        <v>32</v>
      </c>
      <c r="F100" s="44">
        <f>(4*F93)</f>
        <v>28</v>
      </c>
      <c r="G100" s="44">
        <f t="shared" si="9"/>
        <v>25</v>
      </c>
      <c r="H100" s="44">
        <f t="shared" si="9"/>
        <v>45</v>
      </c>
      <c r="I100" s="44"/>
      <c r="J100" s="44">
        <f>(4*J93)</f>
        <v>20</v>
      </c>
      <c r="K100" s="44">
        <f>(4*K93)</f>
        <v>24</v>
      </c>
      <c r="L100" s="44">
        <f>(4*L93)</f>
        <v>12</v>
      </c>
      <c r="M100" s="44"/>
      <c r="N100" s="44">
        <f>(4*N93)</f>
        <v>4</v>
      </c>
      <c r="O100" s="44">
        <f>(4*O93)</f>
        <v>4</v>
      </c>
      <c r="P100" s="44">
        <f>(4*P93)</f>
        <v>8</v>
      </c>
      <c r="Q100" s="44"/>
    </row>
    <row r="101" spans="2:17">
      <c r="B101" s="182"/>
      <c r="C101" s="44">
        <f>(3*C94)</f>
        <v>3</v>
      </c>
      <c r="D101" s="44">
        <f>(3*D94)</f>
        <v>21</v>
      </c>
      <c r="E101" s="44">
        <f>(3*E94)</f>
        <v>21</v>
      </c>
      <c r="F101" s="44">
        <f>(3*F94)</f>
        <v>3</v>
      </c>
      <c r="G101" s="44">
        <f t="shared" si="9"/>
        <v>0</v>
      </c>
      <c r="H101" s="44">
        <f t="shared" si="9"/>
        <v>5</v>
      </c>
      <c r="I101" s="44"/>
      <c r="J101" s="44">
        <f>(3*J94)</f>
        <v>21</v>
      </c>
      <c r="K101" s="44">
        <f>(3*K94)</f>
        <v>12</v>
      </c>
      <c r="L101" s="44">
        <f>(3*L94)</f>
        <v>21</v>
      </c>
      <c r="M101" s="44"/>
      <c r="N101" s="44">
        <f>(3*N94)</f>
        <v>6</v>
      </c>
      <c r="O101" s="44">
        <f>(3*O94)</f>
        <v>9</v>
      </c>
      <c r="P101" s="44">
        <f>(3*P94)</f>
        <v>39</v>
      </c>
      <c r="Q101" s="44"/>
    </row>
    <row r="102" spans="2:17">
      <c r="B102" s="182"/>
      <c r="C102" s="44">
        <f>(2*C95)</f>
        <v>0</v>
      </c>
      <c r="D102" s="44">
        <f>(2*D95)</f>
        <v>2</v>
      </c>
      <c r="E102" s="44">
        <f>(2*E95)</f>
        <v>2</v>
      </c>
      <c r="F102" s="44">
        <f>(2*F95)</f>
        <v>2</v>
      </c>
      <c r="G102" s="44">
        <f t="shared" si="9"/>
        <v>0</v>
      </c>
      <c r="H102" s="44">
        <f t="shared" si="9"/>
        <v>5</v>
      </c>
      <c r="I102" s="44"/>
      <c r="J102" s="44">
        <f>(2*J95)</f>
        <v>6</v>
      </c>
      <c r="K102" s="44">
        <f>(2*K95)</f>
        <v>14</v>
      </c>
      <c r="L102" s="44">
        <f>(2*L95)</f>
        <v>16</v>
      </c>
      <c r="M102" s="44"/>
      <c r="N102" s="44">
        <f>(2*N95)</f>
        <v>24</v>
      </c>
      <c r="O102" s="44">
        <f>(2*O95)</f>
        <v>22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80</v>
      </c>
      <c r="D103" s="43">
        <f t="shared" si="10"/>
        <v>65</v>
      </c>
      <c r="E103" s="43">
        <f t="shared" si="10"/>
        <v>65</v>
      </c>
      <c r="F103" s="43">
        <f t="shared" si="10"/>
        <v>78</v>
      </c>
      <c r="G103" s="43">
        <f t="shared" si="10"/>
        <v>90</v>
      </c>
      <c r="H103" s="43">
        <f t="shared" si="10"/>
        <v>90</v>
      </c>
      <c r="I103" s="43"/>
      <c r="J103" s="43">
        <f>SUM(J99:J102)</f>
        <v>62</v>
      </c>
      <c r="K103" s="43">
        <f>SUM(K99:K102)</f>
        <v>55</v>
      </c>
      <c r="L103" s="43">
        <f>SUM(L99:L102)</f>
        <v>49</v>
      </c>
      <c r="M103" s="43"/>
      <c r="N103" s="43">
        <f>SUM(N99:N102)</f>
        <v>49</v>
      </c>
      <c r="O103" s="43">
        <f>SUM(O99:O102)</f>
        <v>50</v>
      </c>
      <c r="P103" s="43">
        <f>SUM(P99:P102)</f>
        <v>62</v>
      </c>
      <c r="Q103" s="44"/>
    </row>
    <row r="104" spans="2:17" ht="60">
      <c r="B104" s="46" t="s">
        <v>69</v>
      </c>
      <c r="C104" s="47">
        <f t="shared" ref="C104:H104" si="11">(C103/C88)</f>
        <v>4.4444444444444446</v>
      </c>
      <c r="D104" s="47">
        <f t="shared" si="11"/>
        <v>3.6111111111111112</v>
      </c>
      <c r="E104" s="47">
        <f t="shared" si="11"/>
        <v>3.6111111111111112</v>
      </c>
      <c r="F104" s="47">
        <f t="shared" si="11"/>
        <v>4.333333333333333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3.4444444444444446</v>
      </c>
      <c r="K104" s="47">
        <f>(K103/K88)</f>
        <v>3.0555555555555554</v>
      </c>
      <c r="L104" s="47">
        <f>(L103/L88)</f>
        <v>2.7222222222222223</v>
      </c>
      <c r="M104" s="44"/>
      <c r="N104" s="47">
        <f>(N103/N88)</f>
        <v>2.7222222222222223</v>
      </c>
      <c r="O104" s="47">
        <f>(O103/O88)</f>
        <v>2.7777777777777777</v>
      </c>
      <c r="P104" s="47">
        <f>(P103/P88)</f>
        <v>3.4444444444444446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17</v>
      </c>
      <c r="J108" s="44"/>
      <c r="K108" s="44"/>
      <c r="L108" s="44"/>
      <c r="M108" s="44">
        <f>COUNTIF(M11:M48,"A")</f>
        <v>17</v>
      </c>
      <c r="N108" s="44"/>
      <c r="O108" s="44"/>
      <c r="P108" s="44"/>
      <c r="Q108" s="44">
        <f>COUNTIF(Q11:Q48,"A")</f>
        <v>17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1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1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17</v>
      </c>
    </row>
    <row r="118" spans="2:3">
      <c r="B118" s="49" t="s">
        <v>78</v>
      </c>
      <c r="C118" s="44">
        <f>SUM(C114:C117)</f>
        <v>18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118"/>
  <sheetViews>
    <sheetView topLeftCell="A43" workbookViewId="0">
      <selection activeCell="F47" sqref="F47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105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4</v>
      </c>
      <c r="K11" s="13">
        <v>4</v>
      </c>
      <c r="L11" s="13">
        <v>4</v>
      </c>
      <c r="M11" s="15" t="s">
        <v>80</v>
      </c>
      <c r="N11" s="16">
        <v>4</v>
      </c>
      <c r="O11" s="13">
        <v>4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4</v>
      </c>
      <c r="K12" s="21">
        <v>2</v>
      </c>
      <c r="L12" s="21">
        <v>3</v>
      </c>
      <c r="M12" s="22" t="s">
        <v>80</v>
      </c>
      <c r="N12" s="23">
        <v>3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4</v>
      </c>
      <c r="L13" s="21">
        <v>5</v>
      </c>
      <c r="M13" s="22" t="s">
        <v>80</v>
      </c>
      <c r="N13" s="23">
        <v>4</v>
      </c>
      <c r="O13" s="21">
        <v>4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5</v>
      </c>
      <c r="L14" s="21">
        <v>4</v>
      </c>
      <c r="M14" s="22" t="s">
        <v>80</v>
      </c>
      <c r="N14" s="23">
        <v>5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3</v>
      </c>
      <c r="M15" s="22" t="s">
        <v>80</v>
      </c>
      <c r="N15" s="23">
        <v>4</v>
      </c>
      <c r="O15" s="21">
        <v>5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3</v>
      </c>
      <c r="I16" s="22" t="s">
        <v>80</v>
      </c>
      <c r="J16" s="20">
        <v>3</v>
      </c>
      <c r="K16" s="21">
        <v>4</v>
      </c>
      <c r="L16" s="21">
        <v>3</v>
      </c>
      <c r="M16" s="22" t="s">
        <v>80</v>
      </c>
      <c r="N16" s="23">
        <v>3</v>
      </c>
      <c r="O16" s="21">
        <v>5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3</v>
      </c>
      <c r="K17" s="21">
        <v>5</v>
      </c>
      <c r="L17" s="21">
        <v>4</v>
      </c>
      <c r="M17" s="22" t="s">
        <v>80</v>
      </c>
      <c r="N17" s="23">
        <v>3</v>
      </c>
      <c r="O17" s="21">
        <v>5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3</v>
      </c>
      <c r="E18" s="21">
        <v>3</v>
      </c>
      <c r="F18" s="21">
        <v>5</v>
      </c>
      <c r="G18" s="21">
        <v>5</v>
      </c>
      <c r="H18" s="21">
        <v>4</v>
      </c>
      <c r="I18" s="22" t="s">
        <v>80</v>
      </c>
      <c r="J18" s="20">
        <v>3</v>
      </c>
      <c r="K18" s="21">
        <v>4</v>
      </c>
      <c r="L18" s="21">
        <v>3</v>
      </c>
      <c r="M18" s="22" t="s">
        <v>80</v>
      </c>
      <c r="N18" s="23">
        <v>2</v>
      </c>
      <c r="O18" s="21">
        <v>5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2</v>
      </c>
      <c r="K19" s="21">
        <v>5</v>
      </c>
      <c r="L19" s="21">
        <v>4</v>
      </c>
      <c r="M19" s="22" t="s">
        <v>80</v>
      </c>
      <c r="N19" s="23">
        <v>2</v>
      </c>
      <c r="O19" s="21">
        <v>5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4</v>
      </c>
      <c r="K20" s="21">
        <v>5</v>
      </c>
      <c r="L20" s="21">
        <v>4</v>
      </c>
      <c r="M20" s="22" t="s">
        <v>80</v>
      </c>
      <c r="N20" s="23">
        <v>5</v>
      </c>
      <c r="O20" s="21">
        <v>5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4</v>
      </c>
      <c r="K21" s="21">
        <v>5</v>
      </c>
      <c r="L21" s="21">
        <v>3</v>
      </c>
      <c r="M21" s="22" t="s">
        <v>80</v>
      </c>
      <c r="N21" s="23">
        <v>2</v>
      </c>
      <c r="O21" s="21">
        <v>5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4</v>
      </c>
      <c r="L22" s="21">
        <v>3</v>
      </c>
      <c r="M22" s="22" t="s">
        <v>80</v>
      </c>
      <c r="N22" s="23">
        <v>3</v>
      </c>
      <c r="O22" s="21">
        <v>3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5</v>
      </c>
      <c r="K23" s="21">
        <v>5</v>
      </c>
      <c r="L23" s="21">
        <v>3</v>
      </c>
      <c r="M23" s="22" t="s">
        <v>80</v>
      </c>
      <c r="N23" s="23">
        <v>3</v>
      </c>
      <c r="O23" s="21">
        <v>3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4</v>
      </c>
      <c r="E24" s="21">
        <v>4</v>
      </c>
      <c r="F24" s="21">
        <v>4</v>
      </c>
      <c r="G24" s="21">
        <v>5</v>
      </c>
      <c r="H24" s="21">
        <v>5</v>
      </c>
      <c r="I24" s="22" t="s">
        <v>80</v>
      </c>
      <c r="J24" s="20">
        <v>4</v>
      </c>
      <c r="K24" s="21">
        <v>5</v>
      </c>
      <c r="L24" s="21">
        <v>4</v>
      </c>
      <c r="M24" s="22" t="s">
        <v>80</v>
      </c>
      <c r="N24" s="23">
        <v>3</v>
      </c>
      <c r="O24" s="21">
        <v>4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4</v>
      </c>
      <c r="D25" s="21">
        <v>5</v>
      </c>
      <c r="E25" s="21">
        <v>5</v>
      </c>
      <c r="F25" s="21">
        <v>4</v>
      </c>
      <c r="G25" s="21">
        <v>5</v>
      </c>
      <c r="H25" s="21">
        <v>4</v>
      </c>
      <c r="I25" s="22" t="s">
        <v>80</v>
      </c>
      <c r="J25" s="20">
        <v>3</v>
      </c>
      <c r="K25" s="21">
        <v>2</v>
      </c>
      <c r="L25" s="21">
        <v>2</v>
      </c>
      <c r="M25" s="22" t="s">
        <v>80</v>
      </c>
      <c r="N25" s="23">
        <v>2</v>
      </c>
      <c r="O25" s="21">
        <v>2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4</v>
      </c>
      <c r="D26" s="21">
        <v>4</v>
      </c>
      <c r="E26" s="21">
        <v>4</v>
      </c>
      <c r="F26" s="21">
        <v>5</v>
      </c>
      <c r="G26" s="21">
        <v>5</v>
      </c>
      <c r="H26" s="21">
        <v>4</v>
      </c>
      <c r="I26" s="22" t="s">
        <v>80</v>
      </c>
      <c r="J26" s="20">
        <v>4</v>
      </c>
      <c r="K26" s="21">
        <v>4</v>
      </c>
      <c r="L26" s="21">
        <v>3</v>
      </c>
      <c r="M26" s="22" t="s">
        <v>80</v>
      </c>
      <c r="N26" s="23">
        <v>4</v>
      </c>
      <c r="O26" s="21">
        <v>4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2" t="s">
        <v>80</v>
      </c>
      <c r="J27" s="20">
        <v>3</v>
      </c>
      <c r="K27" s="21">
        <v>3</v>
      </c>
      <c r="L27" s="21">
        <v>2</v>
      </c>
      <c r="M27" s="22" t="s">
        <v>80</v>
      </c>
      <c r="N27" s="23">
        <v>4</v>
      </c>
      <c r="O27" s="21">
        <v>4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4</v>
      </c>
      <c r="G28" s="21">
        <v>5</v>
      </c>
      <c r="H28" s="21">
        <v>5</v>
      </c>
      <c r="I28" s="22" t="s">
        <v>80</v>
      </c>
      <c r="J28" s="20">
        <v>4</v>
      </c>
      <c r="K28" s="21">
        <v>4</v>
      </c>
      <c r="L28" s="21">
        <v>4</v>
      </c>
      <c r="M28" s="22" t="s">
        <v>80</v>
      </c>
      <c r="N28" s="23">
        <v>2</v>
      </c>
      <c r="O28" s="21">
        <v>4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4</v>
      </c>
      <c r="K29" s="21">
        <v>4</v>
      </c>
      <c r="L29" s="21">
        <v>4</v>
      </c>
      <c r="M29" s="22" t="s">
        <v>80</v>
      </c>
      <c r="N29" s="23">
        <v>4</v>
      </c>
      <c r="O29" s="21">
        <v>3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5</v>
      </c>
      <c r="E30" s="21">
        <v>5</v>
      </c>
      <c r="F30" s="21">
        <v>3</v>
      </c>
      <c r="G30" s="21">
        <v>5</v>
      </c>
      <c r="H30" s="21">
        <v>5</v>
      </c>
      <c r="I30" s="22" t="s">
        <v>80</v>
      </c>
      <c r="J30" s="20">
        <v>3</v>
      </c>
      <c r="K30" s="21">
        <v>4</v>
      </c>
      <c r="L30" s="21">
        <v>4</v>
      </c>
      <c r="M30" s="22" t="s">
        <v>80</v>
      </c>
      <c r="N30" s="23">
        <v>3</v>
      </c>
      <c r="O30" s="21">
        <v>3</v>
      </c>
      <c r="P30" s="21">
        <v>3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3</v>
      </c>
      <c r="K31" s="21">
        <v>5</v>
      </c>
      <c r="L31" s="21">
        <v>3</v>
      </c>
      <c r="M31" s="22" t="s">
        <v>80</v>
      </c>
      <c r="N31" s="23">
        <v>3</v>
      </c>
      <c r="O31" s="21">
        <v>5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3</v>
      </c>
      <c r="E32" s="21">
        <v>3</v>
      </c>
      <c r="F32" s="21">
        <v>5</v>
      </c>
      <c r="G32" s="21">
        <v>5</v>
      </c>
      <c r="H32" s="21">
        <v>5</v>
      </c>
      <c r="I32" s="22" t="s">
        <v>80</v>
      </c>
      <c r="J32" s="20">
        <v>3</v>
      </c>
      <c r="K32" s="21">
        <v>4</v>
      </c>
      <c r="L32" s="21">
        <v>3</v>
      </c>
      <c r="M32" s="22" t="s">
        <v>80</v>
      </c>
      <c r="N32" s="23">
        <v>3</v>
      </c>
      <c r="O32" s="21">
        <v>5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5</v>
      </c>
      <c r="K33" s="21">
        <v>5</v>
      </c>
      <c r="L33" s="21">
        <v>5</v>
      </c>
      <c r="M33" s="22" t="s">
        <v>80</v>
      </c>
      <c r="N33" s="23">
        <v>4</v>
      </c>
      <c r="O33" s="21">
        <v>5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4</v>
      </c>
      <c r="K34" s="21">
        <v>4</v>
      </c>
      <c r="L34" s="21">
        <v>3</v>
      </c>
      <c r="M34" s="22" t="s">
        <v>80</v>
      </c>
      <c r="N34" s="23">
        <v>3</v>
      </c>
      <c r="O34" s="21">
        <v>5</v>
      </c>
      <c r="P34" s="21">
        <v>4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5</v>
      </c>
      <c r="E35" s="21">
        <v>5</v>
      </c>
      <c r="F35" s="21">
        <v>5</v>
      </c>
      <c r="G35" s="21">
        <v>5</v>
      </c>
      <c r="H35" s="21">
        <v>5</v>
      </c>
      <c r="I35" s="22" t="s">
        <v>80</v>
      </c>
      <c r="J35" s="20">
        <v>4</v>
      </c>
      <c r="K35" s="21">
        <v>2</v>
      </c>
      <c r="L35" s="21">
        <v>5</v>
      </c>
      <c r="M35" s="22" t="s">
        <v>80</v>
      </c>
      <c r="N35" s="23">
        <v>4</v>
      </c>
      <c r="O35" s="21">
        <v>3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3</v>
      </c>
      <c r="D36" s="21">
        <v>4</v>
      </c>
      <c r="E36" s="21">
        <v>4</v>
      </c>
      <c r="F36" s="21">
        <v>4</v>
      </c>
      <c r="G36" s="21">
        <v>5</v>
      </c>
      <c r="H36" s="21">
        <v>4</v>
      </c>
      <c r="I36" s="22" t="s">
        <v>80</v>
      </c>
      <c r="J36" s="20">
        <v>3</v>
      </c>
      <c r="K36" s="21">
        <v>2</v>
      </c>
      <c r="L36" s="21">
        <v>4</v>
      </c>
      <c r="M36" s="22" t="s">
        <v>80</v>
      </c>
      <c r="N36" s="23">
        <v>2</v>
      </c>
      <c r="O36" s="21">
        <v>3</v>
      </c>
      <c r="P36" s="21">
        <v>4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4</v>
      </c>
      <c r="E37" s="21">
        <v>4</v>
      </c>
      <c r="F37" s="21">
        <v>5</v>
      </c>
      <c r="G37" s="21">
        <v>5</v>
      </c>
      <c r="H37" s="21">
        <v>5</v>
      </c>
      <c r="I37" s="22" t="s">
        <v>80</v>
      </c>
      <c r="J37" s="20">
        <v>5</v>
      </c>
      <c r="K37" s="21">
        <v>4</v>
      </c>
      <c r="L37" s="21">
        <v>4</v>
      </c>
      <c r="M37" s="22" t="s">
        <v>80</v>
      </c>
      <c r="N37" s="23">
        <v>4</v>
      </c>
      <c r="O37" s="21">
        <v>5</v>
      </c>
      <c r="P37" s="21">
        <v>5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3</v>
      </c>
      <c r="K38" s="21">
        <v>5</v>
      </c>
      <c r="L38" s="21">
        <v>5</v>
      </c>
      <c r="M38" s="22" t="s">
        <v>80</v>
      </c>
      <c r="N38" s="23">
        <v>3</v>
      </c>
      <c r="O38" s="21">
        <v>5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5</v>
      </c>
      <c r="E39" s="21">
        <v>5</v>
      </c>
      <c r="F39" s="21">
        <v>5</v>
      </c>
      <c r="G39" s="21">
        <v>5</v>
      </c>
      <c r="H39" s="21">
        <v>5</v>
      </c>
      <c r="I39" s="22" t="s">
        <v>80</v>
      </c>
      <c r="J39" s="20">
        <v>4</v>
      </c>
      <c r="K39" s="21">
        <v>2</v>
      </c>
      <c r="L39" s="21">
        <v>3</v>
      </c>
      <c r="M39" s="22" t="s">
        <v>80</v>
      </c>
      <c r="N39" s="23">
        <v>5</v>
      </c>
      <c r="O39" s="21">
        <v>5</v>
      </c>
      <c r="P39" s="21">
        <v>5</v>
      </c>
      <c r="Q39" s="24" t="s">
        <v>80</v>
      </c>
      <c r="S39" s="18"/>
    </row>
    <row r="40" spans="1:19">
      <c r="A40" s="2"/>
      <c r="B40" s="19" t="s">
        <v>51</v>
      </c>
      <c r="C40" s="20">
        <v>4</v>
      </c>
      <c r="D40" s="21">
        <v>5</v>
      </c>
      <c r="E40" s="21">
        <v>5</v>
      </c>
      <c r="F40" s="21">
        <v>4</v>
      </c>
      <c r="G40" s="21">
        <v>5</v>
      </c>
      <c r="H40" s="21">
        <v>5</v>
      </c>
      <c r="I40" s="22" t="s">
        <v>80</v>
      </c>
      <c r="J40" s="20">
        <v>3</v>
      </c>
      <c r="K40" s="21">
        <v>4</v>
      </c>
      <c r="L40" s="21">
        <v>4</v>
      </c>
      <c r="M40" s="22" t="s">
        <v>80</v>
      </c>
      <c r="N40" s="23">
        <v>4</v>
      </c>
      <c r="O40" s="21">
        <v>3</v>
      </c>
      <c r="P40" s="21">
        <v>4</v>
      </c>
      <c r="Q40" s="24" t="s">
        <v>80</v>
      </c>
      <c r="S40" s="18"/>
    </row>
    <row r="41" spans="1:19">
      <c r="A41" s="2"/>
      <c r="B41" s="19" t="s">
        <v>52</v>
      </c>
      <c r="C41" s="20">
        <v>4</v>
      </c>
      <c r="D41" s="21">
        <v>4</v>
      </c>
      <c r="E41" s="21">
        <v>4</v>
      </c>
      <c r="F41" s="21">
        <v>5</v>
      </c>
      <c r="G41" s="21">
        <v>5</v>
      </c>
      <c r="H41" s="21">
        <v>5</v>
      </c>
      <c r="I41" s="22" t="s">
        <v>80</v>
      </c>
      <c r="J41" s="20">
        <v>4</v>
      </c>
      <c r="K41" s="21">
        <v>4</v>
      </c>
      <c r="L41" s="21">
        <v>4</v>
      </c>
      <c r="M41" s="22" t="s">
        <v>80</v>
      </c>
      <c r="N41" s="23">
        <v>5</v>
      </c>
      <c r="O41" s="21">
        <v>5</v>
      </c>
      <c r="P41" s="21">
        <v>4</v>
      </c>
      <c r="Q41" s="24" t="s">
        <v>80</v>
      </c>
      <c r="S41" s="18"/>
    </row>
    <row r="42" spans="1:19">
      <c r="A42" s="2"/>
      <c r="B42" s="19" t="s">
        <v>53</v>
      </c>
      <c r="C42" s="20">
        <v>5</v>
      </c>
      <c r="D42" s="21">
        <v>4</v>
      </c>
      <c r="E42" s="21">
        <v>4</v>
      </c>
      <c r="F42" s="21">
        <v>5</v>
      </c>
      <c r="G42" s="21">
        <v>5</v>
      </c>
      <c r="H42" s="21">
        <v>5</v>
      </c>
      <c r="I42" s="22" t="s">
        <v>80</v>
      </c>
      <c r="J42" s="20">
        <v>4</v>
      </c>
      <c r="K42" s="21">
        <v>4</v>
      </c>
      <c r="L42" s="21">
        <v>4</v>
      </c>
      <c r="M42" s="22" t="s">
        <v>80</v>
      </c>
      <c r="N42" s="23">
        <v>4</v>
      </c>
      <c r="O42" s="21">
        <v>4</v>
      </c>
      <c r="P42" s="21">
        <v>5</v>
      </c>
      <c r="Q42" s="24" t="s">
        <v>80</v>
      </c>
      <c r="S42" s="18"/>
    </row>
    <row r="43" spans="1:19">
      <c r="A43" s="2"/>
      <c r="B43" s="19" t="s">
        <v>54</v>
      </c>
      <c r="C43" s="20">
        <v>5</v>
      </c>
      <c r="D43" s="21">
        <v>5</v>
      </c>
      <c r="E43" s="21">
        <v>5</v>
      </c>
      <c r="F43" s="21">
        <v>5</v>
      </c>
      <c r="G43" s="21">
        <v>5</v>
      </c>
      <c r="H43" s="21">
        <v>5</v>
      </c>
      <c r="I43" s="22" t="s">
        <v>80</v>
      </c>
      <c r="J43" s="20">
        <v>4</v>
      </c>
      <c r="K43" s="21">
        <v>4</v>
      </c>
      <c r="L43" s="21">
        <v>4</v>
      </c>
      <c r="M43" s="22" t="s">
        <v>80</v>
      </c>
      <c r="N43" s="23">
        <v>4</v>
      </c>
      <c r="O43" s="21">
        <v>4</v>
      </c>
      <c r="P43" s="21">
        <v>4</v>
      </c>
      <c r="Q43" s="24" t="s">
        <v>80</v>
      </c>
      <c r="S43" s="18"/>
    </row>
    <row r="44" spans="1:19">
      <c r="A44" s="2"/>
      <c r="B44" s="19" t="s">
        <v>55</v>
      </c>
      <c r="C44" s="20">
        <v>4</v>
      </c>
      <c r="D44" s="21">
        <v>5</v>
      </c>
      <c r="E44" s="21">
        <v>5</v>
      </c>
      <c r="F44" s="21">
        <v>5</v>
      </c>
      <c r="G44" s="21">
        <v>4</v>
      </c>
      <c r="H44" s="21">
        <v>4</v>
      </c>
      <c r="I44" s="22" t="s">
        <v>80</v>
      </c>
      <c r="J44" s="20">
        <v>3</v>
      </c>
      <c r="K44" s="21">
        <v>4</v>
      </c>
      <c r="L44" s="21">
        <v>4</v>
      </c>
      <c r="M44" s="22" t="s">
        <v>80</v>
      </c>
      <c r="N44" s="23">
        <v>4</v>
      </c>
      <c r="O44" s="21">
        <v>3</v>
      </c>
      <c r="P44" s="21">
        <v>4</v>
      </c>
      <c r="Q44" s="24" t="s">
        <v>80</v>
      </c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34</v>
      </c>
      <c r="D49" s="33">
        <f t="shared" si="0"/>
        <v>34</v>
      </c>
      <c r="E49" s="33">
        <f t="shared" si="0"/>
        <v>34</v>
      </c>
      <c r="F49" s="33">
        <f t="shared" si="0"/>
        <v>34</v>
      </c>
      <c r="G49" s="33">
        <f t="shared" si="0"/>
        <v>34</v>
      </c>
      <c r="H49" s="33">
        <f t="shared" si="0"/>
        <v>34</v>
      </c>
      <c r="I49" s="34"/>
      <c r="J49" s="32">
        <f>J96</f>
        <v>33</v>
      </c>
      <c r="K49" s="33">
        <f>K96</f>
        <v>29</v>
      </c>
      <c r="L49" s="33">
        <f>L96</f>
        <v>32</v>
      </c>
      <c r="M49" s="34"/>
      <c r="N49" s="35">
        <f>N96</f>
        <v>28</v>
      </c>
      <c r="O49" s="33">
        <f>O96</f>
        <v>33</v>
      </c>
      <c r="P49" s="33">
        <f>P96</f>
        <v>34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4.7647058823529411</v>
      </c>
      <c r="D50" s="38">
        <f t="shared" si="1"/>
        <v>4.617647058823529</v>
      </c>
      <c r="E50" s="38">
        <f t="shared" si="1"/>
        <v>4.617647058823529</v>
      </c>
      <c r="F50" s="38">
        <f t="shared" si="1"/>
        <v>4.7941176470588234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3.7352941176470589</v>
      </c>
      <c r="K50" s="38">
        <f>K104</f>
        <v>4</v>
      </c>
      <c r="L50" s="38">
        <f>L104</f>
        <v>3.6470588235294117</v>
      </c>
      <c r="M50" s="39" t="s">
        <v>62</v>
      </c>
      <c r="N50" s="40">
        <f>N104</f>
        <v>3.4411764705882355</v>
      </c>
      <c r="O50" s="38">
        <f>O104</f>
        <v>4.2058823529411766</v>
      </c>
      <c r="P50" s="38">
        <f>P104</f>
        <v>4.3235294117647056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34</v>
      </c>
      <c r="D88" s="43">
        <f t="shared" si="2"/>
        <v>34</v>
      </c>
      <c r="E88" s="43">
        <f t="shared" si="2"/>
        <v>34</v>
      </c>
      <c r="F88" s="43">
        <f t="shared" si="2"/>
        <v>34</v>
      </c>
      <c r="G88" s="43">
        <f t="shared" si="2"/>
        <v>34</v>
      </c>
      <c r="H88" s="43">
        <f t="shared" si="2"/>
        <v>34</v>
      </c>
      <c r="I88" s="43"/>
      <c r="J88" s="43">
        <f>COUNT(J11:J48)</f>
        <v>34</v>
      </c>
      <c r="K88" s="43">
        <f>COUNT(K11:K48)</f>
        <v>34</v>
      </c>
      <c r="L88" s="43">
        <f>COUNT(L11:L48)</f>
        <v>34</v>
      </c>
      <c r="M88" s="43"/>
      <c r="N88" s="43">
        <f>COUNT(N11:N48)</f>
        <v>34</v>
      </c>
      <c r="O88" s="43">
        <f>COUNT(O11:O48)</f>
        <v>34</v>
      </c>
      <c r="P88" s="43">
        <f>COUNT(P11:P48)</f>
        <v>34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27</v>
      </c>
      <c r="D92" s="44">
        <f t="shared" si="3"/>
        <v>23</v>
      </c>
      <c r="E92" s="44">
        <f t="shared" si="3"/>
        <v>23</v>
      </c>
      <c r="F92" s="44">
        <f t="shared" si="3"/>
        <v>28</v>
      </c>
      <c r="G92" s="44">
        <f t="shared" si="3"/>
        <v>33</v>
      </c>
      <c r="H92" s="44">
        <f t="shared" si="3"/>
        <v>28</v>
      </c>
      <c r="I92" s="44"/>
      <c r="J92" s="44">
        <f>COUNTIF(J11:J48,5)</f>
        <v>5</v>
      </c>
      <c r="K92" s="44">
        <f>COUNTIF(K11:K48,5)</f>
        <v>11</v>
      </c>
      <c r="L92" s="44">
        <f>COUNTIF(L11:L48,5)</f>
        <v>4</v>
      </c>
      <c r="M92" s="44"/>
      <c r="N92" s="44">
        <f>COUNTIF(N11:N48,5)</f>
        <v>4</v>
      </c>
      <c r="O92" s="44">
        <f>COUNTIF(O11:O48,5)</f>
        <v>17</v>
      </c>
      <c r="P92" s="44">
        <f>COUNTIF(P11:P48,5)</f>
        <v>15</v>
      </c>
      <c r="Q92" s="44"/>
    </row>
    <row r="93" spans="2:17">
      <c r="B93" s="180"/>
      <c r="C93" s="44">
        <f t="shared" ref="C93:H93" si="4">COUNTIF(C11:C48,4)</f>
        <v>6</v>
      </c>
      <c r="D93" s="44">
        <f t="shared" si="4"/>
        <v>9</v>
      </c>
      <c r="E93" s="44">
        <f t="shared" si="4"/>
        <v>9</v>
      </c>
      <c r="F93" s="44">
        <f t="shared" si="4"/>
        <v>5</v>
      </c>
      <c r="G93" s="44">
        <f t="shared" si="4"/>
        <v>1</v>
      </c>
      <c r="H93" s="44">
        <f t="shared" si="4"/>
        <v>5</v>
      </c>
      <c r="I93" s="44"/>
      <c r="J93" s="44">
        <f>COUNTIF(J11:J48,4)</f>
        <v>16</v>
      </c>
      <c r="K93" s="44">
        <f>COUNTIF(K11:K48,4)</f>
        <v>17</v>
      </c>
      <c r="L93" s="44">
        <f>COUNTIF(L11:L48,4)</f>
        <v>16</v>
      </c>
      <c r="M93" s="44"/>
      <c r="N93" s="44">
        <f>COUNTIF(N11:N48,4)</f>
        <v>13</v>
      </c>
      <c r="O93" s="44">
        <f>COUNTIF(O11:O48,4)</f>
        <v>8</v>
      </c>
      <c r="P93" s="44">
        <f>COUNTIF(P11:P48,4)</f>
        <v>15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2</v>
      </c>
      <c r="E94" s="44">
        <f t="shared" si="5"/>
        <v>2</v>
      </c>
      <c r="F94" s="44">
        <f t="shared" si="5"/>
        <v>1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12</v>
      </c>
      <c r="K94" s="44">
        <f>COUNTIF(K11:K48,3)</f>
        <v>1</v>
      </c>
      <c r="L94" s="44">
        <f>COUNTIF(L11:L48,3)</f>
        <v>12</v>
      </c>
      <c r="M94" s="44"/>
      <c r="N94" s="44">
        <f>COUNTIF(N11:N48,3)</f>
        <v>11</v>
      </c>
      <c r="O94" s="44">
        <f>COUNTIF(O11:O48,3)</f>
        <v>8</v>
      </c>
      <c r="P94" s="44">
        <f>COUNTIF(P11:P48,3)</f>
        <v>4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</v>
      </c>
      <c r="K95" s="44">
        <f>COUNTIF(K11:K48,2)</f>
        <v>5</v>
      </c>
      <c r="L95" s="44">
        <f>COUNTIF(L11:L48,2)</f>
        <v>2</v>
      </c>
      <c r="M95" s="44"/>
      <c r="N95" s="44">
        <f>COUNTIF(N11:N48,2)</f>
        <v>6</v>
      </c>
      <c r="O95" s="44">
        <f>COUNTIF(O11:O48,2)</f>
        <v>1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34</v>
      </c>
      <c r="D96" s="43">
        <f t="shared" si="7"/>
        <v>34</v>
      </c>
      <c r="E96" s="43">
        <f t="shared" si="7"/>
        <v>34</v>
      </c>
      <c r="F96" s="43">
        <f t="shared" si="7"/>
        <v>34</v>
      </c>
      <c r="G96" s="43">
        <f t="shared" si="7"/>
        <v>34</v>
      </c>
      <c r="H96" s="43">
        <f t="shared" si="7"/>
        <v>34</v>
      </c>
      <c r="I96" s="43"/>
      <c r="J96" s="43">
        <f>SUM(J92:J94)</f>
        <v>33</v>
      </c>
      <c r="K96" s="43">
        <f>SUM(K92:K94)</f>
        <v>29</v>
      </c>
      <c r="L96" s="43">
        <f>SUM(L92:L94)</f>
        <v>32</v>
      </c>
      <c r="M96" s="43"/>
      <c r="N96" s="43">
        <f>SUM(N92:N94)</f>
        <v>28</v>
      </c>
      <c r="O96" s="43">
        <f>SUM(O92:O94)</f>
        <v>33</v>
      </c>
      <c r="P96" s="43">
        <f>SUM(P92:P94)</f>
        <v>34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97.058823529411768</v>
      </c>
      <c r="K97" s="44">
        <f>(K96/K88)*100</f>
        <v>85.294117647058826</v>
      </c>
      <c r="L97" s="44">
        <f>(L96/L88)*100</f>
        <v>94.117647058823522</v>
      </c>
      <c r="M97" s="44"/>
      <c r="N97" s="44">
        <f>(N96/N88)*100</f>
        <v>82.35294117647058</v>
      </c>
      <c r="O97" s="44">
        <f>(O96/O88)*100</f>
        <v>97.058823529411768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135</v>
      </c>
      <c r="D99" s="44">
        <f t="shared" si="9"/>
        <v>115</v>
      </c>
      <c r="E99" s="44">
        <f t="shared" si="9"/>
        <v>115</v>
      </c>
      <c r="F99" s="44">
        <f t="shared" si="9"/>
        <v>140</v>
      </c>
      <c r="G99" s="44">
        <f t="shared" si="9"/>
        <v>165</v>
      </c>
      <c r="H99" s="44">
        <f t="shared" si="9"/>
        <v>140</v>
      </c>
      <c r="I99" s="44"/>
      <c r="J99" s="44">
        <f>(5*J92)</f>
        <v>25</v>
      </c>
      <c r="K99" s="44">
        <f>(5*K92)</f>
        <v>55</v>
      </c>
      <c r="L99" s="44">
        <f>(5*L92)</f>
        <v>20</v>
      </c>
      <c r="M99" s="44"/>
      <c r="N99" s="44">
        <f>(5*N92)</f>
        <v>20</v>
      </c>
      <c r="O99" s="44">
        <f>(5*O92)</f>
        <v>85</v>
      </c>
      <c r="P99" s="44">
        <f>(5*P92)</f>
        <v>75</v>
      </c>
      <c r="Q99" s="44"/>
    </row>
    <row r="100" spans="2:17">
      <c r="B100" s="182"/>
      <c r="C100" s="44">
        <f>(4*C93)</f>
        <v>24</v>
      </c>
      <c r="D100" s="44">
        <f>(4*D93)</f>
        <v>36</v>
      </c>
      <c r="E100" s="44">
        <f>(4*E93)</f>
        <v>36</v>
      </c>
      <c r="F100" s="44">
        <f>(4*F93)</f>
        <v>20</v>
      </c>
      <c r="G100" s="44">
        <f t="shared" si="9"/>
        <v>5</v>
      </c>
      <c r="H100" s="44">
        <f t="shared" si="9"/>
        <v>25</v>
      </c>
      <c r="I100" s="44"/>
      <c r="J100" s="44">
        <f>(4*J93)</f>
        <v>64</v>
      </c>
      <c r="K100" s="44">
        <f>(4*K93)</f>
        <v>68</v>
      </c>
      <c r="L100" s="44">
        <f>(4*L93)</f>
        <v>64</v>
      </c>
      <c r="M100" s="44"/>
      <c r="N100" s="44">
        <f>(4*N93)</f>
        <v>52</v>
      </c>
      <c r="O100" s="44">
        <f>(4*O93)</f>
        <v>32</v>
      </c>
      <c r="P100" s="44">
        <f>(4*P93)</f>
        <v>60</v>
      </c>
      <c r="Q100" s="44"/>
    </row>
    <row r="101" spans="2:17">
      <c r="B101" s="182"/>
      <c r="C101" s="44">
        <f>(3*C94)</f>
        <v>3</v>
      </c>
      <c r="D101" s="44">
        <f>(3*D94)</f>
        <v>6</v>
      </c>
      <c r="E101" s="44">
        <f>(3*E94)</f>
        <v>6</v>
      </c>
      <c r="F101" s="44">
        <f>(3*F94)</f>
        <v>3</v>
      </c>
      <c r="G101" s="44">
        <f t="shared" si="9"/>
        <v>0</v>
      </c>
      <c r="H101" s="44">
        <f t="shared" si="9"/>
        <v>5</v>
      </c>
      <c r="I101" s="44"/>
      <c r="J101" s="44">
        <f>(3*J94)</f>
        <v>36</v>
      </c>
      <c r="K101" s="44">
        <f>(3*K94)</f>
        <v>3</v>
      </c>
      <c r="L101" s="44">
        <f>(3*L94)</f>
        <v>36</v>
      </c>
      <c r="M101" s="44"/>
      <c r="N101" s="44">
        <f>(3*N94)</f>
        <v>33</v>
      </c>
      <c r="O101" s="44">
        <f>(3*O94)</f>
        <v>24</v>
      </c>
      <c r="P101" s="44">
        <f>(3*P94)</f>
        <v>12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</v>
      </c>
      <c r="K102" s="44">
        <f>(2*K95)</f>
        <v>10</v>
      </c>
      <c r="L102" s="44">
        <f>(2*L95)</f>
        <v>4</v>
      </c>
      <c r="M102" s="44"/>
      <c r="N102" s="44">
        <f>(2*N95)</f>
        <v>12</v>
      </c>
      <c r="O102" s="44">
        <f>(2*O95)</f>
        <v>2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162</v>
      </c>
      <c r="D103" s="43">
        <f t="shared" si="10"/>
        <v>157</v>
      </c>
      <c r="E103" s="43">
        <f t="shared" si="10"/>
        <v>157</v>
      </c>
      <c r="F103" s="43">
        <f t="shared" si="10"/>
        <v>163</v>
      </c>
      <c r="G103" s="43">
        <f t="shared" si="10"/>
        <v>170</v>
      </c>
      <c r="H103" s="43">
        <f t="shared" si="10"/>
        <v>170</v>
      </c>
      <c r="I103" s="43"/>
      <c r="J103" s="43">
        <f>SUM(J99:J102)</f>
        <v>127</v>
      </c>
      <c r="K103" s="43">
        <f>SUM(K99:K102)</f>
        <v>136</v>
      </c>
      <c r="L103" s="43">
        <f>SUM(L99:L102)</f>
        <v>124</v>
      </c>
      <c r="M103" s="43"/>
      <c r="N103" s="43">
        <f>SUM(N99:N102)</f>
        <v>117</v>
      </c>
      <c r="O103" s="43">
        <f>SUM(O99:O102)</f>
        <v>143</v>
      </c>
      <c r="P103" s="43">
        <f>SUM(P99:P102)</f>
        <v>147</v>
      </c>
      <c r="Q103" s="44"/>
    </row>
    <row r="104" spans="2:17" ht="60">
      <c r="B104" s="46" t="s">
        <v>69</v>
      </c>
      <c r="C104" s="47">
        <f t="shared" ref="C104:H104" si="11">(C103/C88)</f>
        <v>4.7647058823529411</v>
      </c>
      <c r="D104" s="47">
        <f t="shared" si="11"/>
        <v>4.617647058823529</v>
      </c>
      <c r="E104" s="47">
        <f t="shared" si="11"/>
        <v>4.617647058823529</v>
      </c>
      <c r="F104" s="47">
        <f t="shared" si="11"/>
        <v>4.7941176470588234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3.7352941176470589</v>
      </c>
      <c r="K104" s="47">
        <f>(K103/K88)</f>
        <v>4</v>
      </c>
      <c r="L104" s="47">
        <f>(L103/L88)</f>
        <v>3.6470588235294117</v>
      </c>
      <c r="M104" s="44"/>
      <c r="N104" s="47">
        <f>(N103/N88)</f>
        <v>3.4411764705882355</v>
      </c>
      <c r="O104" s="47">
        <f>(O103/O88)</f>
        <v>4.2058823529411766</v>
      </c>
      <c r="P104" s="47">
        <f>(P103/P88)</f>
        <v>4.3235294117647056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34</v>
      </c>
      <c r="J108" s="44"/>
      <c r="K108" s="44"/>
      <c r="L108" s="44"/>
      <c r="M108" s="44">
        <f>COUNTIF(M11:M48,"A")</f>
        <v>34</v>
      </c>
      <c r="N108" s="44"/>
      <c r="O108" s="44"/>
      <c r="P108" s="44"/>
      <c r="Q108" s="44">
        <f>COUNTIF(Q11:Q48,"A")</f>
        <v>34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34</v>
      </c>
    </row>
    <row r="118" spans="2:3">
      <c r="B118" s="49" t="s">
        <v>78</v>
      </c>
      <c r="C118" s="44">
        <f>SUM(C114:C117)</f>
        <v>34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4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107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5</v>
      </c>
      <c r="E11" s="13">
        <v>5</v>
      </c>
      <c r="F11" s="13">
        <v>5</v>
      </c>
      <c r="G11" s="13">
        <v>5</v>
      </c>
      <c r="H11" s="13">
        <v>5</v>
      </c>
      <c r="I11" s="14" t="s">
        <v>80</v>
      </c>
      <c r="J11" s="12">
        <v>4</v>
      </c>
      <c r="K11" s="13">
        <v>5</v>
      </c>
      <c r="L11" s="13">
        <v>3</v>
      </c>
      <c r="M11" s="15" t="s">
        <v>80</v>
      </c>
      <c r="N11" s="16">
        <v>5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5</v>
      </c>
      <c r="O12" s="21">
        <v>4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4</v>
      </c>
      <c r="L13" s="21">
        <v>5</v>
      </c>
      <c r="M13" s="22" t="s">
        <v>80</v>
      </c>
      <c r="N13" s="23">
        <v>5</v>
      </c>
      <c r="O13" s="21">
        <v>3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4</v>
      </c>
      <c r="M14" s="22" t="s">
        <v>80</v>
      </c>
      <c r="N14" s="23">
        <v>5</v>
      </c>
      <c r="O14" s="21">
        <v>4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4</v>
      </c>
      <c r="O15" s="21">
        <v>2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5</v>
      </c>
      <c r="L16" s="21">
        <v>5</v>
      </c>
      <c r="M16" s="22" t="s">
        <v>80</v>
      </c>
      <c r="N16" s="23">
        <v>5</v>
      </c>
      <c r="O16" s="21">
        <v>4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3</v>
      </c>
      <c r="K17" s="21">
        <v>3</v>
      </c>
      <c r="L17" s="21">
        <v>2</v>
      </c>
      <c r="M17" s="22" t="s">
        <v>80</v>
      </c>
      <c r="N17" s="23">
        <v>2</v>
      </c>
      <c r="O17" s="21">
        <v>2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5</v>
      </c>
      <c r="G18" s="21">
        <v>5</v>
      </c>
      <c r="H18" s="21">
        <v>5</v>
      </c>
      <c r="I18" s="22" t="s">
        <v>80</v>
      </c>
      <c r="J18" s="20">
        <v>4</v>
      </c>
      <c r="K18" s="21">
        <v>5</v>
      </c>
      <c r="L18" s="21">
        <v>3</v>
      </c>
      <c r="M18" s="22" t="s">
        <v>80</v>
      </c>
      <c r="N18" s="23">
        <v>2</v>
      </c>
      <c r="O18" s="21">
        <v>2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4</v>
      </c>
      <c r="L19" s="21">
        <v>2</v>
      </c>
      <c r="M19" s="22" t="s">
        <v>80</v>
      </c>
      <c r="N19" s="23">
        <v>4</v>
      </c>
      <c r="O19" s="21">
        <v>3</v>
      </c>
      <c r="P19" s="21">
        <v>4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4</v>
      </c>
      <c r="M20" s="22" t="s">
        <v>80</v>
      </c>
      <c r="N20" s="23">
        <v>2</v>
      </c>
      <c r="O20" s="21">
        <v>4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3</v>
      </c>
      <c r="K21" s="21">
        <v>2</v>
      </c>
      <c r="L21" s="21">
        <v>3</v>
      </c>
      <c r="M21" s="22" t="s">
        <v>80</v>
      </c>
      <c r="N21" s="23">
        <v>2</v>
      </c>
      <c r="O21" s="21">
        <v>1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3</v>
      </c>
      <c r="K22" s="21">
        <v>2</v>
      </c>
      <c r="L22" s="21">
        <v>2</v>
      </c>
      <c r="M22" s="22" t="s">
        <v>80</v>
      </c>
      <c r="N22" s="23">
        <v>2</v>
      </c>
      <c r="O22" s="21">
        <v>2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2" t="s">
        <v>80</v>
      </c>
      <c r="J23" s="20">
        <v>4</v>
      </c>
      <c r="K23" s="21">
        <v>3</v>
      </c>
      <c r="L23" s="21">
        <v>3</v>
      </c>
      <c r="M23" s="22" t="s">
        <v>80</v>
      </c>
      <c r="N23" s="23">
        <v>3</v>
      </c>
      <c r="O23" s="21">
        <v>3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3</v>
      </c>
      <c r="L24" s="21">
        <v>4</v>
      </c>
      <c r="M24" s="22" t="s">
        <v>80</v>
      </c>
      <c r="N24" s="23">
        <v>5</v>
      </c>
      <c r="O24" s="21">
        <v>3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5</v>
      </c>
      <c r="H25" s="21">
        <v>5</v>
      </c>
      <c r="I25" s="22" t="s">
        <v>80</v>
      </c>
      <c r="J25" s="20">
        <v>4</v>
      </c>
      <c r="K25" s="21">
        <v>4</v>
      </c>
      <c r="L25" s="21">
        <v>4</v>
      </c>
      <c r="M25" s="22" t="s">
        <v>80</v>
      </c>
      <c r="N25" s="23">
        <v>4</v>
      </c>
      <c r="O25" s="21">
        <v>3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4</v>
      </c>
      <c r="I26" s="22" t="s">
        <v>80</v>
      </c>
      <c r="J26" s="20">
        <v>4</v>
      </c>
      <c r="K26" s="21">
        <v>4</v>
      </c>
      <c r="L26" s="21">
        <v>3</v>
      </c>
      <c r="M26" s="22" t="s">
        <v>80</v>
      </c>
      <c r="N26" s="23">
        <v>2</v>
      </c>
      <c r="O26" s="21">
        <v>3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2" t="s">
        <v>80</v>
      </c>
      <c r="J27" s="20">
        <v>4</v>
      </c>
      <c r="K27" s="21">
        <v>5</v>
      </c>
      <c r="L27" s="21">
        <v>2</v>
      </c>
      <c r="M27" s="22" t="s">
        <v>80</v>
      </c>
      <c r="N27" s="23">
        <v>3</v>
      </c>
      <c r="O27" s="21">
        <v>3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2" t="s">
        <v>80</v>
      </c>
      <c r="J28" s="20">
        <v>4</v>
      </c>
      <c r="K28" s="21">
        <v>5</v>
      </c>
      <c r="L28" s="21">
        <v>4</v>
      </c>
      <c r="M28" s="22" t="s">
        <v>80</v>
      </c>
      <c r="N28" s="23">
        <v>4</v>
      </c>
      <c r="O28" s="21">
        <v>4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3</v>
      </c>
      <c r="L29" s="21">
        <v>5</v>
      </c>
      <c r="M29" s="22" t="s">
        <v>80</v>
      </c>
      <c r="N29" s="23">
        <v>2</v>
      </c>
      <c r="O29" s="21">
        <v>3</v>
      </c>
      <c r="P29" s="21">
        <v>3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5</v>
      </c>
      <c r="E30" s="21">
        <v>5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4</v>
      </c>
      <c r="L30" s="21">
        <v>4</v>
      </c>
      <c r="M30" s="22" t="s">
        <v>80</v>
      </c>
      <c r="N30" s="23">
        <v>4</v>
      </c>
      <c r="O30" s="21">
        <v>4</v>
      </c>
      <c r="P30" s="21">
        <v>3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5</v>
      </c>
      <c r="K31" s="21">
        <v>2</v>
      </c>
      <c r="L31" s="21">
        <v>2</v>
      </c>
      <c r="M31" s="22" t="s">
        <v>80</v>
      </c>
      <c r="N31" s="23">
        <v>2</v>
      </c>
      <c r="O31" s="21">
        <v>2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5</v>
      </c>
      <c r="E32" s="21">
        <v>5</v>
      </c>
      <c r="F32" s="21">
        <v>5</v>
      </c>
      <c r="G32" s="21">
        <v>5</v>
      </c>
      <c r="H32" s="21">
        <v>5</v>
      </c>
      <c r="I32" s="22" t="s">
        <v>80</v>
      </c>
      <c r="J32" s="20">
        <v>5</v>
      </c>
      <c r="K32" s="21">
        <v>5</v>
      </c>
      <c r="L32" s="21">
        <v>4</v>
      </c>
      <c r="M32" s="22" t="s">
        <v>80</v>
      </c>
      <c r="N32" s="23">
        <v>3</v>
      </c>
      <c r="O32" s="21">
        <v>3</v>
      </c>
      <c r="P32" s="21">
        <v>3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5</v>
      </c>
      <c r="K33" s="21">
        <v>5</v>
      </c>
      <c r="L33" s="21">
        <v>3</v>
      </c>
      <c r="M33" s="22" t="s">
        <v>80</v>
      </c>
      <c r="N33" s="23">
        <v>3</v>
      </c>
      <c r="O33" s="21">
        <v>5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4</v>
      </c>
      <c r="E34" s="21">
        <v>4</v>
      </c>
      <c r="F34" s="21">
        <v>5</v>
      </c>
      <c r="G34" s="21">
        <v>5</v>
      </c>
      <c r="H34" s="21">
        <v>5</v>
      </c>
      <c r="I34" s="22" t="s">
        <v>80</v>
      </c>
      <c r="J34" s="20">
        <v>5</v>
      </c>
      <c r="K34" s="21">
        <v>3</v>
      </c>
      <c r="L34" s="21">
        <v>4</v>
      </c>
      <c r="M34" s="22" t="s">
        <v>80</v>
      </c>
      <c r="N34" s="23">
        <v>5</v>
      </c>
      <c r="O34" s="21">
        <v>3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5</v>
      </c>
      <c r="E35" s="21">
        <v>5</v>
      </c>
      <c r="F35" s="21">
        <v>5</v>
      </c>
      <c r="G35" s="21">
        <v>5</v>
      </c>
      <c r="H35" s="21">
        <v>5</v>
      </c>
      <c r="I35" s="22" t="s">
        <v>80</v>
      </c>
      <c r="J35" s="20">
        <v>4</v>
      </c>
      <c r="K35" s="21">
        <v>3</v>
      </c>
      <c r="L35" s="21">
        <v>4</v>
      </c>
      <c r="M35" s="22" t="s">
        <v>80</v>
      </c>
      <c r="N35" s="23">
        <v>4</v>
      </c>
      <c r="O35" s="21">
        <v>4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5</v>
      </c>
      <c r="E36" s="21">
        <v>5</v>
      </c>
      <c r="F36" s="21">
        <v>5</v>
      </c>
      <c r="G36" s="21">
        <v>5</v>
      </c>
      <c r="H36" s="21">
        <v>5</v>
      </c>
      <c r="I36" s="22" t="s">
        <v>80</v>
      </c>
      <c r="J36" s="20">
        <v>4</v>
      </c>
      <c r="K36" s="21">
        <v>3</v>
      </c>
      <c r="L36" s="21">
        <v>4</v>
      </c>
      <c r="M36" s="22" t="s">
        <v>80</v>
      </c>
      <c r="N36" s="23">
        <v>4</v>
      </c>
      <c r="O36" s="21">
        <v>3</v>
      </c>
      <c r="P36" s="21">
        <v>5</v>
      </c>
      <c r="Q36" s="24" t="s">
        <v>80</v>
      </c>
      <c r="S36" s="18"/>
    </row>
    <row r="37" spans="1:19">
      <c r="A37" s="2"/>
      <c r="B37" s="19" t="s">
        <v>48</v>
      </c>
      <c r="C37" s="20">
        <v>4</v>
      </c>
      <c r="D37" s="21">
        <v>4</v>
      </c>
      <c r="E37" s="21">
        <v>4</v>
      </c>
      <c r="F37" s="21">
        <v>4</v>
      </c>
      <c r="G37" s="21">
        <v>4</v>
      </c>
      <c r="H37" s="21">
        <v>4</v>
      </c>
      <c r="I37" s="22" t="s">
        <v>80</v>
      </c>
      <c r="J37" s="20">
        <v>4</v>
      </c>
      <c r="K37" s="21">
        <v>2</v>
      </c>
      <c r="L37" s="21">
        <v>2</v>
      </c>
      <c r="M37" s="22" t="s">
        <v>80</v>
      </c>
      <c r="N37" s="23">
        <v>3</v>
      </c>
      <c r="O37" s="21">
        <v>2</v>
      </c>
      <c r="P37" s="21">
        <v>4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5</v>
      </c>
      <c r="K38" s="21">
        <v>3</v>
      </c>
      <c r="L38" s="21">
        <v>4</v>
      </c>
      <c r="M38" s="22" t="s">
        <v>80</v>
      </c>
      <c r="N38" s="23">
        <v>5</v>
      </c>
      <c r="O38" s="21">
        <v>2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5</v>
      </c>
      <c r="E39" s="21">
        <v>5</v>
      </c>
      <c r="F39" s="21">
        <v>5</v>
      </c>
      <c r="G39" s="21">
        <v>5</v>
      </c>
      <c r="H39" s="21">
        <v>5</v>
      </c>
      <c r="I39" s="22" t="s">
        <v>80</v>
      </c>
      <c r="J39" s="20">
        <v>4</v>
      </c>
      <c r="K39" s="21">
        <v>5</v>
      </c>
      <c r="L39" s="21">
        <v>3</v>
      </c>
      <c r="M39" s="22" t="s">
        <v>80</v>
      </c>
      <c r="N39" s="23">
        <v>4</v>
      </c>
      <c r="O39" s="21">
        <v>3</v>
      </c>
      <c r="P39" s="21">
        <v>5</v>
      </c>
      <c r="Q39" s="24" t="s">
        <v>80</v>
      </c>
      <c r="S39" s="18"/>
    </row>
    <row r="40" spans="1:19">
      <c r="A40" s="2"/>
      <c r="B40" s="19" t="s">
        <v>51</v>
      </c>
      <c r="C40" s="20">
        <v>5</v>
      </c>
      <c r="D40" s="21">
        <v>5</v>
      </c>
      <c r="E40" s="21">
        <v>5</v>
      </c>
      <c r="F40" s="21">
        <v>5</v>
      </c>
      <c r="G40" s="21">
        <v>5</v>
      </c>
      <c r="H40" s="21">
        <v>5</v>
      </c>
      <c r="I40" s="22" t="s">
        <v>80</v>
      </c>
      <c r="J40" s="20">
        <v>5</v>
      </c>
      <c r="K40" s="21">
        <v>5</v>
      </c>
      <c r="L40" s="21">
        <v>5</v>
      </c>
      <c r="M40" s="22" t="s">
        <v>80</v>
      </c>
      <c r="N40" s="23">
        <v>5</v>
      </c>
      <c r="O40" s="21">
        <v>5</v>
      </c>
      <c r="P40" s="21">
        <v>5</v>
      </c>
      <c r="Q40" s="24" t="s">
        <v>80</v>
      </c>
      <c r="S40" s="18"/>
    </row>
    <row r="41" spans="1:19">
      <c r="A41" s="2"/>
      <c r="B41" s="19" t="s">
        <v>52</v>
      </c>
      <c r="C41" s="20">
        <v>5</v>
      </c>
      <c r="D41" s="21">
        <v>5</v>
      </c>
      <c r="E41" s="21">
        <v>5</v>
      </c>
      <c r="F41" s="21">
        <v>5</v>
      </c>
      <c r="G41" s="21">
        <v>5</v>
      </c>
      <c r="H41" s="21">
        <v>5</v>
      </c>
      <c r="I41" s="22" t="s">
        <v>80</v>
      </c>
      <c r="J41" s="20">
        <v>4</v>
      </c>
      <c r="K41" s="21">
        <v>2</v>
      </c>
      <c r="L41" s="21">
        <v>3</v>
      </c>
      <c r="M41" s="22" t="s">
        <v>80</v>
      </c>
      <c r="N41" s="23">
        <v>5</v>
      </c>
      <c r="O41" s="21">
        <v>2</v>
      </c>
      <c r="P41" s="21">
        <v>4</v>
      </c>
      <c r="Q41" s="24" t="s">
        <v>80</v>
      </c>
      <c r="S41" s="18"/>
    </row>
    <row r="42" spans="1:19">
      <c r="A42" s="2"/>
      <c r="B42" s="19" t="s">
        <v>53</v>
      </c>
      <c r="C42" s="20">
        <v>5</v>
      </c>
      <c r="D42" s="21">
        <v>5</v>
      </c>
      <c r="E42" s="21">
        <v>5</v>
      </c>
      <c r="F42" s="21">
        <v>5</v>
      </c>
      <c r="G42" s="21">
        <v>5</v>
      </c>
      <c r="H42" s="21">
        <v>5</v>
      </c>
      <c r="I42" s="22" t="s">
        <v>80</v>
      </c>
      <c r="J42" s="20">
        <v>5</v>
      </c>
      <c r="K42" s="21">
        <v>2</v>
      </c>
      <c r="L42" s="21">
        <v>3</v>
      </c>
      <c r="M42" s="22" t="s">
        <v>80</v>
      </c>
      <c r="N42" s="23">
        <v>4</v>
      </c>
      <c r="O42" s="21">
        <v>3</v>
      </c>
      <c r="P42" s="21">
        <v>5</v>
      </c>
      <c r="Q42" s="24" t="s">
        <v>80</v>
      </c>
      <c r="S42" s="18"/>
    </row>
    <row r="43" spans="1:19">
      <c r="A43" s="2"/>
      <c r="B43" s="19" t="s">
        <v>54</v>
      </c>
      <c r="C43" s="20">
        <v>5</v>
      </c>
      <c r="D43" s="21">
        <v>5</v>
      </c>
      <c r="E43" s="21">
        <v>5</v>
      </c>
      <c r="F43" s="21">
        <v>5</v>
      </c>
      <c r="G43" s="21">
        <v>5</v>
      </c>
      <c r="H43" s="21">
        <v>5</v>
      </c>
      <c r="I43" s="22" t="s">
        <v>80</v>
      </c>
      <c r="J43" s="20">
        <v>5</v>
      </c>
      <c r="K43" s="21">
        <v>3</v>
      </c>
      <c r="L43" s="21">
        <v>3</v>
      </c>
      <c r="M43" s="22" t="s">
        <v>80</v>
      </c>
      <c r="N43" s="23">
        <v>5</v>
      </c>
      <c r="O43" s="21">
        <v>2</v>
      </c>
      <c r="P43" s="21">
        <v>5</v>
      </c>
      <c r="Q43" s="24" t="s">
        <v>80</v>
      </c>
      <c r="S43" s="18"/>
    </row>
    <row r="44" spans="1:19">
      <c r="A44" s="2"/>
      <c r="B44" s="19" t="s">
        <v>55</v>
      </c>
      <c r="C44" s="20">
        <v>5</v>
      </c>
      <c r="D44" s="21">
        <v>5</v>
      </c>
      <c r="E44" s="21">
        <v>5</v>
      </c>
      <c r="F44" s="21">
        <v>5</v>
      </c>
      <c r="G44" s="21">
        <v>5</v>
      </c>
      <c r="H44" s="21">
        <v>5</v>
      </c>
      <c r="I44" s="22" t="s">
        <v>80</v>
      </c>
      <c r="J44" s="20">
        <v>5</v>
      </c>
      <c r="K44" s="21">
        <v>4</v>
      </c>
      <c r="L44" s="21">
        <v>5</v>
      </c>
      <c r="M44" s="22" t="s">
        <v>80</v>
      </c>
      <c r="N44" s="23">
        <v>4</v>
      </c>
      <c r="O44" s="21">
        <v>4</v>
      </c>
      <c r="P44" s="21">
        <v>4</v>
      </c>
      <c r="Q44" s="24" t="s">
        <v>80</v>
      </c>
      <c r="S44" s="18"/>
    </row>
    <row r="45" spans="1:19">
      <c r="A45" s="2"/>
      <c r="B45" s="19" t="s">
        <v>56</v>
      </c>
      <c r="C45" s="20">
        <v>5</v>
      </c>
      <c r="D45" s="21">
        <v>5</v>
      </c>
      <c r="E45" s="21">
        <v>5</v>
      </c>
      <c r="F45" s="21">
        <v>5</v>
      </c>
      <c r="G45" s="21">
        <v>5</v>
      </c>
      <c r="H45" s="21">
        <v>5</v>
      </c>
      <c r="I45" s="22" t="s">
        <v>80</v>
      </c>
      <c r="J45" s="20">
        <v>2</v>
      </c>
      <c r="K45" s="21">
        <v>4</v>
      </c>
      <c r="L45" s="21">
        <v>5</v>
      </c>
      <c r="M45" s="22" t="s">
        <v>80</v>
      </c>
      <c r="N45" s="23">
        <v>5</v>
      </c>
      <c r="O45" s="21">
        <v>3</v>
      </c>
      <c r="P45" s="21">
        <v>5</v>
      </c>
      <c r="Q45" s="24" t="s">
        <v>80</v>
      </c>
      <c r="S45" s="18"/>
    </row>
    <row r="46" spans="1:19">
      <c r="A46" s="2"/>
      <c r="B46" s="19" t="s">
        <v>57</v>
      </c>
      <c r="C46" s="20">
        <v>5</v>
      </c>
      <c r="D46" s="21">
        <v>4</v>
      </c>
      <c r="E46" s="21">
        <v>4</v>
      </c>
      <c r="F46" s="21">
        <v>4</v>
      </c>
      <c r="G46" s="21">
        <v>5</v>
      </c>
      <c r="H46" s="21">
        <v>4</v>
      </c>
      <c r="I46" s="22" t="s">
        <v>80</v>
      </c>
      <c r="J46" s="20">
        <v>2</v>
      </c>
      <c r="K46" s="21">
        <v>2</v>
      </c>
      <c r="L46" s="21">
        <v>3</v>
      </c>
      <c r="M46" s="22" t="s">
        <v>80</v>
      </c>
      <c r="N46" s="23">
        <v>3</v>
      </c>
      <c r="O46" s="21">
        <v>2</v>
      </c>
      <c r="P46" s="21">
        <v>3</v>
      </c>
      <c r="Q46" s="24" t="s">
        <v>80</v>
      </c>
      <c r="S46" s="18"/>
    </row>
    <row r="47" spans="1:19">
      <c r="A47" s="2"/>
      <c r="B47" s="19" t="s">
        <v>58</v>
      </c>
      <c r="C47" s="20">
        <v>5</v>
      </c>
      <c r="D47" s="21">
        <v>5</v>
      </c>
      <c r="E47" s="21">
        <v>5</v>
      </c>
      <c r="F47" s="21">
        <v>5</v>
      </c>
      <c r="G47" s="21">
        <v>5</v>
      </c>
      <c r="H47" s="21">
        <v>5</v>
      </c>
      <c r="I47" s="22" t="s">
        <v>80</v>
      </c>
      <c r="J47" s="20">
        <v>2</v>
      </c>
      <c r="K47" s="21">
        <v>5</v>
      </c>
      <c r="L47" s="21">
        <v>5</v>
      </c>
      <c r="M47" s="22" t="s">
        <v>80</v>
      </c>
      <c r="N47" s="23">
        <v>5</v>
      </c>
      <c r="O47" s="21">
        <v>5</v>
      </c>
      <c r="P47" s="21">
        <v>5</v>
      </c>
      <c r="Q47" s="24" t="s">
        <v>80</v>
      </c>
      <c r="S47" s="18"/>
    </row>
    <row r="48" spans="1:19" ht="15.75" thickBot="1">
      <c r="A48" s="2"/>
      <c r="B48" s="25" t="s">
        <v>59</v>
      </c>
      <c r="C48" s="26">
        <v>5</v>
      </c>
      <c r="D48" s="27">
        <v>5</v>
      </c>
      <c r="E48" s="27">
        <v>5</v>
      </c>
      <c r="F48" s="27">
        <v>5</v>
      </c>
      <c r="G48" s="27">
        <v>5</v>
      </c>
      <c r="H48" s="27">
        <v>5</v>
      </c>
      <c r="I48" s="28" t="s">
        <v>80</v>
      </c>
      <c r="J48" s="26">
        <v>2</v>
      </c>
      <c r="K48" s="27">
        <v>4</v>
      </c>
      <c r="L48" s="27">
        <v>5</v>
      </c>
      <c r="M48" s="28" t="s">
        <v>80</v>
      </c>
      <c r="N48" s="29">
        <v>5</v>
      </c>
      <c r="O48" s="27">
        <v>4</v>
      </c>
      <c r="P48" s="27">
        <v>4</v>
      </c>
      <c r="Q48" s="30" t="s">
        <v>80</v>
      </c>
      <c r="S48" s="18"/>
    </row>
    <row r="49" spans="1:17" ht="39" thickBot="1">
      <c r="A49" s="2"/>
      <c r="B49" s="31" t="s">
        <v>60</v>
      </c>
      <c r="C49" s="32">
        <f t="shared" ref="C49:H49" si="0">C96</f>
        <v>38</v>
      </c>
      <c r="D49" s="33">
        <f t="shared" si="0"/>
        <v>38</v>
      </c>
      <c r="E49" s="33">
        <f t="shared" si="0"/>
        <v>38</v>
      </c>
      <c r="F49" s="33">
        <f t="shared" si="0"/>
        <v>38</v>
      </c>
      <c r="G49" s="33">
        <f t="shared" si="0"/>
        <v>38</v>
      </c>
      <c r="H49" s="33">
        <f t="shared" si="0"/>
        <v>38</v>
      </c>
      <c r="I49" s="34"/>
      <c r="J49" s="32">
        <f>J96</f>
        <v>34</v>
      </c>
      <c r="K49" s="33">
        <f>K96</f>
        <v>31</v>
      </c>
      <c r="L49" s="33">
        <f>L96</f>
        <v>32</v>
      </c>
      <c r="M49" s="34"/>
      <c r="N49" s="35">
        <f>N96</f>
        <v>30</v>
      </c>
      <c r="O49" s="33">
        <f>O96</f>
        <v>27</v>
      </c>
      <c r="P49" s="33">
        <f>P96</f>
        <v>38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4.9210526315789478</v>
      </c>
      <c r="D50" s="38">
        <f t="shared" si="1"/>
        <v>4.8421052631578947</v>
      </c>
      <c r="E50" s="38">
        <f t="shared" si="1"/>
        <v>4.8421052631578947</v>
      </c>
      <c r="F50" s="38">
        <f t="shared" si="1"/>
        <v>4.9473684210526319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4.2105263157894735</v>
      </c>
      <c r="K50" s="38">
        <f>K104</f>
        <v>3.763157894736842</v>
      </c>
      <c r="L50" s="38">
        <f>L104</f>
        <v>3.6578947368421053</v>
      </c>
      <c r="M50" s="39" t="s">
        <v>62</v>
      </c>
      <c r="N50" s="40">
        <f>N104</f>
        <v>3.7894736842105261</v>
      </c>
      <c r="O50" s="38">
        <f>O104</f>
        <v>3.1052631578947367</v>
      </c>
      <c r="P50" s="38">
        <f>P104</f>
        <v>4.2894736842105265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38</v>
      </c>
      <c r="D88" s="43">
        <f t="shared" si="2"/>
        <v>38</v>
      </c>
      <c r="E88" s="43">
        <f t="shared" si="2"/>
        <v>38</v>
      </c>
      <c r="F88" s="43">
        <f t="shared" si="2"/>
        <v>38</v>
      </c>
      <c r="G88" s="43">
        <f t="shared" si="2"/>
        <v>38</v>
      </c>
      <c r="H88" s="43">
        <f t="shared" si="2"/>
        <v>38</v>
      </c>
      <c r="I88" s="43"/>
      <c r="J88" s="43">
        <f>COUNT(J11:J48)</f>
        <v>38</v>
      </c>
      <c r="K88" s="43">
        <f>COUNT(K11:K48)</f>
        <v>38</v>
      </c>
      <c r="L88" s="43">
        <f>COUNT(L11:L48)</f>
        <v>38</v>
      </c>
      <c r="M88" s="43"/>
      <c r="N88" s="43">
        <f>COUNT(N11:N48)</f>
        <v>38</v>
      </c>
      <c r="O88" s="43">
        <f>COUNT(O11:O48)</f>
        <v>38</v>
      </c>
      <c r="P88" s="43">
        <f>COUNT(P11:P48)</f>
        <v>38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35</v>
      </c>
      <c r="D92" s="44">
        <f t="shared" si="3"/>
        <v>32</v>
      </c>
      <c r="E92" s="44">
        <f t="shared" si="3"/>
        <v>32</v>
      </c>
      <c r="F92" s="44">
        <f t="shared" si="3"/>
        <v>36</v>
      </c>
      <c r="G92" s="44">
        <f t="shared" si="3"/>
        <v>37</v>
      </c>
      <c r="H92" s="44">
        <f t="shared" si="3"/>
        <v>35</v>
      </c>
      <c r="I92" s="44"/>
      <c r="J92" s="44">
        <f>COUNTIF(J11:J48,5)</f>
        <v>19</v>
      </c>
      <c r="K92" s="44">
        <f>COUNTIF(K11:K48,5)</f>
        <v>14</v>
      </c>
      <c r="L92" s="44">
        <f>COUNTIF(L11:L48,5)</f>
        <v>10</v>
      </c>
      <c r="M92" s="44"/>
      <c r="N92" s="44">
        <f>COUNTIF(N11:N48,5)</f>
        <v>14</v>
      </c>
      <c r="O92" s="44">
        <f>COUNTIF(O11:O48,5)</f>
        <v>4</v>
      </c>
      <c r="P92" s="44">
        <f>COUNTIF(P11:P48,5)</f>
        <v>18</v>
      </c>
      <c r="Q92" s="44"/>
    </row>
    <row r="93" spans="2:17">
      <c r="B93" s="180"/>
      <c r="C93" s="44">
        <f t="shared" ref="C93:H93" si="4">COUNTIF(C11:C48,4)</f>
        <v>3</v>
      </c>
      <c r="D93" s="44">
        <f t="shared" si="4"/>
        <v>6</v>
      </c>
      <c r="E93" s="44">
        <f t="shared" si="4"/>
        <v>6</v>
      </c>
      <c r="F93" s="44">
        <f t="shared" si="4"/>
        <v>2</v>
      </c>
      <c r="G93" s="44">
        <f t="shared" si="4"/>
        <v>1</v>
      </c>
      <c r="H93" s="44">
        <f t="shared" si="4"/>
        <v>3</v>
      </c>
      <c r="I93" s="44"/>
      <c r="J93" s="44">
        <f>COUNTIF(J11:J48,4)</f>
        <v>12</v>
      </c>
      <c r="K93" s="44">
        <f>COUNTIF(K11:K48,4)</f>
        <v>8</v>
      </c>
      <c r="L93" s="44">
        <f>COUNTIF(L11:L48,4)</f>
        <v>11</v>
      </c>
      <c r="M93" s="44"/>
      <c r="N93" s="44">
        <f>COUNTIF(N11:N48,4)</f>
        <v>10</v>
      </c>
      <c r="O93" s="44">
        <f>COUNTIF(O11:O48,4)</f>
        <v>9</v>
      </c>
      <c r="P93" s="44">
        <f>COUNTIF(P11:P48,4)</f>
        <v>13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0</v>
      </c>
      <c r="E94" s="44">
        <f t="shared" si="5"/>
        <v>0</v>
      </c>
      <c r="F94" s="44">
        <f t="shared" si="5"/>
        <v>0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3</v>
      </c>
      <c r="K94" s="44">
        <f>COUNTIF(K11:K48,3)</f>
        <v>9</v>
      </c>
      <c r="L94" s="44">
        <f>COUNTIF(L11:L48,3)</f>
        <v>11</v>
      </c>
      <c r="M94" s="44"/>
      <c r="N94" s="44">
        <f>COUNTIF(N11:N48,3)</f>
        <v>6</v>
      </c>
      <c r="O94" s="44">
        <f>COUNTIF(O11:O48,3)</f>
        <v>14</v>
      </c>
      <c r="P94" s="44">
        <f>COUNTIF(P11:P48,3)</f>
        <v>7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4</v>
      </c>
      <c r="K95" s="44">
        <f>COUNTIF(K11:K48,2)</f>
        <v>7</v>
      </c>
      <c r="L95" s="44">
        <f>COUNTIF(L11:L48,2)</f>
        <v>6</v>
      </c>
      <c r="M95" s="44"/>
      <c r="N95" s="44">
        <f>COUNTIF(N11:N48,2)</f>
        <v>8</v>
      </c>
      <c r="O95" s="44">
        <f>COUNTIF(O11:O48,2)</f>
        <v>10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38</v>
      </c>
      <c r="D96" s="43">
        <f t="shared" si="7"/>
        <v>38</v>
      </c>
      <c r="E96" s="43">
        <f t="shared" si="7"/>
        <v>38</v>
      </c>
      <c r="F96" s="43">
        <f t="shared" si="7"/>
        <v>38</v>
      </c>
      <c r="G96" s="43">
        <f t="shared" si="7"/>
        <v>38</v>
      </c>
      <c r="H96" s="43">
        <f t="shared" si="7"/>
        <v>38</v>
      </c>
      <c r="I96" s="43"/>
      <c r="J96" s="43">
        <f>SUM(J92:J94)</f>
        <v>34</v>
      </c>
      <c r="K96" s="43">
        <f>SUM(K92:K94)</f>
        <v>31</v>
      </c>
      <c r="L96" s="43">
        <f>SUM(L92:L94)</f>
        <v>32</v>
      </c>
      <c r="M96" s="43"/>
      <c r="N96" s="43">
        <f>SUM(N92:N94)</f>
        <v>30</v>
      </c>
      <c r="O96" s="43">
        <f>SUM(O92:O94)</f>
        <v>27</v>
      </c>
      <c r="P96" s="43">
        <f>SUM(P92:P94)</f>
        <v>38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100</v>
      </c>
      <c r="E97" s="44">
        <f t="shared" si="8"/>
        <v>100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89.473684210526315</v>
      </c>
      <c r="K97" s="44">
        <f>(K96/K88)*100</f>
        <v>81.578947368421055</v>
      </c>
      <c r="L97" s="44">
        <f>(L96/L88)*100</f>
        <v>84.210526315789465</v>
      </c>
      <c r="M97" s="44"/>
      <c r="N97" s="44">
        <f>(N96/N88)*100</f>
        <v>78.94736842105263</v>
      </c>
      <c r="O97" s="44">
        <f>(O96/O88)*100</f>
        <v>71.05263157894737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175</v>
      </c>
      <c r="D99" s="44">
        <f t="shared" si="9"/>
        <v>160</v>
      </c>
      <c r="E99" s="44">
        <f t="shared" si="9"/>
        <v>160</v>
      </c>
      <c r="F99" s="44">
        <f t="shared" si="9"/>
        <v>180</v>
      </c>
      <c r="G99" s="44">
        <f t="shared" si="9"/>
        <v>185</v>
      </c>
      <c r="H99" s="44">
        <f t="shared" si="9"/>
        <v>175</v>
      </c>
      <c r="I99" s="44"/>
      <c r="J99" s="44">
        <f>(5*J92)</f>
        <v>95</v>
      </c>
      <c r="K99" s="44">
        <f>(5*K92)</f>
        <v>70</v>
      </c>
      <c r="L99" s="44">
        <f>(5*L92)</f>
        <v>50</v>
      </c>
      <c r="M99" s="44"/>
      <c r="N99" s="44">
        <f>(5*N92)</f>
        <v>70</v>
      </c>
      <c r="O99" s="44">
        <f>(5*O92)</f>
        <v>20</v>
      </c>
      <c r="P99" s="44">
        <f>(5*P92)</f>
        <v>90</v>
      </c>
      <c r="Q99" s="44"/>
    </row>
    <row r="100" spans="2:17">
      <c r="B100" s="182"/>
      <c r="C100" s="44">
        <f>(4*C93)</f>
        <v>12</v>
      </c>
      <c r="D100" s="44">
        <f>(4*D93)</f>
        <v>24</v>
      </c>
      <c r="E100" s="44">
        <f>(4*E93)</f>
        <v>24</v>
      </c>
      <c r="F100" s="44">
        <f>(4*F93)</f>
        <v>8</v>
      </c>
      <c r="G100" s="44">
        <f t="shared" si="9"/>
        <v>5</v>
      </c>
      <c r="H100" s="44">
        <f t="shared" si="9"/>
        <v>15</v>
      </c>
      <c r="I100" s="44"/>
      <c r="J100" s="44">
        <f>(4*J93)</f>
        <v>48</v>
      </c>
      <c r="K100" s="44">
        <f>(4*K93)</f>
        <v>32</v>
      </c>
      <c r="L100" s="44">
        <f>(4*L93)</f>
        <v>44</v>
      </c>
      <c r="M100" s="44"/>
      <c r="N100" s="44">
        <f>(4*N93)</f>
        <v>40</v>
      </c>
      <c r="O100" s="44">
        <f>(4*O93)</f>
        <v>36</v>
      </c>
      <c r="P100" s="44">
        <f>(4*P93)</f>
        <v>52</v>
      </c>
      <c r="Q100" s="44"/>
    </row>
    <row r="101" spans="2:17">
      <c r="B101" s="182"/>
      <c r="C101" s="44">
        <f>(3*C94)</f>
        <v>0</v>
      </c>
      <c r="D101" s="44">
        <f>(3*D94)</f>
        <v>0</v>
      </c>
      <c r="E101" s="44">
        <f>(3*E94)</f>
        <v>0</v>
      </c>
      <c r="F101" s="44">
        <f>(3*F94)</f>
        <v>0</v>
      </c>
      <c r="G101" s="44">
        <f t="shared" si="9"/>
        <v>0</v>
      </c>
      <c r="H101" s="44">
        <f t="shared" si="9"/>
        <v>0</v>
      </c>
      <c r="I101" s="44"/>
      <c r="J101" s="44">
        <f>(3*J94)</f>
        <v>9</v>
      </c>
      <c r="K101" s="44">
        <f>(3*K94)</f>
        <v>27</v>
      </c>
      <c r="L101" s="44">
        <f>(3*L94)</f>
        <v>33</v>
      </c>
      <c r="M101" s="44"/>
      <c r="N101" s="44">
        <f>(3*N94)</f>
        <v>18</v>
      </c>
      <c r="O101" s="44">
        <f>(3*O94)</f>
        <v>42</v>
      </c>
      <c r="P101" s="44">
        <f>(3*P94)</f>
        <v>21</v>
      </c>
      <c r="Q101" s="44"/>
    </row>
    <row r="102" spans="2:17">
      <c r="B102" s="182"/>
      <c r="C102" s="44">
        <f>(2*C95)</f>
        <v>0</v>
      </c>
      <c r="D102" s="44">
        <f>(2*D95)</f>
        <v>0</v>
      </c>
      <c r="E102" s="44">
        <f>(2*E95)</f>
        <v>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8</v>
      </c>
      <c r="K102" s="44">
        <f>(2*K95)</f>
        <v>14</v>
      </c>
      <c r="L102" s="44">
        <f>(2*L95)</f>
        <v>12</v>
      </c>
      <c r="M102" s="44"/>
      <c r="N102" s="44">
        <f>(2*N95)</f>
        <v>16</v>
      </c>
      <c r="O102" s="44">
        <f>(2*O95)</f>
        <v>20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187</v>
      </c>
      <c r="D103" s="43">
        <f t="shared" si="10"/>
        <v>184</v>
      </c>
      <c r="E103" s="43">
        <f t="shared" si="10"/>
        <v>184</v>
      </c>
      <c r="F103" s="43">
        <f t="shared" si="10"/>
        <v>188</v>
      </c>
      <c r="G103" s="43">
        <f t="shared" si="10"/>
        <v>190</v>
      </c>
      <c r="H103" s="43">
        <f t="shared" si="10"/>
        <v>190</v>
      </c>
      <c r="I103" s="43"/>
      <c r="J103" s="43">
        <f>SUM(J99:J102)</f>
        <v>160</v>
      </c>
      <c r="K103" s="43">
        <f>SUM(K99:K102)</f>
        <v>143</v>
      </c>
      <c r="L103" s="43">
        <f>SUM(L99:L102)</f>
        <v>139</v>
      </c>
      <c r="M103" s="43"/>
      <c r="N103" s="43">
        <f>SUM(N99:N102)</f>
        <v>144</v>
      </c>
      <c r="O103" s="43">
        <f>SUM(O99:O102)</f>
        <v>118</v>
      </c>
      <c r="P103" s="43">
        <f>SUM(P99:P102)</f>
        <v>163</v>
      </c>
      <c r="Q103" s="44"/>
    </row>
    <row r="104" spans="2:17" ht="60">
      <c r="B104" s="46" t="s">
        <v>69</v>
      </c>
      <c r="C104" s="47">
        <f t="shared" ref="C104:H104" si="11">(C103/C88)</f>
        <v>4.9210526315789478</v>
      </c>
      <c r="D104" s="47">
        <f t="shared" si="11"/>
        <v>4.8421052631578947</v>
      </c>
      <c r="E104" s="47">
        <f t="shared" si="11"/>
        <v>4.8421052631578947</v>
      </c>
      <c r="F104" s="47">
        <f t="shared" si="11"/>
        <v>4.9473684210526319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4.2105263157894735</v>
      </c>
      <c r="K104" s="47">
        <f>(K103/K88)</f>
        <v>3.763157894736842</v>
      </c>
      <c r="L104" s="47">
        <f>(L103/L88)</f>
        <v>3.6578947368421053</v>
      </c>
      <c r="M104" s="44"/>
      <c r="N104" s="47">
        <f>(N103/N88)</f>
        <v>3.7894736842105261</v>
      </c>
      <c r="O104" s="47">
        <f>(O103/O88)</f>
        <v>3.1052631578947367</v>
      </c>
      <c r="P104" s="47">
        <f>(P103/P88)</f>
        <v>4.2894736842105265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38</v>
      </c>
      <c r="J108" s="44"/>
      <c r="K108" s="44"/>
      <c r="L108" s="44"/>
      <c r="M108" s="44">
        <f>COUNTIF(M11:M48,"A")</f>
        <v>38</v>
      </c>
      <c r="N108" s="44"/>
      <c r="O108" s="44"/>
      <c r="P108" s="44"/>
      <c r="Q108" s="44">
        <f>COUNTIF(Q11:Q48,"A")</f>
        <v>38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38</v>
      </c>
    </row>
    <row r="118" spans="2:3">
      <c r="B118" s="49" t="s">
        <v>78</v>
      </c>
      <c r="C118" s="44">
        <f>SUM(C114:C117)</f>
        <v>38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118"/>
  <sheetViews>
    <sheetView topLeftCell="A40" workbookViewId="0">
      <selection activeCell="C11" sqref="C11:Q42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106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4</v>
      </c>
      <c r="E11" s="13">
        <v>4</v>
      </c>
      <c r="F11" s="13">
        <v>5</v>
      </c>
      <c r="G11" s="13">
        <v>5</v>
      </c>
      <c r="H11" s="13">
        <v>4</v>
      </c>
      <c r="I11" s="14" t="s">
        <v>80</v>
      </c>
      <c r="J11" s="12">
        <v>4</v>
      </c>
      <c r="K11" s="13">
        <v>4</v>
      </c>
      <c r="L11" s="13">
        <v>4</v>
      </c>
      <c r="M11" s="15" t="s">
        <v>80</v>
      </c>
      <c r="N11" s="16">
        <v>2</v>
      </c>
      <c r="O11" s="13">
        <v>4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2</v>
      </c>
      <c r="E12" s="21">
        <v>2</v>
      </c>
      <c r="F12" s="21">
        <v>4</v>
      </c>
      <c r="G12" s="21">
        <v>4</v>
      </c>
      <c r="H12" s="21">
        <v>4</v>
      </c>
      <c r="I12" s="22" t="s">
        <v>80</v>
      </c>
      <c r="J12" s="20">
        <v>3</v>
      </c>
      <c r="K12" s="21">
        <v>4</v>
      </c>
      <c r="L12" s="21">
        <v>4</v>
      </c>
      <c r="M12" s="22" t="s">
        <v>80</v>
      </c>
      <c r="N12" s="23">
        <v>3</v>
      </c>
      <c r="O12" s="21">
        <v>3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2" t="s">
        <v>80</v>
      </c>
      <c r="J13" s="20">
        <v>5</v>
      </c>
      <c r="K13" s="21">
        <v>5</v>
      </c>
      <c r="L13" s="21">
        <v>4</v>
      </c>
      <c r="M13" s="22" t="s">
        <v>80</v>
      </c>
      <c r="N13" s="23">
        <v>5</v>
      </c>
      <c r="O13" s="21">
        <v>4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5</v>
      </c>
      <c r="M14" s="22" t="s">
        <v>80</v>
      </c>
      <c r="N14" s="23">
        <v>5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5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3</v>
      </c>
      <c r="G16" s="21">
        <v>5</v>
      </c>
      <c r="H16" s="21">
        <v>5</v>
      </c>
      <c r="I16" s="22" t="s">
        <v>80</v>
      </c>
      <c r="J16" s="20">
        <v>4</v>
      </c>
      <c r="K16" s="21">
        <v>5</v>
      </c>
      <c r="L16" s="21">
        <v>5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4</v>
      </c>
      <c r="G17" s="21">
        <v>5</v>
      </c>
      <c r="H17" s="21">
        <v>5</v>
      </c>
      <c r="I17" s="22" t="s">
        <v>80</v>
      </c>
      <c r="J17" s="20">
        <v>4</v>
      </c>
      <c r="K17" s="21">
        <v>5</v>
      </c>
      <c r="L17" s="21">
        <v>4</v>
      </c>
      <c r="M17" s="22" t="s">
        <v>80</v>
      </c>
      <c r="N17" s="23">
        <v>5</v>
      </c>
      <c r="O17" s="21">
        <v>3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5</v>
      </c>
      <c r="G18" s="21">
        <v>5</v>
      </c>
      <c r="H18" s="21">
        <v>5</v>
      </c>
      <c r="I18" s="22" t="s">
        <v>80</v>
      </c>
      <c r="J18" s="20">
        <v>5</v>
      </c>
      <c r="K18" s="21">
        <v>2</v>
      </c>
      <c r="L18" s="21">
        <v>3</v>
      </c>
      <c r="M18" s="22" t="s">
        <v>80</v>
      </c>
      <c r="N18" s="23">
        <v>2</v>
      </c>
      <c r="O18" s="21">
        <v>5</v>
      </c>
      <c r="P18" s="21">
        <v>4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5</v>
      </c>
      <c r="H19" s="21">
        <v>5</v>
      </c>
      <c r="I19" s="22" t="s">
        <v>80</v>
      </c>
      <c r="J19" s="20">
        <v>4</v>
      </c>
      <c r="K19" s="21">
        <v>4</v>
      </c>
      <c r="L19" s="21">
        <v>4</v>
      </c>
      <c r="M19" s="22" t="s">
        <v>80</v>
      </c>
      <c r="N19" s="23">
        <v>5</v>
      </c>
      <c r="O19" s="21">
        <v>4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2</v>
      </c>
      <c r="L20" s="21">
        <v>3</v>
      </c>
      <c r="M20" s="22" t="s">
        <v>80</v>
      </c>
      <c r="N20" s="23">
        <v>2</v>
      </c>
      <c r="O20" s="21">
        <v>5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4</v>
      </c>
      <c r="E21" s="21">
        <v>4</v>
      </c>
      <c r="F21" s="21">
        <v>5</v>
      </c>
      <c r="G21" s="21">
        <v>5</v>
      </c>
      <c r="H21" s="21">
        <v>4</v>
      </c>
      <c r="I21" s="22" t="s">
        <v>80</v>
      </c>
      <c r="J21" s="20">
        <v>5</v>
      </c>
      <c r="K21" s="21">
        <v>3</v>
      </c>
      <c r="L21" s="21">
        <v>4</v>
      </c>
      <c r="M21" s="22" t="s">
        <v>80</v>
      </c>
      <c r="N21" s="23">
        <v>5</v>
      </c>
      <c r="O21" s="21">
        <v>5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4</v>
      </c>
      <c r="I22" s="22" t="s">
        <v>80</v>
      </c>
      <c r="J22" s="20">
        <v>4</v>
      </c>
      <c r="K22" s="21">
        <v>4</v>
      </c>
      <c r="L22" s="21">
        <v>3</v>
      </c>
      <c r="M22" s="22" t="s">
        <v>80</v>
      </c>
      <c r="N22" s="23">
        <v>2</v>
      </c>
      <c r="O22" s="21">
        <v>4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2</v>
      </c>
      <c r="E23" s="21">
        <v>2</v>
      </c>
      <c r="F23" s="21">
        <v>4</v>
      </c>
      <c r="G23" s="21">
        <v>4</v>
      </c>
      <c r="H23" s="21">
        <v>4</v>
      </c>
      <c r="I23" s="22" t="s">
        <v>80</v>
      </c>
      <c r="J23" s="20">
        <v>3</v>
      </c>
      <c r="K23" s="21">
        <v>4</v>
      </c>
      <c r="L23" s="21">
        <v>3</v>
      </c>
      <c r="M23" s="22" t="s">
        <v>80</v>
      </c>
      <c r="N23" s="23">
        <v>3</v>
      </c>
      <c r="O23" s="21">
        <v>3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3</v>
      </c>
      <c r="E24" s="21">
        <v>3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3</v>
      </c>
      <c r="L24" s="21">
        <v>5</v>
      </c>
      <c r="M24" s="22" t="s">
        <v>80</v>
      </c>
      <c r="N24" s="23">
        <v>3</v>
      </c>
      <c r="O24" s="21">
        <v>3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5</v>
      </c>
      <c r="E25" s="21">
        <v>5</v>
      </c>
      <c r="F25" s="21">
        <v>4</v>
      </c>
      <c r="G25" s="21">
        <v>4</v>
      </c>
      <c r="H25" s="21">
        <v>4</v>
      </c>
      <c r="I25" s="22" t="s">
        <v>80</v>
      </c>
      <c r="J25" s="20">
        <v>5</v>
      </c>
      <c r="K25" s="21">
        <v>4</v>
      </c>
      <c r="L25" s="21">
        <v>4</v>
      </c>
      <c r="M25" s="22" t="s">
        <v>80</v>
      </c>
      <c r="N25" s="23">
        <v>4</v>
      </c>
      <c r="O25" s="21">
        <v>4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4</v>
      </c>
      <c r="D26" s="21">
        <v>4</v>
      </c>
      <c r="E26" s="21">
        <v>4</v>
      </c>
      <c r="F26" s="21">
        <v>5</v>
      </c>
      <c r="G26" s="21">
        <v>4</v>
      </c>
      <c r="H26" s="21">
        <v>5</v>
      </c>
      <c r="I26" s="22" t="s">
        <v>80</v>
      </c>
      <c r="J26" s="20">
        <v>5</v>
      </c>
      <c r="K26" s="21">
        <v>3</v>
      </c>
      <c r="L26" s="21">
        <v>3</v>
      </c>
      <c r="M26" s="22" t="s">
        <v>80</v>
      </c>
      <c r="N26" s="23">
        <v>4</v>
      </c>
      <c r="O26" s="21">
        <v>4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2</v>
      </c>
      <c r="E27" s="21">
        <v>2</v>
      </c>
      <c r="F27" s="21">
        <v>5</v>
      </c>
      <c r="G27" s="21">
        <v>5</v>
      </c>
      <c r="H27" s="21">
        <v>5</v>
      </c>
      <c r="I27" s="22" t="s">
        <v>80</v>
      </c>
      <c r="J27" s="20">
        <v>4</v>
      </c>
      <c r="K27" s="21">
        <v>3</v>
      </c>
      <c r="L27" s="21">
        <v>3</v>
      </c>
      <c r="M27" s="22" t="s">
        <v>80</v>
      </c>
      <c r="N27" s="23">
        <v>2</v>
      </c>
      <c r="O27" s="21">
        <v>4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4</v>
      </c>
      <c r="D28" s="21">
        <v>2</v>
      </c>
      <c r="E28" s="21">
        <v>2</v>
      </c>
      <c r="F28" s="21">
        <v>4</v>
      </c>
      <c r="G28" s="21">
        <v>4</v>
      </c>
      <c r="H28" s="21">
        <v>4</v>
      </c>
      <c r="I28" s="22" t="s">
        <v>80</v>
      </c>
      <c r="J28" s="20">
        <v>3</v>
      </c>
      <c r="K28" s="21">
        <v>2</v>
      </c>
      <c r="L28" s="21">
        <v>4</v>
      </c>
      <c r="M28" s="22" t="s">
        <v>80</v>
      </c>
      <c r="N28" s="23">
        <v>4</v>
      </c>
      <c r="O28" s="21">
        <v>4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4</v>
      </c>
      <c r="K29" s="21">
        <v>4</v>
      </c>
      <c r="L29" s="21">
        <v>4</v>
      </c>
      <c r="M29" s="22" t="s">
        <v>80</v>
      </c>
      <c r="N29" s="23">
        <v>2</v>
      </c>
      <c r="O29" s="21">
        <v>4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>
        <v>4</v>
      </c>
      <c r="D30" s="21">
        <v>4</v>
      </c>
      <c r="E30" s="21">
        <v>4</v>
      </c>
      <c r="F30" s="21">
        <v>4</v>
      </c>
      <c r="G30" s="21">
        <v>5</v>
      </c>
      <c r="H30" s="21">
        <v>4</v>
      </c>
      <c r="I30" s="22" t="s">
        <v>80</v>
      </c>
      <c r="J30" s="20">
        <v>4</v>
      </c>
      <c r="K30" s="21">
        <v>2</v>
      </c>
      <c r="L30" s="21">
        <v>4</v>
      </c>
      <c r="M30" s="22" t="s">
        <v>80</v>
      </c>
      <c r="N30" s="23">
        <v>4</v>
      </c>
      <c r="O30" s="21">
        <v>4</v>
      </c>
      <c r="P30" s="21">
        <v>4</v>
      </c>
      <c r="Q30" s="24" t="s">
        <v>80</v>
      </c>
      <c r="S30" s="18"/>
    </row>
    <row r="31" spans="1:19">
      <c r="A31" s="2"/>
      <c r="B31" s="19" t="s">
        <v>42</v>
      </c>
      <c r="C31" s="20">
        <v>4</v>
      </c>
      <c r="D31" s="21">
        <v>2</v>
      </c>
      <c r="E31" s="21">
        <v>2</v>
      </c>
      <c r="F31" s="21">
        <v>5</v>
      </c>
      <c r="G31" s="21">
        <v>5</v>
      </c>
      <c r="H31" s="21">
        <v>4</v>
      </c>
      <c r="I31" s="22" t="s">
        <v>80</v>
      </c>
      <c r="J31" s="20">
        <v>4</v>
      </c>
      <c r="K31" s="21">
        <v>2</v>
      </c>
      <c r="L31" s="21">
        <v>4</v>
      </c>
      <c r="M31" s="22" t="s">
        <v>80</v>
      </c>
      <c r="N31" s="23">
        <v>3</v>
      </c>
      <c r="O31" s="21">
        <v>3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5</v>
      </c>
      <c r="E32" s="21">
        <v>5</v>
      </c>
      <c r="F32" s="21">
        <v>5</v>
      </c>
      <c r="G32" s="21">
        <v>5</v>
      </c>
      <c r="H32" s="21">
        <v>5</v>
      </c>
      <c r="I32" s="22" t="s">
        <v>80</v>
      </c>
      <c r="J32" s="20">
        <v>5</v>
      </c>
      <c r="K32" s="21">
        <v>4</v>
      </c>
      <c r="L32" s="21">
        <v>5</v>
      </c>
      <c r="M32" s="22" t="s">
        <v>80</v>
      </c>
      <c r="N32" s="23">
        <v>5</v>
      </c>
      <c r="O32" s="21">
        <v>5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5</v>
      </c>
      <c r="I33" s="22" t="s">
        <v>80</v>
      </c>
      <c r="J33" s="20">
        <v>4</v>
      </c>
      <c r="K33" s="21">
        <v>4</v>
      </c>
      <c r="L33" s="21">
        <v>2</v>
      </c>
      <c r="M33" s="22" t="s">
        <v>80</v>
      </c>
      <c r="N33" s="23">
        <v>2</v>
      </c>
      <c r="O33" s="21">
        <v>4</v>
      </c>
      <c r="P33" s="21">
        <v>4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4</v>
      </c>
      <c r="K34" s="21">
        <v>5</v>
      </c>
      <c r="L34" s="21">
        <v>4</v>
      </c>
      <c r="M34" s="22" t="s">
        <v>80</v>
      </c>
      <c r="N34" s="23">
        <v>5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5</v>
      </c>
      <c r="E35" s="21">
        <v>5</v>
      </c>
      <c r="F35" s="21">
        <v>5</v>
      </c>
      <c r="G35" s="21">
        <v>5</v>
      </c>
      <c r="H35" s="21">
        <v>5</v>
      </c>
      <c r="I35" s="22" t="s">
        <v>80</v>
      </c>
      <c r="J35" s="20">
        <v>5</v>
      </c>
      <c r="K35" s="21">
        <v>5</v>
      </c>
      <c r="L35" s="21">
        <v>4</v>
      </c>
      <c r="M35" s="22" t="s">
        <v>80</v>
      </c>
      <c r="N35" s="23">
        <v>4</v>
      </c>
      <c r="O35" s="21">
        <v>5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4</v>
      </c>
      <c r="E36" s="21">
        <v>4</v>
      </c>
      <c r="F36" s="21">
        <v>5</v>
      </c>
      <c r="G36" s="21">
        <v>5</v>
      </c>
      <c r="H36" s="21">
        <v>4</v>
      </c>
      <c r="I36" s="22" t="s">
        <v>80</v>
      </c>
      <c r="J36" s="20">
        <v>5</v>
      </c>
      <c r="K36" s="21">
        <v>4</v>
      </c>
      <c r="L36" s="21">
        <v>3</v>
      </c>
      <c r="M36" s="22" t="s">
        <v>80</v>
      </c>
      <c r="N36" s="23">
        <v>4</v>
      </c>
      <c r="O36" s="21">
        <v>5</v>
      </c>
      <c r="P36" s="21">
        <v>5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2" t="s">
        <v>80</v>
      </c>
      <c r="J37" s="20">
        <v>5</v>
      </c>
      <c r="K37" s="21">
        <v>5</v>
      </c>
      <c r="L37" s="21">
        <v>5</v>
      </c>
      <c r="M37" s="22" t="s">
        <v>80</v>
      </c>
      <c r="N37" s="23">
        <v>5</v>
      </c>
      <c r="O37" s="21">
        <v>5</v>
      </c>
      <c r="P37" s="21">
        <v>5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5</v>
      </c>
      <c r="K38" s="21">
        <v>5</v>
      </c>
      <c r="L38" s="21">
        <v>4</v>
      </c>
      <c r="M38" s="22" t="s">
        <v>80</v>
      </c>
      <c r="N38" s="23">
        <v>3</v>
      </c>
      <c r="O38" s="21">
        <v>5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4</v>
      </c>
      <c r="E39" s="21">
        <v>4</v>
      </c>
      <c r="F39" s="21">
        <v>5</v>
      </c>
      <c r="G39" s="21">
        <v>5</v>
      </c>
      <c r="H39" s="21">
        <v>4</v>
      </c>
      <c r="I39" s="22" t="s">
        <v>80</v>
      </c>
      <c r="J39" s="20">
        <v>4</v>
      </c>
      <c r="K39" s="21">
        <v>5</v>
      </c>
      <c r="L39" s="21">
        <v>4</v>
      </c>
      <c r="M39" s="22" t="s">
        <v>80</v>
      </c>
      <c r="N39" s="23">
        <v>3</v>
      </c>
      <c r="O39" s="21">
        <v>4</v>
      </c>
      <c r="P39" s="21">
        <v>4</v>
      </c>
      <c r="Q39" s="24" t="s">
        <v>80</v>
      </c>
      <c r="S39" s="18"/>
    </row>
    <row r="40" spans="1:19">
      <c r="A40" s="2"/>
      <c r="B40" s="19" t="s">
        <v>51</v>
      </c>
      <c r="C40" s="20">
        <v>5</v>
      </c>
      <c r="D40" s="21">
        <v>5</v>
      </c>
      <c r="E40" s="21">
        <v>5</v>
      </c>
      <c r="F40" s="21">
        <v>5</v>
      </c>
      <c r="G40" s="21">
        <v>5</v>
      </c>
      <c r="H40" s="21">
        <v>5</v>
      </c>
      <c r="I40" s="22" t="s">
        <v>80</v>
      </c>
      <c r="J40" s="20">
        <v>5</v>
      </c>
      <c r="K40" s="21">
        <v>5</v>
      </c>
      <c r="L40" s="21">
        <v>5</v>
      </c>
      <c r="M40" s="22" t="s">
        <v>80</v>
      </c>
      <c r="N40" s="23">
        <v>5</v>
      </c>
      <c r="O40" s="21">
        <v>4</v>
      </c>
      <c r="P40" s="21">
        <v>5</v>
      </c>
      <c r="Q40" s="24" t="s">
        <v>80</v>
      </c>
      <c r="S40" s="18"/>
    </row>
    <row r="41" spans="1:19">
      <c r="A41" s="2"/>
      <c r="B41" s="19" t="s">
        <v>52</v>
      </c>
      <c r="C41" s="20">
        <v>5</v>
      </c>
      <c r="D41" s="21">
        <v>3</v>
      </c>
      <c r="E41" s="21">
        <v>3</v>
      </c>
      <c r="F41" s="21">
        <v>5</v>
      </c>
      <c r="G41" s="21">
        <v>5</v>
      </c>
      <c r="H41" s="21">
        <v>5</v>
      </c>
      <c r="I41" s="22" t="s">
        <v>80</v>
      </c>
      <c r="J41" s="20">
        <v>4</v>
      </c>
      <c r="K41" s="21">
        <v>4</v>
      </c>
      <c r="L41" s="21">
        <v>2</v>
      </c>
      <c r="M41" s="22" t="s">
        <v>80</v>
      </c>
      <c r="N41" s="23">
        <v>2</v>
      </c>
      <c r="O41" s="21">
        <v>4</v>
      </c>
      <c r="P41" s="21">
        <v>4</v>
      </c>
      <c r="Q41" s="24" t="s">
        <v>80</v>
      </c>
      <c r="S41" s="18"/>
    </row>
    <row r="42" spans="1:19">
      <c r="A42" s="2"/>
      <c r="B42" s="19" t="s">
        <v>53</v>
      </c>
      <c r="C42" s="20">
        <v>5</v>
      </c>
      <c r="D42" s="21">
        <v>4</v>
      </c>
      <c r="E42" s="21">
        <v>4</v>
      </c>
      <c r="F42" s="21">
        <v>5</v>
      </c>
      <c r="G42" s="21">
        <v>5</v>
      </c>
      <c r="H42" s="21">
        <v>5</v>
      </c>
      <c r="I42" s="22" t="s">
        <v>80</v>
      </c>
      <c r="J42" s="20">
        <v>5</v>
      </c>
      <c r="K42" s="21">
        <v>5</v>
      </c>
      <c r="L42" s="21">
        <v>4</v>
      </c>
      <c r="M42" s="22" t="s">
        <v>80</v>
      </c>
      <c r="N42" s="23">
        <v>4</v>
      </c>
      <c r="O42" s="21">
        <v>5</v>
      </c>
      <c r="P42" s="21">
        <v>5</v>
      </c>
      <c r="Q42" s="24" t="s">
        <v>80</v>
      </c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32</v>
      </c>
      <c r="D49" s="33">
        <f t="shared" si="0"/>
        <v>27</v>
      </c>
      <c r="E49" s="33">
        <f t="shared" si="0"/>
        <v>27</v>
      </c>
      <c r="F49" s="33">
        <f t="shared" si="0"/>
        <v>32</v>
      </c>
      <c r="G49" s="33">
        <f t="shared" si="0"/>
        <v>32</v>
      </c>
      <c r="H49" s="33">
        <f t="shared" si="0"/>
        <v>32</v>
      </c>
      <c r="I49" s="34"/>
      <c r="J49" s="32">
        <f>J96</f>
        <v>32</v>
      </c>
      <c r="K49" s="33">
        <f>K96</f>
        <v>27</v>
      </c>
      <c r="L49" s="33">
        <f>L96</f>
        <v>30</v>
      </c>
      <c r="M49" s="34"/>
      <c r="N49" s="35">
        <f>N96</f>
        <v>24</v>
      </c>
      <c r="O49" s="33">
        <f>O96</f>
        <v>32</v>
      </c>
      <c r="P49" s="33">
        <f>P96</f>
        <v>32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4.8125</v>
      </c>
      <c r="D50" s="38">
        <f t="shared" si="1"/>
        <v>4.09375</v>
      </c>
      <c r="E50" s="38">
        <f t="shared" si="1"/>
        <v>4.09375</v>
      </c>
      <c r="F50" s="38">
        <f t="shared" si="1"/>
        <v>4.75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4.40625</v>
      </c>
      <c r="K50" s="38">
        <f>K104</f>
        <v>3.9375</v>
      </c>
      <c r="L50" s="38">
        <f>L104</f>
        <v>3.875</v>
      </c>
      <c r="M50" s="39" t="s">
        <v>62</v>
      </c>
      <c r="N50" s="40">
        <f>N104</f>
        <v>3.65625</v>
      </c>
      <c r="O50" s="38">
        <f>O104</f>
        <v>4.25</v>
      </c>
      <c r="P50" s="38">
        <f>P104</f>
        <v>4.375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32</v>
      </c>
      <c r="D88" s="43">
        <f t="shared" si="2"/>
        <v>32</v>
      </c>
      <c r="E88" s="43">
        <f t="shared" si="2"/>
        <v>32</v>
      </c>
      <c r="F88" s="43">
        <f t="shared" si="2"/>
        <v>32</v>
      </c>
      <c r="G88" s="43">
        <f t="shared" si="2"/>
        <v>32</v>
      </c>
      <c r="H88" s="43">
        <f t="shared" si="2"/>
        <v>32</v>
      </c>
      <c r="I88" s="43"/>
      <c r="J88" s="43">
        <f>COUNT(J11:J48)</f>
        <v>32</v>
      </c>
      <c r="K88" s="43">
        <f>COUNT(K11:K48)</f>
        <v>32</v>
      </c>
      <c r="L88" s="43">
        <f>COUNT(L11:L48)</f>
        <v>32</v>
      </c>
      <c r="M88" s="43"/>
      <c r="N88" s="43">
        <f>COUNT(N11:N48)</f>
        <v>32</v>
      </c>
      <c r="O88" s="43">
        <f>COUNT(O11:O48)</f>
        <v>32</v>
      </c>
      <c r="P88" s="43">
        <f>COUNT(P11:P48)</f>
        <v>32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26</v>
      </c>
      <c r="D92" s="44">
        <f t="shared" si="3"/>
        <v>15</v>
      </c>
      <c r="E92" s="44">
        <f t="shared" si="3"/>
        <v>15</v>
      </c>
      <c r="F92" s="44">
        <f t="shared" si="3"/>
        <v>25</v>
      </c>
      <c r="G92" s="44">
        <f t="shared" si="3"/>
        <v>27</v>
      </c>
      <c r="H92" s="44">
        <f t="shared" si="3"/>
        <v>21</v>
      </c>
      <c r="I92" s="44"/>
      <c r="J92" s="44">
        <f>COUNTIF(J11:J48,5)</f>
        <v>16</v>
      </c>
      <c r="K92" s="44">
        <f>COUNTIF(K11:K48,5)</f>
        <v>12</v>
      </c>
      <c r="L92" s="44">
        <f>COUNTIF(L11:L48,5)</f>
        <v>7</v>
      </c>
      <c r="M92" s="44"/>
      <c r="N92" s="44">
        <f>COUNTIF(N11:N48,5)</f>
        <v>11</v>
      </c>
      <c r="O92" s="44">
        <f>COUNTIF(O11:O48,5)</f>
        <v>13</v>
      </c>
      <c r="P92" s="44">
        <f>COUNTIF(P11:P48,5)</f>
        <v>14</v>
      </c>
      <c r="Q92" s="44"/>
    </row>
    <row r="93" spans="2:17">
      <c r="B93" s="180"/>
      <c r="C93" s="44">
        <f t="shared" ref="C93:H93" si="4">COUNTIF(C11:C48,4)</f>
        <v>6</v>
      </c>
      <c r="D93" s="44">
        <f t="shared" si="4"/>
        <v>10</v>
      </c>
      <c r="E93" s="44">
        <f t="shared" si="4"/>
        <v>10</v>
      </c>
      <c r="F93" s="44">
        <f t="shared" si="4"/>
        <v>6</v>
      </c>
      <c r="G93" s="44">
        <f t="shared" si="4"/>
        <v>5</v>
      </c>
      <c r="H93" s="44">
        <f t="shared" si="4"/>
        <v>11</v>
      </c>
      <c r="I93" s="44"/>
      <c r="J93" s="44">
        <f>COUNTIF(J11:J48,4)</f>
        <v>13</v>
      </c>
      <c r="K93" s="44">
        <f>COUNTIF(K11:K48,4)</f>
        <v>11</v>
      </c>
      <c r="L93" s="44">
        <f>COUNTIF(L11:L48,4)</f>
        <v>16</v>
      </c>
      <c r="M93" s="44"/>
      <c r="N93" s="44">
        <f>COUNTIF(N11:N48,4)</f>
        <v>7</v>
      </c>
      <c r="O93" s="44">
        <f>COUNTIF(O11:O48,4)</f>
        <v>14</v>
      </c>
      <c r="P93" s="44">
        <f>COUNTIF(P11:P48,4)</f>
        <v>16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2</v>
      </c>
      <c r="E94" s="44">
        <f t="shared" si="5"/>
        <v>2</v>
      </c>
      <c r="F94" s="44">
        <f t="shared" si="5"/>
        <v>1</v>
      </c>
      <c r="G94" s="44">
        <f t="shared" si="5"/>
        <v>0</v>
      </c>
      <c r="H94" s="44">
        <f t="shared" si="5"/>
        <v>0</v>
      </c>
      <c r="I94" s="44"/>
      <c r="J94" s="44">
        <f>COUNTIF(J11:J48,3)</f>
        <v>3</v>
      </c>
      <c r="K94" s="44">
        <f>COUNTIF(K11:K48,3)</f>
        <v>4</v>
      </c>
      <c r="L94" s="44">
        <f>COUNTIF(L11:L48,3)</f>
        <v>7</v>
      </c>
      <c r="M94" s="44"/>
      <c r="N94" s="44">
        <f>COUNTIF(N11:N48,3)</f>
        <v>6</v>
      </c>
      <c r="O94" s="44">
        <f>COUNTIF(O11:O48,3)</f>
        <v>5</v>
      </c>
      <c r="P94" s="44">
        <f>COUNTIF(P11:P48,3)</f>
        <v>2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5</v>
      </c>
      <c r="E95" s="44">
        <f t="shared" si="6"/>
        <v>5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0</v>
      </c>
      <c r="K95" s="44">
        <f>COUNTIF(K11:K48,2)</f>
        <v>5</v>
      </c>
      <c r="L95" s="44">
        <f>COUNTIF(L11:L48,2)</f>
        <v>2</v>
      </c>
      <c r="M95" s="44"/>
      <c r="N95" s="44">
        <f>COUNTIF(N11:N48,2)</f>
        <v>8</v>
      </c>
      <c r="O95" s="44">
        <f>COUNTIF(O11:O48,2)</f>
        <v>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32</v>
      </c>
      <c r="D96" s="43">
        <f t="shared" si="7"/>
        <v>27</v>
      </c>
      <c r="E96" s="43">
        <f t="shared" si="7"/>
        <v>27</v>
      </c>
      <c r="F96" s="43">
        <f t="shared" si="7"/>
        <v>32</v>
      </c>
      <c r="G96" s="43">
        <f t="shared" si="7"/>
        <v>32</v>
      </c>
      <c r="H96" s="43">
        <f t="shared" si="7"/>
        <v>32</v>
      </c>
      <c r="I96" s="43"/>
      <c r="J96" s="43">
        <f>SUM(J92:J94)</f>
        <v>32</v>
      </c>
      <c r="K96" s="43">
        <f>SUM(K92:K94)</f>
        <v>27</v>
      </c>
      <c r="L96" s="43">
        <f>SUM(L92:L94)</f>
        <v>30</v>
      </c>
      <c r="M96" s="43"/>
      <c r="N96" s="43">
        <f>SUM(N92:N94)</f>
        <v>24</v>
      </c>
      <c r="O96" s="43">
        <f>SUM(O92:O94)</f>
        <v>32</v>
      </c>
      <c r="P96" s="43">
        <f>SUM(P92:P94)</f>
        <v>32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84.375</v>
      </c>
      <c r="E97" s="44">
        <f t="shared" si="8"/>
        <v>84.375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100</v>
      </c>
      <c r="K97" s="44">
        <f>(K96/K88)*100</f>
        <v>84.375</v>
      </c>
      <c r="L97" s="44">
        <f>(L96/L88)*100</f>
        <v>93.75</v>
      </c>
      <c r="M97" s="44"/>
      <c r="N97" s="44">
        <f>(N96/N88)*100</f>
        <v>75</v>
      </c>
      <c r="O97" s="44">
        <f>(O96/O88)*100</f>
        <v>100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130</v>
      </c>
      <c r="D99" s="44">
        <f t="shared" si="9"/>
        <v>75</v>
      </c>
      <c r="E99" s="44">
        <f t="shared" si="9"/>
        <v>75</v>
      </c>
      <c r="F99" s="44">
        <f t="shared" si="9"/>
        <v>125</v>
      </c>
      <c r="G99" s="44">
        <f t="shared" si="9"/>
        <v>135</v>
      </c>
      <c r="H99" s="44">
        <f t="shared" si="9"/>
        <v>105</v>
      </c>
      <c r="I99" s="44"/>
      <c r="J99" s="44">
        <f>(5*J92)</f>
        <v>80</v>
      </c>
      <c r="K99" s="44">
        <f>(5*K92)</f>
        <v>60</v>
      </c>
      <c r="L99" s="44">
        <f>(5*L92)</f>
        <v>35</v>
      </c>
      <c r="M99" s="44"/>
      <c r="N99" s="44">
        <f>(5*N92)</f>
        <v>55</v>
      </c>
      <c r="O99" s="44">
        <f>(5*O92)</f>
        <v>65</v>
      </c>
      <c r="P99" s="44">
        <f>(5*P92)</f>
        <v>70</v>
      </c>
      <c r="Q99" s="44"/>
    </row>
    <row r="100" spans="2:17">
      <c r="B100" s="182"/>
      <c r="C100" s="44">
        <f>(4*C93)</f>
        <v>24</v>
      </c>
      <c r="D100" s="44">
        <f>(4*D93)</f>
        <v>40</v>
      </c>
      <c r="E100" s="44">
        <f>(4*E93)</f>
        <v>40</v>
      </c>
      <c r="F100" s="44">
        <f>(4*F93)</f>
        <v>24</v>
      </c>
      <c r="G100" s="44">
        <f t="shared" si="9"/>
        <v>25</v>
      </c>
      <c r="H100" s="44">
        <f t="shared" si="9"/>
        <v>55</v>
      </c>
      <c r="I100" s="44"/>
      <c r="J100" s="44">
        <f>(4*J93)</f>
        <v>52</v>
      </c>
      <c r="K100" s="44">
        <f>(4*K93)</f>
        <v>44</v>
      </c>
      <c r="L100" s="44">
        <f>(4*L93)</f>
        <v>64</v>
      </c>
      <c r="M100" s="44"/>
      <c r="N100" s="44">
        <f>(4*N93)</f>
        <v>28</v>
      </c>
      <c r="O100" s="44">
        <f>(4*O93)</f>
        <v>56</v>
      </c>
      <c r="P100" s="44">
        <f>(4*P93)</f>
        <v>64</v>
      </c>
      <c r="Q100" s="44"/>
    </row>
    <row r="101" spans="2:17">
      <c r="B101" s="182"/>
      <c r="C101" s="44">
        <f>(3*C94)</f>
        <v>0</v>
      </c>
      <c r="D101" s="44">
        <f>(3*D94)</f>
        <v>6</v>
      </c>
      <c r="E101" s="44">
        <f>(3*E94)</f>
        <v>6</v>
      </c>
      <c r="F101" s="44">
        <f>(3*F94)</f>
        <v>3</v>
      </c>
      <c r="G101" s="44">
        <f t="shared" si="9"/>
        <v>0</v>
      </c>
      <c r="H101" s="44">
        <f t="shared" si="9"/>
        <v>0</v>
      </c>
      <c r="I101" s="44"/>
      <c r="J101" s="44">
        <f>(3*J94)</f>
        <v>9</v>
      </c>
      <c r="K101" s="44">
        <f>(3*K94)</f>
        <v>12</v>
      </c>
      <c r="L101" s="44">
        <f>(3*L94)</f>
        <v>21</v>
      </c>
      <c r="M101" s="44"/>
      <c r="N101" s="44">
        <f>(3*N94)</f>
        <v>18</v>
      </c>
      <c r="O101" s="44">
        <f>(3*O94)</f>
        <v>15</v>
      </c>
      <c r="P101" s="44">
        <f>(3*P94)</f>
        <v>6</v>
      </c>
      <c r="Q101" s="44"/>
    </row>
    <row r="102" spans="2:17">
      <c r="B102" s="182"/>
      <c r="C102" s="44">
        <f>(2*C95)</f>
        <v>0</v>
      </c>
      <c r="D102" s="44">
        <f>(2*D95)</f>
        <v>10</v>
      </c>
      <c r="E102" s="44">
        <f>(2*E95)</f>
        <v>10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0</v>
      </c>
      <c r="K102" s="44">
        <f>(2*K95)</f>
        <v>10</v>
      </c>
      <c r="L102" s="44">
        <f>(2*L95)</f>
        <v>4</v>
      </c>
      <c r="M102" s="44"/>
      <c r="N102" s="44">
        <f>(2*N95)</f>
        <v>16</v>
      </c>
      <c r="O102" s="44">
        <f>(2*O95)</f>
        <v>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154</v>
      </c>
      <c r="D103" s="43">
        <f t="shared" si="10"/>
        <v>131</v>
      </c>
      <c r="E103" s="43">
        <f t="shared" si="10"/>
        <v>131</v>
      </c>
      <c r="F103" s="43">
        <f t="shared" si="10"/>
        <v>152</v>
      </c>
      <c r="G103" s="43">
        <f t="shared" si="10"/>
        <v>160</v>
      </c>
      <c r="H103" s="43">
        <f t="shared" si="10"/>
        <v>160</v>
      </c>
      <c r="I103" s="43"/>
      <c r="J103" s="43">
        <f>SUM(J99:J102)</f>
        <v>141</v>
      </c>
      <c r="K103" s="43">
        <f>SUM(K99:K102)</f>
        <v>126</v>
      </c>
      <c r="L103" s="43">
        <f>SUM(L99:L102)</f>
        <v>124</v>
      </c>
      <c r="M103" s="43"/>
      <c r="N103" s="43">
        <f>SUM(N99:N102)</f>
        <v>117</v>
      </c>
      <c r="O103" s="43">
        <f>SUM(O99:O102)</f>
        <v>136</v>
      </c>
      <c r="P103" s="43">
        <f>SUM(P99:P102)</f>
        <v>140</v>
      </c>
      <c r="Q103" s="44"/>
    </row>
    <row r="104" spans="2:17" ht="60">
      <c r="B104" s="46" t="s">
        <v>69</v>
      </c>
      <c r="C104" s="47">
        <f t="shared" ref="C104:H104" si="11">(C103/C88)</f>
        <v>4.8125</v>
      </c>
      <c r="D104" s="47">
        <f t="shared" si="11"/>
        <v>4.09375</v>
      </c>
      <c r="E104" s="47">
        <f t="shared" si="11"/>
        <v>4.09375</v>
      </c>
      <c r="F104" s="47">
        <f t="shared" si="11"/>
        <v>4.75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4.40625</v>
      </c>
      <c r="K104" s="47">
        <f>(K103/K88)</f>
        <v>3.9375</v>
      </c>
      <c r="L104" s="47">
        <f>(L103/L88)</f>
        <v>3.875</v>
      </c>
      <c r="M104" s="44"/>
      <c r="N104" s="47">
        <f>(N103/N88)</f>
        <v>3.65625</v>
      </c>
      <c r="O104" s="47">
        <f>(O103/O88)</f>
        <v>4.25</v>
      </c>
      <c r="P104" s="47">
        <f>(P103/P88)</f>
        <v>4.375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32</v>
      </c>
      <c r="J108" s="44"/>
      <c r="K108" s="44"/>
      <c r="L108" s="44"/>
      <c r="M108" s="44">
        <f>COUNTIF(M11:M48,"A")</f>
        <v>32</v>
      </c>
      <c r="N108" s="44"/>
      <c r="O108" s="44"/>
      <c r="P108" s="44"/>
      <c r="Q108" s="44">
        <f>COUNTIF(Q11:Q48,"A")</f>
        <v>32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32</v>
      </c>
    </row>
    <row r="118" spans="2:3">
      <c r="B118" s="49" t="s">
        <v>78</v>
      </c>
      <c r="C118" s="44">
        <f>SUM(C114:C117)</f>
        <v>32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40"/>
  <sheetViews>
    <sheetView tabSelected="1" topLeftCell="A25" workbookViewId="0">
      <selection activeCell="D58" sqref="D58"/>
    </sheetView>
  </sheetViews>
  <sheetFormatPr baseColWidth="10" defaultRowHeight="15"/>
  <cols>
    <col min="1" max="16384" width="11.42578125" style="59"/>
  </cols>
  <sheetData>
    <row r="1" spans="1:26" ht="18">
      <c r="A1" s="58"/>
      <c r="B1" s="246" t="s">
        <v>108</v>
      </c>
      <c r="C1" s="247"/>
      <c r="D1" s="247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spans="1:26" ht="15.75">
      <c r="A2" s="60"/>
      <c r="B2" s="61"/>
      <c r="X2" s="62"/>
      <c r="Y2" s="62"/>
      <c r="Z2" s="62"/>
    </row>
    <row r="3" spans="1:26" ht="15.75">
      <c r="A3" s="60"/>
      <c r="B3" s="249" t="s">
        <v>109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</row>
    <row r="4" spans="1:26" ht="15.75" thickBot="1">
      <c r="A4" s="58"/>
      <c r="B4" s="7"/>
      <c r="C4" s="8"/>
      <c r="D4" s="8"/>
      <c r="E4" s="8"/>
      <c r="F4" s="8"/>
      <c r="G4" s="8"/>
      <c r="H4" s="8"/>
      <c r="I4" s="8"/>
      <c r="J4" s="8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5.75">
      <c r="A5" s="60"/>
      <c r="B5" s="250" t="s">
        <v>110</v>
      </c>
      <c r="C5" s="253" t="s">
        <v>6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5"/>
      <c r="O5" s="256" t="s">
        <v>7</v>
      </c>
      <c r="P5" s="257"/>
      <c r="Q5" s="257"/>
      <c r="R5" s="257"/>
      <c r="S5" s="257"/>
      <c r="T5" s="258"/>
      <c r="U5" s="259" t="s">
        <v>8</v>
      </c>
      <c r="V5" s="260"/>
      <c r="W5" s="260"/>
      <c r="X5" s="260"/>
      <c r="Y5" s="260"/>
      <c r="Z5" s="195"/>
    </row>
    <row r="6" spans="1:26">
      <c r="A6" s="60"/>
      <c r="B6" s="251"/>
      <c r="C6" s="261" t="s">
        <v>111</v>
      </c>
      <c r="D6" s="215"/>
      <c r="E6" s="233" t="s">
        <v>10</v>
      </c>
      <c r="F6" s="215"/>
      <c r="G6" s="233" t="s">
        <v>11</v>
      </c>
      <c r="H6" s="215"/>
      <c r="I6" s="262" t="s">
        <v>12</v>
      </c>
      <c r="J6" s="263"/>
      <c r="K6" s="233" t="s">
        <v>13</v>
      </c>
      <c r="L6" s="215"/>
      <c r="M6" s="233" t="s">
        <v>14</v>
      </c>
      <c r="N6" s="234"/>
      <c r="O6" s="235" t="s">
        <v>112</v>
      </c>
      <c r="P6" s="215"/>
      <c r="Q6" s="237" t="s">
        <v>17</v>
      </c>
      <c r="R6" s="215"/>
      <c r="S6" s="237" t="s">
        <v>113</v>
      </c>
      <c r="T6" s="234"/>
      <c r="U6" s="238" t="s">
        <v>19</v>
      </c>
      <c r="V6" s="215"/>
      <c r="W6" s="215" t="s">
        <v>20</v>
      </c>
      <c r="X6" s="239"/>
      <c r="Y6" s="215" t="s">
        <v>114</v>
      </c>
      <c r="Z6" s="234"/>
    </row>
    <row r="7" spans="1:26">
      <c r="A7" s="60"/>
      <c r="B7" s="251"/>
      <c r="C7" s="236"/>
      <c r="D7" s="215"/>
      <c r="E7" s="215"/>
      <c r="F7" s="215"/>
      <c r="G7" s="215"/>
      <c r="H7" s="215"/>
      <c r="I7" s="264"/>
      <c r="J7" s="265"/>
      <c r="K7" s="215"/>
      <c r="L7" s="215"/>
      <c r="M7" s="215"/>
      <c r="N7" s="234"/>
      <c r="O7" s="236"/>
      <c r="P7" s="215"/>
      <c r="Q7" s="215"/>
      <c r="R7" s="215"/>
      <c r="S7" s="215"/>
      <c r="T7" s="234"/>
      <c r="U7" s="238"/>
      <c r="V7" s="215"/>
      <c r="W7" s="239"/>
      <c r="X7" s="239"/>
      <c r="Y7" s="215"/>
      <c r="Z7" s="234"/>
    </row>
    <row r="8" spans="1:26">
      <c r="A8" s="60"/>
      <c r="B8" s="251"/>
      <c r="C8" s="236"/>
      <c r="D8" s="215"/>
      <c r="E8" s="215"/>
      <c r="F8" s="215"/>
      <c r="G8" s="215"/>
      <c r="H8" s="215"/>
      <c r="I8" s="266"/>
      <c r="J8" s="267"/>
      <c r="K8" s="215"/>
      <c r="L8" s="215"/>
      <c r="M8" s="215"/>
      <c r="N8" s="234"/>
      <c r="O8" s="236"/>
      <c r="P8" s="215"/>
      <c r="Q8" s="215"/>
      <c r="R8" s="215"/>
      <c r="S8" s="215"/>
      <c r="T8" s="234"/>
      <c r="U8" s="238"/>
      <c r="V8" s="215"/>
      <c r="W8" s="239"/>
      <c r="X8" s="239"/>
      <c r="Y8" s="215"/>
      <c r="Z8" s="234"/>
    </row>
    <row r="9" spans="1:26" ht="15.75" thickBot="1">
      <c r="A9" s="60"/>
      <c r="B9" s="252"/>
      <c r="C9" s="54" t="s">
        <v>115</v>
      </c>
      <c r="D9" s="55" t="s">
        <v>116</v>
      </c>
      <c r="E9" s="55" t="s">
        <v>115</v>
      </c>
      <c r="F9" s="55" t="s">
        <v>116</v>
      </c>
      <c r="G9" s="55" t="s">
        <v>115</v>
      </c>
      <c r="H9" s="55" t="s">
        <v>116</v>
      </c>
      <c r="I9" s="55" t="s">
        <v>115</v>
      </c>
      <c r="J9" s="55" t="s">
        <v>116</v>
      </c>
      <c r="K9" s="55" t="s">
        <v>115</v>
      </c>
      <c r="L9" s="55" t="s">
        <v>116</v>
      </c>
      <c r="M9" s="55" t="s">
        <v>115</v>
      </c>
      <c r="N9" s="56" t="s">
        <v>116</v>
      </c>
      <c r="O9" s="54" t="s">
        <v>115</v>
      </c>
      <c r="P9" s="55" t="s">
        <v>116</v>
      </c>
      <c r="Q9" s="55" t="s">
        <v>115</v>
      </c>
      <c r="R9" s="55" t="s">
        <v>116</v>
      </c>
      <c r="S9" s="55" t="s">
        <v>115</v>
      </c>
      <c r="T9" s="56" t="s">
        <v>116</v>
      </c>
      <c r="U9" s="57" t="s">
        <v>115</v>
      </c>
      <c r="V9" s="55" t="s">
        <v>116</v>
      </c>
      <c r="W9" s="55" t="s">
        <v>115</v>
      </c>
      <c r="X9" s="55" t="s">
        <v>116</v>
      </c>
      <c r="Y9" s="55" t="s">
        <v>115</v>
      </c>
      <c r="Z9" s="56" t="s">
        <v>116</v>
      </c>
    </row>
    <row r="10" spans="1:26" ht="16.5" thickBot="1">
      <c r="A10" s="60"/>
      <c r="B10" s="240" t="s">
        <v>117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2"/>
    </row>
    <row r="11" spans="1:26" ht="38.25">
      <c r="A11" s="60"/>
      <c r="B11" s="63" t="s">
        <v>118</v>
      </c>
      <c r="C11" s="64">
        <f t="shared" ref="C11:Z21" si="0">C105</f>
        <v>24</v>
      </c>
      <c r="D11" s="65">
        <f t="shared" si="0"/>
        <v>100</v>
      </c>
      <c r="E11" s="66">
        <f t="shared" si="0"/>
        <v>24</v>
      </c>
      <c r="F11" s="65">
        <f t="shared" si="0"/>
        <v>100</v>
      </c>
      <c r="G11" s="66">
        <f t="shared" si="0"/>
        <v>24</v>
      </c>
      <c r="H11" s="65">
        <f t="shared" si="0"/>
        <v>100</v>
      </c>
      <c r="I11" s="66">
        <f t="shared" si="0"/>
        <v>24</v>
      </c>
      <c r="J11" s="65">
        <f t="shared" si="0"/>
        <v>100</v>
      </c>
      <c r="K11" s="66">
        <f t="shared" si="0"/>
        <v>24</v>
      </c>
      <c r="L11" s="65">
        <f t="shared" si="0"/>
        <v>100</v>
      </c>
      <c r="M11" s="66">
        <f t="shared" si="0"/>
        <v>24</v>
      </c>
      <c r="N11" s="67">
        <f t="shared" si="0"/>
        <v>100</v>
      </c>
      <c r="O11" s="64">
        <f t="shared" si="0"/>
        <v>22</v>
      </c>
      <c r="P11" s="65">
        <f t="shared" si="0"/>
        <v>91.666666666666657</v>
      </c>
      <c r="Q11" s="66">
        <f t="shared" si="0"/>
        <v>22</v>
      </c>
      <c r="R11" s="65">
        <f t="shared" si="0"/>
        <v>91.666666666666657</v>
      </c>
      <c r="S11" s="66">
        <f t="shared" si="0"/>
        <v>21</v>
      </c>
      <c r="T11" s="67">
        <f t="shared" si="0"/>
        <v>87.5</v>
      </c>
      <c r="U11" s="68">
        <f t="shared" si="0"/>
        <v>24</v>
      </c>
      <c r="V11" s="65">
        <f t="shared" si="0"/>
        <v>100</v>
      </c>
      <c r="W11" s="66">
        <f t="shared" si="0"/>
        <v>24</v>
      </c>
      <c r="X11" s="65">
        <f t="shared" si="0"/>
        <v>100</v>
      </c>
      <c r="Y11" s="66">
        <f t="shared" si="0"/>
        <v>24</v>
      </c>
      <c r="Z11" s="67">
        <f t="shared" si="0"/>
        <v>100</v>
      </c>
    </row>
    <row r="12" spans="1:26">
      <c r="A12" s="60"/>
      <c r="B12" s="69" t="s">
        <v>119</v>
      </c>
      <c r="C12" s="51">
        <f t="shared" si="0"/>
        <v>29</v>
      </c>
      <c r="D12" s="70">
        <f t="shared" si="0"/>
        <v>100</v>
      </c>
      <c r="E12" s="52">
        <f t="shared" si="0"/>
        <v>29</v>
      </c>
      <c r="F12" s="70">
        <f t="shared" si="0"/>
        <v>100</v>
      </c>
      <c r="G12" s="52">
        <f t="shared" si="0"/>
        <v>29</v>
      </c>
      <c r="H12" s="70">
        <f t="shared" si="0"/>
        <v>100</v>
      </c>
      <c r="I12" s="52">
        <f t="shared" si="0"/>
        <v>29</v>
      </c>
      <c r="J12" s="70">
        <f t="shared" si="0"/>
        <v>100</v>
      </c>
      <c r="K12" s="52">
        <f t="shared" si="0"/>
        <v>29</v>
      </c>
      <c r="L12" s="70">
        <f t="shared" si="0"/>
        <v>100</v>
      </c>
      <c r="M12" s="52">
        <f t="shared" si="0"/>
        <v>29</v>
      </c>
      <c r="N12" s="71">
        <f t="shared" si="0"/>
        <v>100</v>
      </c>
      <c r="O12" s="51">
        <f t="shared" si="0"/>
        <v>28</v>
      </c>
      <c r="P12" s="70">
        <f t="shared" si="0"/>
        <v>96.551724137931032</v>
      </c>
      <c r="Q12" s="52">
        <f t="shared" si="0"/>
        <v>24</v>
      </c>
      <c r="R12" s="70">
        <f t="shared" si="0"/>
        <v>82.758620689655174</v>
      </c>
      <c r="S12" s="52">
        <f t="shared" si="0"/>
        <v>12</v>
      </c>
      <c r="T12" s="71">
        <f t="shared" si="0"/>
        <v>41.379310344827587</v>
      </c>
      <c r="U12" s="53">
        <f t="shared" si="0"/>
        <v>27</v>
      </c>
      <c r="V12" s="70">
        <f t="shared" si="0"/>
        <v>93.103448275862064</v>
      </c>
      <c r="W12" s="52">
        <f t="shared" si="0"/>
        <v>26</v>
      </c>
      <c r="X12" s="70">
        <f t="shared" si="0"/>
        <v>89.65517241379311</v>
      </c>
      <c r="Y12" s="52">
        <f t="shared" si="0"/>
        <v>29</v>
      </c>
      <c r="Z12" s="71">
        <f t="shared" si="0"/>
        <v>100</v>
      </c>
    </row>
    <row r="13" spans="1:26">
      <c r="A13" s="60"/>
      <c r="B13" s="69" t="s">
        <v>120</v>
      </c>
      <c r="C13" s="51">
        <f t="shared" si="0"/>
        <v>28</v>
      </c>
      <c r="D13" s="70">
        <f t="shared" si="0"/>
        <v>100</v>
      </c>
      <c r="E13" s="52">
        <f t="shared" si="0"/>
        <v>27</v>
      </c>
      <c r="F13" s="70">
        <f t="shared" si="0"/>
        <v>96.428571428571431</v>
      </c>
      <c r="G13" s="52">
        <f t="shared" si="0"/>
        <v>27</v>
      </c>
      <c r="H13" s="70">
        <f t="shared" si="0"/>
        <v>96.428571428571431</v>
      </c>
      <c r="I13" s="52">
        <f t="shared" si="0"/>
        <v>28</v>
      </c>
      <c r="J13" s="70">
        <f t="shared" si="0"/>
        <v>100</v>
      </c>
      <c r="K13" s="52">
        <f t="shared" si="0"/>
        <v>27</v>
      </c>
      <c r="L13" s="70">
        <f t="shared" si="0"/>
        <v>96.428571428571431</v>
      </c>
      <c r="M13" s="52">
        <f t="shared" si="0"/>
        <v>27</v>
      </c>
      <c r="N13" s="71">
        <f t="shared" si="0"/>
        <v>96.428571428571431</v>
      </c>
      <c r="O13" s="51">
        <f t="shared" si="0"/>
        <v>24</v>
      </c>
      <c r="P13" s="70">
        <f t="shared" si="0"/>
        <v>85.714285714285708</v>
      </c>
      <c r="Q13" s="52">
        <f t="shared" si="0"/>
        <v>27</v>
      </c>
      <c r="R13" s="70">
        <f t="shared" si="0"/>
        <v>96.428571428571431</v>
      </c>
      <c r="S13" s="52">
        <f t="shared" si="0"/>
        <v>28</v>
      </c>
      <c r="T13" s="71">
        <f t="shared" si="0"/>
        <v>100</v>
      </c>
      <c r="U13" s="53">
        <f t="shared" si="0"/>
        <v>21</v>
      </c>
      <c r="V13" s="70">
        <f t="shared" si="0"/>
        <v>75</v>
      </c>
      <c r="W13" s="52">
        <f t="shared" si="0"/>
        <v>26</v>
      </c>
      <c r="X13" s="70">
        <f t="shared" si="0"/>
        <v>92.857142857142861</v>
      </c>
      <c r="Y13" s="52">
        <f t="shared" si="0"/>
        <v>28</v>
      </c>
      <c r="Z13" s="71">
        <f t="shared" si="0"/>
        <v>100</v>
      </c>
    </row>
    <row r="14" spans="1:26">
      <c r="A14" s="60"/>
      <c r="B14" s="69" t="s">
        <v>121</v>
      </c>
      <c r="C14" s="51">
        <f t="shared" si="0"/>
        <v>33</v>
      </c>
      <c r="D14" s="70">
        <f t="shared" si="0"/>
        <v>100</v>
      </c>
      <c r="E14" s="52">
        <f t="shared" si="0"/>
        <v>24</v>
      </c>
      <c r="F14" s="70">
        <f t="shared" si="0"/>
        <v>72.727272727272734</v>
      </c>
      <c r="G14" s="52">
        <f t="shared" si="0"/>
        <v>24</v>
      </c>
      <c r="H14" s="70">
        <f t="shared" si="0"/>
        <v>72.727272727272734</v>
      </c>
      <c r="I14" s="52">
        <f t="shared" si="0"/>
        <v>33</v>
      </c>
      <c r="J14" s="70">
        <f t="shared" si="0"/>
        <v>100</v>
      </c>
      <c r="K14" s="52">
        <f t="shared" si="0"/>
        <v>33</v>
      </c>
      <c r="L14" s="70">
        <f t="shared" si="0"/>
        <v>100</v>
      </c>
      <c r="M14" s="52">
        <f t="shared" si="0"/>
        <v>33</v>
      </c>
      <c r="N14" s="71">
        <f t="shared" si="0"/>
        <v>100</v>
      </c>
      <c r="O14" s="51">
        <f t="shared" si="0"/>
        <v>0</v>
      </c>
      <c r="P14" s="70">
        <f t="shared" si="0"/>
        <v>0</v>
      </c>
      <c r="Q14" s="52">
        <f t="shared" si="0"/>
        <v>33</v>
      </c>
      <c r="R14" s="70">
        <f t="shared" si="0"/>
        <v>100</v>
      </c>
      <c r="S14" s="52">
        <f t="shared" si="0"/>
        <v>29</v>
      </c>
      <c r="T14" s="71">
        <f t="shared" si="0"/>
        <v>87.878787878787875</v>
      </c>
      <c r="U14" s="53">
        <f t="shared" si="0"/>
        <v>28</v>
      </c>
      <c r="V14" s="70">
        <f t="shared" si="0"/>
        <v>84.848484848484844</v>
      </c>
      <c r="W14" s="52">
        <f t="shared" si="0"/>
        <v>33</v>
      </c>
      <c r="X14" s="70">
        <f t="shared" si="0"/>
        <v>100</v>
      </c>
      <c r="Y14" s="52">
        <f t="shared" si="0"/>
        <v>33</v>
      </c>
      <c r="Z14" s="71">
        <f t="shared" si="0"/>
        <v>100</v>
      </c>
    </row>
    <row r="15" spans="1:26" ht="25.5">
      <c r="A15" s="60"/>
      <c r="B15" s="69" t="s">
        <v>122</v>
      </c>
      <c r="C15" s="51">
        <f t="shared" si="0"/>
        <v>24</v>
      </c>
      <c r="D15" s="70">
        <f t="shared" si="0"/>
        <v>100</v>
      </c>
      <c r="E15" s="52">
        <f t="shared" si="0"/>
        <v>20</v>
      </c>
      <c r="F15" s="70">
        <f t="shared" si="0"/>
        <v>83.333333333333343</v>
      </c>
      <c r="G15" s="52">
        <f t="shared" si="0"/>
        <v>20</v>
      </c>
      <c r="H15" s="70">
        <f t="shared" si="0"/>
        <v>83.333333333333343</v>
      </c>
      <c r="I15" s="52">
        <f t="shared" si="0"/>
        <v>24</v>
      </c>
      <c r="J15" s="70">
        <f t="shared" si="0"/>
        <v>100</v>
      </c>
      <c r="K15" s="52">
        <f t="shared" si="0"/>
        <v>24</v>
      </c>
      <c r="L15" s="70">
        <f t="shared" si="0"/>
        <v>100</v>
      </c>
      <c r="M15" s="52">
        <f t="shared" si="0"/>
        <v>24</v>
      </c>
      <c r="N15" s="71">
        <f t="shared" si="0"/>
        <v>100</v>
      </c>
      <c r="O15" s="51">
        <f t="shared" si="0"/>
        <v>13</v>
      </c>
      <c r="P15" s="70">
        <f t="shared" si="0"/>
        <v>54.166666666666664</v>
      </c>
      <c r="Q15" s="52">
        <f t="shared" si="0"/>
        <v>19</v>
      </c>
      <c r="R15" s="70">
        <f t="shared" si="0"/>
        <v>79.166666666666657</v>
      </c>
      <c r="S15" s="52">
        <f t="shared" si="0"/>
        <v>17</v>
      </c>
      <c r="T15" s="71">
        <f t="shared" si="0"/>
        <v>70.833333333333343</v>
      </c>
      <c r="U15" s="53">
        <f t="shared" si="0"/>
        <v>17</v>
      </c>
      <c r="V15" s="70">
        <f t="shared" si="0"/>
        <v>70.833333333333343</v>
      </c>
      <c r="W15" s="52">
        <f t="shared" si="0"/>
        <v>21</v>
      </c>
      <c r="X15" s="70">
        <f t="shared" si="0"/>
        <v>87.5</v>
      </c>
      <c r="Y15" s="52">
        <f t="shared" si="0"/>
        <v>24</v>
      </c>
      <c r="Z15" s="71">
        <f t="shared" si="0"/>
        <v>100</v>
      </c>
    </row>
    <row r="16" spans="1:26">
      <c r="A16" s="60"/>
      <c r="B16" s="69" t="s">
        <v>83</v>
      </c>
      <c r="C16" s="51">
        <f t="shared" si="0"/>
        <v>25</v>
      </c>
      <c r="D16" s="70">
        <f t="shared" si="0"/>
        <v>100</v>
      </c>
      <c r="E16" s="52">
        <f t="shared" si="0"/>
        <v>18</v>
      </c>
      <c r="F16" s="70">
        <f t="shared" si="0"/>
        <v>72</v>
      </c>
      <c r="G16" s="52">
        <f t="shared" si="0"/>
        <v>18</v>
      </c>
      <c r="H16" s="70">
        <f t="shared" si="0"/>
        <v>72</v>
      </c>
      <c r="I16" s="52">
        <f t="shared" si="0"/>
        <v>25</v>
      </c>
      <c r="J16" s="70">
        <f t="shared" si="0"/>
        <v>100</v>
      </c>
      <c r="K16" s="52">
        <f t="shared" si="0"/>
        <v>25</v>
      </c>
      <c r="L16" s="70">
        <f t="shared" si="0"/>
        <v>100</v>
      </c>
      <c r="M16" s="52">
        <f t="shared" si="0"/>
        <v>25</v>
      </c>
      <c r="N16" s="71">
        <f t="shared" si="0"/>
        <v>100</v>
      </c>
      <c r="O16" s="51">
        <f t="shared" si="0"/>
        <v>24</v>
      </c>
      <c r="P16" s="70">
        <f t="shared" si="0"/>
        <v>96</v>
      </c>
      <c r="Q16" s="52">
        <f t="shared" si="0"/>
        <v>23</v>
      </c>
      <c r="R16" s="70">
        <f t="shared" si="0"/>
        <v>92</v>
      </c>
      <c r="S16" s="52">
        <f t="shared" si="0"/>
        <v>23</v>
      </c>
      <c r="T16" s="71">
        <f t="shared" si="0"/>
        <v>92</v>
      </c>
      <c r="U16" s="53">
        <f t="shared" si="0"/>
        <v>22</v>
      </c>
      <c r="V16" s="70">
        <f t="shared" si="0"/>
        <v>88</v>
      </c>
      <c r="W16" s="52">
        <f t="shared" si="0"/>
        <v>24</v>
      </c>
      <c r="X16" s="70">
        <f t="shared" si="0"/>
        <v>96</v>
      </c>
      <c r="Y16" s="52">
        <f t="shared" si="0"/>
        <v>25</v>
      </c>
      <c r="Z16" s="71">
        <f t="shared" si="0"/>
        <v>100</v>
      </c>
    </row>
    <row r="17" spans="1:26" ht="25.5">
      <c r="A17" s="60"/>
      <c r="B17" s="69" t="s">
        <v>123</v>
      </c>
      <c r="C17" s="51">
        <f t="shared" si="0"/>
        <v>35</v>
      </c>
      <c r="D17" s="70">
        <f t="shared" si="0"/>
        <v>92.10526315789474</v>
      </c>
      <c r="E17" s="52">
        <f t="shared" si="0"/>
        <v>35</v>
      </c>
      <c r="F17" s="70">
        <f t="shared" si="0"/>
        <v>92.10526315789474</v>
      </c>
      <c r="G17" s="52">
        <f t="shared" si="0"/>
        <v>35</v>
      </c>
      <c r="H17" s="70">
        <f t="shared" si="0"/>
        <v>92.10526315789474</v>
      </c>
      <c r="I17" s="52">
        <f t="shared" si="0"/>
        <v>38</v>
      </c>
      <c r="J17" s="70">
        <f t="shared" si="0"/>
        <v>100</v>
      </c>
      <c r="K17" s="52">
        <f t="shared" si="0"/>
        <v>38</v>
      </c>
      <c r="L17" s="70">
        <f t="shared" si="0"/>
        <v>100</v>
      </c>
      <c r="M17" s="52">
        <f t="shared" si="0"/>
        <v>38</v>
      </c>
      <c r="N17" s="71">
        <f t="shared" si="0"/>
        <v>100</v>
      </c>
      <c r="O17" s="51">
        <f t="shared" si="0"/>
        <v>30</v>
      </c>
      <c r="P17" s="70">
        <f t="shared" si="0"/>
        <v>78.94736842105263</v>
      </c>
      <c r="Q17" s="52">
        <f t="shared" si="0"/>
        <v>32</v>
      </c>
      <c r="R17" s="70">
        <f t="shared" si="0"/>
        <v>84.210526315789465</v>
      </c>
      <c r="S17" s="52">
        <f t="shared" si="0"/>
        <v>28</v>
      </c>
      <c r="T17" s="71">
        <f t="shared" si="0"/>
        <v>73.68421052631578</v>
      </c>
      <c r="U17" s="53">
        <f t="shared" si="0"/>
        <v>27</v>
      </c>
      <c r="V17" s="70">
        <f t="shared" si="0"/>
        <v>71.05263157894737</v>
      </c>
      <c r="W17" s="52">
        <f t="shared" si="0"/>
        <v>29</v>
      </c>
      <c r="X17" s="70">
        <f t="shared" si="0"/>
        <v>76.31578947368422</v>
      </c>
      <c r="Y17" s="52">
        <f t="shared" si="0"/>
        <v>38</v>
      </c>
      <c r="Z17" s="71">
        <f t="shared" si="0"/>
        <v>100</v>
      </c>
    </row>
    <row r="18" spans="1:26">
      <c r="A18" s="60"/>
      <c r="B18" s="69" t="s">
        <v>124</v>
      </c>
      <c r="C18" s="51">
        <f t="shared" si="0"/>
        <v>38</v>
      </c>
      <c r="D18" s="70">
        <f t="shared" si="0"/>
        <v>100</v>
      </c>
      <c r="E18" s="52">
        <f t="shared" si="0"/>
        <v>32</v>
      </c>
      <c r="F18" s="70">
        <f t="shared" si="0"/>
        <v>84.210526315789465</v>
      </c>
      <c r="G18" s="52">
        <f t="shared" si="0"/>
        <v>32</v>
      </c>
      <c r="H18" s="70">
        <f t="shared" si="0"/>
        <v>84.210526315789465</v>
      </c>
      <c r="I18" s="52">
        <f t="shared" si="0"/>
        <v>38</v>
      </c>
      <c r="J18" s="70">
        <f t="shared" si="0"/>
        <v>100</v>
      </c>
      <c r="K18" s="52">
        <f t="shared" si="0"/>
        <v>38</v>
      </c>
      <c r="L18" s="70">
        <f t="shared" si="0"/>
        <v>97.368421052631575</v>
      </c>
      <c r="M18" s="52">
        <f t="shared" si="0"/>
        <v>37</v>
      </c>
      <c r="N18" s="71">
        <f t="shared" si="0"/>
        <v>97.368421052631575</v>
      </c>
      <c r="O18" s="51">
        <f t="shared" si="0"/>
        <v>23</v>
      </c>
      <c r="P18" s="70">
        <f t="shared" si="0"/>
        <v>60.526315789473685</v>
      </c>
      <c r="Q18" s="52">
        <f t="shared" si="0"/>
        <v>30</v>
      </c>
      <c r="R18" s="70">
        <f t="shared" si="0"/>
        <v>78.94736842105263</v>
      </c>
      <c r="S18" s="52">
        <f t="shared" si="0"/>
        <v>21</v>
      </c>
      <c r="T18" s="71">
        <f t="shared" si="0"/>
        <v>55.26315789473685</v>
      </c>
      <c r="U18" s="53">
        <f t="shared" si="0"/>
        <v>24</v>
      </c>
      <c r="V18" s="70">
        <f t="shared" si="0"/>
        <v>63.157894736842103</v>
      </c>
      <c r="W18" s="52">
        <f t="shared" si="0"/>
        <v>23</v>
      </c>
      <c r="X18" s="70">
        <f t="shared" si="0"/>
        <v>60.526315789473685</v>
      </c>
      <c r="Y18" s="52">
        <f t="shared" si="0"/>
        <v>38</v>
      </c>
      <c r="Z18" s="71">
        <f t="shared" si="0"/>
        <v>100</v>
      </c>
    </row>
    <row r="19" spans="1:26">
      <c r="A19" s="60"/>
      <c r="B19" s="69" t="s">
        <v>125</v>
      </c>
      <c r="C19" s="51">
        <f t="shared" si="0"/>
        <v>22</v>
      </c>
      <c r="D19" s="70">
        <f t="shared" si="0"/>
        <v>100</v>
      </c>
      <c r="E19" s="52">
        <f t="shared" si="0"/>
        <v>18</v>
      </c>
      <c r="F19" s="70">
        <f t="shared" si="0"/>
        <v>81.818181818181827</v>
      </c>
      <c r="G19" s="52">
        <f t="shared" si="0"/>
        <v>18</v>
      </c>
      <c r="H19" s="70">
        <f t="shared" si="0"/>
        <v>81.818181818181827</v>
      </c>
      <c r="I19" s="52">
        <f t="shared" si="0"/>
        <v>21</v>
      </c>
      <c r="J19" s="70">
        <f t="shared" si="0"/>
        <v>95.454545454545453</v>
      </c>
      <c r="K19" s="52">
        <f t="shared" si="0"/>
        <v>22</v>
      </c>
      <c r="L19" s="70">
        <f t="shared" si="0"/>
        <v>95.454545454545453</v>
      </c>
      <c r="M19" s="52">
        <f t="shared" si="0"/>
        <v>21</v>
      </c>
      <c r="N19" s="71">
        <f t="shared" si="0"/>
        <v>95.454545454545453</v>
      </c>
      <c r="O19" s="51">
        <f t="shared" si="0"/>
        <v>6</v>
      </c>
      <c r="P19" s="70">
        <f t="shared" si="0"/>
        <v>27.27272727272727</v>
      </c>
      <c r="Q19" s="52">
        <f t="shared" si="0"/>
        <v>18</v>
      </c>
      <c r="R19" s="70">
        <f t="shared" si="0"/>
        <v>81.818181818181827</v>
      </c>
      <c r="S19" s="52">
        <f t="shared" si="0"/>
        <v>10</v>
      </c>
      <c r="T19" s="71">
        <f t="shared" si="0"/>
        <v>45.454545454545453</v>
      </c>
      <c r="U19" s="53">
        <f t="shared" si="0"/>
        <v>19</v>
      </c>
      <c r="V19" s="70">
        <f t="shared" si="0"/>
        <v>86.36363636363636</v>
      </c>
      <c r="W19" s="52">
        <f t="shared" si="0"/>
        <v>20</v>
      </c>
      <c r="X19" s="70">
        <f t="shared" si="0"/>
        <v>90.909090909090907</v>
      </c>
      <c r="Y19" s="52">
        <f t="shared" si="0"/>
        <v>22</v>
      </c>
      <c r="Z19" s="71">
        <f t="shared" si="0"/>
        <v>100</v>
      </c>
    </row>
    <row r="20" spans="1:26">
      <c r="A20" s="60"/>
      <c r="B20" s="69" t="s">
        <v>126</v>
      </c>
      <c r="C20" s="51">
        <f t="shared" si="0"/>
        <v>25</v>
      </c>
      <c r="D20" s="70">
        <f t="shared" si="0"/>
        <v>100</v>
      </c>
      <c r="E20" s="52">
        <f t="shared" si="0"/>
        <v>14</v>
      </c>
      <c r="F20" s="70">
        <f t="shared" si="0"/>
        <v>56.000000000000007</v>
      </c>
      <c r="G20" s="52">
        <f t="shared" si="0"/>
        <v>14</v>
      </c>
      <c r="H20" s="70">
        <f t="shared" si="0"/>
        <v>56.000000000000007</v>
      </c>
      <c r="I20" s="52">
        <f t="shared" si="0"/>
        <v>25</v>
      </c>
      <c r="J20" s="70">
        <f t="shared" si="0"/>
        <v>100</v>
      </c>
      <c r="K20" s="52">
        <f t="shared" si="0"/>
        <v>24</v>
      </c>
      <c r="L20" s="70">
        <f t="shared" si="0"/>
        <v>100</v>
      </c>
      <c r="M20" s="52">
        <f t="shared" si="0"/>
        <v>25</v>
      </c>
      <c r="N20" s="71">
        <f t="shared" si="0"/>
        <v>100</v>
      </c>
      <c r="O20" s="51">
        <f t="shared" si="0"/>
        <v>4</v>
      </c>
      <c r="P20" s="70">
        <f t="shared" si="0"/>
        <v>16</v>
      </c>
      <c r="Q20" s="52">
        <f t="shared" si="0"/>
        <v>20</v>
      </c>
      <c r="R20" s="70">
        <f t="shared" si="0"/>
        <v>80</v>
      </c>
      <c r="S20" s="52">
        <f t="shared" si="0"/>
        <v>8</v>
      </c>
      <c r="T20" s="71">
        <f t="shared" si="0"/>
        <v>32</v>
      </c>
      <c r="U20" s="53">
        <f t="shared" si="0"/>
        <v>12</v>
      </c>
      <c r="V20" s="70">
        <f t="shared" si="0"/>
        <v>48</v>
      </c>
      <c r="W20" s="52">
        <f t="shared" si="0"/>
        <v>15</v>
      </c>
      <c r="X20" s="70">
        <f t="shared" si="0"/>
        <v>60</v>
      </c>
      <c r="Y20" s="52">
        <f t="shared" si="0"/>
        <v>25</v>
      </c>
      <c r="Z20" s="71">
        <f t="shared" si="0"/>
        <v>100</v>
      </c>
    </row>
    <row r="21" spans="1:26" ht="25.5">
      <c r="A21" s="60"/>
      <c r="B21" s="69" t="s">
        <v>127</v>
      </c>
      <c r="C21" s="51">
        <f t="shared" si="0"/>
        <v>22</v>
      </c>
      <c r="D21" s="70">
        <f t="shared" si="0"/>
        <v>100</v>
      </c>
      <c r="E21" s="52">
        <f t="shared" si="0"/>
        <v>20</v>
      </c>
      <c r="F21" s="70">
        <f t="shared" si="0"/>
        <v>90.909090909090907</v>
      </c>
      <c r="G21" s="52">
        <f t="shared" si="0"/>
        <v>20</v>
      </c>
      <c r="H21" s="70">
        <f t="shared" si="0"/>
        <v>90.909090909090907</v>
      </c>
      <c r="I21" s="52">
        <f t="shared" si="0"/>
        <v>22</v>
      </c>
      <c r="J21" s="70">
        <f t="shared" si="0"/>
        <v>100</v>
      </c>
      <c r="K21" s="52">
        <f t="shared" si="0"/>
        <v>22</v>
      </c>
      <c r="L21" s="70">
        <f t="shared" si="0"/>
        <v>100</v>
      </c>
      <c r="M21" s="52">
        <f t="shared" si="0"/>
        <v>22</v>
      </c>
      <c r="N21" s="71">
        <f t="shared" si="0"/>
        <v>100</v>
      </c>
      <c r="O21" s="51">
        <f t="shared" si="0"/>
        <v>20</v>
      </c>
      <c r="P21" s="70">
        <f t="shared" si="0"/>
        <v>90.909090909090907</v>
      </c>
      <c r="Q21" s="52">
        <f t="shared" si="0"/>
        <v>21</v>
      </c>
      <c r="R21" s="70">
        <f t="shared" ref="R21:Z25" si="1">R115</f>
        <v>95.454545454545453</v>
      </c>
      <c r="S21" s="52">
        <f t="shared" si="1"/>
        <v>20</v>
      </c>
      <c r="T21" s="71">
        <f t="shared" si="1"/>
        <v>90.909090909090907</v>
      </c>
      <c r="U21" s="53">
        <f t="shared" si="1"/>
        <v>16</v>
      </c>
      <c r="V21" s="70">
        <f t="shared" si="1"/>
        <v>72.727272727272734</v>
      </c>
      <c r="W21" s="52">
        <f t="shared" si="1"/>
        <v>20</v>
      </c>
      <c r="X21" s="70">
        <f t="shared" si="1"/>
        <v>90.909090909090907</v>
      </c>
      <c r="Y21" s="52">
        <f t="shared" si="1"/>
        <v>22</v>
      </c>
      <c r="Z21" s="71">
        <f t="shared" si="1"/>
        <v>100</v>
      </c>
    </row>
    <row r="22" spans="1:26" ht="25.5">
      <c r="A22" s="60"/>
      <c r="B22" s="69" t="s">
        <v>87</v>
      </c>
      <c r="C22" s="51">
        <f t="shared" ref="C22:R25" si="2">C116</f>
        <v>17</v>
      </c>
      <c r="D22" s="70">
        <f t="shared" si="2"/>
        <v>100</v>
      </c>
      <c r="E22" s="52">
        <f t="shared" si="2"/>
        <v>16</v>
      </c>
      <c r="F22" s="70">
        <f t="shared" si="2"/>
        <v>94.117647058823522</v>
      </c>
      <c r="G22" s="52">
        <f t="shared" si="2"/>
        <v>16</v>
      </c>
      <c r="H22" s="70">
        <f t="shared" si="2"/>
        <v>94.117647058823522</v>
      </c>
      <c r="I22" s="52">
        <f t="shared" si="2"/>
        <v>17</v>
      </c>
      <c r="J22" s="70">
        <f t="shared" si="2"/>
        <v>100</v>
      </c>
      <c r="K22" s="52">
        <f t="shared" si="2"/>
        <v>17</v>
      </c>
      <c r="L22" s="70">
        <f t="shared" si="2"/>
        <v>100</v>
      </c>
      <c r="M22" s="52">
        <f t="shared" si="2"/>
        <v>17</v>
      </c>
      <c r="N22" s="71">
        <f t="shared" si="2"/>
        <v>100</v>
      </c>
      <c r="O22" s="51">
        <f t="shared" si="2"/>
        <v>15</v>
      </c>
      <c r="P22" s="70">
        <f t="shared" si="2"/>
        <v>88.235294117647058</v>
      </c>
      <c r="Q22" s="52">
        <f t="shared" si="2"/>
        <v>16</v>
      </c>
      <c r="R22" s="70">
        <f t="shared" si="2"/>
        <v>94.117647058823522</v>
      </c>
      <c r="S22" s="52">
        <f t="shared" si="1"/>
        <v>14</v>
      </c>
      <c r="T22" s="71">
        <f t="shared" si="1"/>
        <v>82.35294117647058</v>
      </c>
      <c r="U22" s="53">
        <f t="shared" si="1"/>
        <v>14</v>
      </c>
      <c r="V22" s="70">
        <f t="shared" si="1"/>
        <v>82.35294117647058</v>
      </c>
      <c r="W22" s="52">
        <f t="shared" si="1"/>
        <v>16</v>
      </c>
      <c r="X22" s="70">
        <f t="shared" si="1"/>
        <v>94.117647058823522</v>
      </c>
      <c r="Y22" s="52">
        <f t="shared" si="1"/>
        <v>17</v>
      </c>
      <c r="Z22" s="71">
        <f t="shared" si="1"/>
        <v>100</v>
      </c>
    </row>
    <row r="23" spans="1:26" ht="25.5">
      <c r="A23" s="60"/>
      <c r="B23" s="69" t="s">
        <v>128</v>
      </c>
      <c r="C23" s="51">
        <f t="shared" si="2"/>
        <v>18</v>
      </c>
      <c r="D23" s="70">
        <f t="shared" si="2"/>
        <v>94.73684210526315</v>
      </c>
      <c r="E23" s="52">
        <f t="shared" si="2"/>
        <v>16</v>
      </c>
      <c r="F23" s="70">
        <f t="shared" si="2"/>
        <v>84.210526315789465</v>
      </c>
      <c r="G23" s="52">
        <f t="shared" si="2"/>
        <v>16</v>
      </c>
      <c r="H23" s="70">
        <f t="shared" si="2"/>
        <v>84.210526315789465</v>
      </c>
      <c r="I23" s="52">
        <f t="shared" si="2"/>
        <v>17</v>
      </c>
      <c r="J23" s="70">
        <f t="shared" si="2"/>
        <v>89.473684210526315</v>
      </c>
      <c r="K23" s="52">
        <f t="shared" si="2"/>
        <v>19</v>
      </c>
      <c r="L23" s="70">
        <f t="shared" si="2"/>
        <v>100</v>
      </c>
      <c r="M23" s="52">
        <f t="shared" si="2"/>
        <v>19</v>
      </c>
      <c r="N23" s="71">
        <f t="shared" si="2"/>
        <v>100</v>
      </c>
      <c r="O23" s="51">
        <f t="shared" si="2"/>
        <v>3</v>
      </c>
      <c r="P23" s="70">
        <f t="shared" si="2"/>
        <v>15.789473684210526</v>
      </c>
      <c r="Q23" s="52">
        <f t="shared" si="2"/>
        <v>15</v>
      </c>
      <c r="R23" s="70">
        <f t="shared" si="2"/>
        <v>78.94736842105263</v>
      </c>
      <c r="S23" s="52">
        <f t="shared" si="1"/>
        <v>13</v>
      </c>
      <c r="T23" s="71">
        <f t="shared" si="1"/>
        <v>68.421052631578945</v>
      </c>
      <c r="U23" s="53">
        <f t="shared" si="1"/>
        <v>8</v>
      </c>
      <c r="V23" s="70">
        <f t="shared" si="1"/>
        <v>42.105263157894733</v>
      </c>
      <c r="W23" s="52">
        <f t="shared" si="1"/>
        <v>15</v>
      </c>
      <c r="X23" s="70">
        <f t="shared" si="1"/>
        <v>78.94736842105263</v>
      </c>
      <c r="Y23" s="52">
        <f t="shared" si="1"/>
        <v>19</v>
      </c>
      <c r="Z23" s="71">
        <f t="shared" si="1"/>
        <v>100</v>
      </c>
    </row>
    <row r="24" spans="1:26" ht="25.5">
      <c r="A24" s="60"/>
      <c r="B24" s="69" t="s">
        <v>129</v>
      </c>
      <c r="C24" s="51">
        <f t="shared" si="2"/>
        <v>15</v>
      </c>
      <c r="D24" s="70">
        <f t="shared" si="2"/>
        <v>100</v>
      </c>
      <c r="E24" s="52">
        <f t="shared" si="2"/>
        <v>14</v>
      </c>
      <c r="F24" s="70">
        <f t="shared" si="2"/>
        <v>93.333333333333329</v>
      </c>
      <c r="G24" s="52">
        <f t="shared" si="2"/>
        <v>14</v>
      </c>
      <c r="H24" s="70">
        <f t="shared" si="2"/>
        <v>93.333333333333329</v>
      </c>
      <c r="I24" s="52">
        <f t="shared" si="2"/>
        <v>13</v>
      </c>
      <c r="J24" s="70">
        <f t="shared" si="2"/>
        <v>86.666666666666671</v>
      </c>
      <c r="K24" s="52">
        <f t="shared" si="2"/>
        <v>15</v>
      </c>
      <c r="L24" s="70">
        <f t="shared" si="2"/>
        <v>100</v>
      </c>
      <c r="M24" s="52">
        <f t="shared" si="2"/>
        <v>15</v>
      </c>
      <c r="N24" s="71">
        <f t="shared" si="2"/>
        <v>100</v>
      </c>
      <c r="O24" s="51">
        <f t="shared" si="2"/>
        <v>8</v>
      </c>
      <c r="P24" s="70">
        <f t="shared" si="2"/>
        <v>53.333333333333336</v>
      </c>
      <c r="Q24" s="52">
        <f t="shared" si="2"/>
        <v>14</v>
      </c>
      <c r="R24" s="70">
        <f t="shared" si="2"/>
        <v>93.333333333333329</v>
      </c>
      <c r="S24" s="52">
        <f t="shared" si="1"/>
        <v>11</v>
      </c>
      <c r="T24" s="71">
        <f t="shared" si="1"/>
        <v>73.333333333333329</v>
      </c>
      <c r="U24" s="53">
        <f t="shared" si="1"/>
        <v>8</v>
      </c>
      <c r="V24" s="70">
        <f t="shared" si="1"/>
        <v>53.333333333333336</v>
      </c>
      <c r="W24" s="52">
        <f t="shared" si="1"/>
        <v>10</v>
      </c>
      <c r="X24" s="70">
        <f t="shared" si="1"/>
        <v>66.666666666666657</v>
      </c>
      <c r="Y24" s="52">
        <f t="shared" si="1"/>
        <v>15</v>
      </c>
      <c r="Z24" s="71">
        <f t="shared" si="1"/>
        <v>100</v>
      </c>
    </row>
    <row r="25" spans="1:26" ht="95.25" thickBot="1">
      <c r="A25" s="60"/>
      <c r="B25" s="72" t="s">
        <v>130</v>
      </c>
      <c r="C25" s="73">
        <f t="shared" si="2"/>
        <v>355</v>
      </c>
      <c r="D25" s="74">
        <f t="shared" si="2"/>
        <v>98.885793871866284</v>
      </c>
      <c r="E25" s="75">
        <f t="shared" si="2"/>
        <v>307</v>
      </c>
      <c r="F25" s="74">
        <f t="shared" si="2"/>
        <v>85.51532033426183</v>
      </c>
      <c r="G25" s="75">
        <f t="shared" si="2"/>
        <v>307</v>
      </c>
      <c r="H25" s="74">
        <f t="shared" si="2"/>
        <v>85.51532033426183</v>
      </c>
      <c r="I25" s="75">
        <f t="shared" si="2"/>
        <v>354</v>
      </c>
      <c r="J25" s="74">
        <f t="shared" si="2"/>
        <v>98.607242339832865</v>
      </c>
      <c r="K25" s="75">
        <f t="shared" si="2"/>
        <v>357</v>
      </c>
      <c r="L25" s="74">
        <f t="shared" si="2"/>
        <v>99.442896935933149</v>
      </c>
      <c r="M25" s="75">
        <f t="shared" si="2"/>
        <v>356</v>
      </c>
      <c r="N25" s="76">
        <f t="shared" si="2"/>
        <v>99.164345403899716</v>
      </c>
      <c r="O25" s="73">
        <f t="shared" si="2"/>
        <v>220</v>
      </c>
      <c r="P25" s="74">
        <f t="shared" si="2"/>
        <v>61.281337047353759</v>
      </c>
      <c r="Q25" s="75">
        <f t="shared" si="2"/>
        <v>314</v>
      </c>
      <c r="R25" s="74">
        <f t="shared" si="2"/>
        <v>87.465181058495816</v>
      </c>
      <c r="S25" s="75">
        <f t="shared" si="1"/>
        <v>255</v>
      </c>
      <c r="T25" s="77">
        <f t="shared" si="1"/>
        <v>71.030640668523688</v>
      </c>
      <c r="U25" s="78">
        <f t="shared" si="1"/>
        <v>267</v>
      </c>
      <c r="V25" s="74">
        <f t="shared" si="1"/>
        <v>74.373259052924794</v>
      </c>
      <c r="W25" s="75">
        <f t="shared" si="1"/>
        <v>302</v>
      </c>
      <c r="X25" s="74">
        <f t="shared" si="1"/>
        <v>84.122562674094709</v>
      </c>
      <c r="Y25" s="75">
        <f t="shared" si="1"/>
        <v>359</v>
      </c>
      <c r="Z25" s="77">
        <f t="shared" si="1"/>
        <v>100</v>
      </c>
    </row>
    <row r="26" spans="1:26" ht="15.75" thickBot="1">
      <c r="A26" s="60"/>
      <c r="B26" s="243" t="s">
        <v>131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5"/>
    </row>
    <row r="27" spans="1:26" ht="25.5">
      <c r="A27" s="60"/>
      <c r="B27" s="63" t="s">
        <v>132</v>
      </c>
      <c r="C27" s="64">
        <f>C121</f>
        <v>5</v>
      </c>
      <c r="D27" s="65">
        <f t="shared" ref="D27:Z28" si="3">D121</f>
        <v>100</v>
      </c>
      <c r="E27" s="66">
        <f t="shared" si="3"/>
        <v>5</v>
      </c>
      <c r="F27" s="65">
        <f t="shared" si="3"/>
        <v>100</v>
      </c>
      <c r="G27" s="66">
        <f t="shared" si="3"/>
        <v>5</v>
      </c>
      <c r="H27" s="65">
        <f t="shared" si="3"/>
        <v>100</v>
      </c>
      <c r="I27" s="66">
        <f t="shared" si="3"/>
        <v>5</v>
      </c>
      <c r="J27" s="65">
        <f t="shared" si="3"/>
        <v>100</v>
      </c>
      <c r="K27" s="66">
        <f t="shared" si="3"/>
        <v>0</v>
      </c>
      <c r="L27" s="65">
        <f t="shared" si="3"/>
        <v>100</v>
      </c>
      <c r="M27" s="66">
        <f t="shared" si="3"/>
        <v>0</v>
      </c>
      <c r="N27" s="67">
        <f t="shared" si="3"/>
        <v>100</v>
      </c>
      <c r="O27" s="64">
        <f t="shared" si="3"/>
        <v>0</v>
      </c>
      <c r="P27" s="65">
        <f t="shared" si="3"/>
        <v>100</v>
      </c>
      <c r="Q27" s="66">
        <f t="shared" si="3"/>
        <v>0</v>
      </c>
      <c r="R27" s="65">
        <f t="shared" si="3"/>
        <v>100</v>
      </c>
      <c r="S27" s="66">
        <f t="shared" si="3"/>
        <v>0</v>
      </c>
      <c r="T27" s="67">
        <f t="shared" si="3"/>
        <v>100</v>
      </c>
      <c r="U27" s="68">
        <f t="shared" si="3"/>
        <v>0</v>
      </c>
      <c r="V27" s="65">
        <f t="shared" si="3"/>
        <v>100</v>
      </c>
      <c r="W27" s="66">
        <f t="shared" si="3"/>
        <v>0</v>
      </c>
      <c r="X27" s="65">
        <f t="shared" si="3"/>
        <v>100</v>
      </c>
      <c r="Y27" s="66">
        <f t="shared" si="3"/>
        <v>0</v>
      </c>
      <c r="Z27" s="67">
        <f t="shared" si="3"/>
        <v>100</v>
      </c>
    </row>
    <row r="28" spans="1:26" ht="48" thickBot="1">
      <c r="A28" s="60"/>
      <c r="B28" s="72" t="s">
        <v>133</v>
      </c>
      <c r="C28" s="78">
        <f>C122</f>
        <v>5</v>
      </c>
      <c r="D28" s="74">
        <f t="shared" si="3"/>
        <v>100</v>
      </c>
      <c r="E28" s="75">
        <f t="shared" si="3"/>
        <v>5</v>
      </c>
      <c r="F28" s="74">
        <f t="shared" si="3"/>
        <v>100</v>
      </c>
      <c r="G28" s="75">
        <f t="shared" si="3"/>
        <v>5</v>
      </c>
      <c r="H28" s="74">
        <f t="shared" si="3"/>
        <v>100</v>
      </c>
      <c r="I28" s="75">
        <f t="shared" si="3"/>
        <v>5</v>
      </c>
      <c r="J28" s="74">
        <f t="shared" si="3"/>
        <v>100</v>
      </c>
      <c r="K28" s="75">
        <f t="shared" si="3"/>
        <v>0</v>
      </c>
      <c r="L28" s="74">
        <f t="shared" si="3"/>
        <v>0</v>
      </c>
      <c r="M28" s="75">
        <f t="shared" si="3"/>
        <v>0</v>
      </c>
      <c r="N28" s="76">
        <f t="shared" si="3"/>
        <v>0</v>
      </c>
      <c r="O28" s="73">
        <f t="shared" si="3"/>
        <v>0</v>
      </c>
      <c r="P28" s="74">
        <f t="shared" si="3"/>
        <v>0</v>
      </c>
      <c r="Q28" s="75">
        <f t="shared" si="3"/>
        <v>0</v>
      </c>
      <c r="R28" s="74">
        <f t="shared" si="3"/>
        <v>0</v>
      </c>
      <c r="S28" s="75">
        <f t="shared" si="3"/>
        <v>0</v>
      </c>
      <c r="T28" s="77">
        <f t="shared" si="3"/>
        <v>0</v>
      </c>
      <c r="U28" s="78">
        <f t="shared" si="3"/>
        <v>0</v>
      </c>
      <c r="V28" s="74">
        <f t="shared" si="3"/>
        <v>0</v>
      </c>
      <c r="W28" s="75">
        <f t="shared" si="3"/>
        <v>0</v>
      </c>
      <c r="X28" s="74">
        <f t="shared" si="3"/>
        <v>0</v>
      </c>
      <c r="Y28" s="75">
        <f t="shared" si="3"/>
        <v>0</v>
      </c>
      <c r="Z28" s="77">
        <f t="shared" si="3"/>
        <v>0</v>
      </c>
    </row>
    <row r="29" spans="1:26" ht="16.5" thickBot="1">
      <c r="A29" s="60"/>
      <c r="B29" s="230" t="s">
        <v>134</v>
      </c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2"/>
    </row>
    <row r="30" spans="1:26">
      <c r="A30" s="60"/>
      <c r="B30" s="79" t="s">
        <v>135</v>
      </c>
      <c r="C30" s="64">
        <f>C124</f>
        <v>8</v>
      </c>
      <c r="D30" s="65">
        <f t="shared" ref="D30:Z39" si="4">D124</f>
        <v>100</v>
      </c>
      <c r="E30" s="66">
        <f t="shared" si="4"/>
        <v>8</v>
      </c>
      <c r="F30" s="65">
        <f t="shared" si="4"/>
        <v>100</v>
      </c>
      <c r="G30" s="66">
        <f t="shared" si="4"/>
        <v>8</v>
      </c>
      <c r="H30" s="65">
        <f t="shared" si="4"/>
        <v>100</v>
      </c>
      <c r="I30" s="66">
        <f t="shared" si="4"/>
        <v>8</v>
      </c>
      <c r="J30" s="65">
        <f t="shared" si="4"/>
        <v>100</v>
      </c>
      <c r="K30" s="66">
        <f t="shared" si="4"/>
        <v>0</v>
      </c>
      <c r="L30" s="65">
        <f t="shared" si="4"/>
        <v>100</v>
      </c>
      <c r="M30" s="66">
        <f t="shared" si="4"/>
        <v>0</v>
      </c>
      <c r="N30" s="67">
        <f t="shared" si="4"/>
        <v>100</v>
      </c>
      <c r="O30" s="64">
        <f t="shared" si="4"/>
        <v>0</v>
      </c>
      <c r="P30" s="65">
        <f t="shared" si="4"/>
        <v>100</v>
      </c>
      <c r="Q30" s="66">
        <f t="shared" si="4"/>
        <v>0</v>
      </c>
      <c r="R30" s="65">
        <f t="shared" si="4"/>
        <v>100</v>
      </c>
      <c r="S30" s="66">
        <f t="shared" si="4"/>
        <v>0</v>
      </c>
      <c r="T30" s="67">
        <f t="shared" si="4"/>
        <v>100</v>
      </c>
      <c r="U30" s="68">
        <f t="shared" si="4"/>
        <v>0</v>
      </c>
      <c r="V30" s="65">
        <f t="shared" si="4"/>
        <v>100</v>
      </c>
      <c r="W30" s="66">
        <f t="shared" si="4"/>
        <v>0</v>
      </c>
      <c r="X30" s="65">
        <f t="shared" si="4"/>
        <v>100</v>
      </c>
      <c r="Y30" s="66">
        <f t="shared" si="4"/>
        <v>0</v>
      </c>
      <c r="Z30" s="67">
        <f t="shared" si="4"/>
        <v>100</v>
      </c>
    </row>
    <row r="31" spans="1:26">
      <c r="A31" s="60"/>
      <c r="B31" s="80" t="s">
        <v>136</v>
      </c>
      <c r="C31" s="51">
        <f t="shared" ref="C31:R39" si="5">C125</f>
        <v>12</v>
      </c>
      <c r="D31" s="70">
        <f t="shared" si="5"/>
        <v>100</v>
      </c>
      <c r="E31" s="52">
        <f t="shared" si="5"/>
        <v>12</v>
      </c>
      <c r="F31" s="70">
        <f t="shared" si="5"/>
        <v>100</v>
      </c>
      <c r="G31" s="52">
        <f t="shared" si="5"/>
        <v>12</v>
      </c>
      <c r="H31" s="70">
        <f t="shared" si="5"/>
        <v>100</v>
      </c>
      <c r="I31" s="52">
        <f t="shared" si="5"/>
        <v>12</v>
      </c>
      <c r="J31" s="70">
        <f t="shared" si="5"/>
        <v>100</v>
      </c>
      <c r="K31" s="52">
        <f t="shared" si="5"/>
        <v>0</v>
      </c>
      <c r="L31" s="70">
        <f t="shared" si="5"/>
        <v>100</v>
      </c>
      <c r="M31" s="52">
        <f t="shared" si="5"/>
        <v>0</v>
      </c>
      <c r="N31" s="71">
        <f t="shared" si="5"/>
        <v>100</v>
      </c>
      <c r="O31" s="51">
        <f t="shared" si="5"/>
        <v>0</v>
      </c>
      <c r="P31" s="70">
        <f t="shared" si="5"/>
        <v>100</v>
      </c>
      <c r="Q31" s="52">
        <f t="shared" si="5"/>
        <v>0</v>
      </c>
      <c r="R31" s="70">
        <f t="shared" si="5"/>
        <v>91.666666666666657</v>
      </c>
      <c r="S31" s="52">
        <f t="shared" si="4"/>
        <v>0</v>
      </c>
      <c r="T31" s="71">
        <f t="shared" si="4"/>
        <v>100</v>
      </c>
      <c r="U31" s="53">
        <f t="shared" si="4"/>
        <v>0</v>
      </c>
      <c r="V31" s="70">
        <f t="shared" si="4"/>
        <v>83.333333333333343</v>
      </c>
      <c r="W31" s="52">
        <f t="shared" si="4"/>
        <v>0</v>
      </c>
      <c r="X31" s="70">
        <f t="shared" si="4"/>
        <v>83.333333333333343</v>
      </c>
      <c r="Y31" s="52">
        <f t="shared" si="4"/>
        <v>0</v>
      </c>
      <c r="Z31" s="71">
        <f t="shared" si="4"/>
        <v>100</v>
      </c>
    </row>
    <row r="32" spans="1:26">
      <c r="A32" s="60"/>
      <c r="B32" s="80" t="s">
        <v>137</v>
      </c>
      <c r="C32" s="51">
        <f t="shared" si="5"/>
        <v>16</v>
      </c>
      <c r="D32" s="70">
        <f t="shared" si="5"/>
        <v>100</v>
      </c>
      <c r="E32" s="52">
        <f t="shared" si="5"/>
        <v>16</v>
      </c>
      <c r="F32" s="70">
        <f t="shared" si="5"/>
        <v>100</v>
      </c>
      <c r="G32" s="52">
        <f t="shared" si="5"/>
        <v>16</v>
      </c>
      <c r="H32" s="70">
        <f t="shared" si="5"/>
        <v>100</v>
      </c>
      <c r="I32" s="52">
        <f t="shared" si="5"/>
        <v>16</v>
      </c>
      <c r="J32" s="70">
        <f t="shared" si="5"/>
        <v>100</v>
      </c>
      <c r="K32" s="52">
        <f t="shared" si="5"/>
        <v>0</v>
      </c>
      <c r="L32" s="70">
        <f t="shared" si="5"/>
        <v>100</v>
      </c>
      <c r="M32" s="52">
        <f t="shared" si="5"/>
        <v>0</v>
      </c>
      <c r="N32" s="71">
        <f t="shared" si="5"/>
        <v>100</v>
      </c>
      <c r="O32" s="51">
        <f t="shared" si="5"/>
        <v>0</v>
      </c>
      <c r="P32" s="70">
        <f t="shared" si="5"/>
        <v>0</v>
      </c>
      <c r="Q32" s="52">
        <f t="shared" si="5"/>
        <v>0</v>
      </c>
      <c r="R32" s="70">
        <f t="shared" si="5"/>
        <v>100</v>
      </c>
      <c r="S32" s="52">
        <f t="shared" si="4"/>
        <v>0</v>
      </c>
      <c r="T32" s="71">
        <f t="shared" si="4"/>
        <v>93.75</v>
      </c>
      <c r="U32" s="53">
        <f t="shared" si="4"/>
        <v>0</v>
      </c>
      <c r="V32" s="70">
        <f t="shared" si="4"/>
        <v>81.25</v>
      </c>
      <c r="W32" s="52">
        <f t="shared" si="4"/>
        <v>0</v>
      </c>
      <c r="X32" s="70">
        <f t="shared" si="4"/>
        <v>93.75</v>
      </c>
      <c r="Y32" s="52">
        <f t="shared" si="4"/>
        <v>0</v>
      </c>
      <c r="Z32" s="71">
        <f t="shared" si="4"/>
        <v>100</v>
      </c>
    </row>
    <row r="33" spans="1:26">
      <c r="A33" s="60"/>
      <c r="B33" s="80" t="s">
        <v>138</v>
      </c>
      <c r="C33" s="51">
        <f t="shared" si="5"/>
        <v>22</v>
      </c>
      <c r="D33" s="70">
        <f t="shared" si="5"/>
        <v>100</v>
      </c>
      <c r="E33" s="52">
        <f t="shared" si="5"/>
        <v>22</v>
      </c>
      <c r="F33" s="70">
        <f t="shared" si="5"/>
        <v>100</v>
      </c>
      <c r="G33" s="52">
        <f t="shared" si="5"/>
        <v>22</v>
      </c>
      <c r="H33" s="70">
        <f t="shared" si="5"/>
        <v>100</v>
      </c>
      <c r="I33" s="52">
        <f t="shared" si="5"/>
        <v>22</v>
      </c>
      <c r="J33" s="70">
        <f t="shared" si="5"/>
        <v>100</v>
      </c>
      <c r="K33" s="52">
        <f t="shared" si="5"/>
        <v>0</v>
      </c>
      <c r="L33" s="70">
        <f t="shared" si="5"/>
        <v>100</v>
      </c>
      <c r="M33" s="52">
        <f t="shared" si="5"/>
        <v>0</v>
      </c>
      <c r="N33" s="71">
        <f t="shared" si="5"/>
        <v>100</v>
      </c>
      <c r="O33" s="51">
        <f t="shared" si="5"/>
        <v>0</v>
      </c>
      <c r="P33" s="70">
        <f t="shared" si="5"/>
        <v>95.454545454545453</v>
      </c>
      <c r="Q33" s="52">
        <f t="shared" si="5"/>
        <v>0</v>
      </c>
      <c r="R33" s="70">
        <f t="shared" si="5"/>
        <v>86.36363636363636</v>
      </c>
      <c r="S33" s="52">
        <f t="shared" si="4"/>
        <v>0</v>
      </c>
      <c r="T33" s="71">
        <f t="shared" si="4"/>
        <v>54.54545454545454</v>
      </c>
      <c r="U33" s="53">
        <f t="shared" si="4"/>
        <v>0</v>
      </c>
      <c r="V33" s="70">
        <f t="shared" si="4"/>
        <v>81.818181818181827</v>
      </c>
      <c r="W33" s="52">
        <f t="shared" si="4"/>
        <v>0</v>
      </c>
      <c r="X33" s="70">
        <f t="shared" si="4"/>
        <v>81.818181818181827</v>
      </c>
      <c r="Y33" s="52">
        <f t="shared" si="4"/>
        <v>0</v>
      </c>
      <c r="Z33" s="71">
        <f t="shared" si="4"/>
        <v>100</v>
      </c>
    </row>
    <row r="34" spans="1:26" ht="25.5">
      <c r="A34" s="60"/>
      <c r="B34" s="80" t="s">
        <v>139</v>
      </c>
      <c r="C34" s="51">
        <f t="shared" si="5"/>
        <v>19</v>
      </c>
      <c r="D34" s="70">
        <f t="shared" si="5"/>
        <v>100</v>
      </c>
      <c r="E34" s="52">
        <f t="shared" si="5"/>
        <v>19</v>
      </c>
      <c r="F34" s="70">
        <f t="shared" si="5"/>
        <v>100</v>
      </c>
      <c r="G34" s="52">
        <f t="shared" si="5"/>
        <v>19</v>
      </c>
      <c r="H34" s="70">
        <f t="shared" si="5"/>
        <v>100</v>
      </c>
      <c r="I34" s="52">
        <f t="shared" si="5"/>
        <v>19</v>
      </c>
      <c r="J34" s="70">
        <f t="shared" si="5"/>
        <v>100</v>
      </c>
      <c r="K34" s="52">
        <f t="shared" si="5"/>
        <v>0</v>
      </c>
      <c r="L34" s="70">
        <f t="shared" si="5"/>
        <v>100</v>
      </c>
      <c r="M34" s="52">
        <f t="shared" si="5"/>
        <v>0</v>
      </c>
      <c r="N34" s="71">
        <f t="shared" si="5"/>
        <v>100</v>
      </c>
      <c r="O34" s="51">
        <f t="shared" si="5"/>
        <v>0</v>
      </c>
      <c r="P34" s="70">
        <f t="shared" si="5"/>
        <v>94.73684210526315</v>
      </c>
      <c r="Q34" s="52">
        <f t="shared" si="5"/>
        <v>0</v>
      </c>
      <c r="R34" s="70">
        <f t="shared" si="5"/>
        <v>78.94736842105263</v>
      </c>
      <c r="S34" s="52">
        <f t="shared" si="4"/>
        <v>0</v>
      </c>
      <c r="T34" s="71">
        <f t="shared" si="4"/>
        <v>63.157894736842103</v>
      </c>
      <c r="U34" s="53">
        <f t="shared" si="4"/>
        <v>0</v>
      </c>
      <c r="V34" s="70">
        <f t="shared" si="4"/>
        <v>68.421052631578945</v>
      </c>
      <c r="W34" s="52">
        <f t="shared" si="4"/>
        <v>0</v>
      </c>
      <c r="X34" s="70">
        <f t="shared" si="4"/>
        <v>63.157894736842103</v>
      </c>
      <c r="Y34" s="52">
        <f t="shared" si="4"/>
        <v>0</v>
      </c>
      <c r="Z34" s="71">
        <f t="shared" si="4"/>
        <v>100</v>
      </c>
    </row>
    <row r="35" spans="1:26">
      <c r="A35" s="60"/>
      <c r="B35" s="80" t="s">
        <v>140</v>
      </c>
      <c r="C35" s="51">
        <f t="shared" si="5"/>
        <v>18</v>
      </c>
      <c r="D35" s="70">
        <f t="shared" si="5"/>
        <v>100</v>
      </c>
      <c r="E35" s="52">
        <f t="shared" si="5"/>
        <v>18</v>
      </c>
      <c r="F35" s="70">
        <f t="shared" si="5"/>
        <v>100</v>
      </c>
      <c r="G35" s="52">
        <f t="shared" si="5"/>
        <v>18</v>
      </c>
      <c r="H35" s="70">
        <f t="shared" si="5"/>
        <v>100</v>
      </c>
      <c r="I35" s="52">
        <f t="shared" si="5"/>
        <v>18</v>
      </c>
      <c r="J35" s="70">
        <f t="shared" si="5"/>
        <v>100</v>
      </c>
      <c r="K35" s="52">
        <f t="shared" si="5"/>
        <v>0</v>
      </c>
      <c r="L35" s="70">
        <f t="shared" si="5"/>
        <v>100</v>
      </c>
      <c r="M35" s="52">
        <f t="shared" si="5"/>
        <v>0</v>
      </c>
      <c r="N35" s="71">
        <f t="shared" si="5"/>
        <v>100</v>
      </c>
      <c r="O35" s="51">
        <f t="shared" si="5"/>
        <v>0</v>
      </c>
      <c r="P35" s="70">
        <f t="shared" si="5"/>
        <v>88.888888888888886</v>
      </c>
      <c r="Q35" s="52">
        <f t="shared" si="5"/>
        <v>0</v>
      </c>
      <c r="R35" s="70">
        <f t="shared" si="5"/>
        <v>77.777777777777786</v>
      </c>
      <c r="S35" s="52">
        <f t="shared" si="4"/>
        <v>0</v>
      </c>
      <c r="T35" s="71">
        <f t="shared" si="4"/>
        <v>55.555555555555557</v>
      </c>
      <c r="U35" s="53">
        <f t="shared" si="4"/>
        <v>0</v>
      </c>
      <c r="V35" s="70">
        <f t="shared" si="4"/>
        <v>55.555555555555557</v>
      </c>
      <c r="W35" s="52">
        <f t="shared" si="4"/>
        <v>0</v>
      </c>
      <c r="X35" s="70">
        <f t="shared" si="4"/>
        <v>72.222222222222214</v>
      </c>
      <c r="Y35" s="52">
        <f t="shared" si="4"/>
        <v>0</v>
      </c>
      <c r="Z35" s="71">
        <f t="shared" si="4"/>
        <v>100</v>
      </c>
    </row>
    <row r="36" spans="1:26">
      <c r="A36" s="60"/>
      <c r="B36" s="80" t="s">
        <v>141</v>
      </c>
      <c r="C36" s="51">
        <f t="shared" si="5"/>
        <v>24</v>
      </c>
      <c r="D36" s="70">
        <f t="shared" si="5"/>
        <v>100</v>
      </c>
      <c r="E36" s="52">
        <f t="shared" si="5"/>
        <v>24</v>
      </c>
      <c r="F36" s="70">
        <f t="shared" si="5"/>
        <v>100</v>
      </c>
      <c r="G36" s="52">
        <f t="shared" si="5"/>
        <v>24</v>
      </c>
      <c r="H36" s="70">
        <f t="shared" si="5"/>
        <v>100</v>
      </c>
      <c r="I36" s="52">
        <f t="shared" si="5"/>
        <v>24</v>
      </c>
      <c r="J36" s="70">
        <f t="shared" si="5"/>
        <v>100</v>
      </c>
      <c r="K36" s="52">
        <f t="shared" si="5"/>
        <v>0</v>
      </c>
      <c r="L36" s="70">
        <f t="shared" si="5"/>
        <v>100</v>
      </c>
      <c r="M36" s="52">
        <f t="shared" si="5"/>
        <v>0</v>
      </c>
      <c r="N36" s="71">
        <f t="shared" si="5"/>
        <v>100</v>
      </c>
      <c r="O36" s="51">
        <f t="shared" si="5"/>
        <v>0</v>
      </c>
      <c r="P36" s="70">
        <f t="shared" si="5"/>
        <v>100</v>
      </c>
      <c r="Q36" s="52">
        <f t="shared" si="5"/>
        <v>0</v>
      </c>
      <c r="R36" s="70">
        <f t="shared" si="5"/>
        <v>87.5</v>
      </c>
      <c r="S36" s="52">
        <f t="shared" si="4"/>
        <v>0</v>
      </c>
      <c r="T36" s="71">
        <f t="shared" si="4"/>
        <v>79.166666666666657</v>
      </c>
      <c r="U36" s="53">
        <f t="shared" si="4"/>
        <v>0</v>
      </c>
      <c r="V36" s="70">
        <f t="shared" si="4"/>
        <v>66.666666666666657</v>
      </c>
      <c r="W36" s="52">
        <f t="shared" si="4"/>
        <v>0</v>
      </c>
      <c r="X36" s="70">
        <f t="shared" si="4"/>
        <v>87.5</v>
      </c>
      <c r="Y36" s="52">
        <f t="shared" si="4"/>
        <v>0</v>
      </c>
      <c r="Z36" s="71">
        <f t="shared" si="4"/>
        <v>100</v>
      </c>
    </row>
    <row r="37" spans="1:26" ht="25.5">
      <c r="A37" s="60"/>
      <c r="B37" s="80" t="s">
        <v>142</v>
      </c>
      <c r="C37" s="51">
        <f t="shared" si="5"/>
        <v>29</v>
      </c>
      <c r="D37" s="70">
        <f t="shared" si="5"/>
        <v>100</v>
      </c>
      <c r="E37" s="52">
        <f t="shared" si="5"/>
        <v>28</v>
      </c>
      <c r="F37" s="70">
        <f t="shared" si="5"/>
        <v>96.551724137931032</v>
      </c>
      <c r="G37" s="52">
        <f t="shared" si="5"/>
        <v>28</v>
      </c>
      <c r="H37" s="70">
        <f t="shared" si="5"/>
        <v>96.551724137931032</v>
      </c>
      <c r="I37" s="52">
        <f t="shared" si="5"/>
        <v>29</v>
      </c>
      <c r="J37" s="70">
        <f t="shared" si="5"/>
        <v>100</v>
      </c>
      <c r="K37" s="52">
        <f t="shared" si="5"/>
        <v>0</v>
      </c>
      <c r="L37" s="70">
        <f t="shared" si="5"/>
        <v>100</v>
      </c>
      <c r="M37" s="52">
        <f t="shared" si="5"/>
        <v>0</v>
      </c>
      <c r="N37" s="71">
        <f t="shared" si="5"/>
        <v>100</v>
      </c>
      <c r="O37" s="51">
        <f t="shared" si="5"/>
        <v>0</v>
      </c>
      <c r="P37" s="70">
        <f t="shared" si="5"/>
        <v>68.965517241379317</v>
      </c>
      <c r="Q37" s="52">
        <f t="shared" si="5"/>
        <v>0</v>
      </c>
      <c r="R37" s="70">
        <f t="shared" si="5"/>
        <v>82.758620689655174</v>
      </c>
      <c r="S37" s="52">
        <f t="shared" si="4"/>
        <v>0</v>
      </c>
      <c r="T37" s="71">
        <f t="shared" si="4"/>
        <v>86.206896551724128</v>
      </c>
      <c r="U37" s="53">
        <f t="shared" si="4"/>
        <v>0</v>
      </c>
      <c r="V37" s="70">
        <f t="shared" si="4"/>
        <v>37.931034482758619</v>
      </c>
      <c r="W37" s="52">
        <f t="shared" si="4"/>
        <v>0</v>
      </c>
      <c r="X37" s="70">
        <f t="shared" si="4"/>
        <v>55.172413793103445</v>
      </c>
      <c r="Y37" s="52">
        <f t="shared" si="4"/>
        <v>0</v>
      </c>
      <c r="Z37" s="71">
        <f t="shared" si="4"/>
        <v>100</v>
      </c>
    </row>
    <row r="38" spans="1:26" ht="38.25">
      <c r="A38" s="60"/>
      <c r="B38" s="80" t="s">
        <v>143</v>
      </c>
      <c r="C38" s="51">
        <f t="shared" si="5"/>
        <v>18</v>
      </c>
      <c r="D38" s="70">
        <f t="shared" si="5"/>
        <v>100</v>
      </c>
      <c r="E38" s="52">
        <f t="shared" si="5"/>
        <v>17</v>
      </c>
      <c r="F38" s="70">
        <f t="shared" si="5"/>
        <v>94.444444444444443</v>
      </c>
      <c r="G38" s="52">
        <f t="shared" si="5"/>
        <v>17</v>
      </c>
      <c r="H38" s="70">
        <f t="shared" si="5"/>
        <v>94.444444444444443</v>
      </c>
      <c r="I38" s="52">
        <f t="shared" si="5"/>
        <v>17</v>
      </c>
      <c r="J38" s="70">
        <f t="shared" si="5"/>
        <v>94.444444444444443</v>
      </c>
      <c r="K38" s="52">
        <f t="shared" si="5"/>
        <v>0</v>
      </c>
      <c r="L38" s="70">
        <f t="shared" si="5"/>
        <v>94.444444444444443</v>
      </c>
      <c r="M38" s="52">
        <f t="shared" si="5"/>
        <v>0</v>
      </c>
      <c r="N38" s="71">
        <f t="shared" si="5"/>
        <v>94.444444444444443</v>
      </c>
      <c r="O38" s="51">
        <f t="shared" si="5"/>
        <v>0</v>
      </c>
      <c r="P38" s="70">
        <f t="shared" si="5"/>
        <v>83.333333333333343</v>
      </c>
      <c r="Q38" s="52">
        <f t="shared" si="5"/>
        <v>0</v>
      </c>
      <c r="R38" s="70">
        <f t="shared" si="5"/>
        <v>61.111111111111114</v>
      </c>
      <c r="S38" s="52">
        <f t="shared" si="4"/>
        <v>0</v>
      </c>
      <c r="T38" s="71">
        <f t="shared" si="4"/>
        <v>55.555555555555557</v>
      </c>
      <c r="U38" s="53">
        <f t="shared" si="4"/>
        <v>0</v>
      </c>
      <c r="V38" s="70">
        <f t="shared" si="4"/>
        <v>33.333333333333329</v>
      </c>
      <c r="W38" s="52">
        <f t="shared" si="4"/>
        <v>0</v>
      </c>
      <c r="X38" s="70">
        <f t="shared" si="4"/>
        <v>38.888888888888893</v>
      </c>
      <c r="Y38" s="52">
        <f t="shared" si="4"/>
        <v>0</v>
      </c>
      <c r="Z38" s="71">
        <f t="shared" si="4"/>
        <v>100</v>
      </c>
    </row>
    <row r="39" spans="1:26" ht="95.25" thickBot="1">
      <c r="A39" s="60"/>
      <c r="B39" s="81" t="s">
        <v>144</v>
      </c>
      <c r="C39" s="73">
        <f>C133</f>
        <v>166</v>
      </c>
      <c r="D39" s="74">
        <f t="shared" si="5"/>
        <v>100</v>
      </c>
      <c r="E39" s="75">
        <f t="shared" si="5"/>
        <v>164</v>
      </c>
      <c r="F39" s="74">
        <f t="shared" si="5"/>
        <v>98.795180722891558</v>
      </c>
      <c r="G39" s="75">
        <f t="shared" si="5"/>
        <v>164</v>
      </c>
      <c r="H39" s="74">
        <f t="shared" si="5"/>
        <v>98.795180722891558</v>
      </c>
      <c r="I39" s="75">
        <f t="shared" si="5"/>
        <v>165</v>
      </c>
      <c r="J39" s="74">
        <f t="shared" si="5"/>
        <v>99.397590361445793</v>
      </c>
      <c r="K39" s="75">
        <f t="shared" si="5"/>
        <v>0</v>
      </c>
      <c r="L39" s="74">
        <f t="shared" si="5"/>
        <v>0</v>
      </c>
      <c r="M39" s="75">
        <f t="shared" si="5"/>
        <v>0</v>
      </c>
      <c r="N39" s="76">
        <f t="shared" si="5"/>
        <v>0</v>
      </c>
      <c r="O39" s="73">
        <f t="shared" si="5"/>
        <v>0</v>
      </c>
      <c r="P39" s="74">
        <f t="shared" si="5"/>
        <v>0</v>
      </c>
      <c r="Q39" s="75">
        <f t="shared" si="5"/>
        <v>0</v>
      </c>
      <c r="R39" s="74">
        <f t="shared" si="5"/>
        <v>0</v>
      </c>
      <c r="S39" s="75">
        <f t="shared" si="4"/>
        <v>0</v>
      </c>
      <c r="T39" s="77">
        <f t="shared" si="4"/>
        <v>0</v>
      </c>
      <c r="U39" s="78">
        <f t="shared" si="4"/>
        <v>0</v>
      </c>
      <c r="V39" s="74">
        <f t="shared" si="4"/>
        <v>0</v>
      </c>
      <c r="W39" s="75">
        <f t="shared" si="4"/>
        <v>0</v>
      </c>
      <c r="X39" s="74">
        <f t="shared" si="4"/>
        <v>0</v>
      </c>
      <c r="Y39" s="75">
        <f t="shared" si="4"/>
        <v>0</v>
      </c>
      <c r="Z39" s="77">
        <f t="shared" si="4"/>
        <v>0</v>
      </c>
    </row>
    <row r="40" spans="1:26" ht="16.5" thickBot="1">
      <c r="A40" s="60"/>
      <c r="B40" s="230" t="s">
        <v>145</v>
      </c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2"/>
    </row>
    <row r="41" spans="1:26">
      <c r="A41" s="60"/>
      <c r="B41" s="63" t="s">
        <v>146</v>
      </c>
      <c r="C41" s="64">
        <f>C135</f>
        <v>34</v>
      </c>
      <c r="D41" s="65">
        <f t="shared" ref="D41:Z44" si="6">D135</f>
        <v>100</v>
      </c>
      <c r="E41" s="66">
        <f t="shared" si="6"/>
        <v>34</v>
      </c>
      <c r="F41" s="65">
        <f t="shared" si="6"/>
        <v>100</v>
      </c>
      <c r="G41" s="66">
        <f t="shared" si="6"/>
        <v>34</v>
      </c>
      <c r="H41" s="65">
        <f t="shared" si="6"/>
        <v>100</v>
      </c>
      <c r="I41" s="66">
        <f t="shared" si="6"/>
        <v>34</v>
      </c>
      <c r="J41" s="65">
        <f t="shared" si="6"/>
        <v>100</v>
      </c>
      <c r="K41" s="66">
        <f t="shared" si="6"/>
        <v>0</v>
      </c>
      <c r="L41" s="65">
        <f t="shared" si="6"/>
        <v>100</v>
      </c>
      <c r="M41" s="66">
        <f t="shared" si="6"/>
        <v>0</v>
      </c>
      <c r="N41" s="67">
        <f t="shared" si="6"/>
        <v>100</v>
      </c>
      <c r="O41" s="64">
        <f t="shared" si="6"/>
        <v>0</v>
      </c>
      <c r="P41" s="65">
        <f t="shared" si="6"/>
        <v>97.058823529411768</v>
      </c>
      <c r="Q41" s="66">
        <f t="shared" si="6"/>
        <v>0</v>
      </c>
      <c r="R41" s="65">
        <f t="shared" si="6"/>
        <v>85.294117647058826</v>
      </c>
      <c r="S41" s="66">
        <f t="shared" si="6"/>
        <v>0</v>
      </c>
      <c r="T41" s="67">
        <f t="shared" si="6"/>
        <v>94.117647058823522</v>
      </c>
      <c r="U41" s="68">
        <f t="shared" si="6"/>
        <v>0</v>
      </c>
      <c r="V41" s="65">
        <f t="shared" si="6"/>
        <v>82.35294117647058</v>
      </c>
      <c r="W41" s="66">
        <f t="shared" si="6"/>
        <v>0</v>
      </c>
      <c r="X41" s="65">
        <f t="shared" si="6"/>
        <v>97.058823529411768</v>
      </c>
      <c r="Y41" s="66">
        <f t="shared" si="6"/>
        <v>0</v>
      </c>
      <c r="Z41" s="67">
        <f t="shared" si="6"/>
        <v>100</v>
      </c>
    </row>
    <row r="42" spans="1:26">
      <c r="A42" s="60"/>
      <c r="B42" s="69" t="s">
        <v>147</v>
      </c>
      <c r="C42" s="51">
        <f t="shared" ref="C42:R44" si="7">C136</f>
        <v>38</v>
      </c>
      <c r="D42" s="70">
        <f t="shared" si="7"/>
        <v>100</v>
      </c>
      <c r="E42" s="52">
        <f t="shared" si="7"/>
        <v>38</v>
      </c>
      <c r="F42" s="70">
        <f t="shared" si="7"/>
        <v>100</v>
      </c>
      <c r="G42" s="52">
        <f t="shared" si="7"/>
        <v>38</v>
      </c>
      <c r="H42" s="70">
        <f t="shared" si="7"/>
        <v>100</v>
      </c>
      <c r="I42" s="52">
        <f t="shared" si="7"/>
        <v>38</v>
      </c>
      <c r="J42" s="70">
        <f t="shared" si="7"/>
        <v>100</v>
      </c>
      <c r="K42" s="52">
        <f t="shared" si="7"/>
        <v>0</v>
      </c>
      <c r="L42" s="70">
        <f t="shared" si="7"/>
        <v>100</v>
      </c>
      <c r="M42" s="52">
        <f t="shared" si="7"/>
        <v>0</v>
      </c>
      <c r="N42" s="71">
        <f t="shared" si="7"/>
        <v>100</v>
      </c>
      <c r="O42" s="51">
        <f t="shared" si="7"/>
        <v>0</v>
      </c>
      <c r="P42" s="70">
        <f t="shared" si="7"/>
        <v>89.473684210526315</v>
      </c>
      <c r="Q42" s="52">
        <f t="shared" si="7"/>
        <v>0</v>
      </c>
      <c r="R42" s="70">
        <f t="shared" si="7"/>
        <v>81.578947368421055</v>
      </c>
      <c r="S42" s="52">
        <f t="shared" si="6"/>
        <v>0</v>
      </c>
      <c r="T42" s="71">
        <f t="shared" si="6"/>
        <v>84.210526315789465</v>
      </c>
      <c r="U42" s="53">
        <f t="shared" si="6"/>
        <v>0</v>
      </c>
      <c r="V42" s="70">
        <f t="shared" si="6"/>
        <v>78.94736842105263</v>
      </c>
      <c r="W42" s="52">
        <f t="shared" si="6"/>
        <v>0</v>
      </c>
      <c r="X42" s="70">
        <f t="shared" si="6"/>
        <v>71.05263157894737</v>
      </c>
      <c r="Y42" s="52">
        <f t="shared" si="6"/>
        <v>0</v>
      </c>
      <c r="Z42" s="71">
        <f t="shared" si="6"/>
        <v>100</v>
      </c>
    </row>
    <row r="43" spans="1:26">
      <c r="A43" s="60"/>
      <c r="B43" s="69" t="s">
        <v>148</v>
      </c>
      <c r="C43" s="51">
        <f t="shared" si="7"/>
        <v>32</v>
      </c>
      <c r="D43" s="70">
        <f t="shared" si="7"/>
        <v>100</v>
      </c>
      <c r="E43" s="52">
        <f t="shared" si="7"/>
        <v>27</v>
      </c>
      <c r="F43" s="70">
        <f t="shared" si="7"/>
        <v>84.375</v>
      </c>
      <c r="G43" s="52">
        <f t="shared" si="7"/>
        <v>27</v>
      </c>
      <c r="H43" s="70">
        <f t="shared" si="7"/>
        <v>84.375</v>
      </c>
      <c r="I43" s="52">
        <f t="shared" si="7"/>
        <v>32</v>
      </c>
      <c r="J43" s="70">
        <f t="shared" si="7"/>
        <v>100</v>
      </c>
      <c r="K43" s="52">
        <f t="shared" si="7"/>
        <v>0</v>
      </c>
      <c r="L43" s="70">
        <f t="shared" si="7"/>
        <v>100</v>
      </c>
      <c r="M43" s="52">
        <f t="shared" si="7"/>
        <v>0</v>
      </c>
      <c r="N43" s="71">
        <f t="shared" si="7"/>
        <v>100</v>
      </c>
      <c r="O43" s="51">
        <f t="shared" si="7"/>
        <v>0</v>
      </c>
      <c r="P43" s="70">
        <f t="shared" si="7"/>
        <v>100</v>
      </c>
      <c r="Q43" s="52">
        <f t="shared" si="7"/>
        <v>0</v>
      </c>
      <c r="R43" s="70">
        <f t="shared" si="7"/>
        <v>84.375</v>
      </c>
      <c r="S43" s="52">
        <f t="shared" si="6"/>
        <v>0</v>
      </c>
      <c r="T43" s="71">
        <f t="shared" si="6"/>
        <v>93.75</v>
      </c>
      <c r="U43" s="53">
        <f t="shared" si="6"/>
        <v>0</v>
      </c>
      <c r="V43" s="70">
        <f t="shared" si="6"/>
        <v>75</v>
      </c>
      <c r="W43" s="52">
        <f t="shared" si="6"/>
        <v>0</v>
      </c>
      <c r="X43" s="70">
        <f t="shared" si="6"/>
        <v>100</v>
      </c>
      <c r="Y43" s="52">
        <f t="shared" si="6"/>
        <v>0</v>
      </c>
      <c r="Z43" s="71">
        <f t="shared" si="6"/>
        <v>100</v>
      </c>
    </row>
    <row r="44" spans="1:26" ht="63.75" thickBot="1">
      <c r="A44" s="60"/>
      <c r="B44" s="72" t="s">
        <v>149</v>
      </c>
      <c r="C44" s="78">
        <f>C138</f>
        <v>104</v>
      </c>
      <c r="D44" s="74">
        <f t="shared" si="7"/>
        <v>100</v>
      </c>
      <c r="E44" s="75">
        <f t="shared" si="7"/>
        <v>99</v>
      </c>
      <c r="F44" s="74">
        <f t="shared" si="7"/>
        <v>95.192307692307693</v>
      </c>
      <c r="G44" s="75">
        <f t="shared" si="7"/>
        <v>99</v>
      </c>
      <c r="H44" s="74">
        <f t="shared" si="7"/>
        <v>95.192307692307693</v>
      </c>
      <c r="I44" s="75">
        <f t="shared" si="7"/>
        <v>104</v>
      </c>
      <c r="J44" s="74">
        <f t="shared" si="7"/>
        <v>100</v>
      </c>
      <c r="K44" s="75">
        <f t="shared" si="7"/>
        <v>0</v>
      </c>
      <c r="L44" s="74">
        <f t="shared" si="7"/>
        <v>0</v>
      </c>
      <c r="M44" s="75">
        <f t="shared" si="7"/>
        <v>0</v>
      </c>
      <c r="N44" s="76">
        <f t="shared" si="7"/>
        <v>0</v>
      </c>
      <c r="O44" s="73">
        <f t="shared" si="7"/>
        <v>0</v>
      </c>
      <c r="P44" s="74">
        <f t="shared" si="7"/>
        <v>0</v>
      </c>
      <c r="Q44" s="75">
        <f t="shared" si="7"/>
        <v>0</v>
      </c>
      <c r="R44" s="74">
        <f t="shared" si="7"/>
        <v>0</v>
      </c>
      <c r="S44" s="75">
        <f t="shared" si="6"/>
        <v>0</v>
      </c>
      <c r="T44" s="77">
        <f t="shared" si="6"/>
        <v>0</v>
      </c>
      <c r="U44" s="78">
        <f t="shared" si="6"/>
        <v>0</v>
      </c>
      <c r="V44" s="74">
        <f t="shared" si="6"/>
        <v>0</v>
      </c>
      <c r="W44" s="75">
        <f t="shared" si="6"/>
        <v>0</v>
      </c>
      <c r="X44" s="74">
        <f t="shared" si="6"/>
        <v>0</v>
      </c>
      <c r="Y44" s="75">
        <f t="shared" si="6"/>
        <v>0</v>
      </c>
      <c r="Z44" s="77">
        <f t="shared" si="6"/>
        <v>0</v>
      </c>
    </row>
    <row r="45" spans="1:26" ht="16.5" thickBot="1">
      <c r="A45" s="60"/>
      <c r="B45" s="225" t="s">
        <v>150</v>
      </c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7"/>
    </row>
    <row r="46" spans="1:26" ht="16.5" thickBot="1">
      <c r="A46" s="60"/>
      <c r="B46" s="82" t="s">
        <v>151</v>
      </c>
      <c r="C46" s="83">
        <f>C140</f>
        <v>630</v>
      </c>
      <c r="D46" s="84">
        <f t="shared" ref="D46:Z46" si="8">D140</f>
        <v>99.369085173501588</v>
      </c>
      <c r="E46" s="83">
        <f t="shared" si="8"/>
        <v>575</v>
      </c>
      <c r="F46" s="84">
        <f t="shared" si="8"/>
        <v>90.694006309148264</v>
      </c>
      <c r="G46" s="83">
        <f t="shared" si="8"/>
        <v>575</v>
      </c>
      <c r="H46" s="84">
        <f t="shared" si="8"/>
        <v>90.694006309148264</v>
      </c>
      <c r="I46" s="83">
        <f t="shared" si="8"/>
        <v>628</v>
      </c>
      <c r="J46" s="84">
        <f t="shared" si="8"/>
        <v>99.053627760252354</v>
      </c>
      <c r="K46" s="83">
        <f t="shared" si="8"/>
        <v>357</v>
      </c>
      <c r="L46" s="84">
        <f t="shared" si="8"/>
        <v>56.309148264984231</v>
      </c>
      <c r="M46" s="83">
        <f t="shared" si="8"/>
        <v>356</v>
      </c>
      <c r="N46" s="85">
        <f t="shared" si="8"/>
        <v>56.151419558359613</v>
      </c>
      <c r="O46" s="86">
        <f t="shared" si="8"/>
        <v>220</v>
      </c>
      <c r="P46" s="84">
        <f t="shared" si="8"/>
        <v>34.700315457413247</v>
      </c>
      <c r="Q46" s="83">
        <f t="shared" si="8"/>
        <v>314</v>
      </c>
      <c r="R46" s="84">
        <f t="shared" si="8"/>
        <v>49.526813880126177</v>
      </c>
      <c r="S46" s="83">
        <f t="shared" si="8"/>
        <v>255</v>
      </c>
      <c r="T46" s="87">
        <f t="shared" si="8"/>
        <v>40.220820189274448</v>
      </c>
      <c r="U46" s="88">
        <f t="shared" si="8"/>
        <v>267</v>
      </c>
      <c r="V46" s="84">
        <f t="shared" si="8"/>
        <v>42.113564668769712</v>
      </c>
      <c r="W46" s="83">
        <f t="shared" si="8"/>
        <v>302</v>
      </c>
      <c r="X46" s="84">
        <f t="shared" si="8"/>
        <v>47.634069400630914</v>
      </c>
      <c r="Y46" s="83">
        <f t="shared" si="8"/>
        <v>359</v>
      </c>
      <c r="Z46" s="87">
        <f t="shared" si="8"/>
        <v>56.624605678233443</v>
      </c>
    </row>
    <row r="47" spans="1:26">
      <c r="A47" s="60"/>
      <c r="B47" s="89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>
      <c r="A48" s="60"/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>
      <c r="A49" s="60"/>
      <c r="B49" s="89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>
      <c r="A50" s="60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>
      <c r="A51" s="60"/>
      <c r="B51" s="228" t="s">
        <v>152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spans="1:26">
      <c r="A52" s="60"/>
      <c r="B52" s="215" t="s">
        <v>110</v>
      </c>
      <c r="C52" s="216" t="s">
        <v>6</v>
      </c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7" t="s">
        <v>7</v>
      </c>
      <c r="P52" s="217"/>
      <c r="Q52" s="217"/>
      <c r="R52" s="217"/>
      <c r="S52" s="217"/>
      <c r="T52" s="217"/>
      <c r="U52" s="212" t="s">
        <v>8</v>
      </c>
      <c r="V52" s="218"/>
      <c r="W52" s="218"/>
      <c r="X52" s="218"/>
      <c r="Y52" s="218"/>
      <c r="Z52" s="218"/>
    </row>
    <row r="53" spans="1:26">
      <c r="B53" s="162"/>
      <c r="C53" s="169" t="s">
        <v>111</v>
      </c>
      <c r="D53" s="162"/>
      <c r="E53" s="169" t="s">
        <v>10</v>
      </c>
      <c r="F53" s="162"/>
      <c r="G53" s="169" t="s">
        <v>11</v>
      </c>
      <c r="H53" s="162"/>
      <c r="I53" s="219" t="s">
        <v>12</v>
      </c>
      <c r="J53" s="220"/>
      <c r="K53" s="169" t="s">
        <v>13</v>
      </c>
      <c r="L53" s="162"/>
      <c r="M53" s="169" t="s">
        <v>14</v>
      </c>
      <c r="N53" s="162"/>
      <c r="O53" s="161" t="s">
        <v>112</v>
      </c>
      <c r="P53" s="162"/>
      <c r="Q53" s="161" t="s">
        <v>17</v>
      </c>
      <c r="R53" s="162"/>
      <c r="S53" s="161" t="s">
        <v>113</v>
      </c>
      <c r="T53" s="162"/>
      <c r="U53" s="183" t="s">
        <v>19</v>
      </c>
      <c r="V53" s="162"/>
      <c r="W53" s="183" t="s">
        <v>20</v>
      </c>
      <c r="X53" s="207"/>
      <c r="Y53" s="183" t="s">
        <v>114</v>
      </c>
      <c r="Z53" s="162"/>
    </row>
    <row r="54" spans="1:26">
      <c r="B54" s="162"/>
      <c r="C54" s="162"/>
      <c r="D54" s="162"/>
      <c r="E54" s="162"/>
      <c r="F54" s="162"/>
      <c r="G54" s="162"/>
      <c r="H54" s="162"/>
      <c r="I54" s="221"/>
      <c r="J54" s="22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207"/>
      <c r="X54" s="207"/>
      <c r="Y54" s="162"/>
      <c r="Z54" s="162"/>
    </row>
    <row r="55" spans="1:26">
      <c r="B55" s="162"/>
      <c r="C55" s="162"/>
      <c r="D55" s="162"/>
      <c r="E55" s="162"/>
      <c r="F55" s="162"/>
      <c r="G55" s="162"/>
      <c r="H55" s="162"/>
      <c r="I55" s="223"/>
      <c r="J55" s="224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207"/>
      <c r="X55" s="207"/>
      <c r="Y55" s="162"/>
      <c r="Z55" s="162"/>
    </row>
    <row r="56" spans="1:26">
      <c r="B56" s="162"/>
      <c r="C56" s="52" t="s">
        <v>115</v>
      </c>
      <c r="D56" s="52"/>
      <c r="E56" s="52" t="s">
        <v>115</v>
      </c>
      <c r="F56" s="52"/>
      <c r="G56" s="52" t="s">
        <v>115</v>
      </c>
      <c r="H56" s="52"/>
      <c r="I56" s="50" t="s">
        <v>115</v>
      </c>
      <c r="J56" s="52"/>
      <c r="K56" s="52" t="s">
        <v>115</v>
      </c>
      <c r="L56" s="52"/>
      <c r="M56" s="52" t="s">
        <v>115</v>
      </c>
      <c r="N56" s="52"/>
      <c r="O56" s="52" t="s">
        <v>115</v>
      </c>
      <c r="P56" s="52"/>
      <c r="Q56" s="52" t="s">
        <v>115</v>
      </c>
      <c r="R56" s="52"/>
      <c r="S56" s="52" t="s">
        <v>115</v>
      </c>
      <c r="T56" s="52"/>
      <c r="U56" s="52" t="s">
        <v>115</v>
      </c>
      <c r="V56" s="52"/>
      <c r="W56" s="52" t="s">
        <v>115</v>
      </c>
      <c r="X56" s="52"/>
      <c r="Y56" s="52" t="s">
        <v>115</v>
      </c>
      <c r="Z56" s="52"/>
    </row>
    <row r="57" spans="1:26" ht="15.75">
      <c r="B57" s="208" t="s">
        <v>117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 spans="1:26" ht="38.25">
      <c r="B58" s="91" t="s">
        <v>118</v>
      </c>
      <c r="C58" s="92">
        <f>'Ciencias de la Información'!C88</f>
        <v>24</v>
      </c>
      <c r="D58" s="52"/>
      <c r="E58" s="92">
        <f>'Ciencias de la Información'!D88</f>
        <v>24</v>
      </c>
      <c r="F58" s="52"/>
      <c r="G58" s="92">
        <f>'Ciencias de la Información'!E88</f>
        <v>24</v>
      </c>
      <c r="H58" s="52"/>
      <c r="I58" s="92">
        <f>'Ciencias de la Información'!F88</f>
        <v>24</v>
      </c>
      <c r="J58" s="52"/>
      <c r="K58" s="92">
        <f>'Ciencias de la Información'!G88</f>
        <v>24</v>
      </c>
      <c r="L58" s="52"/>
      <c r="M58" s="92">
        <f>'Ciencias de la Información'!H88</f>
        <v>24</v>
      </c>
      <c r="N58" s="52"/>
      <c r="O58" s="92">
        <f>'Ciencias de la Información'!J88</f>
        <v>24</v>
      </c>
      <c r="P58" s="92"/>
      <c r="Q58" s="92">
        <f>'Ciencias de la Información'!K88</f>
        <v>24</v>
      </c>
      <c r="R58" s="52"/>
      <c r="S58" s="92">
        <f>'Ciencias de la Información'!L88</f>
        <v>24</v>
      </c>
      <c r="T58" s="52"/>
      <c r="U58" s="92">
        <f>'Ciencias de la Información'!N88</f>
        <v>24</v>
      </c>
      <c r="V58" s="52"/>
      <c r="W58" s="92">
        <f>'Ciencias de la Información'!O88</f>
        <v>24</v>
      </c>
      <c r="X58" s="52"/>
      <c r="Y58" s="92">
        <f>'Ciencias de la Información'!P88</f>
        <v>24</v>
      </c>
      <c r="Z58" s="52"/>
    </row>
    <row r="59" spans="1:26">
      <c r="B59" s="91" t="s">
        <v>119</v>
      </c>
      <c r="C59" s="52">
        <f>Psicología!C88</f>
        <v>29</v>
      </c>
      <c r="D59" s="52"/>
      <c r="E59" s="52">
        <f>Psicología!D88</f>
        <v>29</v>
      </c>
      <c r="F59" s="52"/>
      <c r="G59" s="52">
        <f>Psicología!E88</f>
        <v>29</v>
      </c>
      <c r="H59" s="52"/>
      <c r="I59" s="52">
        <f>Psicología!F88</f>
        <v>29</v>
      </c>
      <c r="J59" s="52"/>
      <c r="K59" s="52">
        <f>Psicología!G88</f>
        <v>29</v>
      </c>
      <c r="L59" s="52"/>
      <c r="M59" s="52">
        <f>Psicología!H88</f>
        <v>29</v>
      </c>
      <c r="N59" s="52"/>
      <c r="O59" s="52">
        <f>Psicología!J88</f>
        <v>29</v>
      </c>
      <c r="P59" s="52"/>
      <c r="Q59" s="52">
        <f>Psicología!K88</f>
        <v>29</v>
      </c>
      <c r="R59" s="52"/>
      <c r="S59" s="52">
        <f>Psicología!L88</f>
        <v>29</v>
      </c>
      <c r="T59" s="52"/>
      <c r="U59" s="52">
        <f>Psicología!N88</f>
        <v>29</v>
      </c>
      <c r="V59" s="52"/>
      <c r="W59" s="52">
        <f>Psicología!O88</f>
        <v>29</v>
      </c>
      <c r="X59" s="52"/>
      <c r="Y59" s="52">
        <f>Psicología!P88</f>
        <v>29</v>
      </c>
      <c r="Z59" s="52"/>
    </row>
    <row r="60" spans="1:26">
      <c r="B60" s="91" t="s">
        <v>120</v>
      </c>
      <c r="C60" s="52">
        <f>Letras!C88</f>
        <v>28</v>
      </c>
      <c r="D60" s="52"/>
      <c r="E60" s="52">
        <f>Letras!D88</f>
        <v>28</v>
      </c>
      <c r="F60" s="52"/>
      <c r="G60" s="52">
        <f>Letras!E88</f>
        <v>28</v>
      </c>
      <c r="H60" s="52"/>
      <c r="I60" s="52">
        <f>Letras!F88</f>
        <v>28</v>
      </c>
      <c r="J60" s="52"/>
      <c r="K60" s="52">
        <f>Letras!G88</f>
        <v>28</v>
      </c>
      <c r="L60" s="52"/>
      <c r="M60" s="52">
        <f>Letras!H88</f>
        <v>28</v>
      </c>
      <c r="N60" s="52"/>
      <c r="O60" s="52">
        <f>Letras!J88</f>
        <v>28</v>
      </c>
      <c r="P60" s="52"/>
      <c r="Q60" s="52">
        <f>Letras!K88</f>
        <v>28</v>
      </c>
      <c r="R60" s="52"/>
      <c r="S60" s="52">
        <f>Letras!L88</f>
        <v>28</v>
      </c>
      <c r="T60" s="52"/>
      <c r="U60" s="52">
        <f>Letras!N88</f>
        <v>28</v>
      </c>
      <c r="V60" s="52"/>
      <c r="W60" s="52">
        <f>Letras!O88</f>
        <v>28</v>
      </c>
      <c r="X60" s="52"/>
      <c r="Y60" s="52">
        <f>Letras!P88</f>
        <v>28</v>
      </c>
      <c r="Z60" s="52"/>
    </row>
    <row r="61" spans="1:26">
      <c r="B61" s="91" t="s">
        <v>121</v>
      </c>
      <c r="C61" s="52">
        <f>Derecho!C88</f>
        <v>33</v>
      </c>
      <c r="D61" s="52"/>
      <c r="E61" s="52">
        <f>Derecho!D88</f>
        <v>33</v>
      </c>
      <c r="F61" s="52"/>
      <c r="G61" s="52">
        <f>Derecho!E88</f>
        <v>33</v>
      </c>
      <c r="H61" s="52"/>
      <c r="I61" s="52">
        <f>Derecho!F88</f>
        <v>33</v>
      </c>
      <c r="J61" s="52"/>
      <c r="K61" s="52">
        <f>Derecho!G88</f>
        <v>33</v>
      </c>
      <c r="L61" s="52"/>
      <c r="M61" s="52">
        <f>Derecho!H88</f>
        <v>33</v>
      </c>
      <c r="N61" s="52"/>
      <c r="O61" s="52">
        <f>Derecho!J88</f>
        <v>33</v>
      </c>
      <c r="P61" s="52"/>
      <c r="Q61" s="52">
        <f>Derecho!K88</f>
        <v>33</v>
      </c>
      <c r="R61" s="52"/>
      <c r="S61" s="52">
        <f>Derecho!L88</f>
        <v>33</v>
      </c>
      <c r="T61" s="52"/>
      <c r="U61" s="52">
        <f>Derecho!N88</f>
        <v>33</v>
      </c>
      <c r="V61" s="52"/>
      <c r="W61" s="52">
        <f>Derecho!O88</f>
        <v>33</v>
      </c>
      <c r="X61" s="52"/>
      <c r="Y61" s="52">
        <f>Derecho!P88</f>
        <v>33</v>
      </c>
      <c r="Z61" s="52"/>
    </row>
    <row r="62" spans="1:26" ht="25.5">
      <c r="B62" s="91" t="s">
        <v>122</v>
      </c>
      <c r="C62" s="52">
        <f>'Historia del Arte'!C88</f>
        <v>24</v>
      </c>
      <c r="D62" s="52"/>
      <c r="E62" s="52">
        <f>'Historia del Arte'!D88</f>
        <v>24</v>
      </c>
      <c r="F62" s="52"/>
      <c r="G62" s="52">
        <f>'Historia del Arte'!E88</f>
        <v>24</v>
      </c>
      <c r="H62" s="52"/>
      <c r="I62" s="52">
        <f>'Historia del Arte'!F88</f>
        <v>24</v>
      </c>
      <c r="J62" s="52"/>
      <c r="K62" s="52">
        <f>'Historia del Arte'!G88</f>
        <v>24</v>
      </c>
      <c r="L62" s="52"/>
      <c r="M62" s="52">
        <f>'Historia del Arte'!H88</f>
        <v>24</v>
      </c>
      <c r="N62" s="52"/>
      <c r="O62" s="52">
        <f>'Historia del Arte'!J88</f>
        <v>24</v>
      </c>
      <c r="P62" s="52"/>
      <c r="Q62" s="52">
        <f>'Historia del Arte'!K88</f>
        <v>24</v>
      </c>
      <c r="R62" s="52"/>
      <c r="S62" s="52">
        <f>'Historia del Arte'!L88</f>
        <v>24</v>
      </c>
      <c r="T62" s="52"/>
      <c r="U62" s="52">
        <f>'Historia del Arte'!N88</f>
        <v>24</v>
      </c>
      <c r="V62" s="52"/>
      <c r="W62" s="52">
        <f>'Historia del Arte'!O88</f>
        <v>24</v>
      </c>
      <c r="X62" s="52"/>
      <c r="Y62" s="52">
        <f>'Historia del Arte'!P88</f>
        <v>24</v>
      </c>
      <c r="Z62" s="52"/>
    </row>
    <row r="63" spans="1:26">
      <c r="B63" s="91" t="s">
        <v>83</v>
      </c>
      <c r="C63" s="52">
        <f>Filosofía!C88</f>
        <v>25</v>
      </c>
      <c r="D63" s="52"/>
      <c r="E63" s="52">
        <f>Filosofía!D88</f>
        <v>25</v>
      </c>
      <c r="F63" s="52"/>
      <c r="G63" s="52">
        <f>Filosofía!E88</f>
        <v>25</v>
      </c>
      <c r="H63" s="52"/>
      <c r="I63" s="52">
        <f>Filosofía!F88</f>
        <v>25</v>
      </c>
      <c r="J63" s="52"/>
      <c r="K63" s="52">
        <f>Filosofía!G88</f>
        <v>25</v>
      </c>
      <c r="L63" s="52"/>
      <c r="M63" s="52">
        <f>Filosofía!H88</f>
        <v>25</v>
      </c>
      <c r="N63" s="52"/>
      <c r="O63" s="52">
        <f>Filosofía!J88</f>
        <v>25</v>
      </c>
      <c r="P63" s="52"/>
      <c r="Q63" s="52">
        <f>Filosofía!K88</f>
        <v>25</v>
      </c>
      <c r="R63" s="52"/>
      <c r="S63" s="52">
        <f>Filosofía!L88</f>
        <v>25</v>
      </c>
      <c r="T63" s="52"/>
      <c r="U63" s="52">
        <f>Filosofía!N88</f>
        <v>25</v>
      </c>
      <c r="V63" s="52"/>
      <c r="W63" s="52">
        <f>Filosofía!O88</f>
        <v>25</v>
      </c>
      <c r="X63" s="52"/>
      <c r="Y63" s="52">
        <f>Filosofía!P88</f>
        <v>25</v>
      </c>
      <c r="Z63" s="52"/>
    </row>
    <row r="64" spans="1:26" ht="25.5">
      <c r="B64" s="91" t="s">
        <v>123</v>
      </c>
      <c r="C64" s="52">
        <f>'Comunicación Social'!C88</f>
        <v>38</v>
      </c>
      <c r="D64" s="52"/>
      <c r="E64" s="52">
        <f>'Comunicación Social'!D88</f>
        <v>38</v>
      </c>
      <c r="F64" s="52"/>
      <c r="G64" s="52">
        <f>'Comunicación Social'!E88</f>
        <v>38</v>
      </c>
      <c r="H64" s="52"/>
      <c r="I64" s="52">
        <f>'Comunicación Social'!F88</f>
        <v>38</v>
      </c>
      <c r="J64" s="52"/>
      <c r="K64" s="52">
        <f>'Comunicación Social'!G88</f>
        <v>38</v>
      </c>
      <c r="L64" s="52"/>
      <c r="M64" s="52">
        <f>'Comunicación Social'!H88</f>
        <v>38</v>
      </c>
      <c r="N64" s="52"/>
      <c r="O64" s="52">
        <f>'Comunicación Social'!J88</f>
        <v>38</v>
      </c>
      <c r="P64" s="52"/>
      <c r="Q64" s="52">
        <f>'Comunicación Social'!K88</f>
        <v>38</v>
      </c>
      <c r="R64" s="52"/>
      <c r="S64" s="52">
        <f>'Comunicación Social'!L88</f>
        <v>38</v>
      </c>
      <c r="T64" s="52"/>
      <c r="U64" s="52">
        <f>'Comunicación Social'!N88</f>
        <v>38</v>
      </c>
      <c r="V64" s="52"/>
      <c r="W64" s="52">
        <f>'Comunicación Social'!O88</f>
        <v>38</v>
      </c>
      <c r="X64" s="52"/>
      <c r="Y64" s="52">
        <f>'Comunicación Social'!P88</f>
        <v>38</v>
      </c>
      <c r="Z64" s="52"/>
    </row>
    <row r="65" spans="2:26">
      <c r="B65" s="91" t="s">
        <v>124</v>
      </c>
      <c r="C65" s="52">
        <f>Periodismo!C88</f>
        <v>38</v>
      </c>
      <c r="D65" s="52"/>
      <c r="E65" s="52">
        <f>Periodismo!D88</f>
        <v>38</v>
      </c>
      <c r="F65" s="52"/>
      <c r="G65" s="52">
        <f>Periodismo!E88</f>
        <v>38</v>
      </c>
      <c r="H65" s="52"/>
      <c r="I65" s="52">
        <f>Periodismo!F88</f>
        <v>38</v>
      </c>
      <c r="J65" s="52"/>
      <c r="K65" s="52">
        <f>Periodismo!G88</f>
        <v>38</v>
      </c>
      <c r="L65" s="52"/>
      <c r="M65" s="52">
        <f>Periodismo!H88</f>
        <v>38</v>
      </c>
      <c r="N65" s="52"/>
      <c r="O65" s="52">
        <f>Periodismo!J88</f>
        <v>38</v>
      </c>
      <c r="P65" s="52"/>
      <c r="Q65" s="52">
        <f>Periodismo!K88</f>
        <v>38</v>
      </c>
      <c r="R65" s="52"/>
      <c r="S65" s="52">
        <f>Periodismo!L88</f>
        <v>38</v>
      </c>
      <c r="T65" s="52"/>
      <c r="U65" s="52">
        <f>Periodismo!N88</f>
        <v>38</v>
      </c>
      <c r="V65" s="52"/>
      <c r="W65" s="52">
        <f>Periodismo!O88</f>
        <v>38</v>
      </c>
      <c r="X65" s="52"/>
      <c r="Y65" s="52">
        <f>Periodismo!P88</f>
        <v>38</v>
      </c>
      <c r="Z65" s="52"/>
    </row>
    <row r="66" spans="2:26">
      <c r="B66" s="91" t="s">
        <v>125</v>
      </c>
      <c r="C66" s="52">
        <f>Historia!C88</f>
        <v>22</v>
      </c>
      <c r="D66" s="52"/>
      <c r="E66" s="52">
        <f>Historia!E88</f>
        <v>22</v>
      </c>
      <c r="F66" s="52"/>
      <c r="G66" s="52">
        <f>Historia!E88</f>
        <v>22</v>
      </c>
      <c r="H66" s="52"/>
      <c r="I66" s="52">
        <f>Historia!F88</f>
        <v>22</v>
      </c>
      <c r="J66" s="52"/>
      <c r="K66" s="52">
        <f>Historia!G88</f>
        <v>22</v>
      </c>
      <c r="L66" s="52"/>
      <c r="M66" s="52">
        <f>Historia!H88</f>
        <v>22</v>
      </c>
      <c r="N66" s="52"/>
      <c r="O66" s="52">
        <f>Historia!J88</f>
        <v>22</v>
      </c>
      <c r="P66" s="52"/>
      <c r="Q66" s="52">
        <f>Historia!K88</f>
        <v>22</v>
      </c>
      <c r="R66" s="52"/>
      <c r="S66" s="52">
        <f>Historia!L88</f>
        <v>22</v>
      </c>
      <c r="T66" s="52"/>
      <c r="U66" s="52">
        <f>Historia!N88</f>
        <v>22</v>
      </c>
      <c r="V66" s="52"/>
      <c r="W66" s="52">
        <f>Historia!O88</f>
        <v>22</v>
      </c>
      <c r="X66" s="52"/>
      <c r="Y66" s="52">
        <f>Historia!P88</f>
        <v>22</v>
      </c>
      <c r="Z66" s="52"/>
    </row>
    <row r="67" spans="2:26">
      <c r="B67" s="91" t="s">
        <v>126</v>
      </c>
      <c r="C67" s="52">
        <f>Sociología!C88</f>
        <v>25</v>
      </c>
      <c r="D67" s="52"/>
      <c r="E67" s="52">
        <f>Sociología!D88</f>
        <v>25</v>
      </c>
      <c r="F67" s="52"/>
      <c r="G67" s="52">
        <f>Sociología!E88</f>
        <v>25</v>
      </c>
      <c r="H67" s="52"/>
      <c r="I67" s="52">
        <f>Sociología!F88</f>
        <v>25</v>
      </c>
      <c r="J67" s="52"/>
      <c r="K67" s="52">
        <f>Sociología!G88</f>
        <v>25</v>
      </c>
      <c r="L67" s="52"/>
      <c r="M67" s="52">
        <f>Sociología!H88</f>
        <v>25</v>
      </c>
      <c r="N67" s="52"/>
      <c r="O67" s="52">
        <f>Sociología!J88</f>
        <v>25</v>
      </c>
      <c r="P67" s="52"/>
      <c r="Q67" s="52">
        <f>Sociología!K88</f>
        <v>25</v>
      </c>
      <c r="R67" s="52"/>
      <c r="S67" s="52">
        <f>Sociología!L88</f>
        <v>25</v>
      </c>
      <c r="T67" s="52"/>
      <c r="U67" s="52">
        <f>Sociología!N88</f>
        <v>25</v>
      </c>
      <c r="V67" s="52"/>
      <c r="W67" s="52">
        <f>Sociología!O88</f>
        <v>25</v>
      </c>
      <c r="X67" s="52"/>
      <c r="Y67" s="52">
        <f>Sociología!P88</f>
        <v>25</v>
      </c>
      <c r="Z67" s="52"/>
    </row>
    <row r="68" spans="2:26" ht="25.5">
      <c r="B68" s="91" t="s">
        <v>127</v>
      </c>
      <c r="C68" s="52">
        <f>'Lengua Inglesa'!C88</f>
        <v>22</v>
      </c>
      <c r="D68" s="52"/>
      <c r="E68" s="52">
        <f>'Lengua Inglesa'!D88</f>
        <v>22</v>
      </c>
      <c r="F68" s="52"/>
      <c r="G68" s="52">
        <f>'Lengua Inglesa'!E88</f>
        <v>22</v>
      </c>
      <c r="H68" s="52"/>
      <c r="I68" s="52">
        <f>'Lengua Inglesa'!F88</f>
        <v>22</v>
      </c>
      <c r="J68" s="52"/>
      <c r="K68" s="52">
        <f>'Lengua Inglesa'!G88</f>
        <v>22</v>
      </c>
      <c r="L68" s="52"/>
      <c r="M68" s="52">
        <f>'Lengua Inglesa'!H88</f>
        <v>22</v>
      </c>
      <c r="N68" s="52"/>
      <c r="O68" s="52">
        <f>'Lengua Inglesa'!J88</f>
        <v>22</v>
      </c>
      <c r="P68" s="52"/>
      <c r="Q68" s="52">
        <f>'Lengua Inglesa'!K88</f>
        <v>22</v>
      </c>
      <c r="R68" s="52"/>
      <c r="S68" s="52">
        <f>'Lengua Inglesa'!L88</f>
        <v>22</v>
      </c>
      <c r="T68" s="52"/>
      <c r="U68" s="52">
        <f>'Lengua Inglesa'!N88</f>
        <v>22</v>
      </c>
      <c r="V68" s="52"/>
      <c r="W68" s="52">
        <f>'Lengua Inglesa'!O88</f>
        <v>22</v>
      </c>
      <c r="X68" s="52"/>
      <c r="Y68" s="52">
        <f>'Lengua Inglesa'!P88</f>
        <v>22</v>
      </c>
      <c r="Z68" s="52"/>
    </row>
    <row r="69" spans="2:26" ht="25.5">
      <c r="B69" s="91" t="s">
        <v>87</v>
      </c>
      <c r="C69" s="52">
        <f>'Lengua Alemana'!C88</f>
        <v>17</v>
      </c>
      <c r="D69" s="52"/>
      <c r="E69" s="52">
        <f>'Lengua Alemana'!D88</f>
        <v>17</v>
      </c>
      <c r="F69" s="52"/>
      <c r="G69" s="52">
        <f>'Lengua Alemana'!E88</f>
        <v>17</v>
      </c>
      <c r="H69" s="52"/>
      <c r="I69" s="52">
        <f>'Lengua Alemana'!F88</f>
        <v>17</v>
      </c>
      <c r="J69" s="52"/>
      <c r="K69" s="52">
        <f>'Lengua Alemana'!G88</f>
        <v>17</v>
      </c>
      <c r="L69" s="52"/>
      <c r="M69" s="52">
        <f>'Lengua Alemana'!H88</f>
        <v>17</v>
      </c>
      <c r="N69" s="52"/>
      <c r="O69" s="52">
        <f>'Lengua Alemana'!J88</f>
        <v>17</v>
      </c>
      <c r="P69" s="52"/>
      <c r="Q69" s="52">
        <f>'Lengua Alemana'!K88</f>
        <v>17</v>
      </c>
      <c r="R69" s="52"/>
      <c r="S69" s="52">
        <f>'Lengua Alemana'!L88</f>
        <v>17</v>
      </c>
      <c r="T69" s="52"/>
      <c r="U69" s="52">
        <f>'Lengua Alemana'!N88</f>
        <v>17</v>
      </c>
      <c r="V69" s="52"/>
      <c r="W69" s="52">
        <f>'Lengua Alemana'!O88</f>
        <v>17</v>
      </c>
      <c r="X69" s="52"/>
      <c r="Y69" s="52">
        <f>'Lengua Alemana'!P88</f>
        <v>17</v>
      </c>
      <c r="Z69" s="52"/>
    </row>
    <row r="70" spans="2:26" ht="25.5">
      <c r="B70" s="91" t="s">
        <v>128</v>
      </c>
      <c r="C70" s="93">
        <f>'Lengua Francesa'!C88</f>
        <v>19</v>
      </c>
      <c r="D70" s="52"/>
      <c r="E70" s="93">
        <f>'Lengua Francesa'!D88</f>
        <v>19</v>
      </c>
      <c r="F70" s="52"/>
      <c r="G70" s="93">
        <f>'Lengua Francesa'!E88</f>
        <v>19</v>
      </c>
      <c r="H70" s="52"/>
      <c r="I70" s="93">
        <f>'Lengua Francesa'!F88</f>
        <v>19</v>
      </c>
      <c r="J70" s="52"/>
      <c r="K70" s="93">
        <f>'Lengua Francesa'!G88</f>
        <v>19</v>
      </c>
      <c r="L70" s="52"/>
      <c r="M70" s="93">
        <f>'Lengua Francesa'!H88</f>
        <v>19</v>
      </c>
      <c r="N70" s="52"/>
      <c r="O70" s="93">
        <f>'Lengua Francesa'!J88</f>
        <v>19</v>
      </c>
      <c r="P70" s="93"/>
      <c r="Q70" s="93">
        <f>'Lengua Francesa'!K88</f>
        <v>19</v>
      </c>
      <c r="R70" s="52"/>
      <c r="S70" s="93">
        <f>'Lengua Francesa'!L88</f>
        <v>19</v>
      </c>
      <c r="T70" s="52"/>
      <c r="U70" s="93">
        <f>'Lengua Francesa'!N88</f>
        <v>19</v>
      </c>
      <c r="V70" s="52"/>
      <c r="W70" s="93">
        <f>'Lengua Francesa'!O88</f>
        <v>19</v>
      </c>
      <c r="X70" s="52"/>
      <c r="Y70" s="93">
        <f>'Lengua Francesa'!P88</f>
        <v>19</v>
      </c>
      <c r="Z70" s="52"/>
    </row>
    <row r="71" spans="2:26" ht="25.5">
      <c r="B71" s="91" t="s">
        <v>129</v>
      </c>
      <c r="C71" s="93">
        <f>'Lengua Rusa'!C88</f>
        <v>15</v>
      </c>
      <c r="D71" s="52"/>
      <c r="E71" s="93">
        <f>'Lengua Rusa'!D88</f>
        <v>15</v>
      </c>
      <c r="F71" s="52"/>
      <c r="G71" s="93">
        <f>'Lengua Rusa'!E88</f>
        <v>15</v>
      </c>
      <c r="H71" s="52"/>
      <c r="I71" s="93">
        <f>'Lengua Rusa'!F88</f>
        <v>15</v>
      </c>
      <c r="J71" s="52"/>
      <c r="K71" s="93">
        <f>'Lengua Rusa'!G88</f>
        <v>15</v>
      </c>
      <c r="L71" s="52"/>
      <c r="M71" s="93">
        <f>'Lengua Rusa'!H88</f>
        <v>15</v>
      </c>
      <c r="N71" s="52"/>
      <c r="O71" s="93">
        <f>'Lengua Rusa'!J88</f>
        <v>15</v>
      </c>
      <c r="P71" s="93"/>
      <c r="Q71" s="93">
        <f>'Lengua Rusa'!K88</f>
        <v>15</v>
      </c>
      <c r="R71" s="52"/>
      <c r="S71" s="93">
        <f>'Lengua Rusa'!L88</f>
        <v>15</v>
      </c>
      <c r="T71" s="52"/>
      <c r="U71" s="93">
        <f>'Lengua Rusa'!N88</f>
        <v>15</v>
      </c>
      <c r="V71" s="52"/>
      <c r="W71" s="93">
        <f>'Lengua Rusa'!O88</f>
        <v>15</v>
      </c>
      <c r="X71" s="52"/>
      <c r="Y71" s="93">
        <f>'Lengua Rusa'!P88</f>
        <v>15</v>
      </c>
      <c r="Z71" s="52"/>
    </row>
    <row r="72" spans="2:26" ht="63.75">
      <c r="B72" s="94" t="s">
        <v>130</v>
      </c>
      <c r="C72" s="95">
        <f>SUM(C58:C71)</f>
        <v>359</v>
      </c>
      <c r="D72" s="52"/>
      <c r="E72" s="95">
        <f>SUM(E58:E71)</f>
        <v>359</v>
      </c>
      <c r="F72" s="52"/>
      <c r="G72" s="95">
        <f>SUM(G58:G71)</f>
        <v>359</v>
      </c>
      <c r="H72" s="52"/>
      <c r="I72" s="95">
        <f>SUM(I58:I71)</f>
        <v>359</v>
      </c>
      <c r="J72" s="52"/>
      <c r="K72" s="95">
        <f>SUM(K58:K71)</f>
        <v>359</v>
      </c>
      <c r="L72" s="52"/>
      <c r="M72" s="95">
        <f>SUM(M58:M71)</f>
        <v>359</v>
      </c>
      <c r="N72" s="52"/>
      <c r="O72" s="95">
        <f>SUM(O58:O71)</f>
        <v>359</v>
      </c>
      <c r="P72" s="52"/>
      <c r="Q72" s="95">
        <f>SUM(Q58:Q71)</f>
        <v>359</v>
      </c>
      <c r="R72" s="52"/>
      <c r="S72" s="95">
        <f>SUM(S58:S71)</f>
        <v>359</v>
      </c>
      <c r="T72" s="52"/>
      <c r="U72" s="95">
        <f>SUM(U58:U71)</f>
        <v>359</v>
      </c>
      <c r="V72" s="52"/>
      <c r="W72" s="95">
        <f>SUM(W58:W71)</f>
        <v>359</v>
      </c>
      <c r="X72" s="52"/>
      <c r="Y72" s="95">
        <f>SUM(Y58:Y71)</f>
        <v>359</v>
      </c>
      <c r="Z72" s="52"/>
    </row>
    <row r="73" spans="2:26">
      <c r="B73" s="209" t="s">
        <v>131</v>
      </c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 spans="2:26" ht="25.5">
      <c r="B74" s="91" t="s">
        <v>132</v>
      </c>
      <c r="C74" s="92">
        <f>'Ing Física'!C88</f>
        <v>5</v>
      </c>
      <c r="D74" s="52"/>
      <c r="E74" s="92">
        <f>'Ing Física'!D88</f>
        <v>5</v>
      </c>
      <c r="F74" s="52"/>
      <c r="G74" s="92">
        <f>'Ing Física'!E88</f>
        <v>5</v>
      </c>
      <c r="H74" s="52"/>
      <c r="I74" s="92">
        <f>'Ing Física'!F88</f>
        <v>5</v>
      </c>
      <c r="J74" s="52"/>
      <c r="K74" s="96">
        <f>'Ing Física'!G88</f>
        <v>5</v>
      </c>
      <c r="L74" s="52"/>
      <c r="M74" s="96">
        <f>'Ing Física'!H88</f>
        <v>5</v>
      </c>
      <c r="N74" s="52"/>
      <c r="O74" s="96">
        <f>'Ing Física'!J88</f>
        <v>5</v>
      </c>
      <c r="P74" s="52"/>
      <c r="Q74" s="96">
        <f>'Ing Física'!K88</f>
        <v>5</v>
      </c>
      <c r="R74" s="52"/>
      <c r="S74" s="96">
        <f>'Ing Física'!L88</f>
        <v>5</v>
      </c>
      <c r="T74" s="52"/>
      <c r="U74" s="96">
        <f>'Ing Física'!N88</f>
        <v>5</v>
      </c>
      <c r="V74" s="52"/>
      <c r="W74" s="96">
        <f>'Ing Física'!O88</f>
        <v>5</v>
      </c>
      <c r="X74" s="52"/>
      <c r="Y74" s="96">
        <f>'Ing Física'!P88</f>
        <v>5</v>
      </c>
      <c r="Z74" s="52"/>
    </row>
    <row r="75" spans="2:26" ht="38.25">
      <c r="B75" s="94" t="s">
        <v>133</v>
      </c>
      <c r="C75" s="95">
        <f>SUM(C74:C74)</f>
        <v>5</v>
      </c>
      <c r="D75" s="52"/>
      <c r="E75" s="95">
        <f>SUM(E74:E74)</f>
        <v>5</v>
      </c>
      <c r="F75" s="52"/>
      <c r="G75" s="95">
        <f>SUM(G74:G74)</f>
        <v>5</v>
      </c>
      <c r="H75" s="52"/>
      <c r="I75" s="95">
        <f>SUM(I74:I74)</f>
        <v>5</v>
      </c>
      <c r="J75" s="52"/>
      <c r="K75" s="95">
        <f>SUM(K74:K74)</f>
        <v>5</v>
      </c>
      <c r="L75" s="52"/>
      <c r="M75" s="95">
        <f>SUM(M74:M74)</f>
        <v>5</v>
      </c>
      <c r="N75" s="52"/>
      <c r="O75" s="95">
        <f>SUM(O74:O74)</f>
        <v>5</v>
      </c>
      <c r="P75" s="52"/>
      <c r="Q75" s="95">
        <f>SUM(Q74:Q74)</f>
        <v>5</v>
      </c>
      <c r="R75" s="52"/>
      <c r="S75" s="95">
        <f>SUM(S74:S74)</f>
        <v>5</v>
      </c>
      <c r="T75" s="52"/>
      <c r="U75" s="95">
        <f>SUM(U74:U74)</f>
        <v>5</v>
      </c>
      <c r="V75" s="52"/>
      <c r="W75" s="95">
        <f>SUM(W74:W74)</f>
        <v>5</v>
      </c>
      <c r="X75" s="52"/>
      <c r="Y75" s="95">
        <f>SUM(Y74:Y74)</f>
        <v>5</v>
      </c>
      <c r="Z75" s="52"/>
    </row>
    <row r="76" spans="2:26" ht="15.75">
      <c r="B76" s="211" t="s">
        <v>153</v>
      </c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</row>
    <row r="77" spans="2:26">
      <c r="B77" s="97" t="s">
        <v>135</v>
      </c>
      <c r="C77" s="92">
        <f>Matemática!C88</f>
        <v>8</v>
      </c>
      <c r="D77" s="52"/>
      <c r="E77" s="92">
        <f>Matemática!D88</f>
        <v>8</v>
      </c>
      <c r="F77" s="52"/>
      <c r="G77" s="92">
        <f>Matemática!E88</f>
        <v>8</v>
      </c>
      <c r="H77" s="52"/>
      <c r="I77" s="92">
        <f>Matemática!F88</f>
        <v>8</v>
      </c>
      <c r="J77" s="52"/>
      <c r="K77" s="92">
        <f>Matemática!G88</f>
        <v>8</v>
      </c>
      <c r="L77" s="52"/>
      <c r="M77" s="92">
        <f>Matemática!H88</f>
        <v>8</v>
      </c>
      <c r="N77" s="52"/>
      <c r="O77" s="92">
        <f>Matemática!J88</f>
        <v>8</v>
      </c>
      <c r="P77" s="52"/>
      <c r="Q77" s="92">
        <f>Matemática!K88</f>
        <v>8</v>
      </c>
      <c r="R77" s="52"/>
      <c r="S77" s="92">
        <f>Matemática!L88</f>
        <v>8</v>
      </c>
      <c r="T77" s="52"/>
      <c r="U77" s="92">
        <f>Matemática!N88</f>
        <v>8</v>
      </c>
      <c r="V77" s="52"/>
      <c r="W77" s="92">
        <f>Matemática!O88</f>
        <v>8</v>
      </c>
      <c r="X77" s="52"/>
      <c r="Y77" s="92">
        <f>Matemática!P88</f>
        <v>8</v>
      </c>
      <c r="Z77" s="52"/>
    </row>
    <row r="78" spans="2:26">
      <c r="B78" s="97" t="s">
        <v>136</v>
      </c>
      <c r="C78" s="92">
        <f>Física!C88</f>
        <v>12</v>
      </c>
      <c r="D78" s="52"/>
      <c r="E78" s="92">
        <f>Física!D88</f>
        <v>12</v>
      </c>
      <c r="F78" s="52"/>
      <c r="G78" s="92">
        <f>Física!E88</f>
        <v>12</v>
      </c>
      <c r="H78" s="52"/>
      <c r="I78" s="92">
        <f>Física!F88</f>
        <v>12</v>
      </c>
      <c r="J78" s="52"/>
      <c r="K78" s="92">
        <f>Física!G88</f>
        <v>12</v>
      </c>
      <c r="L78" s="52"/>
      <c r="M78" s="92">
        <f>Física!H88</f>
        <v>12</v>
      </c>
      <c r="N78" s="52"/>
      <c r="O78" s="92">
        <f>Física!J88</f>
        <v>12</v>
      </c>
      <c r="P78" s="52"/>
      <c r="Q78" s="92">
        <f>Física!K88</f>
        <v>12</v>
      </c>
      <c r="R78" s="52"/>
      <c r="S78" s="92">
        <f>Física!L88</f>
        <v>12</v>
      </c>
      <c r="T78" s="52"/>
      <c r="U78" s="92">
        <f>Física!N88</f>
        <v>12</v>
      </c>
      <c r="V78" s="52"/>
      <c r="W78" s="92">
        <f>Física!O88</f>
        <v>12</v>
      </c>
      <c r="X78" s="52"/>
      <c r="Y78" s="92">
        <f>Física!P88</f>
        <v>12</v>
      </c>
      <c r="Z78" s="52"/>
    </row>
    <row r="79" spans="2:26">
      <c r="B79" s="97" t="s">
        <v>137</v>
      </c>
      <c r="C79" s="92">
        <f>Geografía!C88</f>
        <v>16</v>
      </c>
      <c r="D79" s="52"/>
      <c r="E79" s="92">
        <f>Geografía!D88</f>
        <v>16</v>
      </c>
      <c r="F79" s="52"/>
      <c r="G79" s="92">
        <f>Geografía!E88</f>
        <v>16</v>
      </c>
      <c r="H79" s="52"/>
      <c r="I79" s="92">
        <f>Geografía!F88</f>
        <v>16</v>
      </c>
      <c r="J79" s="52"/>
      <c r="K79" s="92">
        <f>Geografía!G88</f>
        <v>16</v>
      </c>
      <c r="L79" s="52"/>
      <c r="M79" s="92">
        <f>Geografía!H88</f>
        <v>16</v>
      </c>
      <c r="N79" s="52"/>
      <c r="O79" s="92">
        <f>Geografía!J88</f>
        <v>16</v>
      </c>
      <c r="P79" s="52"/>
      <c r="Q79" s="92">
        <f>Geografía!K88</f>
        <v>16</v>
      </c>
      <c r="R79" s="52"/>
      <c r="S79" s="92">
        <f>Geografía!L88</f>
        <v>16</v>
      </c>
      <c r="T79" s="52"/>
      <c r="U79" s="92">
        <f>Geografía!N88</f>
        <v>16</v>
      </c>
      <c r="V79" s="52"/>
      <c r="W79" s="92">
        <f>Geografía!O88</f>
        <v>16</v>
      </c>
      <c r="X79" s="52"/>
      <c r="Y79" s="92">
        <f>Geografía!P88</f>
        <v>16</v>
      </c>
      <c r="Z79" s="52"/>
    </row>
    <row r="80" spans="2:26">
      <c r="B80" s="97" t="s">
        <v>138</v>
      </c>
      <c r="C80" s="92">
        <f>Bioquímica!C88</f>
        <v>22</v>
      </c>
      <c r="D80" s="52"/>
      <c r="E80" s="92">
        <f>Bioquímica!D88</f>
        <v>22</v>
      </c>
      <c r="F80" s="52"/>
      <c r="G80" s="92">
        <f>Bioquímica!E88</f>
        <v>22</v>
      </c>
      <c r="H80" s="52"/>
      <c r="I80" s="92">
        <f>Bioquímica!F88</f>
        <v>22</v>
      </c>
      <c r="J80" s="52"/>
      <c r="K80" s="92">
        <f>Bioquímica!G88</f>
        <v>22</v>
      </c>
      <c r="L80" s="52"/>
      <c r="M80" s="92">
        <f>Bioquímica!H88</f>
        <v>22</v>
      </c>
      <c r="N80" s="52"/>
      <c r="O80" s="92">
        <f>Bioquímica!J88</f>
        <v>22</v>
      </c>
      <c r="P80" s="52"/>
      <c r="Q80" s="92">
        <f>Bioquímica!K88</f>
        <v>22</v>
      </c>
      <c r="R80" s="52"/>
      <c r="S80" s="92">
        <f>Bioquímica!L88</f>
        <v>22</v>
      </c>
      <c r="T80" s="52"/>
      <c r="U80" s="92">
        <f>Bioquímica!N88</f>
        <v>22</v>
      </c>
      <c r="V80" s="52"/>
      <c r="W80" s="92">
        <f>Bioquímica!O88</f>
        <v>22</v>
      </c>
      <c r="X80" s="52"/>
      <c r="Y80" s="92">
        <f>Bioquímica!P88</f>
        <v>22</v>
      </c>
      <c r="Z80" s="52"/>
    </row>
    <row r="81" spans="2:26" ht="25.5">
      <c r="B81" s="97" t="s">
        <v>139</v>
      </c>
      <c r="C81" s="92">
        <f>Microbiología!C88</f>
        <v>19</v>
      </c>
      <c r="D81" s="52"/>
      <c r="E81" s="92">
        <f>Microbiología!D88</f>
        <v>19</v>
      </c>
      <c r="F81" s="52"/>
      <c r="G81" s="92">
        <f>Microbiología!E88</f>
        <v>19</v>
      </c>
      <c r="H81" s="52"/>
      <c r="I81" s="92">
        <f>Microbiología!F88</f>
        <v>19</v>
      </c>
      <c r="J81" s="52"/>
      <c r="K81" s="92">
        <f>Microbiología!G88</f>
        <v>19</v>
      </c>
      <c r="L81" s="52"/>
      <c r="M81" s="92">
        <f>Microbiología!H88</f>
        <v>19</v>
      </c>
      <c r="N81" s="52"/>
      <c r="O81" s="92">
        <f>Microbiología!J88</f>
        <v>19</v>
      </c>
      <c r="P81" s="52"/>
      <c r="Q81" s="92">
        <f>Microbiología!K88</f>
        <v>19</v>
      </c>
      <c r="R81" s="52"/>
      <c r="S81" s="92">
        <f>Microbiología!L88</f>
        <v>19</v>
      </c>
      <c r="T81" s="52"/>
      <c r="U81" s="92">
        <f>Microbiología!N88</f>
        <v>19</v>
      </c>
      <c r="V81" s="52"/>
      <c r="W81" s="92">
        <f>Microbiología!O88</f>
        <v>19</v>
      </c>
      <c r="X81" s="52"/>
      <c r="Y81" s="92">
        <f>Microbiología!P88</f>
        <v>19</v>
      </c>
      <c r="Z81" s="52"/>
    </row>
    <row r="82" spans="2:26">
      <c r="B82" s="97" t="s">
        <v>140</v>
      </c>
      <c r="C82" s="92">
        <f>Química!C88</f>
        <v>18</v>
      </c>
      <c r="D82" s="52"/>
      <c r="E82" s="92">
        <f>Química!D88</f>
        <v>18</v>
      </c>
      <c r="F82" s="52"/>
      <c r="G82" s="92">
        <f>Química!E88</f>
        <v>18</v>
      </c>
      <c r="H82" s="52"/>
      <c r="I82" s="92">
        <f>Química!F88</f>
        <v>18</v>
      </c>
      <c r="J82" s="52"/>
      <c r="K82" s="92">
        <f>Química!G88</f>
        <v>18</v>
      </c>
      <c r="L82" s="52"/>
      <c r="M82" s="92">
        <f>Química!H88</f>
        <v>18</v>
      </c>
      <c r="N82" s="52"/>
      <c r="O82" s="92">
        <f>Química!J88</f>
        <v>18</v>
      </c>
      <c r="P82" s="52"/>
      <c r="Q82" s="92">
        <f>Química!K88</f>
        <v>18</v>
      </c>
      <c r="R82" s="52"/>
      <c r="S82" s="92">
        <f>Química!L88</f>
        <v>18</v>
      </c>
      <c r="T82" s="52"/>
      <c r="U82" s="92">
        <f>Química!N88</f>
        <v>18</v>
      </c>
      <c r="V82" s="52"/>
      <c r="W82" s="92">
        <f>Química!O88</f>
        <v>18</v>
      </c>
      <c r="X82" s="52"/>
      <c r="Y82" s="92">
        <f>Química!P88</f>
        <v>18</v>
      </c>
      <c r="Z82" s="52"/>
    </row>
    <row r="83" spans="2:26">
      <c r="B83" s="97" t="s">
        <v>141</v>
      </c>
      <c r="C83" s="92">
        <f>Biología!C88</f>
        <v>24</v>
      </c>
      <c r="D83" s="52"/>
      <c r="E83" s="92">
        <f>Biología!D88</f>
        <v>24</v>
      </c>
      <c r="F83" s="52"/>
      <c r="G83" s="92">
        <f>Biología!E88</f>
        <v>24</v>
      </c>
      <c r="H83" s="52"/>
      <c r="I83" s="92">
        <f>Biología!F88</f>
        <v>24</v>
      </c>
      <c r="J83" s="52"/>
      <c r="K83" s="92">
        <f>Biología!G88</f>
        <v>24</v>
      </c>
      <c r="L83" s="52"/>
      <c r="M83" s="92">
        <f>Biología!H88</f>
        <v>24</v>
      </c>
      <c r="N83" s="52"/>
      <c r="O83" s="92">
        <f>Biología!J88</f>
        <v>24</v>
      </c>
      <c r="P83" s="52"/>
      <c r="Q83" s="92">
        <f>Biología!K88</f>
        <v>24</v>
      </c>
      <c r="R83" s="52"/>
      <c r="S83" s="92">
        <f>Biología!L88</f>
        <v>24</v>
      </c>
      <c r="T83" s="52"/>
      <c r="U83" s="92">
        <f>Biología!N88</f>
        <v>24</v>
      </c>
      <c r="V83" s="52"/>
      <c r="W83" s="92">
        <f>Biología!O88</f>
        <v>24</v>
      </c>
      <c r="X83" s="52"/>
      <c r="Y83" s="92">
        <f>Biología!P88</f>
        <v>24</v>
      </c>
      <c r="Z83" s="52"/>
    </row>
    <row r="84" spans="2:26" ht="25.5">
      <c r="B84" s="97" t="s">
        <v>142</v>
      </c>
      <c r="C84" s="93">
        <f>'Ciencias Alimentarias'!C88</f>
        <v>29</v>
      </c>
      <c r="D84" s="52"/>
      <c r="E84" s="93">
        <f>'Ciencias Alimentarias'!D88</f>
        <v>29</v>
      </c>
      <c r="F84" s="52"/>
      <c r="G84" s="93">
        <f>'Ciencias Alimentarias'!E88</f>
        <v>29</v>
      </c>
      <c r="H84" s="52"/>
      <c r="I84" s="93">
        <f>'Ciencias Alimentarias'!F88</f>
        <v>29</v>
      </c>
      <c r="J84" s="52"/>
      <c r="K84" s="93">
        <f>'Ciencias Alimentarias'!G88</f>
        <v>29</v>
      </c>
      <c r="L84" s="52"/>
      <c r="M84" s="93">
        <f>'Ciencias Alimentarias'!H88</f>
        <v>29</v>
      </c>
      <c r="N84" s="52"/>
      <c r="O84" s="93">
        <f>'Ciencias Alimentarias'!J88</f>
        <v>29</v>
      </c>
      <c r="P84" s="52"/>
      <c r="Q84" s="93">
        <f>'Ciencias Alimentarias'!K88</f>
        <v>29</v>
      </c>
      <c r="R84" s="52"/>
      <c r="S84" s="93">
        <f>'Ciencias Alimentarias'!L88</f>
        <v>29</v>
      </c>
      <c r="T84" s="52"/>
      <c r="U84" s="93">
        <f>'Ciencias Alimentarias'!N88</f>
        <v>29</v>
      </c>
      <c r="V84" s="52"/>
      <c r="W84" s="93">
        <f>'Ciencias Alimentarias'!O88</f>
        <v>29</v>
      </c>
      <c r="X84" s="52"/>
      <c r="Y84" s="93">
        <f>'Ciencias Alimentarias'!P88</f>
        <v>29</v>
      </c>
      <c r="Z84" s="52"/>
    </row>
    <row r="85" spans="2:26" ht="38.25">
      <c r="B85" s="97" t="s">
        <v>143</v>
      </c>
      <c r="C85" s="93">
        <f>'Ciencias Farmacéuticas'!C88</f>
        <v>18</v>
      </c>
      <c r="D85" s="52"/>
      <c r="E85" s="93">
        <f>'Ciencias Farmacéuticas'!D88</f>
        <v>18</v>
      </c>
      <c r="F85" s="52"/>
      <c r="G85" s="93">
        <f>'Ciencias Farmacéuticas'!E88</f>
        <v>18</v>
      </c>
      <c r="H85" s="52"/>
      <c r="I85" s="93">
        <f>'Ciencias Farmacéuticas'!F88</f>
        <v>18</v>
      </c>
      <c r="J85" s="52"/>
      <c r="K85" s="93">
        <f>'Ciencias Farmacéuticas'!G88</f>
        <v>18</v>
      </c>
      <c r="L85" s="52"/>
      <c r="M85" s="93">
        <f>'Ciencias Farmacéuticas'!H88</f>
        <v>18</v>
      </c>
      <c r="N85" s="52"/>
      <c r="O85" s="93">
        <f>'Ciencias Farmacéuticas'!J88</f>
        <v>18</v>
      </c>
      <c r="P85" s="52"/>
      <c r="Q85" s="93">
        <f>'Ciencias Farmacéuticas'!K88</f>
        <v>18</v>
      </c>
      <c r="R85" s="52"/>
      <c r="S85" s="93">
        <f>'Ciencias Farmacéuticas'!L88</f>
        <v>18</v>
      </c>
      <c r="T85" s="52"/>
      <c r="U85" s="93">
        <f>'Ciencias Farmacéuticas'!N88</f>
        <v>18</v>
      </c>
      <c r="V85" s="52"/>
      <c r="W85" s="93">
        <f>'Ciencias Farmacéuticas'!O88</f>
        <v>18</v>
      </c>
      <c r="X85" s="52"/>
      <c r="Y85" s="93">
        <f>'Ciencias Farmacéuticas'!P88</f>
        <v>18</v>
      </c>
      <c r="Z85" s="52"/>
    </row>
    <row r="86" spans="2:26" ht="51">
      <c r="B86" s="98" t="s">
        <v>154</v>
      </c>
      <c r="C86" s="99">
        <f>SUM(C77:C85)</f>
        <v>166</v>
      </c>
      <c r="D86" s="52"/>
      <c r="E86" s="99">
        <f>SUM(E77:E85)</f>
        <v>166</v>
      </c>
      <c r="F86" s="52"/>
      <c r="G86" s="99">
        <f>SUM(G77:G85)</f>
        <v>166</v>
      </c>
      <c r="H86" s="52"/>
      <c r="I86" s="99">
        <f>SUM(I77:I85)</f>
        <v>166</v>
      </c>
      <c r="J86" s="52"/>
      <c r="K86" s="99">
        <f>SUM(K77:K85)</f>
        <v>166</v>
      </c>
      <c r="L86" s="52"/>
      <c r="M86" s="99">
        <f>SUM(M77:M85)</f>
        <v>166</v>
      </c>
      <c r="N86" s="52"/>
      <c r="O86" s="99">
        <f>SUM(O77:O85)</f>
        <v>166</v>
      </c>
      <c r="P86" s="52"/>
      <c r="Q86" s="99">
        <f>SUM(Q77:Q85)</f>
        <v>166</v>
      </c>
      <c r="R86" s="52"/>
      <c r="S86" s="99">
        <f>SUM(S77:S85)</f>
        <v>166</v>
      </c>
      <c r="T86" s="52"/>
      <c r="U86" s="99">
        <f>SUM(U77:U85)</f>
        <v>166</v>
      </c>
      <c r="V86" s="52"/>
      <c r="W86" s="99">
        <f>SUM(W77:W85)</f>
        <v>166</v>
      </c>
      <c r="X86" s="52"/>
      <c r="Y86" s="99">
        <f>SUM(Y77:Y85)</f>
        <v>166</v>
      </c>
      <c r="Z86" s="52"/>
    </row>
    <row r="87" spans="2:26" ht="15.75">
      <c r="B87" s="211" t="s">
        <v>145</v>
      </c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</row>
    <row r="88" spans="2:26">
      <c r="B88" s="91" t="s">
        <v>146</v>
      </c>
      <c r="C88" s="92">
        <f>Contabilidad!C88</f>
        <v>34</v>
      </c>
      <c r="D88" s="52"/>
      <c r="E88" s="92">
        <f>Contabilidad!D88</f>
        <v>34</v>
      </c>
      <c r="F88" s="52"/>
      <c r="G88" s="92">
        <f>Contabilidad!E88</f>
        <v>34</v>
      </c>
      <c r="H88" s="52"/>
      <c r="I88" s="92">
        <f>Contabilidad!F88</f>
        <v>34</v>
      </c>
      <c r="J88" s="52"/>
      <c r="K88" s="92">
        <f>Contabilidad!G88</f>
        <v>34</v>
      </c>
      <c r="L88" s="52"/>
      <c r="M88" s="92">
        <f>Contabilidad!H88</f>
        <v>34</v>
      </c>
      <c r="N88" s="52"/>
      <c r="O88" s="92">
        <f>Contabilidad!J88</f>
        <v>34</v>
      </c>
      <c r="P88" s="52"/>
      <c r="Q88" s="92">
        <f>Contabilidad!K88</f>
        <v>34</v>
      </c>
      <c r="R88" s="52"/>
      <c r="S88" s="92">
        <f>Contabilidad!L88</f>
        <v>34</v>
      </c>
      <c r="T88" s="52"/>
      <c r="U88" s="92">
        <f>Contabilidad!N88</f>
        <v>34</v>
      </c>
      <c r="V88" s="52"/>
      <c r="W88" s="92">
        <f>Contabilidad!O88</f>
        <v>34</v>
      </c>
      <c r="X88" s="52"/>
      <c r="Y88" s="92">
        <f>Contabilidad!P88</f>
        <v>34</v>
      </c>
      <c r="Z88" s="52"/>
    </row>
    <row r="89" spans="2:26">
      <c r="B89" s="91" t="s">
        <v>147</v>
      </c>
      <c r="C89" s="92">
        <f>Economía!C88</f>
        <v>38</v>
      </c>
      <c r="D89" s="52"/>
      <c r="E89" s="92">
        <f>Economía!D88</f>
        <v>38</v>
      </c>
      <c r="F89" s="52"/>
      <c r="G89" s="92">
        <f>Economía!E88</f>
        <v>38</v>
      </c>
      <c r="H89" s="52"/>
      <c r="I89" s="92">
        <f>Economía!F88</f>
        <v>38</v>
      </c>
      <c r="J89" s="52"/>
      <c r="K89" s="92">
        <f>Economía!G88</f>
        <v>38</v>
      </c>
      <c r="L89" s="52"/>
      <c r="M89" s="92">
        <f>Economía!H88</f>
        <v>38</v>
      </c>
      <c r="N89" s="52"/>
      <c r="O89" s="92">
        <f>Economía!J88</f>
        <v>38</v>
      </c>
      <c r="P89" s="52"/>
      <c r="Q89" s="92">
        <f>Economía!K88</f>
        <v>38</v>
      </c>
      <c r="R89" s="52"/>
      <c r="S89" s="92">
        <f>Economía!L88</f>
        <v>38</v>
      </c>
      <c r="T89" s="52"/>
      <c r="U89" s="92">
        <f>Economía!N88</f>
        <v>38</v>
      </c>
      <c r="V89" s="52"/>
      <c r="W89" s="92">
        <f>Economía!O88</f>
        <v>38</v>
      </c>
      <c r="X89" s="52"/>
      <c r="Y89" s="92">
        <f>Economía!P88</f>
        <v>38</v>
      </c>
      <c r="Z89" s="52"/>
    </row>
    <row r="90" spans="2:26">
      <c r="B90" s="91" t="s">
        <v>148</v>
      </c>
      <c r="C90" s="92">
        <f>Turismo!C88</f>
        <v>32</v>
      </c>
      <c r="D90" s="52"/>
      <c r="E90" s="92">
        <f>Turismo!D88</f>
        <v>32</v>
      </c>
      <c r="F90" s="52"/>
      <c r="G90" s="92">
        <f>Turismo!E88</f>
        <v>32</v>
      </c>
      <c r="H90" s="52"/>
      <c r="I90" s="92">
        <f>Turismo!F88</f>
        <v>32</v>
      </c>
      <c r="J90" s="52"/>
      <c r="K90" s="92">
        <f>Turismo!G88</f>
        <v>32</v>
      </c>
      <c r="L90" s="52"/>
      <c r="M90" s="92">
        <f>Turismo!H88</f>
        <v>32</v>
      </c>
      <c r="N90" s="52"/>
      <c r="O90" s="92">
        <f>Turismo!J88</f>
        <v>32</v>
      </c>
      <c r="P90" s="52"/>
      <c r="Q90" s="92">
        <f>Turismo!K88</f>
        <v>32</v>
      </c>
      <c r="R90" s="52"/>
      <c r="S90" s="92">
        <f>Turismo!L88</f>
        <v>32</v>
      </c>
      <c r="T90" s="52"/>
      <c r="U90" s="92">
        <f>Turismo!N88</f>
        <v>32</v>
      </c>
      <c r="V90" s="52"/>
      <c r="W90" s="92">
        <f>Turismo!O88</f>
        <v>32</v>
      </c>
      <c r="X90" s="52"/>
      <c r="Y90" s="92">
        <f>Turismo!P88</f>
        <v>32</v>
      </c>
      <c r="Z90" s="52"/>
    </row>
    <row r="91" spans="2:26" ht="51">
      <c r="B91" s="94" t="s">
        <v>149</v>
      </c>
      <c r="C91" s="95">
        <f>SUM(C88:C90)</f>
        <v>104</v>
      </c>
      <c r="D91" s="52"/>
      <c r="E91" s="95">
        <f>SUM(E88:E90)</f>
        <v>104</v>
      </c>
      <c r="F91" s="52"/>
      <c r="G91" s="95">
        <f>SUM(G88:G90)</f>
        <v>104</v>
      </c>
      <c r="H91" s="52"/>
      <c r="I91" s="95">
        <f>SUM(I88:I90)</f>
        <v>104</v>
      </c>
      <c r="J91" s="52"/>
      <c r="K91" s="95">
        <f>SUM(K88:K90)</f>
        <v>104</v>
      </c>
      <c r="L91" s="52"/>
      <c r="M91" s="95">
        <f>SUM(M88:M90)</f>
        <v>104</v>
      </c>
      <c r="N91" s="52"/>
      <c r="O91" s="95">
        <f>SUM(O88:O90)</f>
        <v>104</v>
      </c>
      <c r="P91" s="52"/>
      <c r="Q91" s="95">
        <f>SUM(Q88:Q90)</f>
        <v>104</v>
      </c>
      <c r="R91" s="52"/>
      <c r="S91" s="95">
        <f>SUM(S88:S90)</f>
        <v>104</v>
      </c>
      <c r="T91" s="52"/>
      <c r="U91" s="95">
        <f>SUM(U88:U90)</f>
        <v>104</v>
      </c>
      <c r="V91" s="52"/>
      <c r="W91" s="95">
        <f>SUM(W88:W90)</f>
        <v>104</v>
      </c>
      <c r="X91" s="52"/>
      <c r="Y91" s="95">
        <f>SUM(Y88:Y90)</f>
        <v>104</v>
      </c>
      <c r="Z91" s="52"/>
    </row>
    <row r="92" spans="2:26" ht="15.75">
      <c r="B92" s="204" t="s">
        <v>150</v>
      </c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6"/>
    </row>
    <row r="93" spans="2:26">
      <c r="B93" s="95" t="s">
        <v>151</v>
      </c>
      <c r="C93" s="100">
        <f>C72+C75+C86+C91</f>
        <v>634</v>
      </c>
      <c r="D93" s="101"/>
      <c r="E93" s="100">
        <f>E72+E75+E86+E91</f>
        <v>634</v>
      </c>
      <c r="F93" s="101"/>
      <c r="G93" s="100">
        <f>G72+G75+G86+G91</f>
        <v>634</v>
      </c>
      <c r="H93" s="101"/>
      <c r="I93" s="100">
        <f>I72+I75+I86+I91</f>
        <v>634</v>
      </c>
      <c r="J93" s="101"/>
      <c r="K93" s="100">
        <f>K72+K75+K86+K91</f>
        <v>634</v>
      </c>
      <c r="L93" s="101"/>
      <c r="M93" s="100">
        <f>M72+M75+M86+M91</f>
        <v>634</v>
      </c>
      <c r="N93" s="101"/>
      <c r="O93" s="100">
        <f>O72+O75+O86+O91</f>
        <v>634</v>
      </c>
      <c r="P93" s="101"/>
      <c r="Q93" s="100">
        <f>Q72+Q75+Q86+Q91</f>
        <v>634</v>
      </c>
      <c r="R93" s="101"/>
      <c r="S93" s="100">
        <f>S72+S75+S86+S91</f>
        <v>634</v>
      </c>
      <c r="T93" s="101"/>
      <c r="U93" s="100">
        <f>U72+U75+U86+U91</f>
        <v>634</v>
      </c>
      <c r="V93" s="101"/>
      <c r="W93" s="100">
        <f>W72+W75+W86+W91</f>
        <v>634</v>
      </c>
      <c r="X93" s="101"/>
      <c r="Y93" s="100">
        <f>Y72+Y75+Y86++Y91</f>
        <v>634</v>
      </c>
      <c r="Z93" s="101"/>
    </row>
    <row r="98" spans="2:26">
      <c r="B98" s="213" t="s">
        <v>155</v>
      </c>
      <c r="C98" s="213"/>
      <c r="D98" s="213"/>
      <c r="E98" s="213"/>
      <c r="F98" s="213"/>
      <c r="G98" s="214"/>
      <c r="H98" s="214"/>
      <c r="I98" s="214"/>
      <c r="J98" s="214"/>
    </row>
    <row r="99" spans="2:26">
      <c r="B99" s="215" t="s">
        <v>110</v>
      </c>
      <c r="C99" s="216" t="s">
        <v>6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7" t="s">
        <v>7</v>
      </c>
      <c r="P99" s="217"/>
      <c r="Q99" s="217"/>
      <c r="R99" s="217"/>
      <c r="S99" s="217"/>
      <c r="T99" s="217"/>
      <c r="U99" s="212" t="s">
        <v>8</v>
      </c>
      <c r="V99" s="218"/>
      <c r="W99" s="218"/>
      <c r="X99" s="218"/>
      <c r="Y99" s="218"/>
      <c r="Z99" s="218"/>
    </row>
    <row r="100" spans="2:26">
      <c r="B100" s="162"/>
      <c r="C100" s="169" t="s">
        <v>111</v>
      </c>
      <c r="D100" s="162"/>
      <c r="E100" s="169" t="s">
        <v>10</v>
      </c>
      <c r="F100" s="162"/>
      <c r="G100" s="169" t="s">
        <v>11</v>
      </c>
      <c r="H100" s="162"/>
      <c r="I100" s="219" t="s">
        <v>12</v>
      </c>
      <c r="J100" s="220"/>
      <c r="K100" s="169" t="s">
        <v>13</v>
      </c>
      <c r="L100" s="162"/>
      <c r="M100" s="169" t="s">
        <v>14</v>
      </c>
      <c r="N100" s="162"/>
      <c r="O100" s="161" t="s">
        <v>112</v>
      </c>
      <c r="P100" s="162"/>
      <c r="Q100" s="161" t="s">
        <v>17</v>
      </c>
      <c r="R100" s="162"/>
      <c r="S100" s="161" t="s">
        <v>113</v>
      </c>
      <c r="T100" s="162"/>
      <c r="U100" s="183" t="s">
        <v>19</v>
      </c>
      <c r="V100" s="162"/>
      <c r="W100" s="183" t="s">
        <v>20</v>
      </c>
      <c r="X100" s="207"/>
      <c r="Y100" s="183" t="s">
        <v>114</v>
      </c>
      <c r="Z100" s="162"/>
    </row>
    <row r="101" spans="2:26">
      <c r="B101" s="162"/>
      <c r="C101" s="162"/>
      <c r="D101" s="162"/>
      <c r="E101" s="162"/>
      <c r="F101" s="162"/>
      <c r="G101" s="162"/>
      <c r="H101" s="162"/>
      <c r="I101" s="221"/>
      <c r="J101" s="22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207"/>
      <c r="X101" s="207"/>
      <c r="Y101" s="162"/>
      <c r="Z101" s="162"/>
    </row>
    <row r="102" spans="2:26">
      <c r="B102" s="162"/>
      <c r="C102" s="162"/>
      <c r="D102" s="162"/>
      <c r="E102" s="162"/>
      <c r="F102" s="162"/>
      <c r="G102" s="162"/>
      <c r="H102" s="162"/>
      <c r="I102" s="223"/>
      <c r="J102" s="224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207"/>
      <c r="X102" s="207"/>
      <c r="Y102" s="162"/>
      <c r="Z102" s="162"/>
    </row>
    <row r="103" spans="2:26">
      <c r="B103" s="162"/>
      <c r="C103" s="50" t="s">
        <v>156</v>
      </c>
      <c r="D103" s="50" t="s">
        <v>157</v>
      </c>
      <c r="E103" s="50" t="s">
        <v>156</v>
      </c>
      <c r="F103" s="50" t="s">
        <v>157</v>
      </c>
      <c r="G103" s="50" t="s">
        <v>156</v>
      </c>
      <c r="H103" s="50" t="s">
        <v>157</v>
      </c>
      <c r="I103" s="50" t="s">
        <v>156</v>
      </c>
      <c r="J103" s="50" t="s">
        <v>157</v>
      </c>
      <c r="K103" s="50" t="s">
        <v>156</v>
      </c>
      <c r="L103" s="50" t="s">
        <v>157</v>
      </c>
      <c r="M103" s="50" t="s">
        <v>156</v>
      </c>
      <c r="N103" s="50" t="s">
        <v>157</v>
      </c>
      <c r="O103" s="50" t="s">
        <v>156</v>
      </c>
      <c r="P103" s="50" t="s">
        <v>157</v>
      </c>
      <c r="Q103" s="50" t="s">
        <v>156</v>
      </c>
      <c r="R103" s="50" t="s">
        <v>157</v>
      </c>
      <c r="S103" s="50" t="s">
        <v>156</v>
      </c>
      <c r="T103" s="50" t="s">
        <v>157</v>
      </c>
      <c r="U103" s="50" t="s">
        <v>156</v>
      </c>
      <c r="V103" s="50" t="s">
        <v>157</v>
      </c>
      <c r="W103" s="50" t="s">
        <v>156</v>
      </c>
      <c r="X103" s="50" t="s">
        <v>157</v>
      </c>
      <c r="Y103" s="50" t="s">
        <v>156</v>
      </c>
      <c r="Z103" s="50" t="s">
        <v>157</v>
      </c>
    </row>
    <row r="104" spans="2:26" ht="15.75">
      <c r="B104" s="208" t="s">
        <v>117</v>
      </c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 spans="2:26" ht="38.25">
      <c r="B105" s="91" t="s">
        <v>118</v>
      </c>
      <c r="C105" s="92">
        <f>'Ciencias de la Información'!$C$96</f>
        <v>24</v>
      </c>
      <c r="D105" s="92">
        <f>'Ciencias de la Información'!$C$97</f>
        <v>100</v>
      </c>
      <c r="E105" s="92">
        <f>'Ciencias de la Información'!$D$96</f>
        <v>24</v>
      </c>
      <c r="F105" s="92">
        <f>'Ciencias de la Información'!$D$97</f>
        <v>100</v>
      </c>
      <c r="G105" s="92">
        <f>'Ciencias de la Información'!$E$96</f>
        <v>24</v>
      </c>
      <c r="H105" s="92">
        <f>'Ciencias de la Información'!$E$97</f>
        <v>100</v>
      </c>
      <c r="I105" s="92">
        <f>'Ciencias de la Información'!$F$96</f>
        <v>24</v>
      </c>
      <c r="J105" s="92">
        <f>'Ciencias de la Información'!$F$97</f>
        <v>100</v>
      </c>
      <c r="K105" s="92">
        <f>'Ciencias de la Información'!$G$96</f>
        <v>24</v>
      </c>
      <c r="L105" s="92">
        <f>'Ciencias de la Información'!$H$97</f>
        <v>100</v>
      </c>
      <c r="M105" s="92">
        <f>'Ciencias de la Información'!$H$96</f>
        <v>24</v>
      </c>
      <c r="N105" s="92">
        <f>'Ciencias de la Información'!$H$97</f>
        <v>100</v>
      </c>
      <c r="O105" s="92">
        <f>'Ciencias de la Información'!$J$96</f>
        <v>22</v>
      </c>
      <c r="P105" s="92">
        <f>'Ciencias de la Información'!$J$97</f>
        <v>91.666666666666657</v>
      </c>
      <c r="Q105" s="92">
        <f>'Ciencias de la Información'!$K$96</f>
        <v>22</v>
      </c>
      <c r="R105" s="92">
        <f>'Ciencias de la Información'!$K$97</f>
        <v>91.666666666666657</v>
      </c>
      <c r="S105" s="92">
        <f>'Ciencias de la Información'!$L$96</f>
        <v>21</v>
      </c>
      <c r="T105" s="92">
        <f>'Ciencias de la Información'!$L$97</f>
        <v>87.5</v>
      </c>
      <c r="U105" s="92">
        <f>'Ciencias de la Información'!$N$96</f>
        <v>24</v>
      </c>
      <c r="V105" s="92">
        <f>'Ciencias de la Información'!$N$97</f>
        <v>100</v>
      </c>
      <c r="W105" s="92">
        <f>'Ciencias de la Información'!$O$96</f>
        <v>24</v>
      </c>
      <c r="X105" s="92">
        <f>'Ciencias de la Información'!$O$97</f>
        <v>100</v>
      </c>
      <c r="Y105" s="92">
        <f>'Ciencias de la Información'!$P$96</f>
        <v>24</v>
      </c>
      <c r="Z105" s="92">
        <f>'Ciencias de la Información'!$P$97</f>
        <v>100</v>
      </c>
    </row>
    <row r="106" spans="2:26">
      <c r="B106" s="91" t="s">
        <v>119</v>
      </c>
      <c r="C106" s="92">
        <f>Psicología!$C$96</f>
        <v>29</v>
      </c>
      <c r="D106" s="92">
        <f>Psicología!$C$97</f>
        <v>100</v>
      </c>
      <c r="E106" s="92">
        <f>Psicología!$D$96</f>
        <v>29</v>
      </c>
      <c r="F106" s="92">
        <f>Psicología!$D$97</f>
        <v>100</v>
      </c>
      <c r="G106" s="92">
        <f>Psicología!$E$96</f>
        <v>29</v>
      </c>
      <c r="H106" s="92">
        <f>Psicología!$E$97</f>
        <v>100</v>
      </c>
      <c r="I106" s="92">
        <f>Psicología!$F$96</f>
        <v>29</v>
      </c>
      <c r="J106" s="92">
        <f>Psicología!$F$97</f>
        <v>100</v>
      </c>
      <c r="K106" s="92">
        <f>Psicología!$G$96</f>
        <v>29</v>
      </c>
      <c r="L106" s="92">
        <f>Psicología!$H$97</f>
        <v>100</v>
      </c>
      <c r="M106" s="92">
        <f>Psicología!$H$96</f>
        <v>29</v>
      </c>
      <c r="N106" s="92">
        <f>Psicología!$H$97</f>
        <v>100</v>
      </c>
      <c r="O106" s="92">
        <f>Psicología!$J$96</f>
        <v>28</v>
      </c>
      <c r="P106" s="92">
        <f>Psicología!$J$97</f>
        <v>96.551724137931032</v>
      </c>
      <c r="Q106" s="92">
        <f>Psicología!$K$96</f>
        <v>24</v>
      </c>
      <c r="R106" s="92">
        <f>Psicología!$K$97</f>
        <v>82.758620689655174</v>
      </c>
      <c r="S106" s="92">
        <f>Psicología!$L$96</f>
        <v>12</v>
      </c>
      <c r="T106" s="92">
        <f>Psicología!$L$97</f>
        <v>41.379310344827587</v>
      </c>
      <c r="U106" s="92">
        <f>Psicología!$N$96</f>
        <v>27</v>
      </c>
      <c r="V106" s="92">
        <f>Psicología!$N$97</f>
        <v>93.103448275862064</v>
      </c>
      <c r="W106" s="92">
        <f>Psicología!$O$96</f>
        <v>26</v>
      </c>
      <c r="X106" s="92">
        <f>Psicología!$O$97</f>
        <v>89.65517241379311</v>
      </c>
      <c r="Y106" s="92">
        <f>Psicología!$P$96</f>
        <v>29</v>
      </c>
      <c r="Z106" s="92">
        <f>Psicología!$P$97</f>
        <v>100</v>
      </c>
    </row>
    <row r="107" spans="2:26">
      <c r="B107" s="91" t="s">
        <v>120</v>
      </c>
      <c r="C107" s="92">
        <f>Letras!$C$96</f>
        <v>28</v>
      </c>
      <c r="D107" s="92">
        <f>Letras!$C$97</f>
        <v>100</v>
      </c>
      <c r="E107" s="92">
        <f>Letras!$D$96</f>
        <v>27</v>
      </c>
      <c r="F107" s="92">
        <f>Letras!$D$97</f>
        <v>96.428571428571431</v>
      </c>
      <c r="G107" s="92">
        <f>Letras!$E$96</f>
        <v>27</v>
      </c>
      <c r="H107" s="92">
        <f>Letras!$E$97</f>
        <v>96.428571428571431</v>
      </c>
      <c r="I107" s="92">
        <f>Letras!$F$96</f>
        <v>28</v>
      </c>
      <c r="J107" s="92">
        <f>Letras!$F$97</f>
        <v>100</v>
      </c>
      <c r="K107" s="92">
        <f>Letras!$G$96</f>
        <v>27</v>
      </c>
      <c r="L107" s="92">
        <f>Letras!$H$97</f>
        <v>96.428571428571431</v>
      </c>
      <c r="M107" s="92">
        <f>Letras!$H$96</f>
        <v>27</v>
      </c>
      <c r="N107" s="92">
        <f>Letras!$H$97</f>
        <v>96.428571428571431</v>
      </c>
      <c r="O107" s="92">
        <f>Letras!$J$96</f>
        <v>24</v>
      </c>
      <c r="P107" s="92">
        <f>Letras!$J$97</f>
        <v>85.714285714285708</v>
      </c>
      <c r="Q107" s="92">
        <f>Letras!$K$96</f>
        <v>27</v>
      </c>
      <c r="R107" s="92">
        <f>Letras!$K$97</f>
        <v>96.428571428571431</v>
      </c>
      <c r="S107" s="92">
        <f>Letras!$L$96</f>
        <v>28</v>
      </c>
      <c r="T107" s="92">
        <f>Letras!$L$97</f>
        <v>100</v>
      </c>
      <c r="U107" s="92">
        <f>Letras!$N$96</f>
        <v>21</v>
      </c>
      <c r="V107" s="92">
        <f>Letras!$N$97</f>
        <v>75</v>
      </c>
      <c r="W107" s="92">
        <f>Letras!$O$96</f>
        <v>26</v>
      </c>
      <c r="X107" s="92">
        <f>Letras!$O$97</f>
        <v>92.857142857142861</v>
      </c>
      <c r="Y107" s="92">
        <f>Letras!$P$96</f>
        <v>28</v>
      </c>
      <c r="Z107" s="92">
        <f>Letras!$P$97</f>
        <v>100</v>
      </c>
    </row>
    <row r="108" spans="2:26">
      <c r="B108" s="91" t="s">
        <v>121</v>
      </c>
      <c r="C108" s="92">
        <f>Derecho!$C$96</f>
        <v>33</v>
      </c>
      <c r="D108" s="92">
        <f>Derecho!$C$97</f>
        <v>100</v>
      </c>
      <c r="E108" s="92">
        <f>Derecho!$D$96</f>
        <v>24</v>
      </c>
      <c r="F108" s="92">
        <f>Derecho!$D$97</f>
        <v>72.727272727272734</v>
      </c>
      <c r="G108" s="92">
        <f>Derecho!$E$96</f>
        <v>24</v>
      </c>
      <c r="H108" s="92">
        <f>Derecho!$E$97</f>
        <v>72.727272727272734</v>
      </c>
      <c r="I108" s="92">
        <f>Derecho!$F$96</f>
        <v>33</v>
      </c>
      <c r="J108" s="92">
        <f>Derecho!$F$97</f>
        <v>100</v>
      </c>
      <c r="K108" s="92">
        <f>Derecho!$G$96</f>
        <v>33</v>
      </c>
      <c r="L108" s="92">
        <f>Derecho!$H$97</f>
        <v>100</v>
      </c>
      <c r="M108" s="92">
        <f>Derecho!$H$96</f>
        <v>33</v>
      </c>
      <c r="N108" s="92">
        <f>Derecho!$H$97</f>
        <v>100</v>
      </c>
      <c r="O108" s="92">
        <f>Derecho!$J$96</f>
        <v>0</v>
      </c>
      <c r="P108" s="92">
        <f>Derecho!$J$97</f>
        <v>0</v>
      </c>
      <c r="Q108" s="92">
        <f>Derecho!$K$96</f>
        <v>33</v>
      </c>
      <c r="R108" s="92">
        <f>Derecho!$K$97</f>
        <v>100</v>
      </c>
      <c r="S108" s="92">
        <f>Derecho!$L$96</f>
        <v>29</v>
      </c>
      <c r="T108" s="92">
        <f>Derecho!$L$97</f>
        <v>87.878787878787875</v>
      </c>
      <c r="U108" s="92">
        <f>Derecho!$N$96</f>
        <v>28</v>
      </c>
      <c r="V108" s="92">
        <f>Derecho!$N$97</f>
        <v>84.848484848484844</v>
      </c>
      <c r="W108" s="92">
        <f>Derecho!$O$96</f>
        <v>33</v>
      </c>
      <c r="X108" s="92">
        <f>Derecho!$O$97</f>
        <v>100</v>
      </c>
      <c r="Y108" s="92">
        <f>Derecho!$P$96</f>
        <v>33</v>
      </c>
      <c r="Z108" s="92">
        <f>Derecho!$P$97</f>
        <v>100</v>
      </c>
    </row>
    <row r="109" spans="2:26" ht="25.5">
      <c r="B109" s="91" t="s">
        <v>122</v>
      </c>
      <c r="C109" s="92">
        <f>'Historia del Arte'!$C$96</f>
        <v>24</v>
      </c>
      <c r="D109" s="92">
        <f>'Historia del Arte'!$C$97</f>
        <v>100</v>
      </c>
      <c r="E109" s="92">
        <f>'Historia del Arte'!$D$96</f>
        <v>20</v>
      </c>
      <c r="F109" s="92">
        <f>'Historia del Arte'!$D$97</f>
        <v>83.333333333333343</v>
      </c>
      <c r="G109" s="92">
        <f>'Historia del Arte'!$E$96</f>
        <v>20</v>
      </c>
      <c r="H109" s="92">
        <f>'Historia del Arte'!$E$97</f>
        <v>83.333333333333343</v>
      </c>
      <c r="I109" s="92">
        <f>'Historia del Arte'!$F$96</f>
        <v>24</v>
      </c>
      <c r="J109" s="92">
        <f>'Historia del Arte'!$F$97</f>
        <v>100</v>
      </c>
      <c r="K109" s="92">
        <f>'Historia del Arte'!$G$96</f>
        <v>24</v>
      </c>
      <c r="L109" s="92">
        <f>'Historia del Arte'!$H$97</f>
        <v>100</v>
      </c>
      <c r="M109" s="92">
        <f>'Historia del Arte'!$H$96</f>
        <v>24</v>
      </c>
      <c r="N109" s="92">
        <f>'Historia del Arte'!$H$97</f>
        <v>100</v>
      </c>
      <c r="O109" s="92">
        <f>'Historia del Arte'!$J$96</f>
        <v>13</v>
      </c>
      <c r="P109" s="92">
        <f>'Historia del Arte'!$J$97</f>
        <v>54.166666666666664</v>
      </c>
      <c r="Q109" s="92">
        <f>'Historia del Arte'!$K$96</f>
        <v>19</v>
      </c>
      <c r="R109" s="92">
        <f>'Historia del Arte'!$K$97</f>
        <v>79.166666666666657</v>
      </c>
      <c r="S109" s="92">
        <f>'Historia del Arte'!$L$96</f>
        <v>17</v>
      </c>
      <c r="T109" s="92">
        <f>'Historia del Arte'!$L$97</f>
        <v>70.833333333333343</v>
      </c>
      <c r="U109" s="92">
        <f>'Historia del Arte'!$N$96</f>
        <v>17</v>
      </c>
      <c r="V109" s="92">
        <f>'Historia del Arte'!$N$97</f>
        <v>70.833333333333343</v>
      </c>
      <c r="W109" s="92">
        <f>'Historia del Arte'!$O$96</f>
        <v>21</v>
      </c>
      <c r="X109" s="92">
        <f>'Historia del Arte'!$O$97</f>
        <v>87.5</v>
      </c>
      <c r="Y109" s="92">
        <f>'Historia del Arte'!$P$96</f>
        <v>24</v>
      </c>
      <c r="Z109" s="92">
        <f>'Historia del Arte'!$P$97</f>
        <v>100</v>
      </c>
    </row>
    <row r="110" spans="2:26">
      <c r="B110" s="91" t="s">
        <v>83</v>
      </c>
      <c r="C110" s="92">
        <f>Filosofía!$C$96</f>
        <v>25</v>
      </c>
      <c r="D110" s="92">
        <f>Filosofía!$C$97</f>
        <v>100</v>
      </c>
      <c r="E110" s="92">
        <f>Filosofía!$D$96</f>
        <v>18</v>
      </c>
      <c r="F110" s="92">
        <f>Filosofía!$D$97</f>
        <v>72</v>
      </c>
      <c r="G110" s="92">
        <f>Filosofía!$E$96</f>
        <v>18</v>
      </c>
      <c r="H110" s="92">
        <f>Filosofía!$E$97</f>
        <v>72</v>
      </c>
      <c r="I110" s="92">
        <f>Filosofía!$F$96</f>
        <v>25</v>
      </c>
      <c r="J110" s="92">
        <f>Filosofía!$F$97</f>
        <v>100</v>
      </c>
      <c r="K110" s="92">
        <f>Filosofía!$G$96</f>
        <v>25</v>
      </c>
      <c r="L110" s="92">
        <f>Filosofía!$H$97</f>
        <v>100</v>
      </c>
      <c r="M110" s="92">
        <f>Filosofía!$H$96</f>
        <v>25</v>
      </c>
      <c r="N110" s="92">
        <f>Filosofía!$H$97</f>
        <v>100</v>
      </c>
      <c r="O110" s="92">
        <f>Filosofía!$J$96</f>
        <v>24</v>
      </c>
      <c r="P110" s="92">
        <f>Filosofía!$J$97</f>
        <v>96</v>
      </c>
      <c r="Q110" s="92">
        <f>Filosofía!$K$96</f>
        <v>23</v>
      </c>
      <c r="R110" s="92">
        <f>Filosofía!$K$97</f>
        <v>92</v>
      </c>
      <c r="S110" s="92">
        <f>Filosofía!$L$96</f>
        <v>23</v>
      </c>
      <c r="T110" s="92">
        <f>Filosofía!$L$97</f>
        <v>92</v>
      </c>
      <c r="U110" s="92">
        <f>Filosofía!$N$96</f>
        <v>22</v>
      </c>
      <c r="V110" s="92">
        <f>Filosofía!$N$97</f>
        <v>88</v>
      </c>
      <c r="W110" s="92">
        <f>Filosofía!$O$96</f>
        <v>24</v>
      </c>
      <c r="X110" s="92">
        <f>Filosofía!$O$97</f>
        <v>96</v>
      </c>
      <c r="Y110" s="92">
        <f>Filosofía!$P$96</f>
        <v>25</v>
      </c>
      <c r="Z110" s="92">
        <f>Filosofía!$P$97</f>
        <v>100</v>
      </c>
    </row>
    <row r="111" spans="2:26" ht="25.5">
      <c r="B111" s="91" t="s">
        <v>123</v>
      </c>
      <c r="C111" s="92">
        <f>'Comunicación Social'!$C$96</f>
        <v>35</v>
      </c>
      <c r="D111" s="92">
        <f>'Comunicación Social'!$C$97</f>
        <v>92.10526315789474</v>
      </c>
      <c r="E111" s="92">
        <f>'Comunicación Social'!$D$96</f>
        <v>35</v>
      </c>
      <c r="F111" s="92">
        <f>'Comunicación Social'!$D$97</f>
        <v>92.10526315789474</v>
      </c>
      <c r="G111" s="92">
        <f>'Comunicación Social'!$E$96</f>
        <v>35</v>
      </c>
      <c r="H111" s="92">
        <f>'Comunicación Social'!$E$97</f>
        <v>92.10526315789474</v>
      </c>
      <c r="I111" s="92">
        <f>'Comunicación Social'!$F$96</f>
        <v>38</v>
      </c>
      <c r="J111" s="92">
        <f>'Comunicación Social'!$F$97</f>
        <v>100</v>
      </c>
      <c r="K111" s="92">
        <f>'Comunicación Social'!$G$96</f>
        <v>38</v>
      </c>
      <c r="L111" s="92">
        <f>'Comunicación Social'!$H$97</f>
        <v>100</v>
      </c>
      <c r="M111" s="92">
        <f>'Comunicación Social'!$H$96</f>
        <v>38</v>
      </c>
      <c r="N111" s="92">
        <f>'Comunicación Social'!$H$97</f>
        <v>100</v>
      </c>
      <c r="O111" s="92">
        <f>'Comunicación Social'!$J$96</f>
        <v>30</v>
      </c>
      <c r="P111" s="92">
        <f>'Comunicación Social'!$J$97</f>
        <v>78.94736842105263</v>
      </c>
      <c r="Q111" s="92">
        <f>'Comunicación Social'!$K$96</f>
        <v>32</v>
      </c>
      <c r="R111" s="92">
        <f>'Comunicación Social'!$K$97</f>
        <v>84.210526315789465</v>
      </c>
      <c r="S111" s="92">
        <f>'Comunicación Social'!$L$96</f>
        <v>28</v>
      </c>
      <c r="T111" s="92">
        <f>'Comunicación Social'!$L$97</f>
        <v>73.68421052631578</v>
      </c>
      <c r="U111" s="92">
        <f>'Comunicación Social'!$N$96</f>
        <v>27</v>
      </c>
      <c r="V111" s="92">
        <f>'Comunicación Social'!$N$97</f>
        <v>71.05263157894737</v>
      </c>
      <c r="W111" s="92">
        <f>'Comunicación Social'!$O$96</f>
        <v>29</v>
      </c>
      <c r="X111" s="92">
        <f>'Comunicación Social'!$O$97</f>
        <v>76.31578947368422</v>
      </c>
      <c r="Y111" s="92">
        <f>'Comunicación Social'!$P$96</f>
        <v>38</v>
      </c>
      <c r="Z111" s="92">
        <f>'Comunicación Social'!$P$97</f>
        <v>100</v>
      </c>
    </row>
    <row r="112" spans="2:26">
      <c r="B112" s="91" t="s">
        <v>124</v>
      </c>
      <c r="C112" s="92">
        <f>Periodismo!$C$96</f>
        <v>38</v>
      </c>
      <c r="D112" s="92">
        <f>Periodismo!$C$97</f>
        <v>100</v>
      </c>
      <c r="E112" s="92">
        <f>Periodismo!$D$96</f>
        <v>32</v>
      </c>
      <c r="F112" s="92">
        <f>Periodismo!$D$97</f>
        <v>84.210526315789465</v>
      </c>
      <c r="G112" s="92">
        <f>Periodismo!$E$96</f>
        <v>32</v>
      </c>
      <c r="H112" s="92">
        <f>Periodismo!$E$97</f>
        <v>84.210526315789465</v>
      </c>
      <c r="I112" s="92">
        <f>Periodismo!$F$96</f>
        <v>38</v>
      </c>
      <c r="J112" s="92">
        <f>Periodismo!$F$97</f>
        <v>100</v>
      </c>
      <c r="K112" s="92">
        <f>Periodismo!$G$96</f>
        <v>38</v>
      </c>
      <c r="L112" s="92">
        <f>Periodismo!$H$97</f>
        <v>97.368421052631575</v>
      </c>
      <c r="M112" s="92">
        <f>Periodismo!$H$96</f>
        <v>37</v>
      </c>
      <c r="N112" s="92">
        <f>Periodismo!$H$97</f>
        <v>97.368421052631575</v>
      </c>
      <c r="O112" s="92">
        <f>Periodismo!$J$96</f>
        <v>23</v>
      </c>
      <c r="P112" s="92">
        <f>Periodismo!$J$97</f>
        <v>60.526315789473685</v>
      </c>
      <c r="Q112" s="92">
        <f>Periodismo!$K$96</f>
        <v>30</v>
      </c>
      <c r="R112" s="92">
        <f>Periodismo!$K$97</f>
        <v>78.94736842105263</v>
      </c>
      <c r="S112" s="92">
        <f>Periodismo!$L$96</f>
        <v>21</v>
      </c>
      <c r="T112" s="92">
        <f>Periodismo!$L$97</f>
        <v>55.26315789473685</v>
      </c>
      <c r="U112" s="92">
        <f>Periodismo!$N$96</f>
        <v>24</v>
      </c>
      <c r="V112" s="92">
        <f>Periodismo!$N$97</f>
        <v>63.157894736842103</v>
      </c>
      <c r="W112" s="92">
        <f>Periodismo!$O$96</f>
        <v>23</v>
      </c>
      <c r="X112" s="92">
        <f>Periodismo!$O$97</f>
        <v>60.526315789473685</v>
      </c>
      <c r="Y112" s="92">
        <f>Periodismo!$P$96</f>
        <v>38</v>
      </c>
      <c r="Z112" s="92">
        <f>Periodismo!$P$97</f>
        <v>100</v>
      </c>
    </row>
    <row r="113" spans="2:26">
      <c r="B113" s="91" t="s">
        <v>125</v>
      </c>
      <c r="C113" s="92">
        <f>Historia!$C$96</f>
        <v>22</v>
      </c>
      <c r="D113" s="92">
        <f>Historia!$C$97</f>
        <v>100</v>
      </c>
      <c r="E113" s="92">
        <f>Historia!$D$96</f>
        <v>18</v>
      </c>
      <c r="F113" s="92">
        <f>Historia!$D$97</f>
        <v>81.818181818181827</v>
      </c>
      <c r="G113" s="92">
        <f>Historia!$E$96</f>
        <v>18</v>
      </c>
      <c r="H113" s="92">
        <f>Historia!$E$97</f>
        <v>81.818181818181827</v>
      </c>
      <c r="I113" s="92">
        <f>Historia!$F$96</f>
        <v>21</v>
      </c>
      <c r="J113" s="92">
        <f>Historia!$F$97</f>
        <v>95.454545454545453</v>
      </c>
      <c r="K113" s="92">
        <f>Historia!$G$96</f>
        <v>22</v>
      </c>
      <c r="L113" s="92">
        <f>Historia!$H$97</f>
        <v>95.454545454545453</v>
      </c>
      <c r="M113" s="92">
        <f>Historia!$H$96</f>
        <v>21</v>
      </c>
      <c r="N113" s="92">
        <f>Historia!$H$97</f>
        <v>95.454545454545453</v>
      </c>
      <c r="O113" s="92">
        <f>Historia!$J$96</f>
        <v>6</v>
      </c>
      <c r="P113" s="92">
        <f>Historia!$J$97</f>
        <v>27.27272727272727</v>
      </c>
      <c r="Q113" s="92">
        <f>Historia!$K$96</f>
        <v>18</v>
      </c>
      <c r="R113" s="92">
        <f>Historia!$K$97</f>
        <v>81.818181818181827</v>
      </c>
      <c r="S113" s="92">
        <f>Historia!$L$96</f>
        <v>10</v>
      </c>
      <c r="T113" s="92">
        <f>Historia!$L$97</f>
        <v>45.454545454545453</v>
      </c>
      <c r="U113" s="92">
        <f>Historia!$N$96</f>
        <v>19</v>
      </c>
      <c r="V113" s="92">
        <f>Historia!$N$97</f>
        <v>86.36363636363636</v>
      </c>
      <c r="W113" s="92">
        <f>Historia!$O$96</f>
        <v>20</v>
      </c>
      <c r="X113" s="92">
        <f>Historia!$O$97</f>
        <v>90.909090909090907</v>
      </c>
      <c r="Y113" s="92">
        <f>Historia!$P$96</f>
        <v>22</v>
      </c>
      <c r="Z113" s="92">
        <f>Historia!$P$97</f>
        <v>100</v>
      </c>
    </row>
    <row r="114" spans="2:26">
      <c r="B114" s="91" t="s">
        <v>126</v>
      </c>
      <c r="C114" s="92">
        <f>Sociología!$C$96</f>
        <v>25</v>
      </c>
      <c r="D114" s="92">
        <f>Sociología!$C$97</f>
        <v>100</v>
      </c>
      <c r="E114" s="92">
        <f>Sociología!$D$96</f>
        <v>14</v>
      </c>
      <c r="F114" s="92">
        <f>Sociología!$D$97</f>
        <v>56.000000000000007</v>
      </c>
      <c r="G114" s="92">
        <f>Sociología!$E$96</f>
        <v>14</v>
      </c>
      <c r="H114" s="92">
        <f>Sociología!$E$97</f>
        <v>56.000000000000007</v>
      </c>
      <c r="I114" s="92">
        <f>Sociología!$F$96</f>
        <v>25</v>
      </c>
      <c r="J114" s="92">
        <f>Sociología!$F$97</f>
        <v>100</v>
      </c>
      <c r="K114" s="92">
        <f>Sociología!$G$96</f>
        <v>24</v>
      </c>
      <c r="L114" s="92">
        <f>Sociología!$H$97</f>
        <v>100</v>
      </c>
      <c r="M114" s="92">
        <f>Sociología!$H$96</f>
        <v>25</v>
      </c>
      <c r="N114" s="92">
        <f>Sociología!$H$97</f>
        <v>100</v>
      </c>
      <c r="O114" s="92">
        <f>Sociología!$J$96</f>
        <v>4</v>
      </c>
      <c r="P114" s="92">
        <f>Sociología!$J$97</f>
        <v>16</v>
      </c>
      <c r="Q114" s="92">
        <f>Sociología!$K$96</f>
        <v>20</v>
      </c>
      <c r="R114" s="92">
        <f>Sociología!$K$97</f>
        <v>80</v>
      </c>
      <c r="S114" s="92">
        <f>Sociología!$L$96</f>
        <v>8</v>
      </c>
      <c r="T114" s="92">
        <f>Sociología!$L$97</f>
        <v>32</v>
      </c>
      <c r="U114" s="92">
        <f>Sociología!$N$96</f>
        <v>12</v>
      </c>
      <c r="V114" s="92">
        <f>Sociología!$N$97</f>
        <v>48</v>
      </c>
      <c r="W114" s="92">
        <f>Sociología!$O$96</f>
        <v>15</v>
      </c>
      <c r="X114" s="92">
        <f>Sociología!$O$97</f>
        <v>60</v>
      </c>
      <c r="Y114" s="92">
        <f>Sociología!$P$96</f>
        <v>25</v>
      </c>
      <c r="Z114" s="92">
        <f>Sociología!$P$97</f>
        <v>100</v>
      </c>
    </row>
    <row r="115" spans="2:26" ht="25.5">
      <c r="B115" s="91" t="s">
        <v>127</v>
      </c>
      <c r="C115" s="92">
        <f>'Lengua Inglesa'!$C$96</f>
        <v>22</v>
      </c>
      <c r="D115" s="92">
        <f>'Lengua Inglesa'!$C$97</f>
        <v>100</v>
      </c>
      <c r="E115" s="92">
        <f>'Lengua Inglesa'!$D$96</f>
        <v>20</v>
      </c>
      <c r="F115" s="92">
        <f>'Lengua Inglesa'!$D$97</f>
        <v>90.909090909090907</v>
      </c>
      <c r="G115" s="92">
        <f>'Lengua Inglesa'!$E$96</f>
        <v>20</v>
      </c>
      <c r="H115" s="92">
        <f>'Lengua Inglesa'!$E$97</f>
        <v>90.909090909090907</v>
      </c>
      <c r="I115" s="92">
        <f>'Lengua Inglesa'!$F$96</f>
        <v>22</v>
      </c>
      <c r="J115" s="92">
        <f>'Lengua Inglesa'!$F$97</f>
        <v>100</v>
      </c>
      <c r="K115" s="92">
        <f>'Lengua Inglesa'!$G$96</f>
        <v>22</v>
      </c>
      <c r="L115" s="92">
        <f>'Lengua Inglesa'!$H$97</f>
        <v>100</v>
      </c>
      <c r="M115" s="92">
        <f>'Lengua Inglesa'!$H$96</f>
        <v>22</v>
      </c>
      <c r="N115" s="92">
        <f>'Lengua Inglesa'!$H$97</f>
        <v>100</v>
      </c>
      <c r="O115" s="92">
        <f>'Lengua Inglesa'!$J$96</f>
        <v>20</v>
      </c>
      <c r="P115" s="92">
        <f>'Lengua Inglesa'!$J$97</f>
        <v>90.909090909090907</v>
      </c>
      <c r="Q115" s="92">
        <f>'Lengua Inglesa'!$K$96</f>
        <v>21</v>
      </c>
      <c r="R115" s="92">
        <f>'Lengua Inglesa'!$K$97</f>
        <v>95.454545454545453</v>
      </c>
      <c r="S115" s="92">
        <f>'Lengua Inglesa'!$L$96</f>
        <v>20</v>
      </c>
      <c r="T115" s="92">
        <f>'Lengua Inglesa'!$L$97</f>
        <v>90.909090909090907</v>
      </c>
      <c r="U115" s="92">
        <f>'Lengua Inglesa'!$N$96</f>
        <v>16</v>
      </c>
      <c r="V115" s="92">
        <f>'Lengua Inglesa'!$N$97</f>
        <v>72.727272727272734</v>
      </c>
      <c r="W115" s="92">
        <f>'Lengua Inglesa'!$O$96</f>
        <v>20</v>
      </c>
      <c r="X115" s="92">
        <f>'Lengua Inglesa'!$O$97</f>
        <v>90.909090909090907</v>
      </c>
      <c r="Y115" s="92">
        <f>'Lengua Inglesa'!$P$96</f>
        <v>22</v>
      </c>
      <c r="Z115" s="92">
        <f>'Lengua Inglesa'!$P$97</f>
        <v>100</v>
      </c>
    </row>
    <row r="116" spans="2:26" ht="25.5">
      <c r="B116" s="91" t="s">
        <v>87</v>
      </c>
      <c r="C116" s="92">
        <f>'Lengua Alemana'!$C$96</f>
        <v>17</v>
      </c>
      <c r="D116" s="92">
        <f>'Lengua Alemana'!$C$97</f>
        <v>100</v>
      </c>
      <c r="E116" s="92">
        <f>'Lengua Alemana'!$D$96</f>
        <v>16</v>
      </c>
      <c r="F116" s="92">
        <f>'Lengua Alemana'!$D$97</f>
        <v>94.117647058823522</v>
      </c>
      <c r="G116" s="92">
        <f>'Lengua Alemana'!$E$96</f>
        <v>16</v>
      </c>
      <c r="H116" s="92">
        <f>'Lengua Alemana'!$E$97</f>
        <v>94.117647058823522</v>
      </c>
      <c r="I116" s="92">
        <f>'Lengua Alemana'!$F$96</f>
        <v>17</v>
      </c>
      <c r="J116" s="92">
        <f>'Lengua Alemana'!$F$97</f>
        <v>100</v>
      </c>
      <c r="K116" s="92">
        <f>'Lengua Alemana'!$G$96</f>
        <v>17</v>
      </c>
      <c r="L116" s="92">
        <f>'Lengua Alemana'!$H$97</f>
        <v>100</v>
      </c>
      <c r="M116" s="92">
        <f>'Lengua Alemana'!$H$96</f>
        <v>17</v>
      </c>
      <c r="N116" s="92">
        <f>'Lengua Alemana'!$H$97</f>
        <v>100</v>
      </c>
      <c r="O116" s="92">
        <f>'Lengua Alemana'!$J$96</f>
        <v>15</v>
      </c>
      <c r="P116" s="92">
        <f>'Lengua Alemana'!$J$97</f>
        <v>88.235294117647058</v>
      </c>
      <c r="Q116" s="92">
        <f>'Lengua Alemana'!$K$96</f>
        <v>16</v>
      </c>
      <c r="R116" s="92">
        <f>'Lengua Alemana'!$K$97</f>
        <v>94.117647058823522</v>
      </c>
      <c r="S116" s="92">
        <f>'Lengua Alemana'!$L$96</f>
        <v>14</v>
      </c>
      <c r="T116" s="92">
        <f>'Lengua Alemana'!$L$97</f>
        <v>82.35294117647058</v>
      </c>
      <c r="U116" s="92">
        <f>'Lengua Alemana'!$N$96</f>
        <v>14</v>
      </c>
      <c r="V116" s="92">
        <f>'Lengua Alemana'!$N$97</f>
        <v>82.35294117647058</v>
      </c>
      <c r="W116" s="92">
        <f>'Lengua Alemana'!$O$96</f>
        <v>16</v>
      </c>
      <c r="X116" s="92">
        <f>'Lengua Alemana'!$O$97</f>
        <v>94.117647058823522</v>
      </c>
      <c r="Y116" s="92">
        <f>'Lengua Alemana'!$P$96</f>
        <v>17</v>
      </c>
      <c r="Z116" s="92">
        <f>'Lengua Alemana'!$P$97</f>
        <v>100</v>
      </c>
    </row>
    <row r="117" spans="2:26" ht="25.5">
      <c r="B117" s="91" t="s">
        <v>128</v>
      </c>
      <c r="C117" s="92">
        <f>'Lengua Francesa'!$C$96</f>
        <v>18</v>
      </c>
      <c r="D117" s="92">
        <f>'Lengua Francesa'!$C$97</f>
        <v>94.73684210526315</v>
      </c>
      <c r="E117" s="92">
        <f>'Lengua Francesa'!$D$96</f>
        <v>16</v>
      </c>
      <c r="F117" s="92">
        <f>'Lengua Francesa'!$D$97</f>
        <v>84.210526315789465</v>
      </c>
      <c r="G117" s="92">
        <f>'Lengua Francesa'!$E$96</f>
        <v>16</v>
      </c>
      <c r="H117" s="92">
        <f>'Lengua Francesa'!$E$97</f>
        <v>84.210526315789465</v>
      </c>
      <c r="I117" s="92">
        <f>'Lengua Francesa'!$F$96</f>
        <v>17</v>
      </c>
      <c r="J117" s="92">
        <f>'Lengua Francesa'!$F$97</f>
        <v>89.473684210526315</v>
      </c>
      <c r="K117" s="92">
        <f>'Lengua Francesa'!$G$96</f>
        <v>19</v>
      </c>
      <c r="L117" s="92">
        <f>'Lengua Francesa'!$H$97</f>
        <v>100</v>
      </c>
      <c r="M117" s="92">
        <f>'Lengua Francesa'!$H$96</f>
        <v>19</v>
      </c>
      <c r="N117" s="92">
        <f>'Lengua Francesa'!$H$97</f>
        <v>100</v>
      </c>
      <c r="O117" s="92">
        <f>'Lengua Francesa'!$J$96</f>
        <v>3</v>
      </c>
      <c r="P117" s="92">
        <f>'Lengua Francesa'!$J$97</f>
        <v>15.789473684210526</v>
      </c>
      <c r="Q117" s="92">
        <f>'Lengua Francesa'!$K$96</f>
        <v>15</v>
      </c>
      <c r="R117" s="92">
        <f>'Lengua Francesa'!$K$97</f>
        <v>78.94736842105263</v>
      </c>
      <c r="S117" s="92">
        <f>'Lengua Francesa'!$L$96</f>
        <v>13</v>
      </c>
      <c r="T117" s="92">
        <f>'Lengua Francesa'!$L$97</f>
        <v>68.421052631578945</v>
      </c>
      <c r="U117" s="92">
        <f>'Lengua Francesa'!$N$96</f>
        <v>8</v>
      </c>
      <c r="V117" s="92">
        <f>'Lengua Francesa'!$N$97</f>
        <v>42.105263157894733</v>
      </c>
      <c r="W117" s="92">
        <f>'Lengua Francesa'!$O$96</f>
        <v>15</v>
      </c>
      <c r="X117" s="92">
        <f>'Lengua Francesa'!$O$97</f>
        <v>78.94736842105263</v>
      </c>
      <c r="Y117" s="92">
        <f>'Lengua Francesa'!$P$96</f>
        <v>19</v>
      </c>
      <c r="Z117" s="92">
        <f>'Lengua Francesa'!$P$97</f>
        <v>100</v>
      </c>
    </row>
    <row r="118" spans="2:26" ht="25.5">
      <c r="B118" s="91" t="s">
        <v>129</v>
      </c>
      <c r="C118" s="92">
        <f>'Lengua Rusa'!$C$96</f>
        <v>15</v>
      </c>
      <c r="D118" s="92">
        <f>'Lengua Rusa'!$C$97</f>
        <v>100</v>
      </c>
      <c r="E118" s="92">
        <f>'Lengua Rusa'!$D$96</f>
        <v>14</v>
      </c>
      <c r="F118" s="92">
        <f>'Lengua Rusa'!$D$97</f>
        <v>93.333333333333329</v>
      </c>
      <c r="G118" s="92">
        <f>'Lengua Rusa'!$E$96</f>
        <v>14</v>
      </c>
      <c r="H118" s="92">
        <f>'Lengua Rusa'!$E$97</f>
        <v>93.333333333333329</v>
      </c>
      <c r="I118" s="92">
        <f>'Lengua Rusa'!$F$96</f>
        <v>13</v>
      </c>
      <c r="J118" s="92">
        <f>'Lengua Rusa'!$F$97</f>
        <v>86.666666666666671</v>
      </c>
      <c r="K118" s="92">
        <f>'Lengua Rusa'!$G$96</f>
        <v>15</v>
      </c>
      <c r="L118" s="92">
        <f>'Lengua Rusa'!$H$97</f>
        <v>100</v>
      </c>
      <c r="M118" s="92">
        <f>'Lengua Rusa'!$H$96</f>
        <v>15</v>
      </c>
      <c r="N118" s="92">
        <f>'Lengua Rusa'!$H$97</f>
        <v>100</v>
      </c>
      <c r="O118" s="92">
        <f>'Lengua Rusa'!$J$96</f>
        <v>8</v>
      </c>
      <c r="P118" s="92">
        <f>'Lengua Rusa'!$J$97</f>
        <v>53.333333333333336</v>
      </c>
      <c r="Q118" s="92">
        <f>'Lengua Rusa'!$K$96</f>
        <v>14</v>
      </c>
      <c r="R118" s="92">
        <f>'Lengua Rusa'!$K$97</f>
        <v>93.333333333333329</v>
      </c>
      <c r="S118" s="92">
        <f>'Lengua Rusa'!$L$96</f>
        <v>11</v>
      </c>
      <c r="T118" s="92">
        <f>'Lengua Rusa'!$L$97</f>
        <v>73.333333333333329</v>
      </c>
      <c r="U118" s="92">
        <f>'Lengua Rusa'!$N$96</f>
        <v>8</v>
      </c>
      <c r="V118" s="92">
        <f>'Lengua Rusa'!$N$97</f>
        <v>53.333333333333336</v>
      </c>
      <c r="W118" s="92">
        <f>'Lengua Rusa'!$O$96</f>
        <v>10</v>
      </c>
      <c r="X118" s="92">
        <f>'Lengua Rusa'!$O$97</f>
        <v>66.666666666666657</v>
      </c>
      <c r="Y118" s="92">
        <f>'Lengua Rusa'!$P$96</f>
        <v>15</v>
      </c>
      <c r="Z118" s="92">
        <f>'Lengua Rusa'!$P$97</f>
        <v>100</v>
      </c>
    </row>
    <row r="119" spans="2:26" ht="63.75">
      <c r="B119" s="94" t="s">
        <v>130</v>
      </c>
      <c r="C119" s="95">
        <f>SUM(C105:C118)</f>
        <v>355</v>
      </c>
      <c r="D119" s="52">
        <f>C119/C72*100</f>
        <v>98.885793871866284</v>
      </c>
      <c r="E119" s="95">
        <f>SUM(E105:E118)</f>
        <v>307</v>
      </c>
      <c r="F119" s="52">
        <f>E119/E72*100</f>
        <v>85.51532033426183</v>
      </c>
      <c r="G119" s="95">
        <f>SUM(G105:G118)</f>
        <v>307</v>
      </c>
      <c r="H119" s="52">
        <f>G119/G72*100</f>
        <v>85.51532033426183</v>
      </c>
      <c r="I119" s="95">
        <f>SUM(I105:I118)</f>
        <v>354</v>
      </c>
      <c r="J119" s="52">
        <f>I119/I72*100</f>
        <v>98.607242339832865</v>
      </c>
      <c r="K119" s="95">
        <f>SUM(K105:K118)</f>
        <v>357</v>
      </c>
      <c r="L119" s="52">
        <f>K119/K72*100</f>
        <v>99.442896935933149</v>
      </c>
      <c r="M119" s="95">
        <f>SUM(M105:M118)</f>
        <v>356</v>
      </c>
      <c r="N119" s="52">
        <f>M119/M72*100</f>
        <v>99.164345403899716</v>
      </c>
      <c r="O119" s="95">
        <f>SUM(O105:O118)</f>
        <v>220</v>
      </c>
      <c r="P119" s="52">
        <f>O119/O72*100</f>
        <v>61.281337047353759</v>
      </c>
      <c r="Q119" s="95">
        <f>SUM(Q105:Q118)</f>
        <v>314</v>
      </c>
      <c r="R119" s="52">
        <f>Q119/Q72*100</f>
        <v>87.465181058495816</v>
      </c>
      <c r="S119" s="95">
        <f>SUM(S105:S118)</f>
        <v>255</v>
      </c>
      <c r="T119" s="52">
        <f>S119/S72*100</f>
        <v>71.030640668523688</v>
      </c>
      <c r="U119" s="95">
        <f>SUM(U105:U118)</f>
        <v>267</v>
      </c>
      <c r="V119" s="52">
        <f>U119/U72*100</f>
        <v>74.373259052924794</v>
      </c>
      <c r="W119" s="95">
        <f>SUM(W105:W118)</f>
        <v>302</v>
      </c>
      <c r="X119" s="52">
        <f>W119/W72*100</f>
        <v>84.122562674094709</v>
      </c>
      <c r="Y119" s="95">
        <f>SUM(Y105:Y118)</f>
        <v>359</v>
      </c>
      <c r="Z119" s="52">
        <f>Y119/Y72*100</f>
        <v>100</v>
      </c>
    </row>
    <row r="120" spans="2:26">
      <c r="B120" s="209" t="s">
        <v>131</v>
      </c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 spans="2:26" ht="25.5">
      <c r="B121" s="91" t="s">
        <v>132</v>
      </c>
      <c r="C121" s="92">
        <f>'Ing Física'!$C$96</f>
        <v>5</v>
      </c>
      <c r="D121" s="92">
        <f>'Ing Física'!$C$97</f>
        <v>100</v>
      </c>
      <c r="E121" s="92">
        <f>'Ing Física'!$D$96</f>
        <v>5</v>
      </c>
      <c r="F121" s="92">
        <f>'Ing Física'!$D$97</f>
        <v>100</v>
      </c>
      <c r="G121" s="92">
        <f>'Ing Física'!$E$96</f>
        <v>5</v>
      </c>
      <c r="H121" s="92">
        <f>'Ing Física'!$E$97</f>
        <v>100</v>
      </c>
      <c r="I121" s="92">
        <f>'Ing Física'!$F$96</f>
        <v>5</v>
      </c>
      <c r="J121" s="92">
        <f>'Ing Física'!$F$97</f>
        <v>100</v>
      </c>
      <c r="K121" s="93">
        <f>'Ing Física'!G176</f>
        <v>0</v>
      </c>
      <c r="L121" s="92">
        <f>'Ing Física'!$H$97</f>
        <v>100</v>
      </c>
      <c r="M121" s="93">
        <f>'Ing Física'!H176</f>
        <v>0</v>
      </c>
      <c r="N121" s="92">
        <f>'Ing Física'!$H$97</f>
        <v>100</v>
      </c>
      <c r="O121" s="93">
        <f>'Ing Física'!J176</f>
        <v>0</v>
      </c>
      <c r="P121" s="92">
        <f>'Ing Física'!$J$97</f>
        <v>100</v>
      </c>
      <c r="Q121" s="93">
        <f>'Ing Física'!K176</f>
        <v>0</v>
      </c>
      <c r="R121" s="92">
        <f>'Ing Física'!$K$97</f>
        <v>100</v>
      </c>
      <c r="S121" s="93">
        <f>'Ing Física'!L176</f>
        <v>0</v>
      </c>
      <c r="T121" s="92">
        <f>'Ing Física'!$L$97</f>
        <v>100</v>
      </c>
      <c r="U121" s="93">
        <f>'Ing Física'!N176</f>
        <v>0</v>
      </c>
      <c r="V121" s="92">
        <f>'Ing Física'!$N$97</f>
        <v>100</v>
      </c>
      <c r="W121" s="93">
        <f>'Ing Física'!O176</f>
        <v>0</v>
      </c>
      <c r="X121" s="92">
        <f>'Ing Física'!$O$97</f>
        <v>100</v>
      </c>
      <c r="Y121" s="93">
        <f>'Ing Física'!P176</f>
        <v>0</v>
      </c>
      <c r="Z121" s="92">
        <f>'Ing Física'!$P$97</f>
        <v>100</v>
      </c>
    </row>
    <row r="122" spans="2:26" ht="38.25">
      <c r="B122" s="94" t="s">
        <v>133</v>
      </c>
      <c r="C122" s="95">
        <f>SUM(C121:C121)</f>
        <v>5</v>
      </c>
      <c r="D122" s="52">
        <f>C122/C75*100</f>
        <v>100</v>
      </c>
      <c r="E122" s="95">
        <f>SUM(E121:E121)</f>
        <v>5</v>
      </c>
      <c r="F122" s="52">
        <f>E122/E75*100</f>
        <v>100</v>
      </c>
      <c r="G122" s="95">
        <f>SUM(G121:G121)</f>
        <v>5</v>
      </c>
      <c r="H122" s="52">
        <f>G122/G75*100</f>
        <v>100</v>
      </c>
      <c r="I122" s="95">
        <f>SUM(I121:I121)</f>
        <v>5</v>
      </c>
      <c r="J122" s="52">
        <f>I122/I75*100</f>
        <v>100</v>
      </c>
      <c r="K122" s="95">
        <f>SUM(K121:K121)</f>
        <v>0</v>
      </c>
      <c r="L122" s="52">
        <f>K122/K75*100</f>
        <v>0</v>
      </c>
      <c r="M122" s="95">
        <f>SUM(M121:M121)</f>
        <v>0</v>
      </c>
      <c r="N122" s="52">
        <f>M122/M75*100</f>
        <v>0</v>
      </c>
      <c r="O122" s="95">
        <f>SUM(O121:O121)</f>
        <v>0</v>
      </c>
      <c r="P122" s="52">
        <f>O122/O75*100</f>
        <v>0</v>
      </c>
      <c r="Q122" s="95">
        <f>SUM(Q121:Q121)</f>
        <v>0</v>
      </c>
      <c r="R122" s="52">
        <f>Q122/Q75*100</f>
        <v>0</v>
      </c>
      <c r="S122" s="95">
        <f>SUM(S121:S121)</f>
        <v>0</v>
      </c>
      <c r="T122" s="52">
        <f>S122/S75*100</f>
        <v>0</v>
      </c>
      <c r="U122" s="95">
        <f>SUM(U121:U121)</f>
        <v>0</v>
      </c>
      <c r="V122" s="52">
        <f>U122/U75*100</f>
        <v>0</v>
      </c>
      <c r="W122" s="95">
        <f>SUM(W121:W121)</f>
        <v>0</v>
      </c>
      <c r="X122" s="52">
        <f>W122/W75*100</f>
        <v>0</v>
      </c>
      <c r="Y122" s="95">
        <f>SUM(Y121:Y121)</f>
        <v>0</v>
      </c>
      <c r="Z122" s="52">
        <f>Y122/Y75*100</f>
        <v>0</v>
      </c>
    </row>
    <row r="123" spans="2:26" ht="15.75">
      <c r="B123" s="211" t="s">
        <v>153</v>
      </c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</row>
    <row r="124" spans="2:26">
      <c r="B124" s="97" t="s">
        <v>135</v>
      </c>
      <c r="C124" s="92">
        <f>Matemática!$C$96</f>
        <v>8</v>
      </c>
      <c r="D124" s="92">
        <f>Matemática!$C$97</f>
        <v>100</v>
      </c>
      <c r="E124" s="92">
        <f>Matemática!$D$96</f>
        <v>8</v>
      </c>
      <c r="F124" s="92">
        <f>Matemática!$D$97</f>
        <v>100</v>
      </c>
      <c r="G124" s="92">
        <f>Matemática!$E$96</f>
        <v>8</v>
      </c>
      <c r="H124" s="92">
        <f>Matemática!$E$97</f>
        <v>100</v>
      </c>
      <c r="I124" s="92">
        <f>Matemática!$F$96</f>
        <v>8</v>
      </c>
      <c r="J124" s="92">
        <f>Matemática!$F$97</f>
        <v>100</v>
      </c>
      <c r="K124" s="93">
        <f>Matemática!G189</f>
        <v>0</v>
      </c>
      <c r="L124" s="92">
        <f>Matemática!$H$97</f>
        <v>100</v>
      </c>
      <c r="M124" s="93">
        <f>Matemática!H189</f>
        <v>0</v>
      </c>
      <c r="N124" s="92">
        <f>Matemática!$H$97</f>
        <v>100</v>
      </c>
      <c r="O124" s="93">
        <f>Matemática!J189</f>
        <v>0</v>
      </c>
      <c r="P124" s="92">
        <f>Matemática!$J$97</f>
        <v>100</v>
      </c>
      <c r="Q124" s="93">
        <f>Matemática!K189</f>
        <v>0</v>
      </c>
      <c r="R124" s="92">
        <f>Matemática!$K$97</f>
        <v>100</v>
      </c>
      <c r="S124" s="93">
        <f>Matemática!L189</f>
        <v>0</v>
      </c>
      <c r="T124" s="92">
        <f>Matemática!$L$97</f>
        <v>100</v>
      </c>
      <c r="U124" s="93">
        <f>Matemática!N189</f>
        <v>0</v>
      </c>
      <c r="V124" s="92">
        <f>Matemática!$N$97</f>
        <v>100</v>
      </c>
      <c r="W124" s="93">
        <f>Matemática!O189</f>
        <v>0</v>
      </c>
      <c r="X124" s="92">
        <f>Matemática!$O$97</f>
        <v>100</v>
      </c>
      <c r="Y124" s="93">
        <f>Matemática!P189</f>
        <v>0</v>
      </c>
      <c r="Z124" s="92">
        <f>Matemática!$P$97</f>
        <v>100</v>
      </c>
    </row>
    <row r="125" spans="2:26">
      <c r="B125" s="97" t="s">
        <v>136</v>
      </c>
      <c r="C125" s="92">
        <f>Física!$C$96</f>
        <v>12</v>
      </c>
      <c r="D125" s="92">
        <f>Física!$C$97</f>
        <v>100</v>
      </c>
      <c r="E125" s="92">
        <f>Física!$D$96</f>
        <v>12</v>
      </c>
      <c r="F125" s="92">
        <f>Física!$D$97</f>
        <v>100</v>
      </c>
      <c r="G125" s="92">
        <f>Física!$E$96</f>
        <v>12</v>
      </c>
      <c r="H125" s="92">
        <f>Física!$E$97</f>
        <v>100</v>
      </c>
      <c r="I125" s="92">
        <f>Física!$F$96</f>
        <v>12</v>
      </c>
      <c r="J125" s="92">
        <f>Física!$F$97</f>
        <v>100</v>
      </c>
      <c r="K125" s="93">
        <f>Física!G190</f>
        <v>0</v>
      </c>
      <c r="L125" s="92">
        <f>Física!$H$97</f>
        <v>100</v>
      </c>
      <c r="M125" s="93">
        <f>Física!H190</f>
        <v>0</v>
      </c>
      <c r="N125" s="92">
        <f>Física!$H$97</f>
        <v>100</v>
      </c>
      <c r="O125" s="93">
        <f>Física!J190</f>
        <v>0</v>
      </c>
      <c r="P125" s="92">
        <f>Física!$J$97</f>
        <v>100</v>
      </c>
      <c r="Q125" s="93">
        <f>Física!K190</f>
        <v>0</v>
      </c>
      <c r="R125" s="92">
        <f>Física!$K$97</f>
        <v>91.666666666666657</v>
      </c>
      <c r="S125" s="93">
        <f>Física!L190</f>
        <v>0</v>
      </c>
      <c r="T125" s="92">
        <f>Física!$L$97</f>
        <v>100</v>
      </c>
      <c r="U125" s="93">
        <f>Física!N190</f>
        <v>0</v>
      </c>
      <c r="V125" s="92">
        <f>Física!$N$97</f>
        <v>83.333333333333343</v>
      </c>
      <c r="W125" s="93">
        <f>Física!O190</f>
        <v>0</v>
      </c>
      <c r="X125" s="92">
        <f>Física!$O$97</f>
        <v>83.333333333333343</v>
      </c>
      <c r="Y125" s="93">
        <f>Física!P190</f>
        <v>0</v>
      </c>
      <c r="Z125" s="92">
        <f>Física!$P$97</f>
        <v>100</v>
      </c>
    </row>
    <row r="126" spans="2:26">
      <c r="B126" s="97" t="s">
        <v>137</v>
      </c>
      <c r="C126" s="92">
        <f>Geografía!$C$96</f>
        <v>16</v>
      </c>
      <c r="D126" s="92">
        <f>Geografía!$C$97</f>
        <v>100</v>
      </c>
      <c r="E126" s="92">
        <f>Geografía!$D$96</f>
        <v>16</v>
      </c>
      <c r="F126" s="92">
        <f>Geografía!$D$97</f>
        <v>100</v>
      </c>
      <c r="G126" s="92">
        <f>Geografía!$E$96</f>
        <v>16</v>
      </c>
      <c r="H126" s="92">
        <f>Geografía!$E$97</f>
        <v>100</v>
      </c>
      <c r="I126" s="92">
        <f>Geografía!$F$96</f>
        <v>16</v>
      </c>
      <c r="J126" s="92">
        <f>Geografía!$F$97</f>
        <v>100</v>
      </c>
      <c r="K126" s="93">
        <f>Geografía!G191</f>
        <v>0</v>
      </c>
      <c r="L126" s="92">
        <f>Geografía!$H$97</f>
        <v>100</v>
      </c>
      <c r="M126" s="93">
        <f>Geografía!H191</f>
        <v>0</v>
      </c>
      <c r="N126" s="92">
        <f>Geografía!$H$97</f>
        <v>100</v>
      </c>
      <c r="O126" s="93">
        <f>Geografía!J191</f>
        <v>0</v>
      </c>
      <c r="P126" s="92">
        <f>Geografía!$J$97</f>
        <v>0</v>
      </c>
      <c r="Q126" s="93">
        <f>Geografía!K191</f>
        <v>0</v>
      </c>
      <c r="R126" s="92">
        <f>Geografía!$K$97</f>
        <v>100</v>
      </c>
      <c r="S126" s="93">
        <f>Geografía!L191</f>
        <v>0</v>
      </c>
      <c r="T126" s="92">
        <f>Geografía!$L$97</f>
        <v>93.75</v>
      </c>
      <c r="U126" s="93">
        <f>Geografía!N191</f>
        <v>0</v>
      </c>
      <c r="V126" s="92">
        <f>Geografía!$N$97</f>
        <v>81.25</v>
      </c>
      <c r="W126" s="93">
        <f>Geografía!O191</f>
        <v>0</v>
      </c>
      <c r="X126" s="92">
        <f>Geografía!$O$97</f>
        <v>93.75</v>
      </c>
      <c r="Y126" s="93">
        <f>Geografía!P191</f>
        <v>0</v>
      </c>
      <c r="Z126" s="92">
        <f>Geografía!$P$97</f>
        <v>100</v>
      </c>
    </row>
    <row r="127" spans="2:26">
      <c r="B127" s="97" t="s">
        <v>138</v>
      </c>
      <c r="C127" s="92">
        <f>Bioquímica!$C$96</f>
        <v>22</v>
      </c>
      <c r="D127" s="92">
        <f>Bioquímica!$C$97</f>
        <v>100</v>
      </c>
      <c r="E127" s="92">
        <f>Bioquímica!$D$96</f>
        <v>22</v>
      </c>
      <c r="F127" s="92">
        <f>Bioquímica!$D$97</f>
        <v>100</v>
      </c>
      <c r="G127" s="92">
        <f>Bioquímica!$E$96</f>
        <v>22</v>
      </c>
      <c r="H127" s="92">
        <f>Bioquímica!$E$97</f>
        <v>100</v>
      </c>
      <c r="I127" s="92">
        <f>Bioquímica!$F$96</f>
        <v>22</v>
      </c>
      <c r="J127" s="92">
        <f>Bioquímica!$F$97</f>
        <v>100</v>
      </c>
      <c r="K127" s="93">
        <f>Bioquímica!G192</f>
        <v>0</v>
      </c>
      <c r="L127" s="92">
        <f>Bioquímica!$H$97</f>
        <v>100</v>
      </c>
      <c r="M127" s="93">
        <f>Bioquímica!H192</f>
        <v>0</v>
      </c>
      <c r="N127" s="92">
        <f>Bioquímica!$H$97</f>
        <v>100</v>
      </c>
      <c r="O127" s="93">
        <f>Bioquímica!J192</f>
        <v>0</v>
      </c>
      <c r="P127" s="92">
        <f>Bioquímica!$J$97</f>
        <v>95.454545454545453</v>
      </c>
      <c r="Q127" s="93">
        <f>Bioquímica!K192</f>
        <v>0</v>
      </c>
      <c r="R127" s="92">
        <f>Bioquímica!$K$97</f>
        <v>86.36363636363636</v>
      </c>
      <c r="S127" s="93">
        <f>Bioquímica!L192</f>
        <v>0</v>
      </c>
      <c r="T127" s="92">
        <f>Bioquímica!$L$97</f>
        <v>54.54545454545454</v>
      </c>
      <c r="U127" s="93">
        <f>Bioquímica!N192</f>
        <v>0</v>
      </c>
      <c r="V127" s="92">
        <f>Bioquímica!$N$97</f>
        <v>81.818181818181827</v>
      </c>
      <c r="W127" s="93">
        <f>Bioquímica!O192</f>
        <v>0</v>
      </c>
      <c r="X127" s="92">
        <f>Bioquímica!$O$97</f>
        <v>81.818181818181827</v>
      </c>
      <c r="Y127" s="93">
        <f>Bioquímica!P192</f>
        <v>0</v>
      </c>
      <c r="Z127" s="92">
        <f>Bioquímica!$P$97</f>
        <v>100</v>
      </c>
    </row>
    <row r="128" spans="2:26" ht="25.5">
      <c r="B128" s="97" t="s">
        <v>139</v>
      </c>
      <c r="C128" s="92">
        <f>Microbiología!$C$96</f>
        <v>19</v>
      </c>
      <c r="D128" s="92">
        <f>Microbiología!$C$97</f>
        <v>100</v>
      </c>
      <c r="E128" s="92">
        <f>Microbiología!$D$96</f>
        <v>19</v>
      </c>
      <c r="F128" s="92">
        <f>Microbiología!$D$97</f>
        <v>100</v>
      </c>
      <c r="G128" s="92">
        <f>Microbiología!$E$96</f>
        <v>19</v>
      </c>
      <c r="H128" s="92">
        <f>Microbiología!$E$97</f>
        <v>100</v>
      </c>
      <c r="I128" s="92">
        <f>Microbiología!$F$96</f>
        <v>19</v>
      </c>
      <c r="J128" s="92">
        <f>Microbiología!$F$97</f>
        <v>100</v>
      </c>
      <c r="K128" s="93">
        <f>Microbiología!G193</f>
        <v>0</v>
      </c>
      <c r="L128" s="92">
        <f>Microbiología!$H$97</f>
        <v>100</v>
      </c>
      <c r="M128" s="93">
        <f>Microbiología!H193</f>
        <v>0</v>
      </c>
      <c r="N128" s="92">
        <f>Microbiología!$H$97</f>
        <v>100</v>
      </c>
      <c r="O128" s="93">
        <f>Microbiología!J193</f>
        <v>0</v>
      </c>
      <c r="P128" s="92">
        <f>Microbiología!$J$97</f>
        <v>94.73684210526315</v>
      </c>
      <c r="Q128" s="93">
        <f>Microbiología!K193</f>
        <v>0</v>
      </c>
      <c r="R128" s="92">
        <f>Microbiología!$K$97</f>
        <v>78.94736842105263</v>
      </c>
      <c r="S128" s="93">
        <f>Microbiología!L193</f>
        <v>0</v>
      </c>
      <c r="T128" s="92">
        <f>Microbiología!$L$97</f>
        <v>63.157894736842103</v>
      </c>
      <c r="U128" s="93">
        <f>Microbiología!N193</f>
        <v>0</v>
      </c>
      <c r="V128" s="92">
        <f>Microbiología!$N$97</f>
        <v>68.421052631578945</v>
      </c>
      <c r="W128" s="93">
        <f>Microbiología!O193</f>
        <v>0</v>
      </c>
      <c r="X128" s="92">
        <f>Microbiología!$O$97</f>
        <v>63.157894736842103</v>
      </c>
      <c r="Y128" s="93">
        <f>Microbiología!P193</f>
        <v>0</v>
      </c>
      <c r="Z128" s="92">
        <f>Microbiología!$P$97</f>
        <v>100</v>
      </c>
    </row>
    <row r="129" spans="2:26">
      <c r="B129" s="97" t="s">
        <v>140</v>
      </c>
      <c r="C129" s="92">
        <f>Química!$C$96</f>
        <v>18</v>
      </c>
      <c r="D129" s="92">
        <f>Química!$C$97</f>
        <v>100</v>
      </c>
      <c r="E129" s="92">
        <f>Química!$D$96</f>
        <v>18</v>
      </c>
      <c r="F129" s="92">
        <f>Química!$D$97</f>
        <v>100</v>
      </c>
      <c r="G129" s="92">
        <f>Química!$E$96</f>
        <v>18</v>
      </c>
      <c r="H129" s="92">
        <f>Química!$E$97</f>
        <v>100</v>
      </c>
      <c r="I129" s="92">
        <f>Química!$F$96</f>
        <v>18</v>
      </c>
      <c r="J129" s="92">
        <f>Química!$F$97</f>
        <v>100</v>
      </c>
      <c r="K129" s="93">
        <f>Química!G194</f>
        <v>0</v>
      </c>
      <c r="L129" s="92">
        <f>Química!$H$97</f>
        <v>100</v>
      </c>
      <c r="M129" s="93">
        <f>Química!H194</f>
        <v>0</v>
      </c>
      <c r="N129" s="92">
        <f>Química!$H$97</f>
        <v>100</v>
      </c>
      <c r="O129" s="93">
        <f>Química!J194</f>
        <v>0</v>
      </c>
      <c r="P129" s="92">
        <f>Química!$J$97</f>
        <v>88.888888888888886</v>
      </c>
      <c r="Q129" s="93">
        <f>Química!K194</f>
        <v>0</v>
      </c>
      <c r="R129" s="92">
        <f>Química!$K$97</f>
        <v>77.777777777777786</v>
      </c>
      <c r="S129" s="93">
        <f>Química!L194</f>
        <v>0</v>
      </c>
      <c r="T129" s="92">
        <f>Química!$L$97</f>
        <v>55.555555555555557</v>
      </c>
      <c r="U129" s="93">
        <f>Química!N194</f>
        <v>0</v>
      </c>
      <c r="V129" s="92">
        <f>Química!$N$97</f>
        <v>55.555555555555557</v>
      </c>
      <c r="W129" s="93">
        <f>Química!O194</f>
        <v>0</v>
      </c>
      <c r="X129" s="92">
        <f>Química!$O$97</f>
        <v>72.222222222222214</v>
      </c>
      <c r="Y129" s="93">
        <f>Química!P194</f>
        <v>0</v>
      </c>
      <c r="Z129" s="92">
        <f>Química!$P$97</f>
        <v>100</v>
      </c>
    </row>
    <row r="130" spans="2:26">
      <c r="B130" s="97" t="s">
        <v>141</v>
      </c>
      <c r="C130" s="92">
        <f>Biología!$C$96</f>
        <v>24</v>
      </c>
      <c r="D130" s="92">
        <f>Biología!$C$97</f>
        <v>100</v>
      </c>
      <c r="E130" s="92">
        <f>Biología!$D$96</f>
        <v>24</v>
      </c>
      <c r="F130" s="92">
        <f>Biología!$D$97</f>
        <v>100</v>
      </c>
      <c r="G130" s="92">
        <f>Biología!$E$96</f>
        <v>24</v>
      </c>
      <c r="H130" s="92">
        <f>Biología!$E$97</f>
        <v>100</v>
      </c>
      <c r="I130" s="92">
        <f>Biología!$F$96</f>
        <v>24</v>
      </c>
      <c r="J130" s="92">
        <f>Biología!$F$97</f>
        <v>100</v>
      </c>
      <c r="K130" s="93">
        <f>Biología!G195</f>
        <v>0</v>
      </c>
      <c r="L130" s="92">
        <f>Biología!$H$97</f>
        <v>100</v>
      </c>
      <c r="M130" s="93">
        <f>Biología!H195</f>
        <v>0</v>
      </c>
      <c r="N130" s="92">
        <f>Biología!$H$97</f>
        <v>100</v>
      </c>
      <c r="O130" s="93">
        <f>Biología!J195</f>
        <v>0</v>
      </c>
      <c r="P130" s="92">
        <f>Biología!$J$97</f>
        <v>100</v>
      </c>
      <c r="Q130" s="93">
        <f>Biología!K195</f>
        <v>0</v>
      </c>
      <c r="R130" s="92">
        <f>Biología!$K$97</f>
        <v>87.5</v>
      </c>
      <c r="S130" s="93">
        <f>Biología!L195</f>
        <v>0</v>
      </c>
      <c r="T130" s="92">
        <f>Biología!$L$97</f>
        <v>79.166666666666657</v>
      </c>
      <c r="U130" s="93">
        <f>Biología!N195</f>
        <v>0</v>
      </c>
      <c r="V130" s="92">
        <f>Biología!$N$97</f>
        <v>66.666666666666657</v>
      </c>
      <c r="W130" s="93">
        <f>Biología!O195</f>
        <v>0</v>
      </c>
      <c r="X130" s="92">
        <f>Biología!$O$97</f>
        <v>87.5</v>
      </c>
      <c r="Y130" s="93">
        <f>Biología!P195</f>
        <v>0</v>
      </c>
      <c r="Z130" s="92">
        <f>Biología!$P$97</f>
        <v>100</v>
      </c>
    </row>
    <row r="131" spans="2:26" ht="25.5">
      <c r="B131" s="97" t="s">
        <v>142</v>
      </c>
      <c r="C131" s="92">
        <f>'Ciencias Alimentarias'!$C$96</f>
        <v>29</v>
      </c>
      <c r="D131" s="92">
        <f>'Ciencias Alimentarias'!$C$97</f>
        <v>100</v>
      </c>
      <c r="E131" s="92">
        <f>'Ciencias Alimentarias'!$D$96</f>
        <v>28</v>
      </c>
      <c r="F131" s="92">
        <f>'Ciencias Alimentarias'!$D$97</f>
        <v>96.551724137931032</v>
      </c>
      <c r="G131" s="92">
        <f>'Ciencias Alimentarias'!$E$96</f>
        <v>28</v>
      </c>
      <c r="H131" s="92">
        <f>'Ciencias Alimentarias'!$E$97</f>
        <v>96.551724137931032</v>
      </c>
      <c r="I131" s="92">
        <f>'Ciencias Alimentarias'!$F$96</f>
        <v>29</v>
      </c>
      <c r="J131" s="92">
        <f>'Ciencias Alimentarias'!$F$97</f>
        <v>100</v>
      </c>
      <c r="K131" s="93">
        <f>'Ciencias Alimentarias'!G196</f>
        <v>0</v>
      </c>
      <c r="L131" s="92">
        <f>'Ciencias Alimentarias'!$H$97</f>
        <v>100</v>
      </c>
      <c r="M131" s="93">
        <f>'Ciencias Alimentarias'!H196</f>
        <v>0</v>
      </c>
      <c r="N131" s="92">
        <f>'Ciencias Alimentarias'!$H$97</f>
        <v>100</v>
      </c>
      <c r="O131" s="93">
        <f>'Ciencias Alimentarias'!J196</f>
        <v>0</v>
      </c>
      <c r="P131" s="92">
        <f>'Ciencias Alimentarias'!$J$97</f>
        <v>68.965517241379317</v>
      </c>
      <c r="Q131" s="93">
        <f>'Ciencias Alimentarias'!K196</f>
        <v>0</v>
      </c>
      <c r="R131" s="92">
        <f>'Ciencias Alimentarias'!$K$97</f>
        <v>82.758620689655174</v>
      </c>
      <c r="S131" s="93">
        <f>'Ciencias Alimentarias'!L196</f>
        <v>0</v>
      </c>
      <c r="T131" s="92">
        <f>'Ciencias Alimentarias'!$L$97</f>
        <v>86.206896551724128</v>
      </c>
      <c r="U131" s="93">
        <f>'Ciencias Alimentarias'!N196</f>
        <v>0</v>
      </c>
      <c r="V131" s="92">
        <f>'Ciencias Alimentarias'!$N$97</f>
        <v>37.931034482758619</v>
      </c>
      <c r="W131" s="93">
        <f>'Ciencias Alimentarias'!O196</f>
        <v>0</v>
      </c>
      <c r="X131" s="92">
        <f>'Ciencias Alimentarias'!$O$97</f>
        <v>55.172413793103445</v>
      </c>
      <c r="Y131" s="93">
        <f>'Ciencias Alimentarias'!P196</f>
        <v>0</v>
      </c>
      <c r="Z131" s="92">
        <f>'Ciencias Alimentarias'!$P$97</f>
        <v>100</v>
      </c>
    </row>
    <row r="132" spans="2:26" ht="38.25">
      <c r="B132" s="97" t="s">
        <v>143</v>
      </c>
      <c r="C132" s="92">
        <f>'Ciencias Farmacéuticas'!$C$96</f>
        <v>18</v>
      </c>
      <c r="D132" s="92">
        <f>'Ciencias Farmacéuticas'!$C$97</f>
        <v>100</v>
      </c>
      <c r="E132" s="92">
        <f>'Ciencias Farmacéuticas'!$D$96</f>
        <v>17</v>
      </c>
      <c r="F132" s="92">
        <f>'Ciencias Farmacéuticas'!$D$97</f>
        <v>94.444444444444443</v>
      </c>
      <c r="G132" s="92">
        <f>'Ciencias Farmacéuticas'!$E$96</f>
        <v>17</v>
      </c>
      <c r="H132" s="92">
        <f>'Ciencias Farmacéuticas'!$E$97</f>
        <v>94.444444444444443</v>
      </c>
      <c r="I132" s="92">
        <f>'Ciencias Farmacéuticas'!$F$96</f>
        <v>17</v>
      </c>
      <c r="J132" s="92">
        <f>'Ciencias Farmacéuticas'!$F$97</f>
        <v>94.444444444444443</v>
      </c>
      <c r="K132" s="93">
        <f>'Ciencias Farmacéuticas'!G197</f>
        <v>0</v>
      </c>
      <c r="L132" s="92">
        <f>'Ciencias Farmacéuticas'!$H$97</f>
        <v>94.444444444444443</v>
      </c>
      <c r="M132" s="93">
        <f>'Ciencias Farmacéuticas'!H197</f>
        <v>0</v>
      </c>
      <c r="N132" s="92">
        <f>'Ciencias Farmacéuticas'!$H$97</f>
        <v>94.444444444444443</v>
      </c>
      <c r="O132" s="93">
        <f>'Ciencias Farmacéuticas'!J197</f>
        <v>0</v>
      </c>
      <c r="P132" s="92">
        <f>'Ciencias Farmacéuticas'!$J$97</f>
        <v>83.333333333333343</v>
      </c>
      <c r="Q132" s="93">
        <f>'Ciencias Farmacéuticas'!K197</f>
        <v>0</v>
      </c>
      <c r="R132" s="92">
        <f>'Ciencias Farmacéuticas'!$K$97</f>
        <v>61.111111111111114</v>
      </c>
      <c r="S132" s="93">
        <f>'Ciencias Farmacéuticas'!L197</f>
        <v>0</v>
      </c>
      <c r="T132" s="92">
        <f>'Ciencias Farmacéuticas'!$L$97</f>
        <v>55.555555555555557</v>
      </c>
      <c r="U132" s="93">
        <f>'Ciencias Farmacéuticas'!N197</f>
        <v>0</v>
      </c>
      <c r="V132" s="92">
        <f>'Ciencias Farmacéuticas'!$N$97</f>
        <v>33.333333333333329</v>
      </c>
      <c r="W132" s="93">
        <f>'Ciencias Farmacéuticas'!O197</f>
        <v>0</v>
      </c>
      <c r="X132" s="92">
        <f>'Ciencias Farmacéuticas'!$O$97</f>
        <v>38.888888888888893</v>
      </c>
      <c r="Y132" s="93">
        <f>'Ciencias Farmacéuticas'!P197</f>
        <v>0</v>
      </c>
      <c r="Z132" s="92">
        <f>'Ciencias Farmacéuticas'!$P$97</f>
        <v>100</v>
      </c>
    </row>
    <row r="133" spans="2:26" ht="51">
      <c r="B133" s="98" t="s">
        <v>154</v>
      </c>
      <c r="C133" s="99">
        <f>SUM(C124:C132)</f>
        <v>166</v>
      </c>
      <c r="D133" s="52">
        <f>C133/C86*100</f>
        <v>100</v>
      </c>
      <c r="E133" s="99">
        <f>SUM(E124:E132)</f>
        <v>164</v>
      </c>
      <c r="F133" s="52">
        <f>E133/E86*100</f>
        <v>98.795180722891558</v>
      </c>
      <c r="G133" s="99">
        <f>SUM(G124:G132)</f>
        <v>164</v>
      </c>
      <c r="H133" s="52">
        <f>G133/G86*100</f>
        <v>98.795180722891558</v>
      </c>
      <c r="I133" s="99">
        <f>SUM(I124:I132)</f>
        <v>165</v>
      </c>
      <c r="J133" s="52">
        <f>I133/I86*100</f>
        <v>99.397590361445793</v>
      </c>
      <c r="K133" s="99">
        <f>SUM(K124:K132)</f>
        <v>0</v>
      </c>
      <c r="L133" s="52">
        <f>K133/K86*100</f>
        <v>0</v>
      </c>
      <c r="M133" s="99">
        <f>SUM(M124:M132)</f>
        <v>0</v>
      </c>
      <c r="N133" s="52">
        <f>M133/M86*100</f>
        <v>0</v>
      </c>
      <c r="O133" s="99">
        <f>SUM(O124:O132)</f>
        <v>0</v>
      </c>
      <c r="P133" s="52">
        <f>O133/O86*100</f>
        <v>0</v>
      </c>
      <c r="Q133" s="99">
        <f>SUM(Q124:Q132)</f>
        <v>0</v>
      </c>
      <c r="R133" s="52">
        <f>Q133/Q86*100</f>
        <v>0</v>
      </c>
      <c r="S133" s="99">
        <f>SUM(S124:S132)</f>
        <v>0</v>
      </c>
      <c r="T133" s="52">
        <f>S133/S86*100</f>
        <v>0</v>
      </c>
      <c r="U133" s="99">
        <f>SUM(U124:U132)</f>
        <v>0</v>
      </c>
      <c r="V133" s="52">
        <f>U133/U86*100</f>
        <v>0</v>
      </c>
      <c r="W133" s="99">
        <f>SUM(W124:W132)</f>
        <v>0</v>
      </c>
      <c r="X133" s="52">
        <f>W133/W86*100</f>
        <v>0</v>
      </c>
      <c r="Y133" s="99">
        <f>SUM(Y124:Y132)</f>
        <v>0</v>
      </c>
      <c r="Z133" s="52">
        <f>Y133/Y86*100</f>
        <v>0</v>
      </c>
    </row>
    <row r="134" spans="2:26" ht="15.75">
      <c r="B134" s="211" t="s">
        <v>145</v>
      </c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</row>
    <row r="135" spans="2:26">
      <c r="B135" s="91" t="s">
        <v>146</v>
      </c>
      <c r="C135" s="92">
        <f>Contabilidad!$C$96</f>
        <v>34</v>
      </c>
      <c r="D135" s="92">
        <f>Contabilidad!$C$97</f>
        <v>100</v>
      </c>
      <c r="E135" s="92">
        <f>Contabilidad!$D$96</f>
        <v>34</v>
      </c>
      <c r="F135" s="92">
        <f>Contabilidad!$D$97</f>
        <v>100</v>
      </c>
      <c r="G135" s="92">
        <f>Contabilidad!$E$96</f>
        <v>34</v>
      </c>
      <c r="H135" s="92">
        <f>Contabilidad!$E$97</f>
        <v>100</v>
      </c>
      <c r="I135" s="92">
        <f>Contabilidad!$F$96</f>
        <v>34</v>
      </c>
      <c r="J135" s="92">
        <f>Contabilidad!$F$97</f>
        <v>100</v>
      </c>
      <c r="K135" s="93">
        <f>Contabilidad!G207</f>
        <v>0</v>
      </c>
      <c r="L135" s="92">
        <f>Contabilidad!$H$97</f>
        <v>100</v>
      </c>
      <c r="M135" s="93">
        <f>Contabilidad!H207</f>
        <v>0</v>
      </c>
      <c r="N135" s="92">
        <f>Contabilidad!$H$97</f>
        <v>100</v>
      </c>
      <c r="O135" s="93">
        <f>Contabilidad!J207</f>
        <v>0</v>
      </c>
      <c r="P135" s="92">
        <f>Contabilidad!$J$97</f>
        <v>97.058823529411768</v>
      </c>
      <c r="Q135" s="93">
        <f>Contabilidad!K207</f>
        <v>0</v>
      </c>
      <c r="R135" s="92">
        <f>Contabilidad!$K$97</f>
        <v>85.294117647058826</v>
      </c>
      <c r="S135" s="93">
        <f>Contabilidad!L207</f>
        <v>0</v>
      </c>
      <c r="T135" s="92">
        <f>Contabilidad!$L$97</f>
        <v>94.117647058823522</v>
      </c>
      <c r="U135" s="93">
        <f>Contabilidad!N207</f>
        <v>0</v>
      </c>
      <c r="V135" s="92">
        <f>Contabilidad!$N$97</f>
        <v>82.35294117647058</v>
      </c>
      <c r="W135" s="93">
        <f>Contabilidad!O207</f>
        <v>0</v>
      </c>
      <c r="X135" s="92">
        <f>Contabilidad!$O$97</f>
        <v>97.058823529411768</v>
      </c>
      <c r="Y135" s="93">
        <f>Contabilidad!P207</f>
        <v>0</v>
      </c>
      <c r="Z135" s="92">
        <f>Contabilidad!$P$97</f>
        <v>100</v>
      </c>
    </row>
    <row r="136" spans="2:26">
      <c r="B136" s="91" t="s">
        <v>147</v>
      </c>
      <c r="C136" s="92">
        <f>Economía!$C$96</f>
        <v>38</v>
      </c>
      <c r="D136" s="92">
        <f>Economía!$C$97</f>
        <v>100</v>
      </c>
      <c r="E136" s="92">
        <f>Economía!$D$96</f>
        <v>38</v>
      </c>
      <c r="F136" s="92">
        <f>Economía!$D$97</f>
        <v>100</v>
      </c>
      <c r="G136" s="92">
        <f>Economía!$E$96</f>
        <v>38</v>
      </c>
      <c r="H136" s="92">
        <f>Economía!$E$97</f>
        <v>100</v>
      </c>
      <c r="I136" s="92">
        <f>Economía!$F$96</f>
        <v>38</v>
      </c>
      <c r="J136" s="92">
        <f>Economía!$F$97</f>
        <v>100</v>
      </c>
      <c r="K136" s="93">
        <f>Economía!G208</f>
        <v>0</v>
      </c>
      <c r="L136" s="92">
        <f>Economía!$H$97</f>
        <v>100</v>
      </c>
      <c r="M136" s="93">
        <f>Economía!H208</f>
        <v>0</v>
      </c>
      <c r="N136" s="92">
        <f>Economía!$H$97</f>
        <v>100</v>
      </c>
      <c r="O136" s="93">
        <f>Economía!J208</f>
        <v>0</v>
      </c>
      <c r="P136" s="92">
        <f>Economía!$J$97</f>
        <v>89.473684210526315</v>
      </c>
      <c r="Q136" s="93">
        <f>Economía!K208</f>
        <v>0</v>
      </c>
      <c r="R136" s="92">
        <f>Economía!$K$97</f>
        <v>81.578947368421055</v>
      </c>
      <c r="S136" s="93">
        <f>Economía!L208</f>
        <v>0</v>
      </c>
      <c r="T136" s="92">
        <f>Economía!$L$97</f>
        <v>84.210526315789465</v>
      </c>
      <c r="U136" s="93">
        <f>Economía!N208</f>
        <v>0</v>
      </c>
      <c r="V136" s="92">
        <f>Economía!$N$97</f>
        <v>78.94736842105263</v>
      </c>
      <c r="W136" s="93">
        <f>Economía!O208</f>
        <v>0</v>
      </c>
      <c r="X136" s="92">
        <f>Economía!$O$97</f>
        <v>71.05263157894737</v>
      </c>
      <c r="Y136" s="93">
        <f>Economía!P208</f>
        <v>0</v>
      </c>
      <c r="Z136" s="92">
        <f>Economía!$P$97</f>
        <v>100</v>
      </c>
    </row>
    <row r="137" spans="2:26">
      <c r="B137" s="91" t="s">
        <v>148</v>
      </c>
      <c r="C137" s="92">
        <f>Turismo!$C$96</f>
        <v>32</v>
      </c>
      <c r="D137" s="92">
        <f>Turismo!$C$97</f>
        <v>100</v>
      </c>
      <c r="E137" s="92">
        <f>Turismo!$D$96</f>
        <v>27</v>
      </c>
      <c r="F137" s="92">
        <f>Turismo!$D$97</f>
        <v>84.375</v>
      </c>
      <c r="G137" s="92">
        <f>Turismo!$E$96</f>
        <v>27</v>
      </c>
      <c r="H137" s="92">
        <f>Turismo!$E$97</f>
        <v>84.375</v>
      </c>
      <c r="I137" s="92">
        <f>Turismo!$F$96</f>
        <v>32</v>
      </c>
      <c r="J137" s="92">
        <f>Turismo!$F$97</f>
        <v>100</v>
      </c>
      <c r="K137" s="93">
        <f>Turismo!G209</f>
        <v>0</v>
      </c>
      <c r="L137" s="92">
        <f>Turismo!$H$97</f>
        <v>100</v>
      </c>
      <c r="M137" s="93">
        <f>Turismo!H209</f>
        <v>0</v>
      </c>
      <c r="N137" s="92">
        <f>Turismo!$H$97</f>
        <v>100</v>
      </c>
      <c r="O137" s="93">
        <f>Turismo!J209</f>
        <v>0</v>
      </c>
      <c r="P137" s="92">
        <f>Turismo!$J$97</f>
        <v>100</v>
      </c>
      <c r="Q137" s="93">
        <f>Turismo!K209</f>
        <v>0</v>
      </c>
      <c r="R137" s="92">
        <f>Turismo!$K$97</f>
        <v>84.375</v>
      </c>
      <c r="S137" s="93">
        <f>Turismo!L209</f>
        <v>0</v>
      </c>
      <c r="T137" s="92">
        <f>Turismo!$L$97</f>
        <v>93.75</v>
      </c>
      <c r="U137" s="93">
        <f>Turismo!N209</f>
        <v>0</v>
      </c>
      <c r="V137" s="92">
        <f>Turismo!$N$97</f>
        <v>75</v>
      </c>
      <c r="W137" s="93">
        <f>Turismo!O209</f>
        <v>0</v>
      </c>
      <c r="X137" s="92">
        <f>Turismo!$O$97</f>
        <v>100</v>
      </c>
      <c r="Y137" s="93">
        <f>Turismo!P209</f>
        <v>0</v>
      </c>
      <c r="Z137" s="92">
        <f>Turismo!$P$97</f>
        <v>100</v>
      </c>
    </row>
    <row r="138" spans="2:26" ht="51">
      <c r="B138" s="94" t="s">
        <v>149</v>
      </c>
      <c r="C138" s="95">
        <f>SUM(C135:C137)</f>
        <v>104</v>
      </c>
      <c r="D138" s="52">
        <f>C138/C91*100</f>
        <v>100</v>
      </c>
      <c r="E138" s="95">
        <f>SUM(E135:E137)</f>
        <v>99</v>
      </c>
      <c r="F138" s="52">
        <f>E138/E91*100</f>
        <v>95.192307692307693</v>
      </c>
      <c r="G138" s="95">
        <f>SUM(G135:G137)</f>
        <v>99</v>
      </c>
      <c r="H138" s="52">
        <f>G138/G91*100</f>
        <v>95.192307692307693</v>
      </c>
      <c r="I138" s="95">
        <f>SUM(I135:I137)</f>
        <v>104</v>
      </c>
      <c r="J138" s="52">
        <f>I138/I91*100</f>
        <v>100</v>
      </c>
      <c r="K138" s="95">
        <f>SUM(K135:K137)</f>
        <v>0</v>
      </c>
      <c r="L138" s="52">
        <f>K138/K91*100</f>
        <v>0</v>
      </c>
      <c r="M138" s="95">
        <f>SUM(M135:M137)</f>
        <v>0</v>
      </c>
      <c r="N138" s="52">
        <f>M138/M91*100</f>
        <v>0</v>
      </c>
      <c r="O138" s="95">
        <f>SUM(O135:O137)</f>
        <v>0</v>
      </c>
      <c r="P138" s="52">
        <f>O138/O91*100</f>
        <v>0</v>
      </c>
      <c r="Q138" s="95">
        <f>SUM(Q135:Q137)</f>
        <v>0</v>
      </c>
      <c r="R138" s="52">
        <f>Q138/Q91*100</f>
        <v>0</v>
      </c>
      <c r="S138" s="95">
        <f>SUM(S135:S137)</f>
        <v>0</v>
      </c>
      <c r="T138" s="52">
        <f>S138/S91*100</f>
        <v>0</v>
      </c>
      <c r="U138" s="95">
        <f>SUM(U135:U137)</f>
        <v>0</v>
      </c>
      <c r="V138" s="52">
        <f>U138/U91*100</f>
        <v>0</v>
      </c>
      <c r="W138" s="95">
        <f>SUM(W135:W137)</f>
        <v>0</v>
      </c>
      <c r="X138" s="52">
        <f>W138/W91*100</f>
        <v>0</v>
      </c>
      <c r="Y138" s="95">
        <f>SUM(Y135:Y137)</f>
        <v>0</v>
      </c>
      <c r="Z138" s="52">
        <f>Y138/Y91*100</f>
        <v>0</v>
      </c>
    </row>
    <row r="139" spans="2:26" ht="15.75">
      <c r="B139" s="204" t="s">
        <v>150</v>
      </c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6"/>
    </row>
    <row r="140" spans="2:26">
      <c r="B140" s="95" t="s">
        <v>151</v>
      </c>
      <c r="C140" s="102">
        <f>C119+C122+C133+C138</f>
        <v>630</v>
      </c>
      <c r="D140" s="103">
        <f>C140/C93*100</f>
        <v>99.369085173501588</v>
      </c>
      <c r="E140" s="102">
        <f>E119+E122+E133+E138</f>
        <v>575</v>
      </c>
      <c r="F140" s="103">
        <f>E140/E93*100</f>
        <v>90.694006309148264</v>
      </c>
      <c r="G140" s="102">
        <f>G119+G122+G133+G138</f>
        <v>575</v>
      </c>
      <c r="H140" s="103">
        <f>G140/G93*100</f>
        <v>90.694006309148264</v>
      </c>
      <c r="I140" s="102">
        <f>I119+I122+I133+I138</f>
        <v>628</v>
      </c>
      <c r="J140" s="103">
        <f>I140/I93*100</f>
        <v>99.053627760252354</v>
      </c>
      <c r="K140" s="102">
        <f>K119+K122+K133+K138</f>
        <v>357</v>
      </c>
      <c r="L140" s="103">
        <f>K140/K93*100</f>
        <v>56.309148264984231</v>
      </c>
      <c r="M140" s="102">
        <f>M119+M122+M133+M138</f>
        <v>356</v>
      </c>
      <c r="N140" s="103">
        <f>M140/M93*100</f>
        <v>56.151419558359613</v>
      </c>
      <c r="O140" s="102">
        <f>O119+O122+O133+O138</f>
        <v>220</v>
      </c>
      <c r="P140" s="103">
        <f>O140/O93*100</f>
        <v>34.700315457413247</v>
      </c>
      <c r="Q140" s="102">
        <f>Q119+Q122+Q133+Q138</f>
        <v>314</v>
      </c>
      <c r="R140" s="103">
        <f>Q140/Q93*100</f>
        <v>49.526813880126177</v>
      </c>
      <c r="S140" s="102">
        <f>S119+S122+S133+S138</f>
        <v>255</v>
      </c>
      <c r="T140" s="103">
        <f>S140/S93*100</f>
        <v>40.220820189274448</v>
      </c>
      <c r="U140" s="102">
        <f>U119+U122+U133+U138</f>
        <v>267</v>
      </c>
      <c r="V140" s="103">
        <f>U140/U93*100</f>
        <v>42.113564668769712</v>
      </c>
      <c r="W140" s="102">
        <f>W119+W122+W133+W138</f>
        <v>302</v>
      </c>
      <c r="X140" s="103">
        <f>W140/W93*100</f>
        <v>47.634069400630914</v>
      </c>
      <c r="Y140" s="102">
        <f>Y119+Y122+Y133+Y138</f>
        <v>359</v>
      </c>
      <c r="Z140" s="103">
        <f>Y140/Y93*100</f>
        <v>56.624605678233443</v>
      </c>
    </row>
  </sheetData>
  <mergeCells count="67">
    <mergeCell ref="B1:Z1"/>
    <mergeCell ref="B3:Z3"/>
    <mergeCell ref="B5:B9"/>
    <mergeCell ref="C5:N5"/>
    <mergeCell ref="O5:T5"/>
    <mergeCell ref="U5:Z5"/>
    <mergeCell ref="C6:D8"/>
    <mergeCell ref="E6:F8"/>
    <mergeCell ref="G6:H8"/>
    <mergeCell ref="I6:J8"/>
    <mergeCell ref="B40:Z40"/>
    <mergeCell ref="K6:L8"/>
    <mergeCell ref="M6:N8"/>
    <mergeCell ref="O6:P8"/>
    <mergeCell ref="Q6:R8"/>
    <mergeCell ref="S6:T8"/>
    <mergeCell ref="U6:V8"/>
    <mergeCell ref="W6:X8"/>
    <mergeCell ref="Y6:Z8"/>
    <mergeCell ref="B10:Z10"/>
    <mergeCell ref="B26:Z26"/>
    <mergeCell ref="B29:Z29"/>
    <mergeCell ref="B45:Z45"/>
    <mergeCell ref="B51:Z51"/>
    <mergeCell ref="B52:B56"/>
    <mergeCell ref="C52:N52"/>
    <mergeCell ref="O52:T52"/>
    <mergeCell ref="U52:Z52"/>
    <mergeCell ref="C53:D55"/>
    <mergeCell ref="E53:F55"/>
    <mergeCell ref="G53:H55"/>
    <mergeCell ref="I53:J55"/>
    <mergeCell ref="B87:Z87"/>
    <mergeCell ref="K53:L55"/>
    <mergeCell ref="M53:N55"/>
    <mergeCell ref="O53:P55"/>
    <mergeCell ref="Q53:R55"/>
    <mergeCell ref="S53:T55"/>
    <mergeCell ref="U53:V55"/>
    <mergeCell ref="W53:X55"/>
    <mergeCell ref="Y53:Z55"/>
    <mergeCell ref="B57:Z57"/>
    <mergeCell ref="B73:Z73"/>
    <mergeCell ref="B76:Z76"/>
    <mergeCell ref="B92:Z92"/>
    <mergeCell ref="B98:J98"/>
    <mergeCell ref="B99:B103"/>
    <mergeCell ref="C99:N99"/>
    <mergeCell ref="O99:T99"/>
    <mergeCell ref="U99:Z99"/>
    <mergeCell ref="C100:D102"/>
    <mergeCell ref="E100:F102"/>
    <mergeCell ref="G100:H102"/>
    <mergeCell ref="I100:J102"/>
    <mergeCell ref="B139:Z139"/>
    <mergeCell ref="W100:X102"/>
    <mergeCell ref="Y100:Z102"/>
    <mergeCell ref="B104:Z104"/>
    <mergeCell ref="B120:Z120"/>
    <mergeCell ref="B123:Z123"/>
    <mergeCell ref="B134:Z134"/>
    <mergeCell ref="K100:L102"/>
    <mergeCell ref="M100:N102"/>
    <mergeCell ref="O100:P102"/>
    <mergeCell ref="Q100:R102"/>
    <mergeCell ref="S100:T102"/>
    <mergeCell ref="U100:V10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25"/>
  <sheetViews>
    <sheetView topLeftCell="A124" workbookViewId="0">
      <selection activeCell="H88" sqref="H88"/>
    </sheetView>
  </sheetViews>
  <sheetFormatPr baseColWidth="10" defaultRowHeight="15"/>
  <sheetData>
    <row r="1" spans="1:14" ht="18">
      <c r="A1" s="2" t="s">
        <v>62</v>
      </c>
      <c r="B1" s="246" t="s">
        <v>158</v>
      </c>
      <c r="C1" s="247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</row>
    <row r="2" spans="1:14" ht="15.75">
      <c r="A2" s="2"/>
      <c r="B2" s="104"/>
      <c r="N2" s="6"/>
    </row>
    <row r="3" spans="1:14" ht="15.75">
      <c r="A3" s="2"/>
      <c r="B3" s="276" t="s">
        <v>159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</row>
    <row r="4" spans="1:14" ht="15.75" thickBot="1">
      <c r="A4" s="2"/>
      <c r="B4" s="7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</row>
    <row r="5" spans="1:14">
      <c r="A5" s="105"/>
      <c r="B5" s="190" t="s">
        <v>110</v>
      </c>
      <c r="C5" s="277" t="s">
        <v>6</v>
      </c>
      <c r="D5" s="278"/>
      <c r="E5" s="278"/>
      <c r="F5" s="278"/>
      <c r="G5" s="278"/>
      <c r="H5" s="279"/>
      <c r="I5" s="196" t="s">
        <v>7</v>
      </c>
      <c r="J5" s="197"/>
      <c r="K5" s="280"/>
      <c r="L5" s="281" t="s">
        <v>8</v>
      </c>
      <c r="M5" s="282"/>
      <c r="N5" s="283"/>
    </row>
    <row r="6" spans="1:14">
      <c r="A6" s="105"/>
      <c r="B6" s="191"/>
      <c r="C6" s="201" t="s">
        <v>111</v>
      </c>
      <c r="D6" s="169" t="s">
        <v>10</v>
      </c>
      <c r="E6" s="169" t="s">
        <v>11</v>
      </c>
      <c r="F6" s="169" t="s">
        <v>12</v>
      </c>
      <c r="G6" s="169" t="s">
        <v>13</v>
      </c>
      <c r="H6" s="170" t="s">
        <v>14</v>
      </c>
      <c r="I6" s="173" t="s">
        <v>112</v>
      </c>
      <c r="J6" s="161" t="s">
        <v>17</v>
      </c>
      <c r="K6" s="164" t="s">
        <v>160</v>
      </c>
      <c r="L6" s="167" t="s">
        <v>19</v>
      </c>
      <c r="M6" s="162" t="s">
        <v>161</v>
      </c>
      <c r="N6" s="171" t="s">
        <v>21</v>
      </c>
    </row>
    <row r="7" spans="1:14">
      <c r="A7" s="105"/>
      <c r="B7" s="191"/>
      <c r="C7" s="201"/>
      <c r="D7" s="169"/>
      <c r="E7" s="169"/>
      <c r="F7" s="169"/>
      <c r="G7" s="169"/>
      <c r="H7" s="170"/>
      <c r="I7" s="173"/>
      <c r="J7" s="161"/>
      <c r="K7" s="164"/>
      <c r="L7" s="166"/>
      <c r="M7" s="183"/>
      <c r="N7" s="271"/>
    </row>
    <row r="8" spans="1:14">
      <c r="A8" s="105"/>
      <c r="B8" s="191"/>
      <c r="C8" s="201"/>
      <c r="D8" s="169"/>
      <c r="E8" s="169"/>
      <c r="F8" s="169"/>
      <c r="G8" s="169"/>
      <c r="H8" s="170"/>
      <c r="I8" s="173"/>
      <c r="J8" s="161"/>
      <c r="K8" s="164"/>
      <c r="L8" s="166"/>
      <c r="M8" s="183"/>
      <c r="N8" s="271"/>
    </row>
    <row r="9" spans="1:14" ht="15.75" thickBot="1">
      <c r="A9" s="105"/>
      <c r="B9" s="192"/>
      <c r="C9" s="54" t="s">
        <v>162</v>
      </c>
      <c r="D9" s="55" t="s">
        <v>162</v>
      </c>
      <c r="E9" s="55" t="s">
        <v>162</v>
      </c>
      <c r="F9" s="55" t="s">
        <v>162</v>
      </c>
      <c r="G9" s="55" t="s">
        <v>162</v>
      </c>
      <c r="H9" s="56" t="s">
        <v>162</v>
      </c>
      <c r="I9" s="54" t="s">
        <v>162</v>
      </c>
      <c r="J9" s="55" t="s">
        <v>162</v>
      </c>
      <c r="K9" s="56" t="s">
        <v>162</v>
      </c>
      <c r="L9" s="57" t="s">
        <v>162</v>
      </c>
      <c r="M9" s="55" t="s">
        <v>162</v>
      </c>
      <c r="N9" s="56" t="s">
        <v>162</v>
      </c>
    </row>
    <row r="10" spans="1:14" ht="15.75" thickBot="1">
      <c r="A10" s="105"/>
      <c r="B10" s="240" t="s">
        <v>117</v>
      </c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3"/>
    </row>
    <row r="11" spans="1:14" ht="38.25">
      <c r="A11" s="105"/>
      <c r="B11" s="79" t="s">
        <v>118</v>
      </c>
      <c r="C11" s="106">
        <f t="shared" ref="C11:N25" si="0">(C91/C55)</f>
        <v>4.583333333333333</v>
      </c>
      <c r="D11" s="107">
        <f t="shared" si="0"/>
        <v>4.583333333333333</v>
      </c>
      <c r="E11" s="107">
        <f t="shared" si="0"/>
        <v>4.583333333333333</v>
      </c>
      <c r="F11" s="107">
        <f t="shared" si="0"/>
        <v>4.583333333333333</v>
      </c>
      <c r="G11" s="107">
        <f t="shared" si="0"/>
        <v>4.583333333333333</v>
      </c>
      <c r="H11" s="108">
        <f t="shared" si="0"/>
        <v>4.583333333333333</v>
      </c>
      <c r="I11" s="106">
        <f t="shared" si="0"/>
        <v>4.583333333333333</v>
      </c>
      <c r="J11" s="107">
        <f t="shared" si="0"/>
        <v>4.583333333333333</v>
      </c>
      <c r="K11" s="107">
        <f t="shared" si="0"/>
        <v>4.583333333333333</v>
      </c>
      <c r="L11" s="108">
        <f t="shared" si="0"/>
        <v>4.583333333333333</v>
      </c>
      <c r="M11" s="106">
        <f t="shared" si="0"/>
        <v>4.583333333333333</v>
      </c>
      <c r="N11" s="108">
        <f t="shared" si="0"/>
        <v>4.583333333333333</v>
      </c>
    </row>
    <row r="12" spans="1:14">
      <c r="A12" s="105"/>
      <c r="B12" s="80" t="s">
        <v>119</v>
      </c>
      <c r="C12" s="109">
        <f t="shared" si="0"/>
        <v>4.931034482758621</v>
      </c>
      <c r="D12" s="110">
        <f t="shared" si="0"/>
        <v>4.931034482758621</v>
      </c>
      <c r="E12" s="110">
        <f t="shared" si="0"/>
        <v>4.931034482758621</v>
      </c>
      <c r="F12" s="110">
        <f t="shared" si="0"/>
        <v>4.931034482758621</v>
      </c>
      <c r="G12" s="110">
        <f t="shared" si="0"/>
        <v>4.931034482758621</v>
      </c>
      <c r="H12" s="111">
        <f t="shared" si="0"/>
        <v>4.931034482758621</v>
      </c>
      <c r="I12" s="109">
        <f t="shared" si="0"/>
        <v>4.931034482758621</v>
      </c>
      <c r="J12" s="110">
        <f t="shared" si="0"/>
        <v>4.931034482758621</v>
      </c>
      <c r="K12" s="110">
        <f t="shared" si="0"/>
        <v>4.931034482758621</v>
      </c>
      <c r="L12" s="111">
        <f t="shared" si="0"/>
        <v>4.931034482758621</v>
      </c>
      <c r="M12" s="112">
        <f t="shared" si="0"/>
        <v>4.931034482758621</v>
      </c>
      <c r="N12" s="111">
        <f t="shared" si="0"/>
        <v>4.931034482758621</v>
      </c>
    </row>
    <row r="13" spans="1:14">
      <c r="A13" s="105"/>
      <c r="B13" s="80" t="s">
        <v>120</v>
      </c>
      <c r="C13" s="109">
        <f t="shared" si="0"/>
        <v>4.7142857142857144</v>
      </c>
      <c r="D13" s="110">
        <f t="shared" si="0"/>
        <v>4.7142857142857144</v>
      </c>
      <c r="E13" s="110">
        <f t="shared" si="0"/>
        <v>4.7142857142857144</v>
      </c>
      <c r="F13" s="110">
        <f t="shared" si="0"/>
        <v>4.7142857142857144</v>
      </c>
      <c r="G13" s="110">
        <f t="shared" si="0"/>
        <v>4.7142857142857144</v>
      </c>
      <c r="H13" s="111">
        <f t="shared" si="0"/>
        <v>4.7142857142857144</v>
      </c>
      <c r="I13" s="109">
        <f t="shared" si="0"/>
        <v>4.7142857142857144</v>
      </c>
      <c r="J13" s="110">
        <f t="shared" si="0"/>
        <v>4.7142857142857144</v>
      </c>
      <c r="K13" s="110">
        <f t="shared" si="0"/>
        <v>4.7142857142857144</v>
      </c>
      <c r="L13" s="111">
        <f t="shared" si="0"/>
        <v>4.7142857142857144</v>
      </c>
      <c r="M13" s="112">
        <f t="shared" si="0"/>
        <v>4.7142857142857144</v>
      </c>
      <c r="N13" s="111">
        <f t="shared" si="0"/>
        <v>4.7142857142857144</v>
      </c>
    </row>
    <row r="14" spans="1:14">
      <c r="A14" s="105"/>
      <c r="B14" s="80" t="s">
        <v>121</v>
      </c>
      <c r="C14" s="109">
        <f t="shared" si="0"/>
        <v>4.4848484848484844</v>
      </c>
      <c r="D14" s="110">
        <f t="shared" si="0"/>
        <v>4.4848484848484844</v>
      </c>
      <c r="E14" s="110">
        <f t="shared" si="0"/>
        <v>4.4848484848484844</v>
      </c>
      <c r="F14" s="110">
        <f t="shared" si="0"/>
        <v>4.4848484848484844</v>
      </c>
      <c r="G14" s="110">
        <f t="shared" si="0"/>
        <v>4.4848484848484844</v>
      </c>
      <c r="H14" s="111">
        <f t="shared" si="0"/>
        <v>4.4848484848484844</v>
      </c>
      <c r="I14" s="109">
        <f t="shared" si="0"/>
        <v>4.4848484848484844</v>
      </c>
      <c r="J14" s="110">
        <f t="shared" si="0"/>
        <v>4.4848484848484844</v>
      </c>
      <c r="K14" s="110">
        <f t="shared" si="0"/>
        <v>4.4848484848484844</v>
      </c>
      <c r="L14" s="111">
        <f t="shared" si="0"/>
        <v>4.4848484848484844</v>
      </c>
      <c r="M14" s="112">
        <f t="shared" si="0"/>
        <v>4.4848484848484844</v>
      </c>
      <c r="N14" s="111">
        <f t="shared" si="0"/>
        <v>4.4848484848484844</v>
      </c>
    </row>
    <row r="15" spans="1:14" ht="25.5">
      <c r="A15" s="105"/>
      <c r="B15" s="80" t="s">
        <v>122</v>
      </c>
      <c r="C15" s="109">
        <f t="shared" si="0"/>
        <v>4.791666666666667</v>
      </c>
      <c r="D15" s="110">
        <f t="shared" si="0"/>
        <v>4.791666666666667</v>
      </c>
      <c r="E15" s="110">
        <f t="shared" si="0"/>
        <v>4.791666666666667</v>
      </c>
      <c r="F15" s="110">
        <f t="shared" si="0"/>
        <v>4.791666666666667</v>
      </c>
      <c r="G15" s="110">
        <f t="shared" si="0"/>
        <v>4.791666666666667</v>
      </c>
      <c r="H15" s="111">
        <f t="shared" si="0"/>
        <v>4.791666666666667</v>
      </c>
      <c r="I15" s="109">
        <f t="shared" si="0"/>
        <v>4.791666666666667</v>
      </c>
      <c r="J15" s="110">
        <f t="shared" si="0"/>
        <v>4.791666666666667</v>
      </c>
      <c r="K15" s="110">
        <f t="shared" si="0"/>
        <v>4.791666666666667</v>
      </c>
      <c r="L15" s="111">
        <f t="shared" si="0"/>
        <v>4.791666666666667</v>
      </c>
      <c r="M15" s="112">
        <f t="shared" si="0"/>
        <v>4.791666666666667</v>
      </c>
      <c r="N15" s="111">
        <f t="shared" si="0"/>
        <v>4.791666666666667</v>
      </c>
    </row>
    <row r="16" spans="1:14">
      <c r="A16" s="105"/>
      <c r="B16" s="80" t="s">
        <v>83</v>
      </c>
      <c r="C16" s="109">
        <f t="shared" si="0"/>
        <v>4.5999999999999996</v>
      </c>
      <c r="D16" s="110">
        <f t="shared" si="0"/>
        <v>4.5999999999999996</v>
      </c>
      <c r="E16" s="110">
        <f t="shared" si="0"/>
        <v>4.5999999999999996</v>
      </c>
      <c r="F16" s="110">
        <f t="shared" si="0"/>
        <v>4.5999999999999996</v>
      </c>
      <c r="G16" s="110">
        <f t="shared" si="0"/>
        <v>4.5999999999999996</v>
      </c>
      <c r="H16" s="111">
        <f t="shared" si="0"/>
        <v>4.5999999999999996</v>
      </c>
      <c r="I16" s="109">
        <f t="shared" si="0"/>
        <v>4.5999999999999996</v>
      </c>
      <c r="J16" s="110">
        <f t="shared" si="0"/>
        <v>4.5999999999999996</v>
      </c>
      <c r="K16" s="110">
        <f t="shared" si="0"/>
        <v>4.5999999999999996</v>
      </c>
      <c r="L16" s="111">
        <f t="shared" si="0"/>
        <v>4.5999999999999996</v>
      </c>
      <c r="M16" s="112">
        <f t="shared" si="0"/>
        <v>4.5999999999999996</v>
      </c>
      <c r="N16" s="111">
        <f t="shared" si="0"/>
        <v>4.5999999999999996</v>
      </c>
    </row>
    <row r="17" spans="1:14" ht="25.5">
      <c r="A17" s="105"/>
      <c r="B17" s="80" t="s">
        <v>123</v>
      </c>
      <c r="C17" s="109">
        <f t="shared" si="0"/>
        <v>4.4210526315789478</v>
      </c>
      <c r="D17" s="110">
        <f t="shared" si="0"/>
        <v>4.4210526315789478</v>
      </c>
      <c r="E17" s="110">
        <f t="shared" si="0"/>
        <v>4.4210526315789478</v>
      </c>
      <c r="F17" s="110">
        <f t="shared" si="0"/>
        <v>4.4210526315789478</v>
      </c>
      <c r="G17" s="110">
        <f t="shared" si="0"/>
        <v>4.4210526315789478</v>
      </c>
      <c r="H17" s="111">
        <f t="shared" si="0"/>
        <v>4.4210526315789478</v>
      </c>
      <c r="I17" s="109">
        <f t="shared" si="0"/>
        <v>4.4210526315789478</v>
      </c>
      <c r="J17" s="110">
        <f t="shared" si="0"/>
        <v>4.4210526315789478</v>
      </c>
      <c r="K17" s="110">
        <f t="shared" si="0"/>
        <v>4.4210526315789478</v>
      </c>
      <c r="L17" s="111">
        <f t="shared" si="0"/>
        <v>4.4210526315789478</v>
      </c>
      <c r="M17" s="112">
        <f t="shared" si="0"/>
        <v>4.4210526315789478</v>
      </c>
      <c r="N17" s="111">
        <f t="shared" si="0"/>
        <v>4.4210526315789478</v>
      </c>
    </row>
    <row r="18" spans="1:14">
      <c r="A18" s="105"/>
      <c r="B18" s="80" t="s">
        <v>124</v>
      </c>
      <c r="C18" s="109">
        <f t="shared" si="0"/>
        <v>4.7368421052631575</v>
      </c>
      <c r="D18" s="110">
        <f t="shared" si="0"/>
        <v>4.7368421052631575</v>
      </c>
      <c r="E18" s="110">
        <f t="shared" si="0"/>
        <v>4.7368421052631575</v>
      </c>
      <c r="F18" s="110">
        <f t="shared" si="0"/>
        <v>4.7368421052631575</v>
      </c>
      <c r="G18" s="110">
        <f t="shared" si="0"/>
        <v>4.7368421052631575</v>
      </c>
      <c r="H18" s="111">
        <f t="shared" si="0"/>
        <v>4.7368421052631575</v>
      </c>
      <c r="I18" s="109">
        <f t="shared" si="0"/>
        <v>4.7368421052631575</v>
      </c>
      <c r="J18" s="110">
        <f t="shared" si="0"/>
        <v>4.7368421052631575</v>
      </c>
      <c r="K18" s="110">
        <f t="shared" si="0"/>
        <v>4.7368421052631575</v>
      </c>
      <c r="L18" s="111">
        <f t="shared" si="0"/>
        <v>4.7368421052631575</v>
      </c>
      <c r="M18" s="112">
        <f t="shared" si="0"/>
        <v>4.7368421052631575</v>
      </c>
      <c r="N18" s="111">
        <f t="shared" si="0"/>
        <v>4.7368421052631575</v>
      </c>
    </row>
    <row r="19" spans="1:14">
      <c r="A19" s="105"/>
      <c r="B19" s="80" t="s">
        <v>125</v>
      </c>
      <c r="C19" s="109">
        <f t="shared" si="0"/>
        <v>4.3181818181818183</v>
      </c>
      <c r="D19" s="110">
        <f t="shared" si="0"/>
        <v>4.3181818181818183</v>
      </c>
      <c r="E19" s="110">
        <f t="shared" si="0"/>
        <v>4.3181818181818183</v>
      </c>
      <c r="F19" s="110">
        <f t="shared" si="0"/>
        <v>4.3181818181818183</v>
      </c>
      <c r="G19" s="110">
        <f t="shared" si="0"/>
        <v>4.3181818181818183</v>
      </c>
      <c r="H19" s="111">
        <f t="shared" si="0"/>
        <v>4.3181818181818183</v>
      </c>
      <c r="I19" s="109">
        <f t="shared" si="0"/>
        <v>4.3181818181818183</v>
      </c>
      <c r="J19" s="110">
        <f t="shared" si="0"/>
        <v>4.3181818181818183</v>
      </c>
      <c r="K19" s="110">
        <f t="shared" si="0"/>
        <v>4.3181818181818183</v>
      </c>
      <c r="L19" s="111">
        <f t="shared" si="0"/>
        <v>4.3181818181818183</v>
      </c>
      <c r="M19" s="112">
        <f t="shared" si="0"/>
        <v>4.3181818181818183</v>
      </c>
      <c r="N19" s="111">
        <f t="shared" si="0"/>
        <v>4.3181818181818183</v>
      </c>
    </row>
    <row r="20" spans="1:14">
      <c r="A20" s="105"/>
      <c r="B20" s="80" t="s">
        <v>126</v>
      </c>
      <c r="C20" s="109">
        <f t="shared" si="0"/>
        <v>4.32</v>
      </c>
      <c r="D20" s="110">
        <f t="shared" si="0"/>
        <v>4.32</v>
      </c>
      <c r="E20" s="110">
        <f t="shared" si="0"/>
        <v>4.32</v>
      </c>
      <c r="F20" s="110">
        <f t="shared" si="0"/>
        <v>4.32</v>
      </c>
      <c r="G20" s="110">
        <f t="shared" si="0"/>
        <v>4.32</v>
      </c>
      <c r="H20" s="111">
        <f t="shared" si="0"/>
        <v>4.32</v>
      </c>
      <c r="I20" s="109">
        <f t="shared" si="0"/>
        <v>4.32</v>
      </c>
      <c r="J20" s="110">
        <f t="shared" si="0"/>
        <v>4.32</v>
      </c>
      <c r="K20" s="110">
        <f t="shared" si="0"/>
        <v>4.32</v>
      </c>
      <c r="L20" s="111">
        <f t="shared" si="0"/>
        <v>4.32</v>
      </c>
      <c r="M20" s="112">
        <f t="shared" si="0"/>
        <v>4.32</v>
      </c>
      <c r="N20" s="111">
        <f t="shared" si="0"/>
        <v>4.32</v>
      </c>
    </row>
    <row r="21" spans="1:14" ht="25.5">
      <c r="A21" s="105"/>
      <c r="B21" s="80" t="s">
        <v>127</v>
      </c>
      <c r="C21" s="109">
        <f t="shared" si="0"/>
        <v>4.9090909090909092</v>
      </c>
      <c r="D21" s="110">
        <f t="shared" si="0"/>
        <v>4.9090909090909092</v>
      </c>
      <c r="E21" s="110">
        <f t="shared" si="0"/>
        <v>4.9090909090909092</v>
      </c>
      <c r="F21" s="110">
        <f t="shared" si="0"/>
        <v>4.9090909090909092</v>
      </c>
      <c r="G21" s="110">
        <f t="shared" si="0"/>
        <v>4.9090909090909092</v>
      </c>
      <c r="H21" s="111">
        <f t="shared" si="0"/>
        <v>4.9090909090909092</v>
      </c>
      <c r="I21" s="109">
        <f t="shared" si="0"/>
        <v>4.9090909090909092</v>
      </c>
      <c r="J21" s="110">
        <f t="shared" si="0"/>
        <v>4.9090909090909092</v>
      </c>
      <c r="K21" s="110">
        <f t="shared" si="0"/>
        <v>4.9090909090909092</v>
      </c>
      <c r="L21" s="111">
        <f t="shared" si="0"/>
        <v>4.9090909090909092</v>
      </c>
      <c r="M21" s="112">
        <f t="shared" si="0"/>
        <v>4.9090909090909092</v>
      </c>
      <c r="N21" s="111">
        <f t="shared" si="0"/>
        <v>4.9090909090909092</v>
      </c>
    </row>
    <row r="22" spans="1:14" ht="25.5">
      <c r="A22" s="105"/>
      <c r="B22" s="80" t="s">
        <v>87</v>
      </c>
      <c r="C22" s="109">
        <f t="shared" si="0"/>
        <v>4.5882352941176467</v>
      </c>
      <c r="D22" s="110">
        <f t="shared" si="0"/>
        <v>4.5882352941176467</v>
      </c>
      <c r="E22" s="110">
        <f t="shared" si="0"/>
        <v>4.5882352941176467</v>
      </c>
      <c r="F22" s="110">
        <f t="shared" si="0"/>
        <v>4.5882352941176467</v>
      </c>
      <c r="G22" s="110">
        <f t="shared" si="0"/>
        <v>4.5882352941176467</v>
      </c>
      <c r="H22" s="111">
        <f t="shared" si="0"/>
        <v>4.5882352941176467</v>
      </c>
      <c r="I22" s="109">
        <f t="shared" si="0"/>
        <v>4.5882352941176467</v>
      </c>
      <c r="J22" s="110">
        <f t="shared" si="0"/>
        <v>4.5882352941176467</v>
      </c>
      <c r="K22" s="110">
        <f t="shared" si="0"/>
        <v>4.5882352941176467</v>
      </c>
      <c r="L22" s="111">
        <f t="shared" si="0"/>
        <v>4.5882352941176467</v>
      </c>
      <c r="M22" s="112">
        <f t="shared" si="0"/>
        <v>4.5882352941176467</v>
      </c>
      <c r="N22" s="111">
        <f t="shared" si="0"/>
        <v>4.5882352941176467</v>
      </c>
    </row>
    <row r="23" spans="1:14" ht="25.5">
      <c r="A23" s="105"/>
      <c r="B23" s="80" t="s">
        <v>128</v>
      </c>
      <c r="C23" s="109">
        <f t="shared" si="0"/>
        <v>4.5263157894736841</v>
      </c>
      <c r="D23" s="110">
        <f t="shared" si="0"/>
        <v>4.5263157894736841</v>
      </c>
      <c r="E23" s="110">
        <f t="shared" si="0"/>
        <v>4.5263157894736841</v>
      </c>
      <c r="F23" s="110">
        <f t="shared" si="0"/>
        <v>4.5263157894736841</v>
      </c>
      <c r="G23" s="110">
        <f t="shared" si="0"/>
        <v>4.5263157894736841</v>
      </c>
      <c r="H23" s="111">
        <f t="shared" si="0"/>
        <v>4.5263157894736841</v>
      </c>
      <c r="I23" s="109">
        <f t="shared" si="0"/>
        <v>4.5263157894736841</v>
      </c>
      <c r="J23" s="110">
        <f t="shared" si="0"/>
        <v>4.5263157894736841</v>
      </c>
      <c r="K23" s="110">
        <f t="shared" si="0"/>
        <v>4.5263157894736841</v>
      </c>
      <c r="L23" s="111">
        <f t="shared" si="0"/>
        <v>4.5263157894736841</v>
      </c>
      <c r="M23" s="112">
        <f t="shared" si="0"/>
        <v>4.5263157894736841</v>
      </c>
      <c r="N23" s="111">
        <f t="shared" si="0"/>
        <v>4.5263157894736841</v>
      </c>
    </row>
    <row r="24" spans="1:14" ht="25.5">
      <c r="A24" s="105"/>
      <c r="B24" s="80" t="s">
        <v>129</v>
      </c>
      <c r="C24" s="109">
        <f t="shared" si="0"/>
        <v>4.5333333333333332</v>
      </c>
      <c r="D24" s="110">
        <f t="shared" si="0"/>
        <v>4.5333333333333332</v>
      </c>
      <c r="E24" s="110">
        <f t="shared" si="0"/>
        <v>4.5333333333333332</v>
      </c>
      <c r="F24" s="110">
        <f t="shared" si="0"/>
        <v>4.5333333333333332</v>
      </c>
      <c r="G24" s="110">
        <f t="shared" si="0"/>
        <v>4.5333333333333332</v>
      </c>
      <c r="H24" s="111">
        <f t="shared" si="0"/>
        <v>4.5333333333333332</v>
      </c>
      <c r="I24" s="109">
        <f t="shared" si="0"/>
        <v>4.5333333333333332</v>
      </c>
      <c r="J24" s="110">
        <f t="shared" si="0"/>
        <v>4.5333333333333332</v>
      </c>
      <c r="K24" s="110">
        <f t="shared" si="0"/>
        <v>4.5333333333333332</v>
      </c>
      <c r="L24" s="111">
        <f t="shared" si="0"/>
        <v>4.5333333333333332</v>
      </c>
      <c r="M24" s="112">
        <f t="shared" si="0"/>
        <v>4.5333333333333332</v>
      </c>
      <c r="N24" s="111">
        <f t="shared" si="0"/>
        <v>4.5333333333333332</v>
      </c>
    </row>
    <row r="25" spans="1:14" ht="95.25" thickBot="1">
      <c r="B25" s="81" t="s">
        <v>130</v>
      </c>
      <c r="C25" s="113">
        <f t="shared" si="0"/>
        <v>4.6072423398328688</v>
      </c>
      <c r="D25" s="114">
        <f t="shared" si="0"/>
        <v>4.6072423398328688</v>
      </c>
      <c r="E25" s="114">
        <f t="shared" si="0"/>
        <v>4.6072423398328688</v>
      </c>
      <c r="F25" s="114">
        <f t="shared" si="0"/>
        <v>4.6072423398328688</v>
      </c>
      <c r="G25" s="114">
        <f t="shared" si="0"/>
        <v>4.6072423398328688</v>
      </c>
      <c r="H25" s="115">
        <f t="shared" si="0"/>
        <v>4.6072423398328688</v>
      </c>
      <c r="I25" s="113">
        <f t="shared" si="0"/>
        <v>4.6072423398328688</v>
      </c>
      <c r="J25" s="114">
        <f t="shared" si="0"/>
        <v>4.6072423398328688</v>
      </c>
      <c r="K25" s="114">
        <f t="shared" si="0"/>
        <v>4.6072423398328688</v>
      </c>
      <c r="L25" s="115">
        <f t="shared" si="0"/>
        <v>4.6072423398328688</v>
      </c>
      <c r="M25" s="116">
        <f t="shared" si="0"/>
        <v>4.6072423398328688</v>
      </c>
      <c r="N25" s="115">
        <f t="shared" si="0"/>
        <v>4.6072423398328688</v>
      </c>
    </row>
    <row r="26" spans="1:14" ht="16.5" thickBot="1">
      <c r="A26" s="105"/>
      <c r="B26" s="243" t="s">
        <v>131</v>
      </c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5"/>
    </row>
    <row r="27" spans="1:14" ht="25.5">
      <c r="A27" s="105"/>
      <c r="B27" s="63" t="s">
        <v>132</v>
      </c>
      <c r="C27" s="106">
        <f t="shared" ref="C27:N28" si="1">(C106/C70)</f>
        <v>5</v>
      </c>
      <c r="D27" s="107">
        <f t="shared" si="1"/>
        <v>5</v>
      </c>
      <c r="E27" s="107">
        <f t="shared" si="1"/>
        <v>5</v>
      </c>
      <c r="F27" s="107">
        <f t="shared" si="1"/>
        <v>5</v>
      </c>
      <c r="G27" s="107">
        <f t="shared" si="1"/>
        <v>5</v>
      </c>
      <c r="H27" s="108">
        <f t="shared" si="1"/>
        <v>5</v>
      </c>
      <c r="I27" s="106">
        <f t="shared" si="1"/>
        <v>5</v>
      </c>
      <c r="J27" s="107">
        <f t="shared" si="1"/>
        <v>5</v>
      </c>
      <c r="K27" s="107">
        <f t="shared" si="1"/>
        <v>5</v>
      </c>
      <c r="L27" s="108">
        <f t="shared" si="1"/>
        <v>5</v>
      </c>
      <c r="M27" s="117">
        <f t="shared" si="1"/>
        <v>5</v>
      </c>
      <c r="N27" s="108">
        <f t="shared" si="1"/>
        <v>5</v>
      </c>
    </row>
    <row r="28" spans="1:14" ht="48" thickBot="1">
      <c r="B28" s="81" t="s">
        <v>133</v>
      </c>
      <c r="C28" s="113">
        <f t="shared" si="1"/>
        <v>5</v>
      </c>
      <c r="D28" s="114">
        <f t="shared" si="1"/>
        <v>5</v>
      </c>
      <c r="E28" s="114">
        <f t="shared" si="1"/>
        <v>5</v>
      </c>
      <c r="F28" s="114">
        <f t="shared" si="1"/>
        <v>5</v>
      </c>
      <c r="G28" s="114">
        <f t="shared" si="1"/>
        <v>5</v>
      </c>
      <c r="H28" s="115">
        <f t="shared" si="1"/>
        <v>5</v>
      </c>
      <c r="I28" s="113">
        <f t="shared" si="1"/>
        <v>5</v>
      </c>
      <c r="J28" s="114">
        <f t="shared" si="1"/>
        <v>5</v>
      </c>
      <c r="K28" s="114">
        <f t="shared" si="1"/>
        <v>5</v>
      </c>
      <c r="L28" s="115">
        <f t="shared" si="1"/>
        <v>5</v>
      </c>
      <c r="M28" s="116">
        <f t="shared" si="1"/>
        <v>5</v>
      </c>
      <c r="N28" s="115">
        <f t="shared" si="1"/>
        <v>5</v>
      </c>
    </row>
    <row r="29" spans="1:14" ht="16.5" thickBot="1">
      <c r="A29" s="105"/>
      <c r="B29" s="243" t="s">
        <v>153</v>
      </c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2"/>
    </row>
    <row r="30" spans="1:14">
      <c r="A30" s="105"/>
      <c r="B30" s="63" t="s">
        <v>135</v>
      </c>
      <c r="C30" s="106">
        <f t="shared" ref="C30:N39" si="2">(C108/C72)</f>
        <v>4.875</v>
      </c>
      <c r="D30" s="107">
        <f t="shared" si="2"/>
        <v>4.875</v>
      </c>
      <c r="E30" s="107">
        <f t="shared" si="2"/>
        <v>4.875</v>
      </c>
      <c r="F30" s="107">
        <f t="shared" si="2"/>
        <v>4.875</v>
      </c>
      <c r="G30" s="107">
        <f t="shared" si="2"/>
        <v>4.875</v>
      </c>
      <c r="H30" s="108">
        <f t="shared" si="2"/>
        <v>4.875</v>
      </c>
      <c r="I30" s="106">
        <f t="shared" si="2"/>
        <v>4.875</v>
      </c>
      <c r="J30" s="107">
        <f t="shared" si="2"/>
        <v>4.875</v>
      </c>
      <c r="K30" s="107">
        <f t="shared" si="2"/>
        <v>4.875</v>
      </c>
      <c r="L30" s="108">
        <f t="shared" si="2"/>
        <v>4.875</v>
      </c>
      <c r="M30" s="117">
        <f t="shared" si="2"/>
        <v>4.875</v>
      </c>
      <c r="N30" s="108">
        <f t="shared" si="2"/>
        <v>4.875</v>
      </c>
    </row>
    <row r="31" spans="1:14">
      <c r="A31" s="105"/>
      <c r="B31" s="69" t="s">
        <v>136</v>
      </c>
      <c r="C31" s="109">
        <f t="shared" si="2"/>
        <v>4.916666666666667</v>
      </c>
      <c r="D31" s="110">
        <f t="shared" si="2"/>
        <v>4.916666666666667</v>
      </c>
      <c r="E31" s="110">
        <f t="shared" si="2"/>
        <v>4.916666666666667</v>
      </c>
      <c r="F31" s="110">
        <f t="shared" si="2"/>
        <v>4.916666666666667</v>
      </c>
      <c r="G31" s="110">
        <f t="shared" si="2"/>
        <v>4.916666666666667</v>
      </c>
      <c r="H31" s="111">
        <f t="shared" si="2"/>
        <v>4.916666666666667</v>
      </c>
      <c r="I31" s="109">
        <f t="shared" si="2"/>
        <v>4.916666666666667</v>
      </c>
      <c r="J31" s="110">
        <f t="shared" si="2"/>
        <v>4.916666666666667</v>
      </c>
      <c r="K31" s="110">
        <f t="shared" si="2"/>
        <v>4.916666666666667</v>
      </c>
      <c r="L31" s="111">
        <f t="shared" si="2"/>
        <v>4.916666666666667</v>
      </c>
      <c r="M31" s="112">
        <f t="shared" si="2"/>
        <v>4.916666666666667</v>
      </c>
      <c r="N31" s="111">
        <f t="shared" si="2"/>
        <v>4.916666666666667</v>
      </c>
    </row>
    <row r="32" spans="1:14">
      <c r="A32" s="105"/>
      <c r="B32" s="69" t="s">
        <v>137</v>
      </c>
      <c r="C32" s="109">
        <f t="shared" si="2"/>
        <v>4.8125</v>
      </c>
      <c r="D32" s="110">
        <f t="shared" si="2"/>
        <v>4.8125</v>
      </c>
      <c r="E32" s="110">
        <f t="shared" si="2"/>
        <v>4.8125</v>
      </c>
      <c r="F32" s="110">
        <f t="shared" si="2"/>
        <v>4.8125</v>
      </c>
      <c r="G32" s="110">
        <f t="shared" si="2"/>
        <v>4.8125</v>
      </c>
      <c r="H32" s="111">
        <f t="shared" si="2"/>
        <v>4.8125</v>
      </c>
      <c r="I32" s="109">
        <f t="shared" si="2"/>
        <v>4.8125</v>
      </c>
      <c r="J32" s="110">
        <f t="shared" si="2"/>
        <v>4.8125</v>
      </c>
      <c r="K32" s="110">
        <f t="shared" si="2"/>
        <v>4.8125</v>
      </c>
      <c r="L32" s="111">
        <f t="shared" si="2"/>
        <v>4.8125</v>
      </c>
      <c r="M32" s="112">
        <f t="shared" si="2"/>
        <v>4.8125</v>
      </c>
      <c r="N32" s="111">
        <f t="shared" si="2"/>
        <v>4.8125</v>
      </c>
    </row>
    <row r="33" spans="1:14">
      <c r="A33" s="105"/>
      <c r="B33" s="69" t="s">
        <v>138</v>
      </c>
      <c r="C33" s="109">
        <f t="shared" si="2"/>
        <v>5</v>
      </c>
      <c r="D33" s="110">
        <f t="shared" si="2"/>
        <v>5</v>
      </c>
      <c r="E33" s="110">
        <f t="shared" si="2"/>
        <v>5</v>
      </c>
      <c r="F33" s="110">
        <f t="shared" si="2"/>
        <v>5</v>
      </c>
      <c r="G33" s="110">
        <f t="shared" si="2"/>
        <v>5</v>
      </c>
      <c r="H33" s="111">
        <f t="shared" si="2"/>
        <v>5</v>
      </c>
      <c r="I33" s="109">
        <f t="shared" si="2"/>
        <v>5</v>
      </c>
      <c r="J33" s="110">
        <f t="shared" si="2"/>
        <v>5</v>
      </c>
      <c r="K33" s="110">
        <f t="shared" si="2"/>
        <v>5</v>
      </c>
      <c r="L33" s="111">
        <f t="shared" si="2"/>
        <v>5</v>
      </c>
      <c r="M33" s="112">
        <f t="shared" si="2"/>
        <v>5</v>
      </c>
      <c r="N33" s="111">
        <f t="shared" si="2"/>
        <v>5</v>
      </c>
    </row>
    <row r="34" spans="1:14" ht="25.5">
      <c r="A34" s="105"/>
      <c r="B34" s="69" t="s">
        <v>139</v>
      </c>
      <c r="C34" s="109">
        <f t="shared" si="2"/>
        <v>4.5789473684210522</v>
      </c>
      <c r="D34" s="110">
        <f t="shared" si="2"/>
        <v>4.5789473684210522</v>
      </c>
      <c r="E34" s="110">
        <f t="shared" si="2"/>
        <v>4.5789473684210522</v>
      </c>
      <c r="F34" s="110">
        <f t="shared" si="2"/>
        <v>4.5789473684210522</v>
      </c>
      <c r="G34" s="110">
        <f t="shared" si="2"/>
        <v>4.5789473684210522</v>
      </c>
      <c r="H34" s="111">
        <f t="shared" si="2"/>
        <v>4.5789473684210522</v>
      </c>
      <c r="I34" s="109">
        <f t="shared" si="2"/>
        <v>4.5789473684210522</v>
      </c>
      <c r="J34" s="110">
        <f t="shared" si="2"/>
        <v>4.5789473684210522</v>
      </c>
      <c r="K34" s="110">
        <f t="shared" si="2"/>
        <v>4.5789473684210522</v>
      </c>
      <c r="L34" s="111">
        <f t="shared" si="2"/>
        <v>4.5789473684210522</v>
      </c>
      <c r="M34" s="112">
        <f t="shared" si="2"/>
        <v>4.5789473684210522</v>
      </c>
      <c r="N34" s="111">
        <f t="shared" si="2"/>
        <v>4.5789473684210522</v>
      </c>
    </row>
    <row r="35" spans="1:14">
      <c r="A35" s="105"/>
      <c r="B35" s="69" t="s">
        <v>140</v>
      </c>
      <c r="C35" s="109">
        <f t="shared" si="2"/>
        <v>4.8888888888888893</v>
      </c>
      <c r="D35" s="110">
        <f t="shared" si="2"/>
        <v>4.8888888888888893</v>
      </c>
      <c r="E35" s="110">
        <f t="shared" si="2"/>
        <v>4.8888888888888893</v>
      </c>
      <c r="F35" s="110">
        <f t="shared" si="2"/>
        <v>4.8888888888888893</v>
      </c>
      <c r="G35" s="110">
        <f t="shared" si="2"/>
        <v>4.8888888888888893</v>
      </c>
      <c r="H35" s="111">
        <f t="shared" si="2"/>
        <v>4.8888888888888893</v>
      </c>
      <c r="I35" s="109">
        <f t="shared" si="2"/>
        <v>4.8888888888888893</v>
      </c>
      <c r="J35" s="110">
        <f t="shared" si="2"/>
        <v>4.8888888888888893</v>
      </c>
      <c r="K35" s="110">
        <f t="shared" si="2"/>
        <v>4.8888888888888893</v>
      </c>
      <c r="L35" s="111">
        <f t="shared" si="2"/>
        <v>4.8888888888888893</v>
      </c>
      <c r="M35" s="112">
        <f t="shared" si="2"/>
        <v>4.8888888888888893</v>
      </c>
      <c r="N35" s="111">
        <f t="shared" si="2"/>
        <v>4.8888888888888893</v>
      </c>
    </row>
    <row r="36" spans="1:14">
      <c r="A36" s="105"/>
      <c r="B36" s="69" t="s">
        <v>141</v>
      </c>
      <c r="C36" s="109">
        <f t="shared" si="2"/>
        <v>4.916666666666667</v>
      </c>
      <c r="D36" s="110">
        <f t="shared" si="2"/>
        <v>4.916666666666667</v>
      </c>
      <c r="E36" s="110">
        <f t="shared" si="2"/>
        <v>4.916666666666667</v>
      </c>
      <c r="F36" s="110">
        <f t="shared" si="2"/>
        <v>4.916666666666667</v>
      </c>
      <c r="G36" s="110">
        <f t="shared" si="2"/>
        <v>4.916666666666667</v>
      </c>
      <c r="H36" s="111">
        <f t="shared" si="2"/>
        <v>4.916666666666667</v>
      </c>
      <c r="I36" s="109">
        <f t="shared" si="2"/>
        <v>4.916666666666667</v>
      </c>
      <c r="J36" s="110">
        <f t="shared" si="2"/>
        <v>4.916666666666667</v>
      </c>
      <c r="K36" s="110">
        <f t="shared" si="2"/>
        <v>4.916666666666667</v>
      </c>
      <c r="L36" s="111">
        <f t="shared" si="2"/>
        <v>4.916666666666667</v>
      </c>
      <c r="M36" s="112">
        <f t="shared" si="2"/>
        <v>4.916666666666667</v>
      </c>
      <c r="N36" s="111">
        <f t="shared" si="2"/>
        <v>4.916666666666667</v>
      </c>
    </row>
    <row r="37" spans="1:14" ht="25.5">
      <c r="A37" s="105"/>
      <c r="B37" s="69" t="s">
        <v>142</v>
      </c>
      <c r="C37" s="109">
        <f t="shared" si="2"/>
        <v>4.6551724137931032</v>
      </c>
      <c r="D37" s="110">
        <f t="shared" si="2"/>
        <v>4.6551724137931032</v>
      </c>
      <c r="E37" s="110">
        <f t="shared" si="2"/>
        <v>4.6551724137931032</v>
      </c>
      <c r="F37" s="110">
        <f t="shared" si="2"/>
        <v>4.6551724137931032</v>
      </c>
      <c r="G37" s="110">
        <f t="shared" si="2"/>
        <v>4.6551724137931032</v>
      </c>
      <c r="H37" s="111">
        <f t="shared" si="2"/>
        <v>4.6551724137931032</v>
      </c>
      <c r="I37" s="109">
        <f t="shared" si="2"/>
        <v>4.6551724137931032</v>
      </c>
      <c r="J37" s="110">
        <f t="shared" si="2"/>
        <v>4.6551724137931032</v>
      </c>
      <c r="K37" s="110">
        <f t="shared" si="2"/>
        <v>4.6551724137931032</v>
      </c>
      <c r="L37" s="111">
        <f t="shared" si="2"/>
        <v>4.6551724137931032</v>
      </c>
      <c r="M37" s="112">
        <f t="shared" si="2"/>
        <v>4.6551724137931032</v>
      </c>
      <c r="N37" s="111">
        <f t="shared" si="2"/>
        <v>4.6551724137931032</v>
      </c>
    </row>
    <row r="38" spans="1:14" ht="38.25">
      <c r="A38" s="105"/>
      <c r="B38" s="69" t="s">
        <v>143</v>
      </c>
      <c r="C38" s="109">
        <f t="shared" si="2"/>
        <v>4.4444444444444446</v>
      </c>
      <c r="D38" s="110">
        <f t="shared" si="2"/>
        <v>4.4444444444444446</v>
      </c>
      <c r="E38" s="110">
        <f t="shared" si="2"/>
        <v>4.4444444444444446</v>
      </c>
      <c r="F38" s="110">
        <f t="shared" si="2"/>
        <v>4.4444444444444446</v>
      </c>
      <c r="G38" s="110">
        <f t="shared" si="2"/>
        <v>4.4444444444444446</v>
      </c>
      <c r="H38" s="111">
        <f t="shared" si="2"/>
        <v>4.4444444444444446</v>
      </c>
      <c r="I38" s="109">
        <f t="shared" si="2"/>
        <v>4.4444444444444446</v>
      </c>
      <c r="J38" s="110">
        <f t="shared" si="2"/>
        <v>4.4444444444444446</v>
      </c>
      <c r="K38" s="110">
        <f t="shared" si="2"/>
        <v>4.4444444444444446</v>
      </c>
      <c r="L38" s="111">
        <f t="shared" si="2"/>
        <v>4.4444444444444446</v>
      </c>
      <c r="M38" s="112">
        <f t="shared" si="2"/>
        <v>4.4444444444444446</v>
      </c>
      <c r="N38" s="111">
        <f t="shared" si="2"/>
        <v>4.4444444444444446</v>
      </c>
    </row>
    <row r="39" spans="1:14" ht="95.25" thickBot="1">
      <c r="B39" s="72" t="s">
        <v>144</v>
      </c>
      <c r="C39" s="118">
        <f>(C117/C81)</f>
        <v>4.7771084337349397</v>
      </c>
      <c r="D39" s="119">
        <f>(D117/D81)</f>
        <v>4.7771084337349397</v>
      </c>
      <c r="E39" s="119">
        <f>(E117/E81)</f>
        <v>4.7771084337349397</v>
      </c>
      <c r="F39" s="119">
        <f>(F117/F81)</f>
        <v>4.7771084337349397</v>
      </c>
      <c r="G39" s="119">
        <f t="shared" si="2"/>
        <v>4.7771084337349397</v>
      </c>
      <c r="H39" s="120">
        <f t="shared" si="2"/>
        <v>4.7771084337349397</v>
      </c>
      <c r="I39" s="118">
        <f t="shared" si="2"/>
        <v>4.7771084337349397</v>
      </c>
      <c r="J39" s="119">
        <f t="shared" si="2"/>
        <v>4.7771084337349397</v>
      </c>
      <c r="K39" s="119">
        <f t="shared" si="2"/>
        <v>4.7771084337349397</v>
      </c>
      <c r="L39" s="120">
        <f t="shared" si="2"/>
        <v>4.7771084337349397</v>
      </c>
      <c r="M39" s="121">
        <f t="shared" si="2"/>
        <v>4.7771084337349397</v>
      </c>
      <c r="N39" s="120">
        <f t="shared" si="2"/>
        <v>4.7771084337349397</v>
      </c>
    </row>
    <row r="40" spans="1:14" ht="15.75" thickBot="1">
      <c r="A40" s="105"/>
      <c r="B40" s="243" t="s">
        <v>145</v>
      </c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3"/>
    </row>
    <row r="41" spans="1:14">
      <c r="A41" s="105"/>
      <c r="B41" s="122" t="s">
        <v>146</v>
      </c>
      <c r="C41" s="106">
        <f t="shared" ref="C41:N44" si="3">(C118/C82)</f>
        <v>4.7647058823529411</v>
      </c>
      <c r="D41" s="107">
        <f t="shared" si="3"/>
        <v>4.7647058823529411</v>
      </c>
      <c r="E41" s="107">
        <f t="shared" si="3"/>
        <v>4.7647058823529411</v>
      </c>
      <c r="F41" s="107">
        <f t="shared" si="3"/>
        <v>4.7647058823529411</v>
      </c>
      <c r="G41" s="107">
        <f t="shared" si="3"/>
        <v>4.7647058823529411</v>
      </c>
      <c r="H41" s="108">
        <f t="shared" si="3"/>
        <v>4.7647058823529411</v>
      </c>
      <c r="I41" s="106">
        <f t="shared" si="3"/>
        <v>4.7647058823529411</v>
      </c>
      <c r="J41" s="107">
        <f t="shared" si="3"/>
        <v>4.7647058823529411</v>
      </c>
      <c r="K41" s="107">
        <f t="shared" si="3"/>
        <v>4.7647058823529411</v>
      </c>
      <c r="L41" s="108">
        <f t="shared" si="3"/>
        <v>4.7647058823529411</v>
      </c>
      <c r="M41" s="117">
        <f t="shared" si="3"/>
        <v>4.7647058823529411</v>
      </c>
      <c r="N41" s="108">
        <f t="shared" si="3"/>
        <v>4.7647058823529411</v>
      </c>
    </row>
    <row r="42" spans="1:14">
      <c r="A42" s="105"/>
      <c r="B42" s="123" t="s">
        <v>147</v>
      </c>
      <c r="C42" s="109">
        <f t="shared" si="3"/>
        <v>4.9210526315789478</v>
      </c>
      <c r="D42" s="110">
        <f t="shared" si="3"/>
        <v>4.9210526315789478</v>
      </c>
      <c r="E42" s="110">
        <f t="shared" si="3"/>
        <v>4.9210526315789478</v>
      </c>
      <c r="F42" s="110">
        <f t="shared" si="3"/>
        <v>4.9210526315789478</v>
      </c>
      <c r="G42" s="110">
        <f t="shared" si="3"/>
        <v>4.9210526315789478</v>
      </c>
      <c r="H42" s="111">
        <f t="shared" si="3"/>
        <v>4.9210526315789478</v>
      </c>
      <c r="I42" s="109">
        <f t="shared" si="3"/>
        <v>4.9210526315789478</v>
      </c>
      <c r="J42" s="110">
        <f t="shared" si="3"/>
        <v>4.9210526315789478</v>
      </c>
      <c r="K42" s="110">
        <f t="shared" si="3"/>
        <v>4.9210526315789478</v>
      </c>
      <c r="L42" s="111">
        <f t="shared" si="3"/>
        <v>4.9210526315789478</v>
      </c>
      <c r="M42" s="112">
        <f t="shared" si="3"/>
        <v>4.9210526315789478</v>
      </c>
      <c r="N42" s="111">
        <f t="shared" si="3"/>
        <v>4.9210526315789478</v>
      </c>
    </row>
    <row r="43" spans="1:14">
      <c r="A43" s="105"/>
      <c r="B43" s="123" t="s">
        <v>148</v>
      </c>
      <c r="C43" s="109">
        <f t="shared" si="3"/>
        <v>4.8125</v>
      </c>
      <c r="D43" s="110">
        <f t="shared" si="3"/>
        <v>4.8125</v>
      </c>
      <c r="E43" s="110">
        <f t="shared" si="3"/>
        <v>4.8125</v>
      </c>
      <c r="F43" s="110">
        <f t="shared" si="3"/>
        <v>4.8125</v>
      </c>
      <c r="G43" s="110">
        <f t="shared" si="3"/>
        <v>4.8125</v>
      </c>
      <c r="H43" s="111">
        <f t="shared" si="3"/>
        <v>4.8125</v>
      </c>
      <c r="I43" s="109">
        <f t="shared" si="3"/>
        <v>4.8125</v>
      </c>
      <c r="J43" s="110">
        <f t="shared" si="3"/>
        <v>4.8125</v>
      </c>
      <c r="K43" s="110">
        <f t="shared" si="3"/>
        <v>4.8125</v>
      </c>
      <c r="L43" s="111">
        <f t="shared" si="3"/>
        <v>4.8125</v>
      </c>
      <c r="M43" s="112">
        <f t="shared" si="3"/>
        <v>4.8125</v>
      </c>
      <c r="N43" s="111">
        <f t="shared" si="3"/>
        <v>4.8125</v>
      </c>
    </row>
    <row r="44" spans="1:14" ht="63.75" thickBot="1">
      <c r="B44" s="124" t="s">
        <v>149</v>
      </c>
      <c r="C44" s="118">
        <f>(C121/C85)</f>
        <v>4.8365384615384617</v>
      </c>
      <c r="D44" s="119">
        <f>(D121/D85)</f>
        <v>4.8365384615384617</v>
      </c>
      <c r="E44" s="119">
        <f>(E121/E85)</f>
        <v>4.8365384615384617</v>
      </c>
      <c r="F44" s="119">
        <f>(F121/F85)</f>
        <v>4.8365384615384617</v>
      </c>
      <c r="G44" s="119">
        <f t="shared" si="3"/>
        <v>4.8365384615384617</v>
      </c>
      <c r="H44" s="120">
        <f t="shared" si="3"/>
        <v>4.8365384615384617</v>
      </c>
      <c r="I44" s="118">
        <f t="shared" si="3"/>
        <v>4.8365384615384617</v>
      </c>
      <c r="J44" s="119">
        <f t="shared" si="3"/>
        <v>4.8365384615384617</v>
      </c>
      <c r="K44" s="119">
        <f t="shared" si="3"/>
        <v>4.8365384615384617</v>
      </c>
      <c r="L44" s="120">
        <f t="shared" si="3"/>
        <v>4.8365384615384617</v>
      </c>
      <c r="M44" s="121">
        <f t="shared" si="3"/>
        <v>4.8365384615384617</v>
      </c>
      <c r="N44" s="120">
        <f t="shared" si="3"/>
        <v>4.8365384615384617</v>
      </c>
    </row>
    <row r="45" spans="1:14" ht="16.5" thickBot="1">
      <c r="B45" s="268" t="s">
        <v>150</v>
      </c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7"/>
    </row>
    <row r="46" spans="1:14" ht="32.25" thickBot="1">
      <c r="B46" s="125" t="s">
        <v>150</v>
      </c>
      <c r="C46" s="126">
        <f t="shared" ref="C46:N46" si="4">(C122/C86)</f>
        <v>4.6924290220820186</v>
      </c>
      <c r="D46" s="127">
        <f t="shared" si="4"/>
        <v>4.6924290220820186</v>
      </c>
      <c r="E46" s="127">
        <f t="shared" si="4"/>
        <v>4.6924290220820186</v>
      </c>
      <c r="F46" s="127">
        <f t="shared" si="4"/>
        <v>4.6924290220820186</v>
      </c>
      <c r="G46" s="127">
        <f t="shared" si="4"/>
        <v>4.6924290220820186</v>
      </c>
      <c r="H46" s="128">
        <f t="shared" si="4"/>
        <v>4.6924290220820186</v>
      </c>
      <c r="I46" s="126">
        <f t="shared" si="4"/>
        <v>4.6924290220820186</v>
      </c>
      <c r="J46" s="127">
        <f t="shared" si="4"/>
        <v>4.6924290220820186</v>
      </c>
      <c r="K46" s="127">
        <f t="shared" si="4"/>
        <v>4.6924290220820186</v>
      </c>
      <c r="L46" s="128">
        <f t="shared" si="4"/>
        <v>4.6924290220820186</v>
      </c>
      <c r="M46" s="129">
        <f t="shared" si="4"/>
        <v>4.6924290220820186</v>
      </c>
      <c r="N46" s="128">
        <f t="shared" si="4"/>
        <v>4.6924290220820186</v>
      </c>
    </row>
    <row r="48" spans="1:14">
      <c r="C48" s="130"/>
      <c r="D48" s="130"/>
      <c r="E48" s="130"/>
      <c r="F48" s="130"/>
      <c r="G48" s="130"/>
      <c r="H48" s="130"/>
      <c r="I48" s="130"/>
      <c r="J48" s="130"/>
      <c r="K48" s="5"/>
      <c r="L48" s="5"/>
    </row>
    <row r="52" spans="2:14" ht="15.75">
      <c r="B52" s="269" t="s">
        <v>163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</row>
    <row r="53" spans="2:14" ht="15.75"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</row>
    <row r="54" spans="2:14" ht="15.75">
      <c r="B54" s="270" t="s">
        <v>164</v>
      </c>
      <c r="C54" s="270"/>
      <c r="D54" s="270"/>
      <c r="E54" s="270"/>
      <c r="F54" s="270"/>
      <c r="G54" s="270"/>
      <c r="H54" s="270"/>
      <c r="I54" s="270"/>
      <c r="J54" s="270"/>
      <c r="K54" s="270"/>
      <c r="L54" s="270"/>
      <c r="M54" s="270"/>
      <c r="N54" s="270"/>
    </row>
    <row r="55" spans="2:14" ht="38.25">
      <c r="B55" s="91" t="s">
        <v>118</v>
      </c>
      <c r="C55" s="132">
        <f>'Ciencias de la Información'!$C$88</f>
        <v>24</v>
      </c>
      <c r="D55" s="132">
        <f>'Ciencias de la Información'!$D$88</f>
        <v>24</v>
      </c>
      <c r="E55" s="132">
        <f>'Ciencias de la Información'!$E$88</f>
        <v>24</v>
      </c>
      <c r="F55" s="132">
        <f>'Ciencias de la Información'!$F$88</f>
        <v>24</v>
      </c>
      <c r="G55" s="132">
        <f>'Ciencias de la Información'!$G$88</f>
        <v>24</v>
      </c>
      <c r="H55" s="132">
        <f>'Ciencias de la Información'!$H$88</f>
        <v>24</v>
      </c>
      <c r="I55" s="132">
        <f>'Ciencias de la Información'!$J$88</f>
        <v>24</v>
      </c>
      <c r="J55" s="132">
        <f>'Ciencias de la Información'!$K$88</f>
        <v>24</v>
      </c>
      <c r="K55" s="132">
        <f>'Ciencias de la Información'!$L$88</f>
        <v>24</v>
      </c>
      <c r="L55" s="132">
        <f>'Ciencias de la Información'!$N$88</f>
        <v>24</v>
      </c>
      <c r="M55" s="132">
        <f>'Ciencias de la Información'!$O$88</f>
        <v>24</v>
      </c>
      <c r="N55" s="132">
        <f>'Ciencias de la Información'!$P$88</f>
        <v>24</v>
      </c>
    </row>
    <row r="56" spans="2:14">
      <c r="B56" s="91" t="s">
        <v>119</v>
      </c>
      <c r="C56" s="132">
        <f>Psicología!$C$88</f>
        <v>29</v>
      </c>
      <c r="D56" s="132">
        <f>Psicología!$D$88</f>
        <v>29</v>
      </c>
      <c r="E56" s="132">
        <f>Psicología!$E$88</f>
        <v>29</v>
      </c>
      <c r="F56" s="132">
        <f>Psicología!$F$88</f>
        <v>29</v>
      </c>
      <c r="G56" s="132">
        <f>Psicología!$G$88</f>
        <v>29</v>
      </c>
      <c r="H56" s="132">
        <f>Psicología!$H$88</f>
        <v>29</v>
      </c>
      <c r="I56" s="132">
        <f>Psicología!$J$88</f>
        <v>29</v>
      </c>
      <c r="J56" s="132">
        <f>Psicología!$K$88</f>
        <v>29</v>
      </c>
      <c r="K56" s="132">
        <f>Psicología!$L$88</f>
        <v>29</v>
      </c>
      <c r="L56" s="132">
        <f>Psicología!$N$88</f>
        <v>29</v>
      </c>
      <c r="M56" s="132">
        <f>Psicología!$O$88</f>
        <v>29</v>
      </c>
      <c r="N56" s="132">
        <f>Psicología!$P$88</f>
        <v>29</v>
      </c>
    </row>
    <row r="57" spans="2:14">
      <c r="B57" s="91" t="s">
        <v>120</v>
      </c>
      <c r="C57" s="132">
        <f>Letras!$C$88</f>
        <v>28</v>
      </c>
      <c r="D57" s="132">
        <f>Letras!$D$88</f>
        <v>28</v>
      </c>
      <c r="E57" s="132">
        <f>Letras!$E$88</f>
        <v>28</v>
      </c>
      <c r="F57" s="132">
        <f>Letras!$F$88</f>
        <v>28</v>
      </c>
      <c r="G57" s="132">
        <f>Letras!$G$88</f>
        <v>28</v>
      </c>
      <c r="H57" s="132">
        <f>Letras!$H$88</f>
        <v>28</v>
      </c>
      <c r="I57" s="132">
        <f>Letras!$J$88</f>
        <v>28</v>
      </c>
      <c r="J57" s="132">
        <f>Letras!$K$88</f>
        <v>28</v>
      </c>
      <c r="K57" s="132">
        <f>Letras!$L$88</f>
        <v>28</v>
      </c>
      <c r="L57" s="132">
        <f>Letras!$N$88</f>
        <v>28</v>
      </c>
      <c r="M57" s="132">
        <f>Letras!$O$88</f>
        <v>28</v>
      </c>
      <c r="N57" s="132">
        <f>Letras!$P$88</f>
        <v>28</v>
      </c>
    </row>
    <row r="58" spans="2:14">
      <c r="B58" s="91" t="s">
        <v>121</v>
      </c>
      <c r="C58" s="132">
        <f>Derecho!$C$88</f>
        <v>33</v>
      </c>
      <c r="D58" s="132">
        <f>Derecho!$D$88</f>
        <v>33</v>
      </c>
      <c r="E58" s="132">
        <f>Derecho!$E$88</f>
        <v>33</v>
      </c>
      <c r="F58" s="132">
        <f>Derecho!$F$88</f>
        <v>33</v>
      </c>
      <c r="G58" s="132">
        <f>Derecho!$G$88</f>
        <v>33</v>
      </c>
      <c r="H58" s="132">
        <f>Derecho!$H$88</f>
        <v>33</v>
      </c>
      <c r="I58" s="132">
        <f>Derecho!$J$88</f>
        <v>33</v>
      </c>
      <c r="J58" s="132">
        <f>Derecho!$K$88</f>
        <v>33</v>
      </c>
      <c r="K58" s="132">
        <f>Derecho!$L$88</f>
        <v>33</v>
      </c>
      <c r="L58" s="132">
        <f>Derecho!$N$88</f>
        <v>33</v>
      </c>
      <c r="M58" s="132">
        <f>Derecho!$O$88</f>
        <v>33</v>
      </c>
      <c r="N58" s="132">
        <f>Derecho!$P$88</f>
        <v>33</v>
      </c>
    </row>
    <row r="59" spans="2:14" ht="25.5">
      <c r="B59" s="91" t="s">
        <v>122</v>
      </c>
      <c r="C59" s="132">
        <f>'Historia del Arte'!$C$88</f>
        <v>24</v>
      </c>
      <c r="D59" s="132">
        <f>'Historia del Arte'!$D$88</f>
        <v>24</v>
      </c>
      <c r="E59" s="132">
        <f>'Historia del Arte'!$E$88</f>
        <v>24</v>
      </c>
      <c r="F59" s="132">
        <f>'Historia del Arte'!$F$88</f>
        <v>24</v>
      </c>
      <c r="G59" s="132">
        <f>'Historia del Arte'!$G$88</f>
        <v>24</v>
      </c>
      <c r="H59" s="132">
        <f>'Historia del Arte'!$H$88</f>
        <v>24</v>
      </c>
      <c r="I59" s="132">
        <f>'Historia del Arte'!$J$88</f>
        <v>24</v>
      </c>
      <c r="J59" s="132">
        <f>'Historia del Arte'!$K$88</f>
        <v>24</v>
      </c>
      <c r="K59" s="132">
        <f>'Historia del Arte'!$L$88</f>
        <v>24</v>
      </c>
      <c r="L59" s="132">
        <f>'Historia del Arte'!$N$88</f>
        <v>24</v>
      </c>
      <c r="M59" s="132">
        <f>'Historia del Arte'!$O$88</f>
        <v>24</v>
      </c>
      <c r="N59" s="132">
        <f>'Historia del Arte'!$P$88</f>
        <v>24</v>
      </c>
    </row>
    <row r="60" spans="2:14">
      <c r="B60" s="91" t="s">
        <v>83</v>
      </c>
      <c r="C60" s="132">
        <f>Filosofía!$C$88</f>
        <v>25</v>
      </c>
      <c r="D60" s="132">
        <f>Filosofía!$D$88</f>
        <v>25</v>
      </c>
      <c r="E60" s="132">
        <f>Filosofía!$E$88</f>
        <v>25</v>
      </c>
      <c r="F60" s="132">
        <f>Filosofía!$F$88</f>
        <v>25</v>
      </c>
      <c r="G60" s="132">
        <f>Filosofía!$G$88</f>
        <v>25</v>
      </c>
      <c r="H60" s="132">
        <f>Filosofía!$H$88</f>
        <v>25</v>
      </c>
      <c r="I60" s="132">
        <f>Filosofía!$J$88</f>
        <v>25</v>
      </c>
      <c r="J60" s="132">
        <f>Filosofía!$K$88</f>
        <v>25</v>
      </c>
      <c r="K60" s="132">
        <f>Filosofía!$L$88</f>
        <v>25</v>
      </c>
      <c r="L60" s="132">
        <f>Filosofía!$N$88</f>
        <v>25</v>
      </c>
      <c r="M60" s="132">
        <f>Filosofía!$O$88</f>
        <v>25</v>
      </c>
      <c r="N60" s="132">
        <f>Filosofía!$P$88</f>
        <v>25</v>
      </c>
    </row>
    <row r="61" spans="2:14" ht="25.5">
      <c r="B61" s="91" t="s">
        <v>123</v>
      </c>
      <c r="C61" s="132">
        <f>'Comunicación Social'!$C$88</f>
        <v>38</v>
      </c>
      <c r="D61" s="132">
        <f>'Comunicación Social'!$D$88</f>
        <v>38</v>
      </c>
      <c r="E61" s="132">
        <f>'Comunicación Social'!$E$88</f>
        <v>38</v>
      </c>
      <c r="F61" s="132">
        <f>'Comunicación Social'!$F$88</f>
        <v>38</v>
      </c>
      <c r="G61" s="132">
        <f>'Comunicación Social'!$G$88</f>
        <v>38</v>
      </c>
      <c r="H61" s="132">
        <f>'Comunicación Social'!$H$88</f>
        <v>38</v>
      </c>
      <c r="I61" s="132">
        <f>'Comunicación Social'!$J$88</f>
        <v>38</v>
      </c>
      <c r="J61" s="132">
        <f>'Comunicación Social'!$K$88</f>
        <v>38</v>
      </c>
      <c r="K61" s="132">
        <f>'Comunicación Social'!$L$88</f>
        <v>38</v>
      </c>
      <c r="L61" s="132">
        <f>'Comunicación Social'!$N$88</f>
        <v>38</v>
      </c>
      <c r="M61" s="132">
        <f>'Comunicación Social'!$O$88</f>
        <v>38</v>
      </c>
      <c r="N61" s="132">
        <f>'Comunicación Social'!$P$88</f>
        <v>38</v>
      </c>
    </row>
    <row r="62" spans="2:14">
      <c r="B62" s="91" t="s">
        <v>124</v>
      </c>
      <c r="C62" s="132">
        <f>Periodismo!$C$88</f>
        <v>38</v>
      </c>
      <c r="D62" s="132">
        <f>Periodismo!$D$88</f>
        <v>38</v>
      </c>
      <c r="E62" s="132">
        <f>Periodismo!$E$88</f>
        <v>38</v>
      </c>
      <c r="F62" s="132">
        <f>Periodismo!$F$88</f>
        <v>38</v>
      </c>
      <c r="G62" s="132">
        <f>Periodismo!$G$88</f>
        <v>38</v>
      </c>
      <c r="H62" s="132">
        <f>Periodismo!$H$88</f>
        <v>38</v>
      </c>
      <c r="I62" s="132">
        <f>Periodismo!$J$88</f>
        <v>38</v>
      </c>
      <c r="J62" s="132">
        <f>Periodismo!$K$88</f>
        <v>38</v>
      </c>
      <c r="K62" s="132">
        <f>Periodismo!$L$88</f>
        <v>38</v>
      </c>
      <c r="L62" s="132">
        <f>Periodismo!$N$88</f>
        <v>38</v>
      </c>
      <c r="M62" s="132">
        <f>Periodismo!$O$88</f>
        <v>38</v>
      </c>
      <c r="N62" s="132">
        <f>Periodismo!$P$88</f>
        <v>38</v>
      </c>
    </row>
    <row r="63" spans="2:14">
      <c r="B63" s="91" t="s">
        <v>125</v>
      </c>
      <c r="C63" s="132">
        <f>Historia!$C$88</f>
        <v>22</v>
      </c>
      <c r="D63" s="132">
        <f>Historia!$D$88</f>
        <v>22</v>
      </c>
      <c r="E63" s="132">
        <f>Historia!$E$88</f>
        <v>22</v>
      </c>
      <c r="F63" s="132">
        <f>Historia!$F$88</f>
        <v>22</v>
      </c>
      <c r="G63" s="132">
        <f>Historia!$G$88</f>
        <v>22</v>
      </c>
      <c r="H63" s="132">
        <f>Historia!$H$88</f>
        <v>22</v>
      </c>
      <c r="I63" s="132">
        <f>Historia!$J$88</f>
        <v>22</v>
      </c>
      <c r="J63" s="132">
        <f>Historia!$K$88</f>
        <v>22</v>
      </c>
      <c r="K63" s="132">
        <f>Historia!$L$88</f>
        <v>22</v>
      </c>
      <c r="L63" s="132">
        <f>Historia!$N$88</f>
        <v>22</v>
      </c>
      <c r="M63" s="132">
        <f>Historia!$O$88</f>
        <v>22</v>
      </c>
      <c r="N63" s="132">
        <f>Historia!$P$88</f>
        <v>22</v>
      </c>
    </row>
    <row r="64" spans="2:14">
      <c r="B64" s="91" t="s">
        <v>126</v>
      </c>
      <c r="C64" s="132">
        <f>Sociología!$C$88</f>
        <v>25</v>
      </c>
      <c r="D64" s="132">
        <f>Sociología!$D$88</f>
        <v>25</v>
      </c>
      <c r="E64" s="132">
        <f>Sociología!$E$88</f>
        <v>25</v>
      </c>
      <c r="F64" s="132">
        <f>Sociología!$F$88</f>
        <v>25</v>
      </c>
      <c r="G64" s="132">
        <f>Sociología!$G$88</f>
        <v>25</v>
      </c>
      <c r="H64" s="132">
        <f>Sociología!$H$88</f>
        <v>25</v>
      </c>
      <c r="I64" s="132">
        <f>Sociología!$J$88</f>
        <v>25</v>
      </c>
      <c r="J64" s="132">
        <f>Sociología!$K$88</f>
        <v>25</v>
      </c>
      <c r="K64" s="132">
        <f>Sociología!$L$88</f>
        <v>25</v>
      </c>
      <c r="L64" s="132">
        <f>Sociología!$N$88</f>
        <v>25</v>
      </c>
      <c r="M64" s="132">
        <f>Sociología!$O$88</f>
        <v>25</v>
      </c>
      <c r="N64" s="132">
        <f>Sociología!$P$88</f>
        <v>25</v>
      </c>
    </row>
    <row r="65" spans="2:14" ht="25.5">
      <c r="B65" s="91" t="s">
        <v>127</v>
      </c>
      <c r="C65" s="132">
        <f>'Lengua Inglesa'!$C$88</f>
        <v>22</v>
      </c>
      <c r="D65" s="132">
        <f>'Lengua Inglesa'!$D$88</f>
        <v>22</v>
      </c>
      <c r="E65" s="132">
        <f>'Lengua Inglesa'!$E$88</f>
        <v>22</v>
      </c>
      <c r="F65" s="132">
        <f>'Lengua Inglesa'!$F$88</f>
        <v>22</v>
      </c>
      <c r="G65" s="132">
        <f>'Lengua Inglesa'!$G$88</f>
        <v>22</v>
      </c>
      <c r="H65" s="132">
        <f>'Lengua Inglesa'!$H$88</f>
        <v>22</v>
      </c>
      <c r="I65" s="132">
        <f>'Lengua Inglesa'!$J$88</f>
        <v>22</v>
      </c>
      <c r="J65" s="132">
        <f>'Lengua Inglesa'!$K$88</f>
        <v>22</v>
      </c>
      <c r="K65" s="132">
        <f>'Lengua Inglesa'!$L$88</f>
        <v>22</v>
      </c>
      <c r="L65" s="132">
        <f>'Lengua Inglesa'!$N$88</f>
        <v>22</v>
      </c>
      <c r="M65" s="132">
        <f>'Lengua Inglesa'!$O$88</f>
        <v>22</v>
      </c>
      <c r="N65" s="132">
        <f>'Lengua Inglesa'!$P$88</f>
        <v>22</v>
      </c>
    </row>
    <row r="66" spans="2:14" ht="25.5">
      <c r="B66" s="91" t="s">
        <v>87</v>
      </c>
      <c r="C66" s="132">
        <f>'Lengua Alemana'!$C$88</f>
        <v>17</v>
      </c>
      <c r="D66" s="132">
        <f>'Lengua Alemana'!$D$88</f>
        <v>17</v>
      </c>
      <c r="E66" s="132">
        <f>'Lengua Alemana'!$E$88</f>
        <v>17</v>
      </c>
      <c r="F66" s="132">
        <f>'Lengua Alemana'!$F$88</f>
        <v>17</v>
      </c>
      <c r="G66" s="132">
        <f>'Lengua Alemana'!$G$88</f>
        <v>17</v>
      </c>
      <c r="H66" s="132">
        <f>'Lengua Alemana'!$H$88</f>
        <v>17</v>
      </c>
      <c r="I66" s="132">
        <f>'Lengua Alemana'!$J$88</f>
        <v>17</v>
      </c>
      <c r="J66" s="132">
        <f>'Lengua Alemana'!$K$88</f>
        <v>17</v>
      </c>
      <c r="K66" s="132">
        <f>'Lengua Alemana'!$L$88</f>
        <v>17</v>
      </c>
      <c r="L66" s="132">
        <f>'Lengua Alemana'!$N$88</f>
        <v>17</v>
      </c>
      <c r="M66" s="132">
        <f>'Lengua Alemana'!$O$88</f>
        <v>17</v>
      </c>
      <c r="N66" s="132">
        <f>'Lengua Alemana'!$P$88</f>
        <v>17</v>
      </c>
    </row>
    <row r="67" spans="2:14" ht="25.5">
      <c r="B67" s="91" t="s">
        <v>128</v>
      </c>
      <c r="C67" s="132">
        <f>'Lengua Francesa'!$C$88</f>
        <v>19</v>
      </c>
      <c r="D67" s="132">
        <f>'Lengua Francesa'!$D$88</f>
        <v>19</v>
      </c>
      <c r="E67" s="132">
        <f>'Lengua Francesa'!$E$88</f>
        <v>19</v>
      </c>
      <c r="F67" s="132">
        <f>'Lengua Francesa'!$F$88</f>
        <v>19</v>
      </c>
      <c r="G67" s="132">
        <f>'Lengua Francesa'!$G$88</f>
        <v>19</v>
      </c>
      <c r="H67" s="132">
        <f>'Lengua Francesa'!$H$88</f>
        <v>19</v>
      </c>
      <c r="I67" s="132">
        <f>'Lengua Francesa'!$J$88</f>
        <v>19</v>
      </c>
      <c r="J67" s="132">
        <f>'Lengua Francesa'!$K$88</f>
        <v>19</v>
      </c>
      <c r="K67" s="132">
        <f>'Lengua Francesa'!$L$88</f>
        <v>19</v>
      </c>
      <c r="L67" s="132">
        <f>'Lengua Francesa'!$N$88</f>
        <v>19</v>
      </c>
      <c r="M67" s="132">
        <f>'Lengua Francesa'!$O$88</f>
        <v>19</v>
      </c>
      <c r="N67" s="132">
        <f>'Lengua Francesa'!$P$88</f>
        <v>19</v>
      </c>
    </row>
    <row r="68" spans="2:14" ht="25.5">
      <c r="B68" s="91" t="s">
        <v>129</v>
      </c>
      <c r="C68" s="132">
        <f>'Lengua Rusa'!$C$88</f>
        <v>15</v>
      </c>
      <c r="D68" s="132">
        <f>'Lengua Rusa'!$D$88</f>
        <v>15</v>
      </c>
      <c r="E68" s="132">
        <f>'Lengua Rusa'!$E$88</f>
        <v>15</v>
      </c>
      <c r="F68" s="132">
        <f>'Lengua Rusa'!$F$88</f>
        <v>15</v>
      </c>
      <c r="G68" s="132">
        <f>'Lengua Rusa'!$G$88</f>
        <v>15</v>
      </c>
      <c r="H68" s="132">
        <f>'Lengua Rusa'!$H$88</f>
        <v>15</v>
      </c>
      <c r="I68" s="132">
        <f>'Lengua Rusa'!$J$88</f>
        <v>15</v>
      </c>
      <c r="J68" s="132">
        <f>'Lengua Rusa'!$K$88</f>
        <v>15</v>
      </c>
      <c r="K68" s="132">
        <f>'Lengua Rusa'!$L$88</f>
        <v>15</v>
      </c>
      <c r="L68" s="132">
        <f>'Lengua Rusa'!$N$88</f>
        <v>15</v>
      </c>
      <c r="M68" s="132">
        <f>'Lengua Rusa'!$O$88</f>
        <v>15</v>
      </c>
      <c r="N68" s="132">
        <f>'Lengua Rusa'!$P$88</f>
        <v>15</v>
      </c>
    </row>
    <row r="69" spans="2:14" ht="25.5">
      <c r="B69" s="94" t="s">
        <v>165</v>
      </c>
      <c r="C69" s="133">
        <f t="shared" ref="C69:N69" si="5">SUM(C55:C68)</f>
        <v>359</v>
      </c>
      <c r="D69" s="133">
        <f t="shared" si="5"/>
        <v>359</v>
      </c>
      <c r="E69" s="133">
        <f t="shared" si="5"/>
        <v>359</v>
      </c>
      <c r="F69" s="133">
        <f t="shared" si="5"/>
        <v>359</v>
      </c>
      <c r="G69" s="133">
        <f t="shared" si="5"/>
        <v>359</v>
      </c>
      <c r="H69" s="133">
        <f t="shared" si="5"/>
        <v>359</v>
      </c>
      <c r="I69" s="133">
        <f t="shared" si="5"/>
        <v>359</v>
      </c>
      <c r="J69" s="133">
        <f t="shared" si="5"/>
        <v>359</v>
      </c>
      <c r="K69" s="133">
        <f t="shared" si="5"/>
        <v>359</v>
      </c>
      <c r="L69" s="133">
        <f t="shared" si="5"/>
        <v>359</v>
      </c>
      <c r="M69" s="133">
        <f t="shared" si="5"/>
        <v>359</v>
      </c>
      <c r="N69" s="133">
        <f t="shared" si="5"/>
        <v>359</v>
      </c>
    </row>
    <row r="70" spans="2:14" ht="25.5">
      <c r="B70" s="91" t="s">
        <v>132</v>
      </c>
      <c r="C70" s="132">
        <f>'Ing Física'!$C$88</f>
        <v>5</v>
      </c>
      <c r="D70" s="132">
        <f>'Ing Física'!$D$88</f>
        <v>5</v>
      </c>
      <c r="E70" s="132">
        <f>'Ing Física'!$E$88</f>
        <v>5</v>
      </c>
      <c r="F70" s="132">
        <f>'Ing Física'!$F$88</f>
        <v>5</v>
      </c>
      <c r="G70" s="132">
        <f>'Ing Física'!$G$88</f>
        <v>5</v>
      </c>
      <c r="H70" s="132">
        <f>'Ing Física'!$H$88</f>
        <v>5</v>
      </c>
      <c r="I70" s="132">
        <f>'Ing Física'!$J$88</f>
        <v>5</v>
      </c>
      <c r="J70" s="132">
        <f>'Ing Física'!$K$88</f>
        <v>5</v>
      </c>
      <c r="K70" s="132">
        <f>'Ing Física'!$L$88</f>
        <v>5</v>
      </c>
      <c r="L70" s="132">
        <f>'Ing Física'!$N$88</f>
        <v>5</v>
      </c>
      <c r="M70" s="132">
        <f>'Ing Física'!$O$88</f>
        <v>5</v>
      </c>
      <c r="N70" s="132">
        <f>'Ing Física'!$P$88</f>
        <v>5</v>
      </c>
    </row>
    <row r="71" spans="2:14" ht="25.5">
      <c r="B71" s="94" t="s">
        <v>166</v>
      </c>
      <c r="C71" s="132">
        <f t="shared" ref="C71:N71" si="6">SUM(C70:C70)</f>
        <v>5</v>
      </c>
      <c r="D71" s="132">
        <f t="shared" si="6"/>
        <v>5</v>
      </c>
      <c r="E71" s="132">
        <f t="shared" si="6"/>
        <v>5</v>
      </c>
      <c r="F71" s="132">
        <f t="shared" si="6"/>
        <v>5</v>
      </c>
      <c r="G71" s="132">
        <f t="shared" si="6"/>
        <v>5</v>
      </c>
      <c r="H71" s="132">
        <f t="shared" si="6"/>
        <v>5</v>
      </c>
      <c r="I71" s="132">
        <f t="shared" si="6"/>
        <v>5</v>
      </c>
      <c r="J71" s="132">
        <f t="shared" si="6"/>
        <v>5</v>
      </c>
      <c r="K71" s="132">
        <f t="shared" si="6"/>
        <v>5</v>
      </c>
      <c r="L71" s="132">
        <f t="shared" si="6"/>
        <v>5</v>
      </c>
      <c r="M71" s="132">
        <f t="shared" si="6"/>
        <v>5</v>
      </c>
      <c r="N71" s="132">
        <f t="shared" si="6"/>
        <v>5</v>
      </c>
    </row>
    <row r="72" spans="2:14">
      <c r="B72" s="91" t="s">
        <v>135</v>
      </c>
      <c r="C72" s="132">
        <f>Matemática!$C$88</f>
        <v>8</v>
      </c>
      <c r="D72" s="132">
        <f>Matemática!$D$88</f>
        <v>8</v>
      </c>
      <c r="E72" s="132">
        <f>Matemática!$E$88</f>
        <v>8</v>
      </c>
      <c r="F72" s="132">
        <f>Matemática!$F$88</f>
        <v>8</v>
      </c>
      <c r="G72" s="132">
        <f>Matemática!$G$88</f>
        <v>8</v>
      </c>
      <c r="H72" s="132">
        <f>Matemática!$H$88</f>
        <v>8</v>
      </c>
      <c r="I72" s="132">
        <f>Matemática!$J$88</f>
        <v>8</v>
      </c>
      <c r="J72" s="132">
        <f>Matemática!$K$88</f>
        <v>8</v>
      </c>
      <c r="K72" s="132">
        <f>Matemática!$L$88</f>
        <v>8</v>
      </c>
      <c r="L72" s="132">
        <f>Matemática!$N$88</f>
        <v>8</v>
      </c>
      <c r="M72" s="132">
        <f>Matemática!$O$88</f>
        <v>8</v>
      </c>
      <c r="N72" s="132">
        <f>Matemática!$P$88</f>
        <v>8</v>
      </c>
    </row>
    <row r="73" spans="2:14">
      <c r="B73" s="91" t="s">
        <v>136</v>
      </c>
      <c r="C73" s="132">
        <f>Física!$C$88</f>
        <v>12</v>
      </c>
      <c r="D73" s="132">
        <f>Física!$D$88</f>
        <v>12</v>
      </c>
      <c r="E73" s="132">
        <f>Física!$E$88</f>
        <v>12</v>
      </c>
      <c r="F73" s="132">
        <f>Física!$F$88</f>
        <v>12</v>
      </c>
      <c r="G73" s="132">
        <f>Física!$G$88</f>
        <v>12</v>
      </c>
      <c r="H73" s="132">
        <f>Física!$H$88</f>
        <v>12</v>
      </c>
      <c r="I73" s="132">
        <f>Física!$J$88</f>
        <v>12</v>
      </c>
      <c r="J73" s="132">
        <f>Física!$K$88</f>
        <v>12</v>
      </c>
      <c r="K73" s="132">
        <f>Física!$L$88</f>
        <v>12</v>
      </c>
      <c r="L73" s="132">
        <f>Física!$N$88</f>
        <v>12</v>
      </c>
      <c r="M73" s="132">
        <f>Física!$O$88</f>
        <v>12</v>
      </c>
      <c r="N73" s="132">
        <f>Física!$P$88</f>
        <v>12</v>
      </c>
    </row>
    <row r="74" spans="2:14">
      <c r="B74" s="91" t="s">
        <v>137</v>
      </c>
      <c r="C74" s="132">
        <f>Geografía!$C$88</f>
        <v>16</v>
      </c>
      <c r="D74" s="132">
        <f>Geografía!$D$88</f>
        <v>16</v>
      </c>
      <c r="E74" s="132">
        <f>Geografía!$E$88</f>
        <v>16</v>
      </c>
      <c r="F74" s="132">
        <f>Geografía!$F$88</f>
        <v>16</v>
      </c>
      <c r="G74" s="132">
        <f>Geografía!$G$88</f>
        <v>16</v>
      </c>
      <c r="H74" s="132">
        <f>Geografía!$H$88</f>
        <v>16</v>
      </c>
      <c r="I74" s="132">
        <f>Geografía!$J$88</f>
        <v>16</v>
      </c>
      <c r="J74" s="132">
        <f>Geografía!$K$88</f>
        <v>16</v>
      </c>
      <c r="K74" s="132">
        <f>Geografía!$L$88</f>
        <v>16</v>
      </c>
      <c r="L74" s="132">
        <f>Geografía!$N$88</f>
        <v>16</v>
      </c>
      <c r="M74" s="132">
        <f>Geografía!$O$88</f>
        <v>16</v>
      </c>
      <c r="N74" s="132">
        <f>Geografía!$P$88</f>
        <v>16</v>
      </c>
    </row>
    <row r="75" spans="2:14">
      <c r="B75" s="91" t="s">
        <v>138</v>
      </c>
      <c r="C75" s="132">
        <f>Bioquímica!$C$88</f>
        <v>22</v>
      </c>
      <c r="D75" s="132">
        <f>Bioquímica!$D$88</f>
        <v>22</v>
      </c>
      <c r="E75" s="132">
        <f>Bioquímica!$E$88</f>
        <v>22</v>
      </c>
      <c r="F75" s="132">
        <f>Bioquímica!$F$88</f>
        <v>22</v>
      </c>
      <c r="G75" s="132">
        <f>Bioquímica!$G$88</f>
        <v>22</v>
      </c>
      <c r="H75" s="132">
        <f>Bioquímica!$H$88</f>
        <v>22</v>
      </c>
      <c r="I75" s="132">
        <f>Bioquímica!$J$88</f>
        <v>22</v>
      </c>
      <c r="J75" s="132">
        <f>Bioquímica!$K$88</f>
        <v>22</v>
      </c>
      <c r="K75" s="132">
        <f>Bioquímica!$L$88</f>
        <v>22</v>
      </c>
      <c r="L75" s="132">
        <f>Bioquímica!$N$88</f>
        <v>22</v>
      </c>
      <c r="M75" s="132">
        <f>Bioquímica!$O$88</f>
        <v>22</v>
      </c>
      <c r="N75" s="132">
        <f>Bioquímica!$P$88</f>
        <v>22</v>
      </c>
    </row>
    <row r="76" spans="2:14" ht="25.5">
      <c r="B76" s="91" t="s">
        <v>139</v>
      </c>
      <c r="C76" s="132">
        <f>Microbiología!$C$88</f>
        <v>19</v>
      </c>
      <c r="D76" s="132">
        <f>Microbiología!$D$88</f>
        <v>19</v>
      </c>
      <c r="E76" s="132">
        <f>Microbiología!$E$88</f>
        <v>19</v>
      </c>
      <c r="F76" s="132">
        <f>Microbiología!$F$88</f>
        <v>19</v>
      </c>
      <c r="G76" s="132">
        <f>Microbiología!$G$88</f>
        <v>19</v>
      </c>
      <c r="H76" s="132">
        <f>Microbiología!$H$88</f>
        <v>19</v>
      </c>
      <c r="I76" s="132">
        <f>Microbiología!$J$88</f>
        <v>19</v>
      </c>
      <c r="J76" s="132">
        <f>Microbiología!$K$88</f>
        <v>19</v>
      </c>
      <c r="K76" s="132">
        <f>Microbiología!$L$88</f>
        <v>19</v>
      </c>
      <c r="L76" s="132">
        <f>Microbiología!$N$88</f>
        <v>19</v>
      </c>
      <c r="M76" s="132">
        <f>Microbiología!$O$88</f>
        <v>19</v>
      </c>
      <c r="N76" s="132">
        <f>Microbiología!$P$88</f>
        <v>19</v>
      </c>
    </row>
    <row r="77" spans="2:14">
      <c r="B77" s="91" t="s">
        <v>140</v>
      </c>
      <c r="C77" s="132">
        <f>Química!$C$88</f>
        <v>18</v>
      </c>
      <c r="D77" s="132">
        <f>Química!$D$88</f>
        <v>18</v>
      </c>
      <c r="E77" s="132">
        <f>Química!$E$88</f>
        <v>18</v>
      </c>
      <c r="F77" s="132">
        <f>Química!$F$88</f>
        <v>18</v>
      </c>
      <c r="G77" s="132">
        <f>Química!$G$88</f>
        <v>18</v>
      </c>
      <c r="H77" s="132">
        <f>Química!$H$88</f>
        <v>18</v>
      </c>
      <c r="I77" s="132">
        <f>Química!$J$88</f>
        <v>18</v>
      </c>
      <c r="J77" s="132">
        <f>Química!$K$88</f>
        <v>18</v>
      </c>
      <c r="K77" s="132">
        <f>Química!$L$88</f>
        <v>18</v>
      </c>
      <c r="L77" s="132">
        <f>Química!$N$88</f>
        <v>18</v>
      </c>
      <c r="M77" s="132">
        <f>Química!$O$88</f>
        <v>18</v>
      </c>
      <c r="N77" s="132">
        <f>Química!$P$88</f>
        <v>18</v>
      </c>
    </row>
    <row r="78" spans="2:14">
      <c r="B78" s="91" t="s">
        <v>141</v>
      </c>
      <c r="C78" s="132">
        <f>Biología!$C$88</f>
        <v>24</v>
      </c>
      <c r="D78" s="132">
        <f>Biología!$D$88</f>
        <v>24</v>
      </c>
      <c r="E78" s="132">
        <f>Biología!$E$88</f>
        <v>24</v>
      </c>
      <c r="F78" s="132">
        <f>Biología!$F$88</f>
        <v>24</v>
      </c>
      <c r="G78" s="132">
        <f>Biología!$G$88</f>
        <v>24</v>
      </c>
      <c r="H78" s="132">
        <f>Biología!$H$88</f>
        <v>24</v>
      </c>
      <c r="I78" s="132">
        <f>Biología!$J$88</f>
        <v>24</v>
      </c>
      <c r="J78" s="132">
        <f>Biología!$K$88</f>
        <v>24</v>
      </c>
      <c r="K78" s="132">
        <f>Biología!$L$88</f>
        <v>24</v>
      </c>
      <c r="L78" s="132">
        <f>Biología!$N$88</f>
        <v>24</v>
      </c>
      <c r="M78" s="132">
        <f>Biología!$O$88</f>
        <v>24</v>
      </c>
      <c r="N78" s="132">
        <f>Biología!$P$88</f>
        <v>24</v>
      </c>
    </row>
    <row r="79" spans="2:14" ht="25.5">
      <c r="B79" s="91" t="s">
        <v>142</v>
      </c>
      <c r="C79" s="132">
        <f>'Ciencias Alimentarias'!$C$88</f>
        <v>29</v>
      </c>
      <c r="D79" s="132">
        <f>'Ciencias Alimentarias'!$D$88</f>
        <v>29</v>
      </c>
      <c r="E79" s="132">
        <f>'Ciencias Alimentarias'!$E$88</f>
        <v>29</v>
      </c>
      <c r="F79" s="132">
        <f>'Ciencias Alimentarias'!$F$88</f>
        <v>29</v>
      </c>
      <c r="G79" s="132">
        <f>'Ciencias Alimentarias'!$G$88</f>
        <v>29</v>
      </c>
      <c r="H79" s="132">
        <f>'Ciencias Alimentarias'!$H$88</f>
        <v>29</v>
      </c>
      <c r="I79" s="132">
        <f>'Ciencias Alimentarias'!$J$88</f>
        <v>29</v>
      </c>
      <c r="J79" s="132">
        <f>'Ciencias Alimentarias'!$K$88</f>
        <v>29</v>
      </c>
      <c r="K79" s="132">
        <f>'Ciencias Alimentarias'!$L$88</f>
        <v>29</v>
      </c>
      <c r="L79" s="132">
        <f>'Ciencias Alimentarias'!$N$88</f>
        <v>29</v>
      </c>
      <c r="M79" s="132">
        <f>'Ciencias Alimentarias'!$O$88</f>
        <v>29</v>
      </c>
      <c r="N79" s="132">
        <f>'Ciencias Alimentarias'!$P$88</f>
        <v>29</v>
      </c>
    </row>
    <row r="80" spans="2:14" ht="38.25">
      <c r="B80" s="91" t="s">
        <v>143</v>
      </c>
      <c r="C80" s="132">
        <f>'Ciencias Farmacéuticas'!$C$88</f>
        <v>18</v>
      </c>
      <c r="D80" s="132">
        <f>'Ciencias Farmacéuticas'!$D$88</f>
        <v>18</v>
      </c>
      <c r="E80" s="132">
        <f>'Ciencias Farmacéuticas'!$E$88</f>
        <v>18</v>
      </c>
      <c r="F80" s="132">
        <f>'Ciencias Farmacéuticas'!$F$88</f>
        <v>18</v>
      </c>
      <c r="G80" s="132">
        <f>'Ciencias Farmacéuticas'!$G$88</f>
        <v>18</v>
      </c>
      <c r="H80" s="132">
        <f>'Ciencias Farmacéuticas'!$H$88</f>
        <v>18</v>
      </c>
      <c r="I80" s="132">
        <f>'Ciencias Farmacéuticas'!$J$88</f>
        <v>18</v>
      </c>
      <c r="J80" s="132">
        <f>'Ciencias Farmacéuticas'!$K$88</f>
        <v>18</v>
      </c>
      <c r="K80" s="132">
        <f>'Ciencias Farmacéuticas'!$L$88</f>
        <v>18</v>
      </c>
      <c r="L80" s="132">
        <f>'Ciencias Farmacéuticas'!$N$88</f>
        <v>18</v>
      </c>
      <c r="M80" s="132">
        <f>'Ciencias Farmacéuticas'!$O$88</f>
        <v>18</v>
      </c>
      <c r="N80" s="132">
        <f>'Ciencias Farmacéuticas'!$P$88</f>
        <v>18</v>
      </c>
    </row>
    <row r="81" spans="2:14" ht="25.5">
      <c r="B81" s="94" t="s">
        <v>167</v>
      </c>
      <c r="C81" s="134">
        <f t="shared" ref="C81:N81" si="7">SUM(C72:C80)</f>
        <v>166</v>
      </c>
      <c r="D81" s="134">
        <f t="shared" si="7"/>
        <v>166</v>
      </c>
      <c r="E81" s="134">
        <f t="shared" si="7"/>
        <v>166</v>
      </c>
      <c r="F81" s="134">
        <f t="shared" si="7"/>
        <v>166</v>
      </c>
      <c r="G81" s="134">
        <f t="shared" si="7"/>
        <v>166</v>
      </c>
      <c r="H81" s="134">
        <f t="shared" si="7"/>
        <v>166</v>
      </c>
      <c r="I81" s="134">
        <f t="shared" si="7"/>
        <v>166</v>
      </c>
      <c r="J81" s="134">
        <f t="shared" si="7"/>
        <v>166</v>
      </c>
      <c r="K81" s="134">
        <f t="shared" si="7"/>
        <v>166</v>
      </c>
      <c r="L81" s="134">
        <f t="shared" si="7"/>
        <v>166</v>
      </c>
      <c r="M81" s="134">
        <f t="shared" si="7"/>
        <v>166</v>
      </c>
      <c r="N81" s="134">
        <f t="shared" si="7"/>
        <v>166</v>
      </c>
    </row>
    <row r="82" spans="2:14">
      <c r="B82" s="91" t="s">
        <v>146</v>
      </c>
      <c r="C82" s="132">
        <f>Contabilidad!$C$88</f>
        <v>34</v>
      </c>
      <c r="D82" s="132">
        <f>Contabilidad!$D$88</f>
        <v>34</v>
      </c>
      <c r="E82" s="132">
        <f>Contabilidad!$E$88</f>
        <v>34</v>
      </c>
      <c r="F82" s="132">
        <f>Contabilidad!$F$88</f>
        <v>34</v>
      </c>
      <c r="G82" s="132">
        <f>Contabilidad!$G$88</f>
        <v>34</v>
      </c>
      <c r="H82" s="132">
        <f>Contabilidad!$H$88</f>
        <v>34</v>
      </c>
      <c r="I82" s="132">
        <f>Contabilidad!$J$88</f>
        <v>34</v>
      </c>
      <c r="J82" s="132">
        <f>Contabilidad!$K$88</f>
        <v>34</v>
      </c>
      <c r="K82" s="132">
        <f>Contabilidad!$L$88</f>
        <v>34</v>
      </c>
      <c r="L82" s="132">
        <f>Contabilidad!$N$88</f>
        <v>34</v>
      </c>
      <c r="M82" s="132">
        <f>Contabilidad!$O$88</f>
        <v>34</v>
      </c>
      <c r="N82" s="132">
        <f>Contabilidad!$P$88</f>
        <v>34</v>
      </c>
    </row>
    <row r="83" spans="2:14">
      <c r="B83" s="91" t="s">
        <v>147</v>
      </c>
      <c r="C83" s="132">
        <f>Economía!$C$88</f>
        <v>38</v>
      </c>
      <c r="D83" s="132">
        <f>Economía!$D$88</f>
        <v>38</v>
      </c>
      <c r="E83" s="132">
        <f>Economía!$E$88</f>
        <v>38</v>
      </c>
      <c r="F83" s="132">
        <f>Economía!$F$88</f>
        <v>38</v>
      </c>
      <c r="G83" s="132">
        <f>Economía!$G$88</f>
        <v>38</v>
      </c>
      <c r="H83" s="132">
        <f>Economía!$H$88</f>
        <v>38</v>
      </c>
      <c r="I83" s="132">
        <f>Economía!$J$88</f>
        <v>38</v>
      </c>
      <c r="J83" s="132">
        <f>Economía!$K$88</f>
        <v>38</v>
      </c>
      <c r="K83" s="132">
        <f>Economía!$L$88</f>
        <v>38</v>
      </c>
      <c r="L83" s="132">
        <f>Economía!$N$88</f>
        <v>38</v>
      </c>
      <c r="M83" s="132">
        <f>Economía!$O$88</f>
        <v>38</v>
      </c>
      <c r="N83" s="132">
        <f>Economía!$P$88</f>
        <v>38</v>
      </c>
    </row>
    <row r="84" spans="2:14">
      <c r="B84" s="91" t="s">
        <v>148</v>
      </c>
      <c r="C84" s="132">
        <f>Turismo!$C$88</f>
        <v>32</v>
      </c>
      <c r="D84" s="132">
        <f>Turismo!$D$88</f>
        <v>32</v>
      </c>
      <c r="E84" s="132">
        <f>Turismo!$E$88</f>
        <v>32</v>
      </c>
      <c r="F84" s="132">
        <f>Turismo!$F$88</f>
        <v>32</v>
      </c>
      <c r="G84" s="132">
        <f>Turismo!$G$88</f>
        <v>32</v>
      </c>
      <c r="H84" s="132">
        <f>Turismo!$H$88</f>
        <v>32</v>
      </c>
      <c r="I84" s="132">
        <f>Turismo!$J$88</f>
        <v>32</v>
      </c>
      <c r="J84" s="132">
        <f>Turismo!$K$88</f>
        <v>32</v>
      </c>
      <c r="K84" s="132">
        <f>Turismo!$L$88</f>
        <v>32</v>
      </c>
      <c r="L84" s="132">
        <f>Turismo!$N$88</f>
        <v>32</v>
      </c>
      <c r="M84" s="132">
        <f>Turismo!$O$88</f>
        <v>32</v>
      </c>
      <c r="N84" s="132">
        <f>Turismo!$P$88</f>
        <v>32</v>
      </c>
    </row>
    <row r="85" spans="2:14" ht="25.5">
      <c r="B85" s="135" t="s">
        <v>168</v>
      </c>
      <c r="C85" s="136">
        <f>SUM(C82:C84)</f>
        <v>104</v>
      </c>
      <c r="D85" s="136">
        <f>SUM(D82:D84)</f>
        <v>104</v>
      </c>
      <c r="E85" s="136">
        <f>SUM(E82:E84)</f>
        <v>104</v>
      </c>
      <c r="F85" s="136">
        <f>SUM(F82:F84)</f>
        <v>104</v>
      </c>
      <c r="G85" s="136">
        <f t="shared" ref="G85:N85" si="8">SUM(G82:G84)</f>
        <v>104</v>
      </c>
      <c r="H85" s="136">
        <f t="shared" si="8"/>
        <v>104</v>
      </c>
      <c r="I85" s="136">
        <f t="shared" si="8"/>
        <v>104</v>
      </c>
      <c r="J85" s="136">
        <f t="shared" si="8"/>
        <v>104</v>
      </c>
      <c r="K85" s="136">
        <f t="shared" si="8"/>
        <v>104</v>
      </c>
      <c r="L85" s="136">
        <f t="shared" si="8"/>
        <v>104</v>
      </c>
      <c r="M85" s="136">
        <f t="shared" si="8"/>
        <v>104</v>
      </c>
      <c r="N85" s="136">
        <f t="shared" si="8"/>
        <v>104</v>
      </c>
    </row>
    <row r="86" spans="2:14">
      <c r="B86" s="94" t="s">
        <v>150</v>
      </c>
      <c r="C86" s="44">
        <f>C69+C71+C81+C85</f>
        <v>634</v>
      </c>
      <c r="D86" s="44">
        <f t="shared" ref="D86:N86" si="9">D69+D71+D81+D85</f>
        <v>634</v>
      </c>
      <c r="E86" s="44">
        <f t="shared" si="9"/>
        <v>634</v>
      </c>
      <c r="F86" s="44">
        <f t="shared" si="9"/>
        <v>634</v>
      </c>
      <c r="G86" s="44">
        <f t="shared" si="9"/>
        <v>634</v>
      </c>
      <c r="H86" s="44">
        <f t="shared" si="9"/>
        <v>634</v>
      </c>
      <c r="I86" s="44">
        <f t="shared" si="9"/>
        <v>634</v>
      </c>
      <c r="J86" s="44">
        <f t="shared" si="9"/>
        <v>634</v>
      </c>
      <c r="K86" s="44">
        <f t="shared" si="9"/>
        <v>634</v>
      </c>
      <c r="L86" s="44">
        <f t="shared" si="9"/>
        <v>634</v>
      </c>
      <c r="M86" s="44">
        <f t="shared" si="9"/>
        <v>634</v>
      </c>
      <c r="N86" s="44">
        <f t="shared" si="9"/>
        <v>634</v>
      </c>
    </row>
    <row r="87" spans="2:14">
      <c r="B87" s="13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2:14">
      <c r="B88" s="13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2:14">
      <c r="B89" s="13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2:14" ht="15.75">
      <c r="B90" s="270" t="s">
        <v>169</v>
      </c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0"/>
    </row>
    <row r="91" spans="2:14">
      <c r="B91" s="91" t="s">
        <v>170</v>
      </c>
      <c r="C91" s="132">
        <f>'Ciencias de la Información'!$C$103</f>
        <v>110</v>
      </c>
      <c r="D91" s="132">
        <f>'Ciencias de la Información'!$C$103</f>
        <v>110</v>
      </c>
      <c r="E91" s="132">
        <f>'Ciencias de la Información'!$C$103</f>
        <v>110</v>
      </c>
      <c r="F91" s="132">
        <f>'Ciencias de la Información'!$C$103</f>
        <v>110</v>
      </c>
      <c r="G91" s="132">
        <f>'Ciencias de la Información'!$C$103</f>
        <v>110</v>
      </c>
      <c r="H91" s="132">
        <f>'Ciencias de la Información'!$C$103</f>
        <v>110</v>
      </c>
      <c r="I91" s="132">
        <f>'Ciencias de la Información'!$C$103</f>
        <v>110</v>
      </c>
      <c r="J91" s="132">
        <f>'Ciencias de la Información'!$C$103</f>
        <v>110</v>
      </c>
      <c r="K91" s="132">
        <f>'Ciencias de la Información'!$C$103</f>
        <v>110</v>
      </c>
      <c r="L91" s="132">
        <f>'Ciencias de la Información'!$C$103</f>
        <v>110</v>
      </c>
      <c r="M91" s="132">
        <f>'Ciencias de la Información'!$C$103</f>
        <v>110</v>
      </c>
      <c r="N91" s="132">
        <f>'Ciencias de la Información'!$C$103</f>
        <v>110</v>
      </c>
    </row>
    <row r="92" spans="2:14">
      <c r="B92" s="91" t="s">
        <v>119</v>
      </c>
      <c r="C92" s="132">
        <f>Psicología!$C$103</f>
        <v>143</v>
      </c>
      <c r="D92" s="132">
        <f>Psicología!$C$103</f>
        <v>143</v>
      </c>
      <c r="E92" s="132">
        <f>Psicología!$C$103</f>
        <v>143</v>
      </c>
      <c r="F92" s="132">
        <f>Psicología!$C$103</f>
        <v>143</v>
      </c>
      <c r="G92" s="132">
        <f>Psicología!$C$103</f>
        <v>143</v>
      </c>
      <c r="H92" s="132">
        <f>Psicología!$C$103</f>
        <v>143</v>
      </c>
      <c r="I92" s="132">
        <f>Psicología!$C$103</f>
        <v>143</v>
      </c>
      <c r="J92" s="132">
        <f>Psicología!$C$103</f>
        <v>143</v>
      </c>
      <c r="K92" s="132">
        <f>Psicología!$C$103</f>
        <v>143</v>
      </c>
      <c r="L92" s="132">
        <f>Psicología!$C$103</f>
        <v>143</v>
      </c>
      <c r="M92" s="132">
        <f>Psicología!$C$103</f>
        <v>143</v>
      </c>
      <c r="N92" s="132">
        <f>Psicología!$C$103</f>
        <v>143</v>
      </c>
    </row>
    <row r="93" spans="2:14">
      <c r="B93" s="91" t="s">
        <v>120</v>
      </c>
      <c r="C93" s="132">
        <f>Letras!$C$103</f>
        <v>132</v>
      </c>
      <c r="D93" s="132">
        <f>Letras!$C$103</f>
        <v>132</v>
      </c>
      <c r="E93" s="132">
        <f>Letras!$C$103</f>
        <v>132</v>
      </c>
      <c r="F93" s="132">
        <f>Letras!$C$103</f>
        <v>132</v>
      </c>
      <c r="G93" s="132">
        <f>Letras!$C$103</f>
        <v>132</v>
      </c>
      <c r="H93" s="132">
        <f>Letras!$C$103</f>
        <v>132</v>
      </c>
      <c r="I93" s="132">
        <f>Letras!$C$103</f>
        <v>132</v>
      </c>
      <c r="J93" s="132">
        <f>Letras!$C$103</f>
        <v>132</v>
      </c>
      <c r="K93" s="132">
        <f>Letras!$C$103</f>
        <v>132</v>
      </c>
      <c r="L93" s="132">
        <f>Letras!$C$103</f>
        <v>132</v>
      </c>
      <c r="M93" s="132">
        <f>Letras!$C$103</f>
        <v>132</v>
      </c>
      <c r="N93" s="132">
        <f>Letras!$C$103</f>
        <v>132</v>
      </c>
    </row>
    <row r="94" spans="2:14">
      <c r="B94" s="91" t="s">
        <v>121</v>
      </c>
      <c r="C94" s="132">
        <f>Derecho!$C$103</f>
        <v>148</v>
      </c>
      <c r="D94" s="132">
        <f>Derecho!$C$103</f>
        <v>148</v>
      </c>
      <c r="E94" s="132">
        <f>Derecho!$C$103</f>
        <v>148</v>
      </c>
      <c r="F94" s="132">
        <f>Derecho!$C$103</f>
        <v>148</v>
      </c>
      <c r="G94" s="132">
        <f>Derecho!$C$103</f>
        <v>148</v>
      </c>
      <c r="H94" s="132">
        <f>Derecho!$C$103</f>
        <v>148</v>
      </c>
      <c r="I94" s="132">
        <f>Derecho!$C$103</f>
        <v>148</v>
      </c>
      <c r="J94" s="132">
        <f>Derecho!$C$103</f>
        <v>148</v>
      </c>
      <c r="K94" s="132">
        <f>Derecho!$C$103</f>
        <v>148</v>
      </c>
      <c r="L94" s="132">
        <f>Derecho!$C$103</f>
        <v>148</v>
      </c>
      <c r="M94" s="132">
        <f>Derecho!$C$103</f>
        <v>148</v>
      </c>
      <c r="N94" s="132">
        <f>Derecho!$C$103</f>
        <v>148</v>
      </c>
    </row>
    <row r="95" spans="2:14" ht="25.5">
      <c r="B95" s="91" t="s">
        <v>122</v>
      </c>
      <c r="C95" s="132">
        <f>'Historia del Arte'!$C$103</f>
        <v>115</v>
      </c>
      <c r="D95" s="132">
        <f>'Historia del Arte'!$C$103</f>
        <v>115</v>
      </c>
      <c r="E95" s="132">
        <f>'Historia del Arte'!$C$103</f>
        <v>115</v>
      </c>
      <c r="F95" s="132">
        <f>'Historia del Arte'!$C$103</f>
        <v>115</v>
      </c>
      <c r="G95" s="132">
        <f>'Historia del Arte'!$C$103</f>
        <v>115</v>
      </c>
      <c r="H95" s="132">
        <f>'Historia del Arte'!$C$103</f>
        <v>115</v>
      </c>
      <c r="I95" s="132">
        <f>'Historia del Arte'!$C$103</f>
        <v>115</v>
      </c>
      <c r="J95" s="132">
        <f>'Historia del Arte'!$C$103</f>
        <v>115</v>
      </c>
      <c r="K95" s="132">
        <f>'Historia del Arte'!$C$103</f>
        <v>115</v>
      </c>
      <c r="L95" s="132">
        <f>'Historia del Arte'!$C$103</f>
        <v>115</v>
      </c>
      <c r="M95" s="132">
        <f>'Historia del Arte'!$C$103</f>
        <v>115</v>
      </c>
      <c r="N95" s="132">
        <f>'Historia del Arte'!$C$103</f>
        <v>115</v>
      </c>
    </row>
    <row r="96" spans="2:14">
      <c r="B96" s="91" t="s">
        <v>83</v>
      </c>
      <c r="C96" s="132">
        <f>Filosofía!$C$103</f>
        <v>115</v>
      </c>
      <c r="D96" s="132">
        <f>Filosofía!$C$103</f>
        <v>115</v>
      </c>
      <c r="E96" s="132">
        <f>Filosofía!$C$103</f>
        <v>115</v>
      </c>
      <c r="F96" s="132">
        <f>Filosofía!$C$103</f>
        <v>115</v>
      </c>
      <c r="G96" s="132">
        <f>Filosofía!$C$103</f>
        <v>115</v>
      </c>
      <c r="H96" s="132">
        <f>Filosofía!$C$103</f>
        <v>115</v>
      </c>
      <c r="I96" s="132">
        <f>Filosofía!$C$103</f>
        <v>115</v>
      </c>
      <c r="J96" s="132">
        <f>Filosofía!$C$103</f>
        <v>115</v>
      </c>
      <c r="K96" s="132">
        <f>Filosofía!$C$103</f>
        <v>115</v>
      </c>
      <c r="L96" s="132">
        <f>Filosofía!$C$103</f>
        <v>115</v>
      </c>
      <c r="M96" s="132">
        <f>Filosofía!$C$103</f>
        <v>115</v>
      </c>
      <c r="N96" s="132">
        <f>Filosofía!$C$103</f>
        <v>115</v>
      </c>
    </row>
    <row r="97" spans="2:14" ht="25.5">
      <c r="B97" s="91" t="s">
        <v>123</v>
      </c>
      <c r="C97" s="132">
        <f>'Comunicación Social'!$C$103</f>
        <v>168</v>
      </c>
      <c r="D97" s="132">
        <f>'Comunicación Social'!$C$103</f>
        <v>168</v>
      </c>
      <c r="E97" s="132">
        <f>'Comunicación Social'!$C$103</f>
        <v>168</v>
      </c>
      <c r="F97" s="132">
        <f>'Comunicación Social'!$C$103</f>
        <v>168</v>
      </c>
      <c r="G97" s="132">
        <f>'Comunicación Social'!$C$103</f>
        <v>168</v>
      </c>
      <c r="H97" s="132">
        <f>'Comunicación Social'!$C$103</f>
        <v>168</v>
      </c>
      <c r="I97" s="132">
        <f>'Comunicación Social'!$C$103</f>
        <v>168</v>
      </c>
      <c r="J97" s="132">
        <f>'Comunicación Social'!$C$103</f>
        <v>168</v>
      </c>
      <c r="K97" s="132">
        <f>'Comunicación Social'!$C$103</f>
        <v>168</v>
      </c>
      <c r="L97" s="132">
        <f>'Comunicación Social'!$C$103</f>
        <v>168</v>
      </c>
      <c r="M97" s="132">
        <f>'Comunicación Social'!$C$103</f>
        <v>168</v>
      </c>
      <c r="N97" s="132">
        <f>'Comunicación Social'!$C$103</f>
        <v>168</v>
      </c>
    </row>
    <row r="98" spans="2:14">
      <c r="B98" s="91" t="s">
        <v>124</v>
      </c>
      <c r="C98" s="132">
        <f>Periodismo!$C$103</f>
        <v>180</v>
      </c>
      <c r="D98" s="132">
        <f>Periodismo!$C$103</f>
        <v>180</v>
      </c>
      <c r="E98" s="132">
        <f>Periodismo!$C$103</f>
        <v>180</v>
      </c>
      <c r="F98" s="132">
        <f>Periodismo!$C$103</f>
        <v>180</v>
      </c>
      <c r="G98" s="132">
        <f>Periodismo!$C$103</f>
        <v>180</v>
      </c>
      <c r="H98" s="132">
        <f>Periodismo!$C$103</f>
        <v>180</v>
      </c>
      <c r="I98" s="132">
        <f>Periodismo!$C$103</f>
        <v>180</v>
      </c>
      <c r="J98" s="132">
        <f>Periodismo!$C$103</f>
        <v>180</v>
      </c>
      <c r="K98" s="132">
        <f>Periodismo!$C$103</f>
        <v>180</v>
      </c>
      <c r="L98" s="132">
        <f>Periodismo!$C$103</f>
        <v>180</v>
      </c>
      <c r="M98" s="132">
        <f>Periodismo!$C$103</f>
        <v>180</v>
      </c>
      <c r="N98" s="132">
        <f>Periodismo!$C$103</f>
        <v>180</v>
      </c>
    </row>
    <row r="99" spans="2:14">
      <c r="B99" s="91" t="s">
        <v>125</v>
      </c>
      <c r="C99" s="132">
        <f>Historia!$C$103</f>
        <v>95</v>
      </c>
      <c r="D99" s="132">
        <f>Historia!$C$103</f>
        <v>95</v>
      </c>
      <c r="E99" s="132">
        <f>Historia!$C$103</f>
        <v>95</v>
      </c>
      <c r="F99" s="132">
        <f>Historia!$C$103</f>
        <v>95</v>
      </c>
      <c r="G99" s="132">
        <f>Historia!$C$103</f>
        <v>95</v>
      </c>
      <c r="H99" s="132">
        <f>Historia!$C$103</f>
        <v>95</v>
      </c>
      <c r="I99" s="132">
        <f>Historia!$C$103</f>
        <v>95</v>
      </c>
      <c r="J99" s="132">
        <f>Historia!$C$103</f>
        <v>95</v>
      </c>
      <c r="K99" s="132">
        <f>Historia!$C$103</f>
        <v>95</v>
      </c>
      <c r="L99" s="132">
        <f>Historia!$C$103</f>
        <v>95</v>
      </c>
      <c r="M99" s="132">
        <f>Historia!$C$103</f>
        <v>95</v>
      </c>
      <c r="N99" s="132">
        <f>Historia!$C$103</f>
        <v>95</v>
      </c>
    </row>
    <row r="100" spans="2:14">
      <c r="B100" s="91" t="s">
        <v>126</v>
      </c>
      <c r="C100" s="132">
        <f>Sociología!$C$103</f>
        <v>108</v>
      </c>
      <c r="D100" s="132">
        <f>Sociología!$C$103</f>
        <v>108</v>
      </c>
      <c r="E100" s="132">
        <f>Sociología!$C$103</f>
        <v>108</v>
      </c>
      <c r="F100" s="132">
        <f>Sociología!$C$103</f>
        <v>108</v>
      </c>
      <c r="G100" s="132">
        <f>Sociología!$C$103</f>
        <v>108</v>
      </c>
      <c r="H100" s="132">
        <f>Sociología!$C$103</f>
        <v>108</v>
      </c>
      <c r="I100" s="132">
        <f>Sociología!$C$103</f>
        <v>108</v>
      </c>
      <c r="J100" s="132">
        <f>Sociología!$C$103</f>
        <v>108</v>
      </c>
      <c r="K100" s="132">
        <f>Sociología!$C$103</f>
        <v>108</v>
      </c>
      <c r="L100" s="132">
        <f>Sociología!$C$103</f>
        <v>108</v>
      </c>
      <c r="M100" s="132">
        <f>Sociología!$C$103</f>
        <v>108</v>
      </c>
      <c r="N100" s="132">
        <f>Sociología!$C$103</f>
        <v>108</v>
      </c>
    </row>
    <row r="101" spans="2:14" ht="25.5">
      <c r="B101" s="91" t="s">
        <v>127</v>
      </c>
      <c r="C101" s="132">
        <f>'Lengua Inglesa'!$C$103</f>
        <v>108</v>
      </c>
      <c r="D101" s="132">
        <f>'Lengua Inglesa'!$C$103</f>
        <v>108</v>
      </c>
      <c r="E101" s="132">
        <f>'Lengua Inglesa'!$C$103</f>
        <v>108</v>
      </c>
      <c r="F101" s="132">
        <f>'Lengua Inglesa'!$C$103</f>
        <v>108</v>
      </c>
      <c r="G101" s="132">
        <f>'Lengua Inglesa'!$C$103</f>
        <v>108</v>
      </c>
      <c r="H101" s="132">
        <f>'Lengua Inglesa'!$C$103</f>
        <v>108</v>
      </c>
      <c r="I101" s="132">
        <f>'Lengua Inglesa'!$C$103</f>
        <v>108</v>
      </c>
      <c r="J101" s="132">
        <f>'Lengua Inglesa'!$C$103</f>
        <v>108</v>
      </c>
      <c r="K101" s="132">
        <f>'Lengua Inglesa'!$C$103</f>
        <v>108</v>
      </c>
      <c r="L101" s="132">
        <f>'Lengua Inglesa'!$C$103</f>
        <v>108</v>
      </c>
      <c r="M101" s="132">
        <f>'Lengua Inglesa'!$C$103</f>
        <v>108</v>
      </c>
      <c r="N101" s="132">
        <f>'Lengua Inglesa'!$C$103</f>
        <v>108</v>
      </c>
    </row>
    <row r="102" spans="2:14" ht="25.5">
      <c r="B102" s="91" t="s">
        <v>87</v>
      </c>
      <c r="C102" s="132">
        <f>'Lengua Alemana'!$C$103</f>
        <v>78</v>
      </c>
      <c r="D102" s="132">
        <f>'Lengua Alemana'!$C$103</f>
        <v>78</v>
      </c>
      <c r="E102" s="132">
        <f>'Lengua Alemana'!$C$103</f>
        <v>78</v>
      </c>
      <c r="F102" s="132">
        <f>'Lengua Alemana'!$C$103</f>
        <v>78</v>
      </c>
      <c r="G102" s="132">
        <f>'Lengua Alemana'!$C$103</f>
        <v>78</v>
      </c>
      <c r="H102" s="132">
        <f>'Lengua Alemana'!$C$103</f>
        <v>78</v>
      </c>
      <c r="I102" s="132">
        <f>'Lengua Alemana'!$C$103</f>
        <v>78</v>
      </c>
      <c r="J102" s="132">
        <f>'Lengua Alemana'!$C$103</f>
        <v>78</v>
      </c>
      <c r="K102" s="132">
        <f>'Lengua Alemana'!$C$103</f>
        <v>78</v>
      </c>
      <c r="L102" s="132">
        <f>'Lengua Alemana'!$C$103</f>
        <v>78</v>
      </c>
      <c r="M102" s="132">
        <f>'Lengua Alemana'!$C$103</f>
        <v>78</v>
      </c>
      <c r="N102" s="132">
        <f>'Lengua Alemana'!$C$103</f>
        <v>78</v>
      </c>
    </row>
    <row r="103" spans="2:14" ht="25.5">
      <c r="B103" s="91" t="s">
        <v>128</v>
      </c>
      <c r="C103" s="132">
        <f>'Lengua Francesa'!$C$103</f>
        <v>86</v>
      </c>
      <c r="D103" s="132">
        <f>'Lengua Francesa'!$C$103</f>
        <v>86</v>
      </c>
      <c r="E103" s="132">
        <f>'Lengua Francesa'!$C$103</f>
        <v>86</v>
      </c>
      <c r="F103" s="132">
        <f>'Lengua Francesa'!$C$103</f>
        <v>86</v>
      </c>
      <c r="G103" s="132">
        <f>'Lengua Francesa'!$C$103</f>
        <v>86</v>
      </c>
      <c r="H103" s="132">
        <f>'Lengua Francesa'!$C$103</f>
        <v>86</v>
      </c>
      <c r="I103" s="132">
        <f>'Lengua Francesa'!$C$103</f>
        <v>86</v>
      </c>
      <c r="J103" s="132">
        <f>'Lengua Francesa'!$C$103</f>
        <v>86</v>
      </c>
      <c r="K103" s="132">
        <f>'Lengua Francesa'!$C$103</f>
        <v>86</v>
      </c>
      <c r="L103" s="132">
        <f>'Lengua Francesa'!$C$103</f>
        <v>86</v>
      </c>
      <c r="M103" s="132">
        <f>'Lengua Francesa'!$C$103</f>
        <v>86</v>
      </c>
      <c r="N103" s="132">
        <f>'Lengua Francesa'!$C$103</f>
        <v>86</v>
      </c>
    </row>
    <row r="104" spans="2:14" ht="25.5">
      <c r="B104" s="91" t="s">
        <v>129</v>
      </c>
      <c r="C104" s="132">
        <f>'Lengua Rusa'!$C$103</f>
        <v>68</v>
      </c>
      <c r="D104" s="132">
        <f>'Lengua Rusa'!$C$103</f>
        <v>68</v>
      </c>
      <c r="E104" s="132">
        <f>'Lengua Rusa'!$C$103</f>
        <v>68</v>
      </c>
      <c r="F104" s="132">
        <f>'Lengua Rusa'!$C$103</f>
        <v>68</v>
      </c>
      <c r="G104" s="132">
        <f>'Lengua Rusa'!$C$103</f>
        <v>68</v>
      </c>
      <c r="H104" s="132">
        <f>'Lengua Rusa'!$C$103</f>
        <v>68</v>
      </c>
      <c r="I104" s="132">
        <f>'Lengua Rusa'!$C$103</f>
        <v>68</v>
      </c>
      <c r="J104" s="132">
        <f>'Lengua Rusa'!$C$103</f>
        <v>68</v>
      </c>
      <c r="K104" s="132">
        <f>'Lengua Rusa'!$C$103</f>
        <v>68</v>
      </c>
      <c r="L104" s="132">
        <f>'Lengua Rusa'!$C$103</f>
        <v>68</v>
      </c>
      <c r="M104" s="132">
        <f>'Lengua Rusa'!$C$103</f>
        <v>68</v>
      </c>
      <c r="N104" s="132">
        <f>'Lengua Rusa'!$C$103</f>
        <v>68</v>
      </c>
    </row>
    <row r="105" spans="2:14" ht="25.5">
      <c r="B105" s="94" t="s">
        <v>165</v>
      </c>
      <c r="C105" s="133">
        <f t="shared" ref="C105:N105" si="10">SUM(C91:C104)</f>
        <v>1654</v>
      </c>
      <c r="D105" s="133">
        <f t="shared" si="10"/>
        <v>1654</v>
      </c>
      <c r="E105" s="133">
        <f t="shared" si="10"/>
        <v>1654</v>
      </c>
      <c r="F105" s="133">
        <f t="shared" si="10"/>
        <v>1654</v>
      </c>
      <c r="G105" s="133">
        <f t="shared" si="10"/>
        <v>1654</v>
      </c>
      <c r="H105" s="133">
        <f t="shared" si="10"/>
        <v>1654</v>
      </c>
      <c r="I105" s="133">
        <f t="shared" si="10"/>
        <v>1654</v>
      </c>
      <c r="J105" s="133">
        <f t="shared" si="10"/>
        <v>1654</v>
      </c>
      <c r="K105" s="133">
        <f t="shared" si="10"/>
        <v>1654</v>
      </c>
      <c r="L105" s="133">
        <f t="shared" si="10"/>
        <v>1654</v>
      </c>
      <c r="M105" s="133">
        <f t="shared" si="10"/>
        <v>1654</v>
      </c>
      <c r="N105" s="133">
        <f t="shared" si="10"/>
        <v>1654</v>
      </c>
    </row>
    <row r="106" spans="2:14" ht="25.5">
      <c r="B106" s="91" t="s">
        <v>132</v>
      </c>
      <c r="C106" s="132">
        <f>'Ing Física'!$C$103</f>
        <v>25</v>
      </c>
      <c r="D106" s="132">
        <f>'Ing Física'!$C$103</f>
        <v>25</v>
      </c>
      <c r="E106" s="132">
        <f>'Ing Física'!$C$103</f>
        <v>25</v>
      </c>
      <c r="F106" s="132">
        <f>'Ing Física'!$C$103</f>
        <v>25</v>
      </c>
      <c r="G106" s="132">
        <f>'Ing Física'!$C$103</f>
        <v>25</v>
      </c>
      <c r="H106" s="132">
        <f>'Ing Física'!$C$103</f>
        <v>25</v>
      </c>
      <c r="I106" s="132">
        <f>'Ing Física'!$C$103</f>
        <v>25</v>
      </c>
      <c r="J106" s="132">
        <f>'Ing Física'!$C$103</f>
        <v>25</v>
      </c>
      <c r="K106" s="132">
        <f>'Ing Física'!$C$103</f>
        <v>25</v>
      </c>
      <c r="L106" s="132">
        <f>'Ing Física'!$C$103</f>
        <v>25</v>
      </c>
      <c r="M106" s="132">
        <f>'Ing Física'!$C$103</f>
        <v>25</v>
      </c>
      <c r="N106" s="132">
        <f>'Ing Física'!$C$103</f>
        <v>25</v>
      </c>
    </row>
    <row r="107" spans="2:14" ht="25.5">
      <c r="B107" s="94" t="s">
        <v>166</v>
      </c>
      <c r="C107" s="138">
        <f t="shared" ref="C107:N107" si="11">SUM(C106:C106)</f>
        <v>25</v>
      </c>
      <c r="D107" s="138">
        <f t="shared" si="11"/>
        <v>25</v>
      </c>
      <c r="E107" s="138">
        <f t="shared" si="11"/>
        <v>25</v>
      </c>
      <c r="F107" s="138">
        <f t="shared" si="11"/>
        <v>25</v>
      </c>
      <c r="G107" s="138">
        <f t="shared" si="11"/>
        <v>25</v>
      </c>
      <c r="H107" s="138">
        <f t="shared" si="11"/>
        <v>25</v>
      </c>
      <c r="I107" s="138">
        <f t="shared" si="11"/>
        <v>25</v>
      </c>
      <c r="J107" s="138">
        <f t="shared" si="11"/>
        <v>25</v>
      </c>
      <c r="K107" s="138">
        <f t="shared" si="11"/>
        <v>25</v>
      </c>
      <c r="L107" s="138">
        <f t="shared" si="11"/>
        <v>25</v>
      </c>
      <c r="M107" s="138">
        <f t="shared" si="11"/>
        <v>25</v>
      </c>
      <c r="N107" s="138">
        <f t="shared" si="11"/>
        <v>25</v>
      </c>
    </row>
    <row r="108" spans="2:14">
      <c r="B108" s="91" t="s">
        <v>135</v>
      </c>
      <c r="C108" s="132">
        <f>Matemática!$C$103</f>
        <v>39</v>
      </c>
      <c r="D108" s="132">
        <f>Matemática!$C$103</f>
        <v>39</v>
      </c>
      <c r="E108" s="132">
        <f>Matemática!$C$103</f>
        <v>39</v>
      </c>
      <c r="F108" s="132">
        <f>Matemática!$C$103</f>
        <v>39</v>
      </c>
      <c r="G108" s="132">
        <f>Matemática!$C$103</f>
        <v>39</v>
      </c>
      <c r="H108" s="132">
        <f>Matemática!$C$103</f>
        <v>39</v>
      </c>
      <c r="I108" s="132">
        <f>Matemática!$C$103</f>
        <v>39</v>
      </c>
      <c r="J108" s="132">
        <f>Matemática!$C$103</f>
        <v>39</v>
      </c>
      <c r="K108" s="132">
        <f>Matemática!$C$103</f>
        <v>39</v>
      </c>
      <c r="L108" s="132">
        <f>Matemática!$C$103</f>
        <v>39</v>
      </c>
      <c r="M108" s="132">
        <f>Matemática!$C$103</f>
        <v>39</v>
      </c>
      <c r="N108" s="132">
        <f>Matemática!$C$103</f>
        <v>39</v>
      </c>
    </row>
    <row r="109" spans="2:14">
      <c r="B109" s="91" t="s">
        <v>136</v>
      </c>
      <c r="C109" s="132">
        <f>Física!$C$103</f>
        <v>59</v>
      </c>
      <c r="D109" s="132">
        <f>Física!$C$103</f>
        <v>59</v>
      </c>
      <c r="E109" s="132">
        <f>Física!$C$103</f>
        <v>59</v>
      </c>
      <c r="F109" s="132">
        <f>Física!$C$103</f>
        <v>59</v>
      </c>
      <c r="G109" s="132">
        <f>Física!$C$103</f>
        <v>59</v>
      </c>
      <c r="H109" s="132">
        <f>Física!$C$103</f>
        <v>59</v>
      </c>
      <c r="I109" s="132">
        <f>Física!$C$103</f>
        <v>59</v>
      </c>
      <c r="J109" s="132">
        <f>Física!$C$103</f>
        <v>59</v>
      </c>
      <c r="K109" s="132">
        <f>Física!$C$103</f>
        <v>59</v>
      </c>
      <c r="L109" s="132">
        <f>Física!$C$103</f>
        <v>59</v>
      </c>
      <c r="M109" s="132">
        <f>Física!$C$103</f>
        <v>59</v>
      </c>
      <c r="N109" s="132">
        <f>Física!$C$103</f>
        <v>59</v>
      </c>
    </row>
    <row r="110" spans="2:14">
      <c r="B110" s="91" t="s">
        <v>137</v>
      </c>
      <c r="C110" s="132">
        <f>Geografía!$C$103</f>
        <v>77</v>
      </c>
      <c r="D110" s="132">
        <f>Geografía!$C$103</f>
        <v>77</v>
      </c>
      <c r="E110" s="132">
        <f>Geografía!$C$103</f>
        <v>77</v>
      </c>
      <c r="F110" s="132">
        <f>Geografía!$C$103</f>
        <v>77</v>
      </c>
      <c r="G110" s="132">
        <f>Geografía!$C$103</f>
        <v>77</v>
      </c>
      <c r="H110" s="132">
        <f>Geografía!$C$103</f>
        <v>77</v>
      </c>
      <c r="I110" s="132">
        <f>Geografía!$C$103</f>
        <v>77</v>
      </c>
      <c r="J110" s="132">
        <f>Geografía!$C$103</f>
        <v>77</v>
      </c>
      <c r="K110" s="132">
        <f>Geografía!$C$103</f>
        <v>77</v>
      </c>
      <c r="L110" s="132">
        <f>Geografía!$C$103</f>
        <v>77</v>
      </c>
      <c r="M110" s="132">
        <f>Geografía!$C$103</f>
        <v>77</v>
      </c>
      <c r="N110" s="132">
        <f>Geografía!$C$103</f>
        <v>77</v>
      </c>
    </row>
    <row r="111" spans="2:14">
      <c r="B111" s="91" t="s">
        <v>138</v>
      </c>
      <c r="C111" s="132">
        <f>Bioquímica!$C$103</f>
        <v>110</v>
      </c>
      <c r="D111" s="132">
        <f>Bioquímica!$C$103</f>
        <v>110</v>
      </c>
      <c r="E111" s="132">
        <f>Bioquímica!$C$103</f>
        <v>110</v>
      </c>
      <c r="F111" s="132">
        <f>Bioquímica!$C$103</f>
        <v>110</v>
      </c>
      <c r="G111" s="132">
        <f>Bioquímica!$C$103</f>
        <v>110</v>
      </c>
      <c r="H111" s="132">
        <f>Bioquímica!$C$103</f>
        <v>110</v>
      </c>
      <c r="I111" s="132">
        <f>Bioquímica!$C$103</f>
        <v>110</v>
      </c>
      <c r="J111" s="132">
        <f>Bioquímica!$C$103</f>
        <v>110</v>
      </c>
      <c r="K111" s="132">
        <f>Bioquímica!$C$103</f>
        <v>110</v>
      </c>
      <c r="L111" s="132">
        <f>Bioquímica!$C$103</f>
        <v>110</v>
      </c>
      <c r="M111" s="132">
        <f>Bioquímica!$C$103</f>
        <v>110</v>
      </c>
      <c r="N111" s="132">
        <f>Bioquímica!$C$103</f>
        <v>110</v>
      </c>
    </row>
    <row r="112" spans="2:14" ht="25.5">
      <c r="B112" s="91" t="s">
        <v>139</v>
      </c>
      <c r="C112" s="132">
        <f>Microbiología!$C$103</f>
        <v>87</v>
      </c>
      <c r="D112" s="132">
        <f>Microbiología!$C$103</f>
        <v>87</v>
      </c>
      <c r="E112" s="132">
        <f>Microbiología!$C$103</f>
        <v>87</v>
      </c>
      <c r="F112" s="132">
        <f>Microbiología!$C$103</f>
        <v>87</v>
      </c>
      <c r="G112" s="132">
        <f>Microbiología!$C$103</f>
        <v>87</v>
      </c>
      <c r="H112" s="132">
        <f>Microbiología!$C$103</f>
        <v>87</v>
      </c>
      <c r="I112" s="132">
        <f>Microbiología!$C$103</f>
        <v>87</v>
      </c>
      <c r="J112" s="132">
        <f>Microbiología!$C$103</f>
        <v>87</v>
      </c>
      <c r="K112" s="132">
        <f>Microbiología!$C$103</f>
        <v>87</v>
      </c>
      <c r="L112" s="132">
        <f>Microbiología!$C$103</f>
        <v>87</v>
      </c>
      <c r="M112" s="132">
        <f>Microbiología!$C$103</f>
        <v>87</v>
      </c>
      <c r="N112" s="132">
        <f>Microbiología!$C$103</f>
        <v>87</v>
      </c>
    </row>
    <row r="113" spans="2:14">
      <c r="B113" s="91" t="s">
        <v>140</v>
      </c>
      <c r="C113" s="132">
        <f>Química!$C$103</f>
        <v>88</v>
      </c>
      <c r="D113" s="132">
        <f>Química!$C$103</f>
        <v>88</v>
      </c>
      <c r="E113" s="132">
        <f>Química!$C$103</f>
        <v>88</v>
      </c>
      <c r="F113" s="132">
        <f>Química!$C$103</f>
        <v>88</v>
      </c>
      <c r="G113" s="132">
        <f>Química!$C$103</f>
        <v>88</v>
      </c>
      <c r="H113" s="132">
        <f>Química!$C$103</f>
        <v>88</v>
      </c>
      <c r="I113" s="132">
        <f>Química!$C$103</f>
        <v>88</v>
      </c>
      <c r="J113" s="132">
        <f>Química!$C$103</f>
        <v>88</v>
      </c>
      <c r="K113" s="132">
        <f>Química!$C$103</f>
        <v>88</v>
      </c>
      <c r="L113" s="132">
        <f>Química!$C$103</f>
        <v>88</v>
      </c>
      <c r="M113" s="132">
        <f>Química!$C$103</f>
        <v>88</v>
      </c>
      <c r="N113" s="132">
        <f>Química!$C$103</f>
        <v>88</v>
      </c>
    </row>
    <row r="114" spans="2:14">
      <c r="B114" s="91" t="s">
        <v>141</v>
      </c>
      <c r="C114" s="132">
        <f>Biología!$C$103</f>
        <v>118</v>
      </c>
      <c r="D114" s="132">
        <f>Biología!$C$103</f>
        <v>118</v>
      </c>
      <c r="E114" s="132">
        <f>Biología!$C$103</f>
        <v>118</v>
      </c>
      <c r="F114" s="132">
        <f>Biología!$C$103</f>
        <v>118</v>
      </c>
      <c r="G114" s="132">
        <f>Biología!$C$103</f>
        <v>118</v>
      </c>
      <c r="H114" s="132">
        <f>Biología!$C$103</f>
        <v>118</v>
      </c>
      <c r="I114" s="132">
        <f>Biología!$C$103</f>
        <v>118</v>
      </c>
      <c r="J114" s="132">
        <f>Biología!$C$103</f>
        <v>118</v>
      </c>
      <c r="K114" s="132">
        <f>Biología!$C$103</f>
        <v>118</v>
      </c>
      <c r="L114" s="132">
        <f>Biología!$C$103</f>
        <v>118</v>
      </c>
      <c r="M114" s="132">
        <f>Biología!$C$103</f>
        <v>118</v>
      </c>
      <c r="N114" s="132">
        <f>Biología!$C$103</f>
        <v>118</v>
      </c>
    </row>
    <row r="115" spans="2:14" ht="25.5">
      <c r="B115" s="91" t="s">
        <v>142</v>
      </c>
      <c r="C115" s="132">
        <f>'Ciencias Alimentarias'!$C$103</f>
        <v>135</v>
      </c>
      <c r="D115" s="132">
        <f>'Ciencias Alimentarias'!$C$103</f>
        <v>135</v>
      </c>
      <c r="E115" s="132">
        <f>'Ciencias Alimentarias'!$C$103</f>
        <v>135</v>
      </c>
      <c r="F115" s="132">
        <f>'Ciencias Alimentarias'!$C$103</f>
        <v>135</v>
      </c>
      <c r="G115" s="132">
        <f>'Ciencias Alimentarias'!$C$103</f>
        <v>135</v>
      </c>
      <c r="H115" s="132">
        <f>'Ciencias Alimentarias'!$C$103</f>
        <v>135</v>
      </c>
      <c r="I115" s="132">
        <f>'Ciencias Alimentarias'!$C$103</f>
        <v>135</v>
      </c>
      <c r="J115" s="132">
        <f>'Ciencias Alimentarias'!$C$103</f>
        <v>135</v>
      </c>
      <c r="K115" s="132">
        <f>'Ciencias Alimentarias'!$C$103</f>
        <v>135</v>
      </c>
      <c r="L115" s="132">
        <f>'Ciencias Alimentarias'!$C$103</f>
        <v>135</v>
      </c>
      <c r="M115" s="132">
        <f>'Ciencias Alimentarias'!$C$103</f>
        <v>135</v>
      </c>
      <c r="N115" s="132">
        <f>'Ciencias Alimentarias'!$C$103</f>
        <v>135</v>
      </c>
    </row>
    <row r="116" spans="2:14" ht="38.25">
      <c r="B116" s="91" t="s">
        <v>143</v>
      </c>
      <c r="C116" s="132">
        <f>'Ciencias Farmacéuticas'!$C$103</f>
        <v>80</v>
      </c>
      <c r="D116" s="132">
        <f>'Ciencias Farmacéuticas'!$C$103</f>
        <v>80</v>
      </c>
      <c r="E116" s="132">
        <f>'Ciencias Farmacéuticas'!$C$103</f>
        <v>80</v>
      </c>
      <c r="F116" s="132">
        <f>'Ciencias Farmacéuticas'!$C$103</f>
        <v>80</v>
      </c>
      <c r="G116" s="132">
        <f>'Ciencias Farmacéuticas'!$C$103</f>
        <v>80</v>
      </c>
      <c r="H116" s="132">
        <f>'Ciencias Farmacéuticas'!$C$103</f>
        <v>80</v>
      </c>
      <c r="I116" s="132">
        <f>'Ciencias Farmacéuticas'!$C$103</f>
        <v>80</v>
      </c>
      <c r="J116" s="132">
        <f>'Ciencias Farmacéuticas'!$C$103</f>
        <v>80</v>
      </c>
      <c r="K116" s="132">
        <f>'Ciencias Farmacéuticas'!$C$103</f>
        <v>80</v>
      </c>
      <c r="L116" s="132">
        <f>'Ciencias Farmacéuticas'!$C$103</f>
        <v>80</v>
      </c>
      <c r="M116" s="132">
        <f>'Ciencias Farmacéuticas'!$C$103</f>
        <v>80</v>
      </c>
      <c r="N116" s="132">
        <f>'Ciencias Farmacéuticas'!$C$103</f>
        <v>80</v>
      </c>
    </row>
    <row r="117" spans="2:14" ht="25.5">
      <c r="B117" s="94" t="s">
        <v>167</v>
      </c>
      <c r="C117" s="133">
        <f t="shared" ref="C117:N117" si="12">SUM(C108:C116)</f>
        <v>793</v>
      </c>
      <c r="D117" s="133">
        <f t="shared" si="12"/>
        <v>793</v>
      </c>
      <c r="E117" s="133">
        <f t="shared" si="12"/>
        <v>793</v>
      </c>
      <c r="F117" s="133">
        <f t="shared" si="12"/>
        <v>793</v>
      </c>
      <c r="G117" s="133">
        <f t="shared" si="12"/>
        <v>793</v>
      </c>
      <c r="H117" s="133">
        <f t="shared" si="12"/>
        <v>793</v>
      </c>
      <c r="I117" s="133">
        <f t="shared" si="12"/>
        <v>793</v>
      </c>
      <c r="J117" s="133">
        <f t="shared" si="12"/>
        <v>793</v>
      </c>
      <c r="K117" s="133">
        <f t="shared" si="12"/>
        <v>793</v>
      </c>
      <c r="L117" s="133">
        <f t="shared" si="12"/>
        <v>793</v>
      </c>
      <c r="M117" s="133">
        <f t="shared" si="12"/>
        <v>793</v>
      </c>
      <c r="N117" s="133">
        <f t="shared" si="12"/>
        <v>793</v>
      </c>
    </row>
    <row r="118" spans="2:14">
      <c r="B118" s="91" t="s">
        <v>146</v>
      </c>
      <c r="C118" s="132">
        <f>Contabilidad!$C$103</f>
        <v>162</v>
      </c>
      <c r="D118" s="132">
        <f>Contabilidad!$C$103</f>
        <v>162</v>
      </c>
      <c r="E118" s="132">
        <f>Contabilidad!$C$103</f>
        <v>162</v>
      </c>
      <c r="F118" s="132">
        <f>Contabilidad!$C$103</f>
        <v>162</v>
      </c>
      <c r="G118" s="132">
        <f>Contabilidad!$C$103</f>
        <v>162</v>
      </c>
      <c r="H118" s="132">
        <f>Contabilidad!$C$103</f>
        <v>162</v>
      </c>
      <c r="I118" s="132">
        <f>Contabilidad!$C$103</f>
        <v>162</v>
      </c>
      <c r="J118" s="132">
        <f>Contabilidad!$C$103</f>
        <v>162</v>
      </c>
      <c r="K118" s="132">
        <f>Contabilidad!$C$103</f>
        <v>162</v>
      </c>
      <c r="L118" s="132">
        <f>Contabilidad!$C$103</f>
        <v>162</v>
      </c>
      <c r="M118" s="132">
        <f>Contabilidad!$C$103</f>
        <v>162</v>
      </c>
      <c r="N118" s="132">
        <f>Contabilidad!$C$103</f>
        <v>162</v>
      </c>
    </row>
    <row r="119" spans="2:14">
      <c r="B119" s="91" t="s">
        <v>147</v>
      </c>
      <c r="C119" s="132">
        <f>Economía!$C$103</f>
        <v>187</v>
      </c>
      <c r="D119" s="132">
        <f>Economía!$C$103</f>
        <v>187</v>
      </c>
      <c r="E119" s="132">
        <f>Economía!$C$103</f>
        <v>187</v>
      </c>
      <c r="F119" s="132">
        <f>Economía!$C$103</f>
        <v>187</v>
      </c>
      <c r="G119" s="132">
        <f>Economía!$C$103</f>
        <v>187</v>
      </c>
      <c r="H119" s="132">
        <f>Economía!$C$103</f>
        <v>187</v>
      </c>
      <c r="I119" s="132">
        <f>Economía!$C$103</f>
        <v>187</v>
      </c>
      <c r="J119" s="132">
        <f>Economía!$C$103</f>
        <v>187</v>
      </c>
      <c r="K119" s="132">
        <f>Economía!$C$103</f>
        <v>187</v>
      </c>
      <c r="L119" s="132">
        <f>Economía!$C$103</f>
        <v>187</v>
      </c>
      <c r="M119" s="132">
        <f>Economía!$C$103</f>
        <v>187</v>
      </c>
      <c r="N119" s="132">
        <f>Economía!$C$103</f>
        <v>187</v>
      </c>
    </row>
    <row r="120" spans="2:14">
      <c r="B120" s="91" t="s">
        <v>148</v>
      </c>
      <c r="C120" s="132">
        <f>Turismo!$C$103</f>
        <v>154</v>
      </c>
      <c r="D120" s="132">
        <f>Turismo!$C$103</f>
        <v>154</v>
      </c>
      <c r="E120" s="132">
        <f>Turismo!$C$103</f>
        <v>154</v>
      </c>
      <c r="F120" s="132">
        <f>Turismo!$C$103</f>
        <v>154</v>
      </c>
      <c r="G120" s="132">
        <f>Turismo!$C$103</f>
        <v>154</v>
      </c>
      <c r="H120" s="132">
        <f>Turismo!$C$103</f>
        <v>154</v>
      </c>
      <c r="I120" s="132">
        <f>Turismo!$C$103</f>
        <v>154</v>
      </c>
      <c r="J120" s="132">
        <f>Turismo!$C$103</f>
        <v>154</v>
      </c>
      <c r="K120" s="132">
        <f>Turismo!$C$103</f>
        <v>154</v>
      </c>
      <c r="L120" s="132">
        <f>Turismo!$C$103</f>
        <v>154</v>
      </c>
      <c r="M120" s="132">
        <f>Turismo!$C$103</f>
        <v>154</v>
      </c>
      <c r="N120" s="132">
        <f>Turismo!$C$103</f>
        <v>154</v>
      </c>
    </row>
    <row r="121" spans="2:14" ht="25.5">
      <c r="B121" s="94" t="s">
        <v>168</v>
      </c>
      <c r="C121" s="44">
        <f>SUM(C118:C120)</f>
        <v>503</v>
      </c>
      <c r="D121" s="44">
        <f t="shared" ref="D121:N121" si="13">SUM(D118:D120)</f>
        <v>503</v>
      </c>
      <c r="E121" s="44">
        <f t="shared" si="13"/>
        <v>503</v>
      </c>
      <c r="F121" s="44">
        <f t="shared" si="13"/>
        <v>503</v>
      </c>
      <c r="G121" s="44">
        <f t="shared" si="13"/>
        <v>503</v>
      </c>
      <c r="H121" s="44">
        <f t="shared" si="13"/>
        <v>503</v>
      </c>
      <c r="I121" s="44">
        <f t="shared" si="13"/>
        <v>503</v>
      </c>
      <c r="J121" s="44">
        <f t="shared" si="13"/>
        <v>503</v>
      </c>
      <c r="K121" s="44">
        <f t="shared" si="13"/>
        <v>503</v>
      </c>
      <c r="L121" s="44">
        <f t="shared" si="13"/>
        <v>503</v>
      </c>
      <c r="M121" s="44">
        <f t="shared" si="13"/>
        <v>503</v>
      </c>
      <c r="N121" s="44">
        <f t="shared" si="13"/>
        <v>503</v>
      </c>
    </row>
    <row r="122" spans="2:14">
      <c r="B122" s="94" t="s">
        <v>150</v>
      </c>
      <c r="C122" s="44">
        <f>C105+C107+C117+C121</f>
        <v>2975</v>
      </c>
      <c r="D122" s="44">
        <f t="shared" ref="D122:N122" si="14">D105+D107+D117+D121</f>
        <v>2975</v>
      </c>
      <c r="E122" s="44">
        <f t="shared" si="14"/>
        <v>2975</v>
      </c>
      <c r="F122" s="44">
        <f t="shared" si="14"/>
        <v>2975</v>
      </c>
      <c r="G122" s="44">
        <f t="shared" si="14"/>
        <v>2975</v>
      </c>
      <c r="H122" s="44">
        <f t="shared" si="14"/>
        <v>2975</v>
      </c>
      <c r="I122" s="44">
        <f t="shared" si="14"/>
        <v>2975</v>
      </c>
      <c r="J122" s="44">
        <f t="shared" si="14"/>
        <v>2975</v>
      </c>
      <c r="K122" s="44">
        <f t="shared" si="14"/>
        <v>2975</v>
      </c>
      <c r="L122" s="44">
        <f t="shared" si="14"/>
        <v>2975</v>
      </c>
      <c r="M122" s="44">
        <f t="shared" si="14"/>
        <v>2975</v>
      </c>
      <c r="N122" s="44">
        <f t="shared" si="14"/>
        <v>2975</v>
      </c>
    </row>
    <row r="123" spans="2:14">
      <c r="B123" s="137"/>
    </row>
    <row r="124" spans="2:14">
      <c r="B124" s="137"/>
    </row>
    <row r="125" spans="2:14">
      <c r="B125" s="137"/>
    </row>
  </sheetData>
  <mergeCells count="26">
    <mergeCell ref="B1:N1"/>
    <mergeCell ref="B3:N3"/>
    <mergeCell ref="B5:B9"/>
    <mergeCell ref="C5:H5"/>
    <mergeCell ref="I5:K5"/>
    <mergeCell ref="L5:N5"/>
    <mergeCell ref="C6:C8"/>
    <mergeCell ref="D6:D8"/>
    <mergeCell ref="E6:E8"/>
    <mergeCell ref="F6:F8"/>
    <mergeCell ref="B45:N45"/>
    <mergeCell ref="B52:N52"/>
    <mergeCell ref="B54:N54"/>
    <mergeCell ref="B90:N90"/>
    <mergeCell ref="M6:M8"/>
    <mergeCell ref="N6:N8"/>
    <mergeCell ref="B10:N10"/>
    <mergeCell ref="B26:N26"/>
    <mergeCell ref="B29:N29"/>
    <mergeCell ref="B40:N40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8"/>
  <sheetViews>
    <sheetView topLeftCell="A34" workbookViewId="0">
      <selection activeCell="C11" sqref="C11:Q3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81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4</v>
      </c>
      <c r="H11" s="13">
        <v>3</v>
      </c>
      <c r="I11" s="14" t="s">
        <v>80</v>
      </c>
      <c r="J11" s="12">
        <v>3</v>
      </c>
      <c r="K11" s="13">
        <v>4</v>
      </c>
      <c r="L11" s="13">
        <v>5</v>
      </c>
      <c r="M11" s="15" t="s">
        <v>80</v>
      </c>
      <c r="N11" s="16">
        <v>5</v>
      </c>
      <c r="O11" s="13">
        <v>5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4</v>
      </c>
      <c r="E12" s="21">
        <v>4</v>
      </c>
      <c r="F12" s="21">
        <v>5</v>
      </c>
      <c r="G12" s="21">
        <v>4</v>
      </c>
      <c r="H12" s="21">
        <v>3</v>
      </c>
      <c r="I12" s="22" t="s">
        <v>80</v>
      </c>
      <c r="J12" s="20">
        <v>4</v>
      </c>
      <c r="K12" s="21">
        <v>4</v>
      </c>
      <c r="L12" s="21">
        <v>5</v>
      </c>
      <c r="M12" s="22" t="s">
        <v>80</v>
      </c>
      <c r="N12" s="23">
        <v>3</v>
      </c>
      <c r="O12" s="21">
        <v>2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5</v>
      </c>
      <c r="G13" s="21">
        <v>4</v>
      </c>
      <c r="H13" s="21">
        <v>4</v>
      </c>
      <c r="I13" s="22" t="s">
        <v>80</v>
      </c>
      <c r="J13" s="20">
        <v>3</v>
      </c>
      <c r="K13" s="21">
        <v>4</v>
      </c>
      <c r="L13" s="21">
        <v>4</v>
      </c>
      <c r="M13" s="22" t="s">
        <v>80</v>
      </c>
      <c r="N13" s="23">
        <v>5</v>
      </c>
      <c r="O13" s="21">
        <v>5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4</v>
      </c>
      <c r="E14" s="21">
        <v>4</v>
      </c>
      <c r="F14" s="21">
        <v>5</v>
      </c>
      <c r="G14" s="21">
        <v>5</v>
      </c>
      <c r="H14" s="21">
        <v>4</v>
      </c>
      <c r="I14" s="22" t="s">
        <v>80</v>
      </c>
      <c r="J14" s="20">
        <v>4</v>
      </c>
      <c r="K14" s="21">
        <v>5</v>
      </c>
      <c r="L14" s="21">
        <v>4</v>
      </c>
      <c r="M14" s="22" t="s">
        <v>80</v>
      </c>
      <c r="N14" s="23">
        <v>4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4</v>
      </c>
      <c r="E15" s="21">
        <v>4</v>
      </c>
      <c r="F15" s="21">
        <v>5</v>
      </c>
      <c r="G15" s="21">
        <v>4</v>
      </c>
      <c r="H15" s="21">
        <v>5</v>
      </c>
      <c r="I15" s="22" t="s">
        <v>80</v>
      </c>
      <c r="J15" s="20">
        <v>4</v>
      </c>
      <c r="K15" s="21">
        <v>5</v>
      </c>
      <c r="L15" s="21">
        <v>5</v>
      </c>
      <c r="M15" s="22" t="s">
        <v>80</v>
      </c>
      <c r="N15" s="23">
        <v>4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4</v>
      </c>
      <c r="E16" s="21">
        <v>4</v>
      </c>
      <c r="F16" s="21">
        <v>5</v>
      </c>
      <c r="G16" s="21">
        <v>5</v>
      </c>
      <c r="H16" s="21">
        <v>4</v>
      </c>
      <c r="I16" s="22" t="s">
        <v>80</v>
      </c>
      <c r="J16" s="20">
        <v>0</v>
      </c>
      <c r="K16" s="21">
        <v>5</v>
      </c>
      <c r="L16" s="21">
        <v>5</v>
      </c>
      <c r="M16" s="22" t="s">
        <v>80</v>
      </c>
      <c r="N16" s="23">
        <v>4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4</v>
      </c>
      <c r="H17" s="21">
        <v>5</v>
      </c>
      <c r="I17" s="22" t="s">
        <v>80</v>
      </c>
      <c r="J17" s="20">
        <v>3</v>
      </c>
      <c r="K17" s="21">
        <v>4</v>
      </c>
      <c r="L17" s="21">
        <v>4</v>
      </c>
      <c r="M17" s="22" t="s">
        <v>80</v>
      </c>
      <c r="N17" s="23">
        <v>4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5</v>
      </c>
      <c r="G18" s="21">
        <v>4</v>
      </c>
      <c r="H18" s="21">
        <v>5</v>
      </c>
      <c r="I18" s="22" t="s">
        <v>80</v>
      </c>
      <c r="J18" s="20">
        <v>5</v>
      </c>
      <c r="K18" s="21">
        <v>5</v>
      </c>
      <c r="L18" s="21">
        <v>4</v>
      </c>
      <c r="M18" s="22" t="s">
        <v>80</v>
      </c>
      <c r="N18" s="23">
        <v>4</v>
      </c>
      <c r="O18" s="21">
        <v>5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5</v>
      </c>
      <c r="E19" s="21">
        <v>5</v>
      </c>
      <c r="F19" s="21">
        <v>5</v>
      </c>
      <c r="G19" s="21">
        <v>3</v>
      </c>
      <c r="H19" s="21">
        <v>4</v>
      </c>
      <c r="I19" s="22" t="s">
        <v>80</v>
      </c>
      <c r="J19" s="20">
        <v>4</v>
      </c>
      <c r="K19" s="21">
        <v>4</v>
      </c>
      <c r="L19" s="21">
        <v>5</v>
      </c>
      <c r="M19" s="22" t="s">
        <v>80</v>
      </c>
      <c r="N19" s="23">
        <v>4</v>
      </c>
      <c r="O19" s="21">
        <v>5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4</v>
      </c>
      <c r="H20" s="21">
        <v>3</v>
      </c>
      <c r="I20" s="22" t="s">
        <v>80</v>
      </c>
      <c r="J20" s="20">
        <v>4</v>
      </c>
      <c r="K20" s="21">
        <v>4</v>
      </c>
      <c r="L20" s="21">
        <v>4</v>
      </c>
      <c r="M20" s="22" t="s">
        <v>80</v>
      </c>
      <c r="N20" s="23">
        <v>3</v>
      </c>
      <c r="O20" s="21">
        <v>4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2</v>
      </c>
      <c r="E21" s="21">
        <v>2</v>
      </c>
      <c r="F21" s="21">
        <v>3</v>
      </c>
      <c r="G21" s="21">
        <v>3</v>
      </c>
      <c r="H21" s="21">
        <v>5</v>
      </c>
      <c r="I21" s="22" t="s">
        <v>80</v>
      </c>
      <c r="J21" s="20">
        <v>3</v>
      </c>
      <c r="K21" s="21">
        <v>5</v>
      </c>
      <c r="L21" s="21">
        <v>3</v>
      </c>
      <c r="M21" s="22" t="s">
        <v>80</v>
      </c>
      <c r="N21" s="23">
        <v>3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4</v>
      </c>
      <c r="H22" s="21">
        <v>4</v>
      </c>
      <c r="I22" s="22" t="s">
        <v>80</v>
      </c>
      <c r="J22" s="20">
        <v>3</v>
      </c>
      <c r="K22" s="21">
        <v>5</v>
      </c>
      <c r="L22" s="21">
        <v>4</v>
      </c>
      <c r="M22" s="22" t="s">
        <v>80</v>
      </c>
      <c r="N22" s="23">
        <v>4</v>
      </c>
      <c r="O22" s="21">
        <v>4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5</v>
      </c>
      <c r="E23" s="21">
        <v>5</v>
      </c>
      <c r="F23" s="21">
        <v>5</v>
      </c>
      <c r="G23" s="21">
        <v>2</v>
      </c>
      <c r="H23" s="21">
        <v>2</v>
      </c>
      <c r="I23" s="22" t="s">
        <v>80</v>
      </c>
      <c r="J23" s="20">
        <v>2</v>
      </c>
      <c r="K23" s="21">
        <v>2</v>
      </c>
      <c r="L23" s="21">
        <v>4</v>
      </c>
      <c r="M23" s="22" t="s">
        <v>80</v>
      </c>
      <c r="N23" s="23">
        <v>4</v>
      </c>
      <c r="O23" s="21">
        <v>4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4</v>
      </c>
      <c r="H24" s="21">
        <v>4</v>
      </c>
      <c r="I24" s="22" t="s">
        <v>80</v>
      </c>
      <c r="J24" s="20">
        <v>0</v>
      </c>
      <c r="K24" s="21">
        <v>5</v>
      </c>
      <c r="L24" s="21">
        <v>5</v>
      </c>
      <c r="M24" s="22" t="s">
        <v>80</v>
      </c>
      <c r="N24" s="23">
        <v>4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4</v>
      </c>
      <c r="E25" s="21">
        <v>4</v>
      </c>
      <c r="F25" s="21">
        <v>5</v>
      </c>
      <c r="G25" s="21">
        <v>4</v>
      </c>
      <c r="H25" s="21">
        <v>4</v>
      </c>
      <c r="I25" s="22" t="s">
        <v>80</v>
      </c>
      <c r="J25" s="20">
        <v>3</v>
      </c>
      <c r="K25" s="21">
        <v>5</v>
      </c>
      <c r="L25" s="21">
        <v>5</v>
      </c>
      <c r="M25" s="22" t="s">
        <v>80</v>
      </c>
      <c r="N25" s="23">
        <v>2</v>
      </c>
      <c r="O25" s="21">
        <v>5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5</v>
      </c>
      <c r="E26" s="21">
        <v>5</v>
      </c>
      <c r="F26" s="21">
        <v>5</v>
      </c>
      <c r="G26" s="21">
        <v>5</v>
      </c>
      <c r="H26" s="21">
        <v>3</v>
      </c>
      <c r="I26" s="22" t="s">
        <v>80</v>
      </c>
      <c r="J26" s="20">
        <v>4</v>
      </c>
      <c r="K26" s="21">
        <v>5</v>
      </c>
      <c r="L26" s="21">
        <v>4</v>
      </c>
      <c r="M26" s="22" t="s">
        <v>80</v>
      </c>
      <c r="N26" s="23">
        <v>4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4</v>
      </c>
      <c r="E27" s="21">
        <v>4</v>
      </c>
      <c r="F27" s="21">
        <v>5</v>
      </c>
      <c r="G27" s="21">
        <v>4</v>
      </c>
      <c r="H27" s="21">
        <v>5</v>
      </c>
      <c r="I27" s="22" t="s">
        <v>80</v>
      </c>
      <c r="J27" s="20">
        <v>0</v>
      </c>
      <c r="K27" s="21">
        <v>5</v>
      </c>
      <c r="L27" s="21">
        <v>4</v>
      </c>
      <c r="M27" s="22" t="s">
        <v>80</v>
      </c>
      <c r="N27" s="23">
        <v>2</v>
      </c>
      <c r="O27" s="21">
        <v>2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4</v>
      </c>
      <c r="E28" s="21">
        <v>4</v>
      </c>
      <c r="F28" s="21">
        <v>5</v>
      </c>
      <c r="G28" s="21">
        <v>4</v>
      </c>
      <c r="H28" s="21">
        <v>3</v>
      </c>
      <c r="I28" s="22" t="s">
        <v>80</v>
      </c>
      <c r="J28" s="20">
        <v>4</v>
      </c>
      <c r="K28" s="21">
        <v>5</v>
      </c>
      <c r="L28" s="21">
        <v>5</v>
      </c>
      <c r="M28" s="22" t="s">
        <v>80</v>
      </c>
      <c r="N28" s="23">
        <v>2</v>
      </c>
      <c r="O28" s="21">
        <v>5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5</v>
      </c>
      <c r="L29" s="21">
        <v>4</v>
      </c>
      <c r="M29" s="22" t="s">
        <v>80</v>
      </c>
      <c r="N29" s="23">
        <v>2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4</v>
      </c>
      <c r="D30" s="21">
        <v>4</v>
      </c>
      <c r="E30" s="21">
        <v>4</v>
      </c>
      <c r="F30" s="21">
        <v>5</v>
      </c>
      <c r="G30" s="21">
        <v>4</v>
      </c>
      <c r="H30" s="21">
        <v>4</v>
      </c>
      <c r="I30" s="22" t="s">
        <v>80</v>
      </c>
      <c r="J30" s="20">
        <v>4</v>
      </c>
      <c r="K30" s="21">
        <v>3</v>
      </c>
      <c r="L30" s="21">
        <v>4</v>
      </c>
      <c r="M30" s="22" t="s">
        <v>80</v>
      </c>
      <c r="N30" s="23">
        <v>2</v>
      </c>
      <c r="O30" s="21">
        <v>5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4</v>
      </c>
      <c r="H31" s="21">
        <v>5</v>
      </c>
      <c r="I31" s="22" t="s">
        <v>80</v>
      </c>
      <c r="J31" s="20">
        <v>3</v>
      </c>
      <c r="K31" s="21">
        <v>5</v>
      </c>
      <c r="L31" s="21">
        <v>4</v>
      </c>
      <c r="M31" s="22" t="s">
        <v>80</v>
      </c>
      <c r="N31" s="23">
        <v>3</v>
      </c>
      <c r="O31" s="21">
        <v>4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4</v>
      </c>
      <c r="E32" s="21">
        <v>4</v>
      </c>
      <c r="F32" s="21">
        <v>5</v>
      </c>
      <c r="G32" s="21">
        <v>4</v>
      </c>
      <c r="H32" s="21">
        <v>5</v>
      </c>
      <c r="I32" s="22" t="s">
        <v>80</v>
      </c>
      <c r="J32" s="20">
        <v>3</v>
      </c>
      <c r="K32" s="21">
        <v>5</v>
      </c>
      <c r="L32" s="21">
        <v>4</v>
      </c>
      <c r="M32" s="22" t="s">
        <v>80</v>
      </c>
      <c r="N32" s="23">
        <v>4</v>
      </c>
      <c r="O32" s="21">
        <v>3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3</v>
      </c>
      <c r="D33" s="21">
        <v>4</v>
      </c>
      <c r="E33" s="21">
        <v>4</v>
      </c>
      <c r="F33" s="21">
        <v>5</v>
      </c>
      <c r="G33" s="21">
        <v>4</v>
      </c>
      <c r="H33" s="21">
        <v>4</v>
      </c>
      <c r="I33" s="22" t="s">
        <v>80</v>
      </c>
      <c r="J33" s="20">
        <v>3</v>
      </c>
      <c r="K33" s="21">
        <v>4</v>
      </c>
      <c r="L33" s="21">
        <v>4</v>
      </c>
      <c r="M33" s="22" t="s">
        <v>80</v>
      </c>
      <c r="N33" s="23">
        <v>4</v>
      </c>
      <c r="O33" s="21">
        <v>4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4</v>
      </c>
      <c r="H34" s="21">
        <v>3</v>
      </c>
      <c r="I34" s="22" t="s">
        <v>80</v>
      </c>
      <c r="J34" s="20">
        <v>4</v>
      </c>
      <c r="K34" s="21">
        <v>5</v>
      </c>
      <c r="L34" s="21">
        <v>5</v>
      </c>
      <c r="M34" s="22" t="s">
        <v>80</v>
      </c>
      <c r="N34" s="23">
        <v>4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4</v>
      </c>
      <c r="D35" s="21">
        <v>4</v>
      </c>
      <c r="E35" s="21">
        <v>4</v>
      </c>
      <c r="F35" s="21">
        <v>5</v>
      </c>
      <c r="G35" s="21">
        <v>4</v>
      </c>
      <c r="H35" s="21">
        <v>5</v>
      </c>
      <c r="I35" s="22" t="s">
        <v>80</v>
      </c>
      <c r="J35" s="20">
        <v>4</v>
      </c>
      <c r="K35" s="21">
        <v>5</v>
      </c>
      <c r="L35" s="21">
        <v>4</v>
      </c>
      <c r="M35" s="22" t="s">
        <v>80</v>
      </c>
      <c r="N35" s="23">
        <v>4</v>
      </c>
      <c r="O35" s="21">
        <v>5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5</v>
      </c>
      <c r="E36" s="21">
        <v>5</v>
      </c>
      <c r="F36" s="21">
        <v>5</v>
      </c>
      <c r="G36" s="21">
        <v>4</v>
      </c>
      <c r="H36" s="21">
        <v>4</v>
      </c>
      <c r="I36" s="22" t="s">
        <v>80</v>
      </c>
      <c r="J36" s="20">
        <v>4</v>
      </c>
      <c r="K36" s="21">
        <v>5</v>
      </c>
      <c r="L36" s="21">
        <v>5</v>
      </c>
      <c r="M36" s="22" t="s">
        <v>80</v>
      </c>
      <c r="N36" s="23">
        <v>4</v>
      </c>
      <c r="O36" s="21">
        <v>5</v>
      </c>
      <c r="P36" s="21">
        <v>5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3</v>
      </c>
      <c r="E37" s="21">
        <v>3</v>
      </c>
      <c r="F37" s="21">
        <v>5</v>
      </c>
      <c r="G37" s="21">
        <v>4</v>
      </c>
      <c r="H37" s="21">
        <v>4</v>
      </c>
      <c r="I37" s="22" t="s">
        <v>80</v>
      </c>
      <c r="J37" s="20">
        <v>5</v>
      </c>
      <c r="K37" s="21">
        <v>5</v>
      </c>
      <c r="L37" s="21">
        <v>5</v>
      </c>
      <c r="M37" s="22" t="s">
        <v>80</v>
      </c>
      <c r="N37" s="23">
        <v>2</v>
      </c>
      <c r="O37" s="21">
        <v>5</v>
      </c>
      <c r="P37" s="21">
        <v>5</v>
      </c>
      <c r="Q37" s="24" t="s">
        <v>80</v>
      </c>
      <c r="S37" s="18"/>
    </row>
    <row r="38" spans="1:19">
      <c r="A38" s="2"/>
      <c r="B38" s="19" t="s">
        <v>49</v>
      </c>
      <c r="C38" s="20">
        <v>4</v>
      </c>
      <c r="D38" s="21">
        <v>5</v>
      </c>
      <c r="E38" s="21">
        <v>5</v>
      </c>
      <c r="F38" s="21">
        <v>5</v>
      </c>
      <c r="G38" s="21">
        <v>5</v>
      </c>
      <c r="H38" s="21">
        <v>4</v>
      </c>
      <c r="I38" s="22" t="s">
        <v>80</v>
      </c>
      <c r="J38" s="20">
        <v>3</v>
      </c>
      <c r="K38" s="21">
        <v>4</v>
      </c>
      <c r="L38" s="21">
        <v>4</v>
      </c>
      <c r="M38" s="22" t="s">
        <v>80</v>
      </c>
      <c r="N38" s="23">
        <v>2</v>
      </c>
      <c r="O38" s="21">
        <v>5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28</v>
      </c>
      <c r="D49" s="33">
        <f t="shared" si="0"/>
        <v>27</v>
      </c>
      <c r="E49" s="33">
        <f t="shared" si="0"/>
        <v>27</v>
      </c>
      <c r="F49" s="33">
        <f t="shared" si="0"/>
        <v>28</v>
      </c>
      <c r="G49" s="33">
        <f t="shared" si="0"/>
        <v>27</v>
      </c>
      <c r="H49" s="33">
        <f t="shared" si="0"/>
        <v>27</v>
      </c>
      <c r="I49" s="34"/>
      <c r="J49" s="32">
        <f>J96</f>
        <v>24</v>
      </c>
      <c r="K49" s="33">
        <f>K96</f>
        <v>27</v>
      </c>
      <c r="L49" s="33">
        <f>L96</f>
        <v>28</v>
      </c>
      <c r="M49" s="34"/>
      <c r="N49" s="35">
        <f>N96</f>
        <v>21</v>
      </c>
      <c r="O49" s="33">
        <f>O96</f>
        <v>26</v>
      </c>
      <c r="P49" s="33">
        <f>P96</f>
        <v>28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4.7142857142857144</v>
      </c>
      <c r="D50" s="38">
        <f t="shared" si="1"/>
        <v>4.25</v>
      </c>
      <c r="E50" s="38">
        <f t="shared" si="1"/>
        <v>4.25</v>
      </c>
      <c r="F50" s="38">
        <f t="shared" si="1"/>
        <v>4.9285714285714288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3.25</v>
      </c>
      <c r="K50" s="38">
        <f>K104</f>
        <v>4.5357142857142856</v>
      </c>
      <c r="L50" s="38">
        <f>L104</f>
        <v>4.3571428571428568</v>
      </c>
      <c r="M50" s="39" t="s">
        <v>62</v>
      </c>
      <c r="N50" s="40">
        <f>N104</f>
        <v>3.4285714285714284</v>
      </c>
      <c r="O50" s="38">
        <f>O104</f>
        <v>4.5357142857142856</v>
      </c>
      <c r="P50" s="38">
        <f>P104</f>
        <v>4.8928571428571432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28</v>
      </c>
      <c r="D88" s="43">
        <f t="shared" si="2"/>
        <v>28</v>
      </c>
      <c r="E88" s="43">
        <f t="shared" si="2"/>
        <v>28</v>
      </c>
      <c r="F88" s="43">
        <f t="shared" si="2"/>
        <v>28</v>
      </c>
      <c r="G88" s="43">
        <f t="shared" si="2"/>
        <v>28</v>
      </c>
      <c r="H88" s="43">
        <f t="shared" si="2"/>
        <v>28</v>
      </c>
      <c r="I88" s="43"/>
      <c r="J88" s="43">
        <f>COUNT(J11:J48)</f>
        <v>28</v>
      </c>
      <c r="K88" s="43">
        <f>COUNT(K11:K48)</f>
        <v>28</v>
      </c>
      <c r="L88" s="43">
        <f>COUNT(L11:L48)</f>
        <v>28</v>
      </c>
      <c r="M88" s="43"/>
      <c r="N88" s="43">
        <f>COUNT(N11:N48)</f>
        <v>28</v>
      </c>
      <c r="O88" s="43">
        <f>COUNT(O11:O48)</f>
        <v>28</v>
      </c>
      <c r="P88" s="43">
        <f>COUNT(P11:P48)</f>
        <v>28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21</v>
      </c>
      <c r="D92" s="44">
        <f t="shared" si="3"/>
        <v>10</v>
      </c>
      <c r="E92" s="44">
        <f t="shared" si="3"/>
        <v>10</v>
      </c>
      <c r="F92" s="44">
        <f t="shared" si="3"/>
        <v>27</v>
      </c>
      <c r="G92" s="44">
        <f t="shared" si="3"/>
        <v>5</v>
      </c>
      <c r="H92" s="44">
        <f t="shared" si="3"/>
        <v>9</v>
      </c>
      <c r="I92" s="44"/>
      <c r="J92" s="44">
        <f>COUNTIF(J11:J48,5)</f>
        <v>3</v>
      </c>
      <c r="K92" s="44">
        <f>COUNTIF(K11:K48,5)</f>
        <v>18</v>
      </c>
      <c r="L92" s="44">
        <f>COUNTIF(L11:L48,5)</f>
        <v>11</v>
      </c>
      <c r="M92" s="44"/>
      <c r="N92" s="44">
        <f>COUNTIF(N11:N48,5)</f>
        <v>2</v>
      </c>
      <c r="O92" s="44">
        <f>COUNTIF(O11:O48,5)</f>
        <v>20</v>
      </c>
      <c r="P92" s="44">
        <f>COUNTIF(P11:P48,5)</f>
        <v>25</v>
      </c>
      <c r="Q92" s="44"/>
    </row>
    <row r="93" spans="2:17">
      <c r="B93" s="180"/>
      <c r="C93" s="44">
        <f t="shared" ref="C93:H93" si="4">COUNTIF(C11:C48,4)</f>
        <v>6</v>
      </c>
      <c r="D93" s="44">
        <f t="shared" si="4"/>
        <v>16</v>
      </c>
      <c r="E93" s="44">
        <f t="shared" si="4"/>
        <v>16</v>
      </c>
      <c r="F93" s="44">
        <f t="shared" si="4"/>
        <v>0</v>
      </c>
      <c r="G93" s="44">
        <f t="shared" si="4"/>
        <v>20</v>
      </c>
      <c r="H93" s="44">
        <f t="shared" si="4"/>
        <v>12</v>
      </c>
      <c r="I93" s="44"/>
      <c r="J93" s="44">
        <f>COUNTIF(J11:J48,4)</f>
        <v>11</v>
      </c>
      <c r="K93" s="44">
        <f>COUNTIF(K11:K48,4)</f>
        <v>8</v>
      </c>
      <c r="L93" s="44">
        <f>COUNTIF(L11:L48,4)</f>
        <v>16</v>
      </c>
      <c r="M93" s="44"/>
      <c r="N93" s="44">
        <f>COUNTIF(N11:N48,4)</f>
        <v>15</v>
      </c>
      <c r="O93" s="44">
        <f>COUNTIF(O11:O48,4)</f>
        <v>5</v>
      </c>
      <c r="P93" s="44">
        <f>COUNTIF(P11:P48,4)</f>
        <v>3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1</v>
      </c>
      <c r="E94" s="44">
        <f t="shared" si="5"/>
        <v>1</v>
      </c>
      <c r="F94" s="44">
        <f t="shared" si="5"/>
        <v>1</v>
      </c>
      <c r="G94" s="44">
        <f t="shared" si="5"/>
        <v>2</v>
      </c>
      <c r="H94" s="44">
        <f t="shared" si="5"/>
        <v>6</v>
      </c>
      <c r="I94" s="44"/>
      <c r="J94" s="44">
        <f>COUNTIF(J11:J48,3)</f>
        <v>10</v>
      </c>
      <c r="K94" s="44">
        <f>COUNTIF(K11:K48,3)</f>
        <v>1</v>
      </c>
      <c r="L94" s="44">
        <f>COUNTIF(L11:L48,3)</f>
        <v>1</v>
      </c>
      <c r="M94" s="44"/>
      <c r="N94" s="44">
        <f>COUNTIF(N11:N48,3)</f>
        <v>4</v>
      </c>
      <c r="O94" s="44">
        <f>COUNTIF(O11:O48,3)</f>
        <v>1</v>
      </c>
      <c r="P94" s="44">
        <f>COUNTIF(P11:P48,3)</f>
        <v>0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1</v>
      </c>
      <c r="E95" s="44">
        <f t="shared" si="6"/>
        <v>1</v>
      </c>
      <c r="F95" s="44">
        <f t="shared" si="6"/>
        <v>0</v>
      </c>
      <c r="G95" s="44">
        <f t="shared" si="6"/>
        <v>1</v>
      </c>
      <c r="H95" s="44">
        <f t="shared" si="6"/>
        <v>1</v>
      </c>
      <c r="I95" s="44"/>
      <c r="J95" s="44">
        <f>COUNTIF(J11:J48,2)</f>
        <v>1</v>
      </c>
      <c r="K95" s="44">
        <f>COUNTIF(K11:K48,2)</f>
        <v>1</v>
      </c>
      <c r="L95" s="44">
        <f>COUNTIF(L11:L48,2)</f>
        <v>0</v>
      </c>
      <c r="M95" s="44"/>
      <c r="N95" s="44">
        <f>COUNTIF(N11:N48,2)</f>
        <v>7</v>
      </c>
      <c r="O95" s="44">
        <f>COUNTIF(O11:O48,2)</f>
        <v>2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28</v>
      </c>
      <c r="D96" s="43">
        <f t="shared" si="7"/>
        <v>27</v>
      </c>
      <c r="E96" s="43">
        <f t="shared" si="7"/>
        <v>27</v>
      </c>
      <c r="F96" s="43">
        <f t="shared" si="7"/>
        <v>28</v>
      </c>
      <c r="G96" s="43">
        <f t="shared" si="7"/>
        <v>27</v>
      </c>
      <c r="H96" s="43">
        <f t="shared" si="7"/>
        <v>27</v>
      </c>
      <c r="I96" s="43"/>
      <c r="J96" s="43">
        <f>SUM(J92:J94)</f>
        <v>24</v>
      </c>
      <c r="K96" s="43">
        <f>SUM(K92:K94)</f>
        <v>27</v>
      </c>
      <c r="L96" s="43">
        <f>SUM(L92:L94)</f>
        <v>28</v>
      </c>
      <c r="M96" s="43"/>
      <c r="N96" s="43">
        <f>SUM(N92:N94)</f>
        <v>21</v>
      </c>
      <c r="O96" s="43">
        <f>SUM(O92:O94)</f>
        <v>26</v>
      </c>
      <c r="P96" s="43">
        <f>SUM(P92:P94)</f>
        <v>28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96.428571428571431</v>
      </c>
      <c r="E97" s="44">
        <f t="shared" si="8"/>
        <v>96.428571428571431</v>
      </c>
      <c r="F97" s="44">
        <f t="shared" si="8"/>
        <v>100</v>
      </c>
      <c r="G97" s="44">
        <f t="shared" si="8"/>
        <v>96.428571428571431</v>
      </c>
      <c r="H97" s="44">
        <f t="shared" si="8"/>
        <v>96.428571428571431</v>
      </c>
      <c r="I97" s="44"/>
      <c r="J97" s="44">
        <f>(J96/J88)*100</f>
        <v>85.714285714285708</v>
      </c>
      <c r="K97" s="44">
        <f>(K96/K88)*100</f>
        <v>96.428571428571431</v>
      </c>
      <c r="L97" s="44">
        <f>(L96/L88)*100</f>
        <v>100</v>
      </c>
      <c r="M97" s="44"/>
      <c r="N97" s="44">
        <f>(N96/N88)*100</f>
        <v>75</v>
      </c>
      <c r="O97" s="44">
        <f>(O96/O88)*100</f>
        <v>92.857142857142861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105</v>
      </c>
      <c r="D99" s="44">
        <f t="shared" si="9"/>
        <v>50</v>
      </c>
      <c r="E99" s="44">
        <f t="shared" si="9"/>
        <v>50</v>
      </c>
      <c r="F99" s="44">
        <f t="shared" si="9"/>
        <v>135</v>
      </c>
      <c r="G99" s="44">
        <f t="shared" si="9"/>
        <v>25</v>
      </c>
      <c r="H99" s="44">
        <f t="shared" si="9"/>
        <v>45</v>
      </c>
      <c r="I99" s="44"/>
      <c r="J99" s="44">
        <f>(5*J92)</f>
        <v>15</v>
      </c>
      <c r="K99" s="44">
        <f>(5*K92)</f>
        <v>90</v>
      </c>
      <c r="L99" s="44">
        <f>(5*L92)</f>
        <v>55</v>
      </c>
      <c r="M99" s="44"/>
      <c r="N99" s="44">
        <f>(5*N92)</f>
        <v>10</v>
      </c>
      <c r="O99" s="44">
        <f>(5*O92)</f>
        <v>100</v>
      </c>
      <c r="P99" s="44">
        <f>(5*P92)</f>
        <v>125</v>
      </c>
      <c r="Q99" s="44"/>
    </row>
    <row r="100" spans="2:17">
      <c r="B100" s="182"/>
      <c r="C100" s="44">
        <f>(4*C93)</f>
        <v>24</v>
      </c>
      <c r="D100" s="44">
        <f>(4*D93)</f>
        <v>64</v>
      </c>
      <c r="E100" s="44">
        <f>(4*E93)</f>
        <v>64</v>
      </c>
      <c r="F100" s="44">
        <f>(4*F93)</f>
        <v>0</v>
      </c>
      <c r="G100" s="44">
        <f t="shared" si="9"/>
        <v>100</v>
      </c>
      <c r="H100" s="44">
        <f t="shared" si="9"/>
        <v>60</v>
      </c>
      <c r="I100" s="44"/>
      <c r="J100" s="44">
        <f>(4*J93)</f>
        <v>44</v>
      </c>
      <c r="K100" s="44">
        <f>(4*K93)</f>
        <v>32</v>
      </c>
      <c r="L100" s="44">
        <f>(4*L93)</f>
        <v>64</v>
      </c>
      <c r="M100" s="44"/>
      <c r="N100" s="44">
        <f>(4*N93)</f>
        <v>60</v>
      </c>
      <c r="O100" s="44">
        <f>(4*O93)</f>
        <v>20</v>
      </c>
      <c r="P100" s="44">
        <f>(4*P93)</f>
        <v>12</v>
      </c>
      <c r="Q100" s="44"/>
    </row>
    <row r="101" spans="2:17">
      <c r="B101" s="182"/>
      <c r="C101" s="44">
        <f>(3*C94)</f>
        <v>3</v>
      </c>
      <c r="D101" s="44">
        <f>(3*D94)</f>
        <v>3</v>
      </c>
      <c r="E101" s="44">
        <f>(3*E94)</f>
        <v>3</v>
      </c>
      <c r="F101" s="44">
        <f>(3*F94)</f>
        <v>3</v>
      </c>
      <c r="G101" s="44">
        <f t="shared" si="9"/>
        <v>10</v>
      </c>
      <c r="H101" s="44">
        <f t="shared" si="9"/>
        <v>30</v>
      </c>
      <c r="I101" s="44"/>
      <c r="J101" s="44">
        <f>(3*J94)</f>
        <v>30</v>
      </c>
      <c r="K101" s="44">
        <f>(3*K94)</f>
        <v>3</v>
      </c>
      <c r="L101" s="44">
        <f>(3*L94)</f>
        <v>3</v>
      </c>
      <c r="M101" s="44"/>
      <c r="N101" s="44">
        <f>(3*N94)</f>
        <v>12</v>
      </c>
      <c r="O101" s="44">
        <f>(3*O94)</f>
        <v>3</v>
      </c>
      <c r="P101" s="44">
        <f>(3*P94)</f>
        <v>0</v>
      </c>
      <c r="Q101" s="44"/>
    </row>
    <row r="102" spans="2:17">
      <c r="B102" s="182"/>
      <c r="C102" s="44">
        <f>(2*C95)</f>
        <v>0</v>
      </c>
      <c r="D102" s="44">
        <f>(2*D95)</f>
        <v>2</v>
      </c>
      <c r="E102" s="44">
        <f>(2*E95)</f>
        <v>2</v>
      </c>
      <c r="F102" s="44">
        <f>(2*F95)</f>
        <v>0</v>
      </c>
      <c r="G102" s="44">
        <f t="shared" si="9"/>
        <v>5</v>
      </c>
      <c r="H102" s="44">
        <f t="shared" si="9"/>
        <v>5</v>
      </c>
      <c r="I102" s="44"/>
      <c r="J102" s="44">
        <f>(2*J95)</f>
        <v>2</v>
      </c>
      <c r="K102" s="44">
        <f>(2*K95)</f>
        <v>2</v>
      </c>
      <c r="L102" s="44">
        <f>(2*L95)</f>
        <v>0</v>
      </c>
      <c r="M102" s="44"/>
      <c r="N102" s="44">
        <f>(2*N95)</f>
        <v>14</v>
      </c>
      <c r="O102" s="44">
        <f>(2*O95)</f>
        <v>4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132</v>
      </c>
      <c r="D103" s="43">
        <f t="shared" si="10"/>
        <v>119</v>
      </c>
      <c r="E103" s="43">
        <f t="shared" si="10"/>
        <v>119</v>
      </c>
      <c r="F103" s="43">
        <f t="shared" si="10"/>
        <v>138</v>
      </c>
      <c r="G103" s="43">
        <f t="shared" si="10"/>
        <v>140</v>
      </c>
      <c r="H103" s="43">
        <f t="shared" si="10"/>
        <v>140</v>
      </c>
      <c r="I103" s="43"/>
      <c r="J103" s="43">
        <f>SUM(J99:J102)</f>
        <v>91</v>
      </c>
      <c r="K103" s="43">
        <f>SUM(K99:K102)</f>
        <v>127</v>
      </c>
      <c r="L103" s="43">
        <f>SUM(L99:L102)</f>
        <v>122</v>
      </c>
      <c r="M103" s="43"/>
      <c r="N103" s="43">
        <f>SUM(N99:N102)</f>
        <v>96</v>
      </c>
      <c r="O103" s="43">
        <f>SUM(O99:O102)</f>
        <v>127</v>
      </c>
      <c r="P103" s="43">
        <f>SUM(P99:P102)</f>
        <v>137</v>
      </c>
      <c r="Q103" s="44"/>
    </row>
    <row r="104" spans="2:17" ht="60">
      <c r="B104" s="46" t="s">
        <v>69</v>
      </c>
      <c r="C104" s="47">
        <f t="shared" ref="C104:H104" si="11">(C103/C88)</f>
        <v>4.7142857142857144</v>
      </c>
      <c r="D104" s="47">
        <f t="shared" si="11"/>
        <v>4.25</v>
      </c>
      <c r="E104" s="47">
        <f t="shared" si="11"/>
        <v>4.25</v>
      </c>
      <c r="F104" s="47">
        <f t="shared" si="11"/>
        <v>4.9285714285714288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3.25</v>
      </c>
      <c r="K104" s="47">
        <f>(K103/K88)</f>
        <v>4.5357142857142856</v>
      </c>
      <c r="L104" s="47">
        <f>(L103/L88)</f>
        <v>4.3571428571428568</v>
      </c>
      <c r="M104" s="44"/>
      <c r="N104" s="47">
        <f>(N103/N88)</f>
        <v>3.4285714285714284</v>
      </c>
      <c r="O104" s="47">
        <f>(O103/O88)</f>
        <v>4.5357142857142856</v>
      </c>
      <c r="P104" s="47">
        <f>(P103/P88)</f>
        <v>4.8928571428571432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28</v>
      </c>
      <c r="J108" s="44"/>
      <c r="K108" s="44"/>
      <c r="L108" s="44"/>
      <c r="M108" s="44">
        <f>COUNTIF(M11:M48,"A")</f>
        <v>28</v>
      </c>
      <c r="N108" s="44"/>
      <c r="O108" s="44"/>
      <c r="P108" s="44"/>
      <c r="Q108" s="44">
        <f>COUNTIF(Q11:Q48,"A")</f>
        <v>28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28</v>
      </c>
    </row>
    <row r="118" spans="2:3">
      <c r="B118" s="49" t="s">
        <v>78</v>
      </c>
      <c r="C118" s="44">
        <f>SUM(C114:C117)</f>
        <v>28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M49"/>
  <sheetViews>
    <sheetView topLeftCell="A43" workbookViewId="0">
      <selection activeCell="I3" sqref="I3"/>
    </sheetView>
  </sheetViews>
  <sheetFormatPr baseColWidth="10" defaultRowHeight="15"/>
  <cols>
    <col min="1" max="16384" width="11.42578125" style="59"/>
  </cols>
  <sheetData>
    <row r="1" spans="2:13">
      <c r="B1" s="58"/>
      <c r="C1" s="62"/>
      <c r="D1" s="62"/>
      <c r="E1" s="62"/>
      <c r="F1" s="62"/>
      <c r="G1" s="62"/>
      <c r="H1" s="62"/>
      <c r="I1" s="62"/>
      <c r="J1" s="62"/>
      <c r="K1" s="62"/>
    </row>
    <row r="2" spans="2:13" ht="18">
      <c r="B2" s="58"/>
      <c r="C2" s="184" t="s">
        <v>171</v>
      </c>
      <c r="D2" s="184"/>
      <c r="E2" s="184"/>
      <c r="F2" s="185"/>
      <c r="G2" s="185"/>
      <c r="H2" s="186"/>
      <c r="I2" s="186"/>
      <c r="J2" s="186"/>
      <c r="K2" s="186"/>
    </row>
    <row r="3" spans="2:13" ht="15.75">
      <c r="B3" s="60"/>
      <c r="C3" s="139"/>
      <c r="D3" s="139"/>
      <c r="E3" s="139"/>
      <c r="F3" s="140" t="s">
        <v>172</v>
      </c>
      <c r="G3" s="140"/>
      <c r="H3" s="62"/>
      <c r="I3" s="62"/>
      <c r="J3" s="62"/>
      <c r="K3" s="62"/>
    </row>
    <row r="4" spans="2:13" ht="15.75">
      <c r="B4" s="60"/>
      <c r="C4" s="139"/>
      <c r="D4" s="139"/>
      <c r="E4" s="139"/>
      <c r="F4" s="140"/>
      <c r="G4" s="140"/>
      <c r="H4" s="61"/>
      <c r="I4" s="61"/>
    </row>
    <row r="5" spans="2:13" ht="15.75">
      <c r="B5" s="60"/>
      <c r="C5" s="139"/>
      <c r="D5" s="139"/>
      <c r="E5" s="139"/>
      <c r="F5" s="140"/>
      <c r="G5" s="140"/>
      <c r="H5" s="140"/>
      <c r="I5" s="140"/>
      <c r="J5" s="62"/>
      <c r="K5" s="62"/>
    </row>
    <row r="6" spans="2:13" ht="15.75">
      <c r="B6" s="60"/>
      <c r="C6" s="276" t="s">
        <v>173</v>
      </c>
      <c r="D6" s="276"/>
      <c r="E6" s="276"/>
      <c r="F6" s="276"/>
      <c r="G6" s="276"/>
      <c r="H6" s="276"/>
      <c r="I6" s="276"/>
      <c r="J6" s="276"/>
      <c r="K6" s="276"/>
      <c r="L6" s="287"/>
    </row>
    <row r="7" spans="2:13" ht="15.75" thickBot="1">
      <c r="B7" s="58"/>
      <c r="C7" s="7"/>
      <c r="D7" s="7"/>
      <c r="E7" s="7"/>
      <c r="F7" s="8"/>
      <c r="G7" s="8"/>
      <c r="H7" s="60"/>
      <c r="I7" s="60"/>
      <c r="J7" s="60"/>
      <c r="K7" s="60"/>
    </row>
    <row r="8" spans="2:13">
      <c r="B8" s="60"/>
      <c r="C8" s="190" t="s">
        <v>110</v>
      </c>
      <c r="D8" s="290" t="s">
        <v>174</v>
      </c>
      <c r="E8" s="291"/>
      <c r="F8" s="193" t="s">
        <v>6</v>
      </c>
      <c r="G8" s="292"/>
      <c r="H8" s="295" t="s">
        <v>7</v>
      </c>
      <c r="I8" s="296"/>
      <c r="J8" s="297" t="s">
        <v>8</v>
      </c>
      <c r="K8" s="195"/>
      <c r="L8" s="298" t="s">
        <v>175</v>
      </c>
      <c r="M8" s="59" t="s">
        <v>62</v>
      </c>
    </row>
    <row r="9" spans="2:13">
      <c r="B9" s="60"/>
      <c r="C9" s="288"/>
      <c r="D9" s="236"/>
      <c r="E9" s="234"/>
      <c r="F9" s="293"/>
      <c r="G9" s="294"/>
      <c r="H9" s="293"/>
      <c r="I9" s="294"/>
      <c r="J9" s="293"/>
      <c r="K9" s="294"/>
      <c r="L9" s="299"/>
    </row>
    <row r="10" spans="2:13">
      <c r="B10" s="60"/>
      <c r="C10" s="288"/>
      <c r="D10" s="236"/>
      <c r="E10" s="234"/>
      <c r="F10" s="293"/>
      <c r="G10" s="294"/>
      <c r="H10" s="293"/>
      <c r="I10" s="294"/>
      <c r="J10" s="293"/>
      <c r="K10" s="294"/>
      <c r="L10" s="299"/>
      <c r="M10" s="59" t="s">
        <v>62</v>
      </c>
    </row>
    <row r="11" spans="2:13">
      <c r="B11" s="60"/>
      <c r="C11" s="288"/>
      <c r="D11" s="236"/>
      <c r="E11" s="234"/>
      <c r="F11" s="293"/>
      <c r="G11" s="294"/>
      <c r="H11" s="293"/>
      <c r="I11" s="294"/>
      <c r="J11" s="293"/>
      <c r="K11" s="294"/>
      <c r="L11" s="299"/>
      <c r="M11" s="59" t="s">
        <v>62</v>
      </c>
    </row>
    <row r="12" spans="2:13" ht="15.75" thickBot="1">
      <c r="B12" s="60"/>
      <c r="C12" s="289"/>
      <c r="D12" s="141" t="s">
        <v>115</v>
      </c>
      <c r="E12" s="142" t="s">
        <v>116</v>
      </c>
      <c r="F12" s="141" t="s">
        <v>115</v>
      </c>
      <c r="G12" s="142" t="s">
        <v>116</v>
      </c>
      <c r="H12" s="141" t="s">
        <v>115</v>
      </c>
      <c r="I12" s="142" t="s">
        <v>116</v>
      </c>
      <c r="J12" s="141" t="s">
        <v>115</v>
      </c>
      <c r="K12" s="142" t="s">
        <v>116</v>
      </c>
      <c r="L12" s="300"/>
    </row>
    <row r="13" spans="2:13" ht="16.5" thickBot="1">
      <c r="B13" s="60"/>
      <c r="C13" s="225" t="s">
        <v>117</v>
      </c>
      <c r="D13" s="226"/>
      <c r="E13" s="226"/>
      <c r="F13" s="226"/>
      <c r="G13" s="226"/>
      <c r="H13" s="226"/>
      <c r="I13" s="226"/>
      <c r="J13" s="226"/>
      <c r="K13" s="226"/>
      <c r="L13" s="284"/>
    </row>
    <row r="14" spans="2:13" ht="38.25">
      <c r="B14" s="60"/>
      <c r="C14" s="143" t="s">
        <v>118</v>
      </c>
      <c r="D14" s="144">
        <f>'Ciencias de la Información'!$C$114</f>
        <v>0</v>
      </c>
      <c r="E14" s="145">
        <f t="shared" ref="E14:E28" si="0">D14/L14*100</f>
        <v>0</v>
      </c>
      <c r="F14" s="144">
        <f>'Ciencias de la Información'!$C$115</f>
        <v>0</v>
      </c>
      <c r="G14" s="145">
        <f t="shared" ref="G14:G28" si="1">F14/L14*100</f>
        <v>0</v>
      </c>
      <c r="H14" s="144">
        <f>'Ciencias de la Información'!$C$116</f>
        <v>0</v>
      </c>
      <c r="I14" s="145">
        <f t="shared" ref="I14:I28" si="2">H14/L14*100</f>
        <v>0</v>
      </c>
      <c r="J14" s="144">
        <f>'Ciencias de la Información'!$C$117</f>
        <v>24</v>
      </c>
      <c r="K14" s="145">
        <f t="shared" ref="K14:K28" si="3">J14/L14*100</f>
        <v>100</v>
      </c>
      <c r="L14" s="146">
        <f>D14+F14+H14+J14</f>
        <v>24</v>
      </c>
      <c r="M14" s="59" t="s">
        <v>62</v>
      </c>
    </row>
    <row r="15" spans="2:13">
      <c r="B15" s="60"/>
      <c r="C15" s="147" t="s">
        <v>119</v>
      </c>
      <c r="D15" s="148">
        <f>Psicología!$C$114</f>
        <v>0</v>
      </c>
      <c r="E15" s="149">
        <f t="shared" si="0"/>
        <v>0</v>
      </c>
      <c r="F15" s="148">
        <f>Psicología!$C$115</f>
        <v>0</v>
      </c>
      <c r="G15" s="149">
        <f t="shared" si="1"/>
        <v>0</v>
      </c>
      <c r="H15" s="148">
        <f>Psicología!$C$116</f>
        <v>0</v>
      </c>
      <c r="I15" s="149">
        <f t="shared" si="2"/>
        <v>0</v>
      </c>
      <c r="J15" s="148">
        <f>Psicología!$C$117</f>
        <v>29</v>
      </c>
      <c r="K15" s="149">
        <f t="shared" si="3"/>
        <v>100</v>
      </c>
      <c r="L15" s="150">
        <f t="shared" ref="L15:L47" si="4">D15+F15+H15+J15</f>
        <v>29</v>
      </c>
    </row>
    <row r="16" spans="2:13">
      <c r="B16" s="60"/>
      <c r="C16" s="147" t="s">
        <v>120</v>
      </c>
      <c r="D16" s="148">
        <f>Letras!$C$114</f>
        <v>0</v>
      </c>
      <c r="E16" s="149">
        <f t="shared" si="0"/>
        <v>0</v>
      </c>
      <c r="F16" s="148">
        <f>Letras!$C$115</f>
        <v>0</v>
      </c>
      <c r="G16" s="149">
        <f t="shared" si="1"/>
        <v>0</v>
      </c>
      <c r="H16" s="148">
        <f>Letras!$C$116</f>
        <v>0</v>
      </c>
      <c r="I16" s="149">
        <f t="shared" si="2"/>
        <v>0</v>
      </c>
      <c r="J16" s="148">
        <f>Letras!$C$117</f>
        <v>28</v>
      </c>
      <c r="K16" s="149">
        <f t="shared" si="3"/>
        <v>100</v>
      </c>
      <c r="L16" s="150">
        <f t="shared" si="4"/>
        <v>28</v>
      </c>
    </row>
    <row r="17" spans="2:12">
      <c r="B17" s="60"/>
      <c r="C17" s="147" t="s">
        <v>121</v>
      </c>
      <c r="D17" s="148">
        <f>Derecho!$C$114</f>
        <v>0</v>
      </c>
      <c r="E17" s="149">
        <f t="shared" si="0"/>
        <v>0</v>
      </c>
      <c r="F17" s="148">
        <f>Derecho!$C$115</f>
        <v>0</v>
      </c>
      <c r="G17" s="149">
        <f t="shared" si="1"/>
        <v>0</v>
      </c>
      <c r="H17" s="148">
        <f>Derecho!$C$116</f>
        <v>0</v>
      </c>
      <c r="I17" s="149">
        <f t="shared" si="2"/>
        <v>0</v>
      </c>
      <c r="J17" s="148">
        <f>Derecho!$C$117</f>
        <v>33</v>
      </c>
      <c r="K17" s="149">
        <f t="shared" si="3"/>
        <v>100</v>
      </c>
      <c r="L17" s="150">
        <f t="shared" si="4"/>
        <v>33</v>
      </c>
    </row>
    <row r="18" spans="2:12" ht="25.5">
      <c r="B18" s="60"/>
      <c r="C18" s="147" t="s">
        <v>122</v>
      </c>
      <c r="D18" s="148">
        <f>'Historia del Arte'!$C$114</f>
        <v>0</v>
      </c>
      <c r="E18" s="149">
        <f t="shared" si="0"/>
        <v>0</v>
      </c>
      <c r="F18" s="148">
        <f>'Historia del Arte'!$C$115</f>
        <v>4</v>
      </c>
      <c r="G18" s="149">
        <f t="shared" si="1"/>
        <v>16.666666666666664</v>
      </c>
      <c r="H18" s="148">
        <f>'Historia del Arte'!$C$116</f>
        <v>0</v>
      </c>
      <c r="I18" s="149">
        <f t="shared" si="2"/>
        <v>0</v>
      </c>
      <c r="J18" s="148">
        <f>'Historia del Arte'!$C$117</f>
        <v>20</v>
      </c>
      <c r="K18" s="149">
        <f t="shared" si="3"/>
        <v>83.333333333333343</v>
      </c>
      <c r="L18" s="150">
        <f t="shared" si="4"/>
        <v>24</v>
      </c>
    </row>
    <row r="19" spans="2:12">
      <c r="B19" s="60"/>
      <c r="C19" s="147" t="s">
        <v>83</v>
      </c>
      <c r="D19" s="148">
        <f>Filosofía!$C$114</f>
        <v>0</v>
      </c>
      <c r="E19" s="149">
        <f t="shared" si="0"/>
        <v>0</v>
      </c>
      <c r="F19" s="148">
        <f>Filosofía!$C$115</f>
        <v>1</v>
      </c>
      <c r="G19" s="149">
        <f t="shared" si="1"/>
        <v>4</v>
      </c>
      <c r="H19" s="148">
        <f>Filosofía!$C$116</f>
        <v>0</v>
      </c>
      <c r="I19" s="149">
        <f t="shared" si="2"/>
        <v>0</v>
      </c>
      <c r="J19" s="148">
        <f>Filosofía!$C$117</f>
        <v>24</v>
      </c>
      <c r="K19" s="149">
        <f t="shared" si="3"/>
        <v>96</v>
      </c>
      <c r="L19" s="150">
        <f t="shared" si="4"/>
        <v>25</v>
      </c>
    </row>
    <row r="20" spans="2:12" ht="25.5">
      <c r="B20" s="60"/>
      <c r="C20" s="147" t="s">
        <v>123</v>
      </c>
      <c r="D20" s="148">
        <f>'Comunicación Social'!$C$114</f>
        <v>0</v>
      </c>
      <c r="E20" s="149">
        <f t="shared" si="0"/>
        <v>0</v>
      </c>
      <c r="F20" s="148">
        <f>'Comunicación Social'!$C$115</f>
        <v>0</v>
      </c>
      <c r="G20" s="149">
        <f t="shared" si="1"/>
        <v>0</v>
      </c>
      <c r="H20" s="148">
        <f>'Comunicación Social'!$C$116</f>
        <v>0</v>
      </c>
      <c r="I20" s="149">
        <f t="shared" si="2"/>
        <v>0</v>
      </c>
      <c r="J20" s="148">
        <f>'Comunicación Social'!$C$117</f>
        <v>38</v>
      </c>
      <c r="K20" s="149">
        <f t="shared" si="3"/>
        <v>100</v>
      </c>
      <c r="L20" s="150">
        <f t="shared" si="4"/>
        <v>38</v>
      </c>
    </row>
    <row r="21" spans="2:12">
      <c r="B21" s="60"/>
      <c r="C21" s="147" t="s">
        <v>124</v>
      </c>
      <c r="D21" s="148">
        <f>Periodismo!$C$114</f>
        <v>0</v>
      </c>
      <c r="E21" s="149">
        <f t="shared" si="0"/>
        <v>0</v>
      </c>
      <c r="F21" s="148">
        <f>Periodismo!$C$115</f>
        <v>0</v>
      </c>
      <c r="G21" s="149">
        <f t="shared" si="1"/>
        <v>0</v>
      </c>
      <c r="H21" s="148">
        <f>Periodismo!$C$116</f>
        <v>0</v>
      </c>
      <c r="I21" s="149">
        <f t="shared" si="2"/>
        <v>0</v>
      </c>
      <c r="J21" s="148">
        <f>Periodismo!$C$117</f>
        <v>38</v>
      </c>
      <c r="K21" s="149">
        <f t="shared" si="3"/>
        <v>100</v>
      </c>
      <c r="L21" s="150">
        <f t="shared" si="4"/>
        <v>38</v>
      </c>
    </row>
    <row r="22" spans="2:12">
      <c r="B22" s="60"/>
      <c r="C22" s="147" t="s">
        <v>125</v>
      </c>
      <c r="D22" s="148">
        <f>Historia!$C$114</f>
        <v>0</v>
      </c>
      <c r="E22" s="149">
        <f t="shared" si="0"/>
        <v>0</v>
      </c>
      <c r="F22" s="148">
        <f>Historia!$C$115</f>
        <v>4</v>
      </c>
      <c r="G22" s="149">
        <f t="shared" si="1"/>
        <v>18.181818181818183</v>
      </c>
      <c r="H22" s="148">
        <f>Historia!$C$116</f>
        <v>0</v>
      </c>
      <c r="I22" s="149">
        <f t="shared" si="2"/>
        <v>0</v>
      </c>
      <c r="J22" s="148">
        <f>Historia!$C$117</f>
        <v>18</v>
      </c>
      <c r="K22" s="149">
        <f t="shared" si="3"/>
        <v>81.818181818181827</v>
      </c>
      <c r="L22" s="150">
        <f t="shared" si="4"/>
        <v>22</v>
      </c>
    </row>
    <row r="23" spans="2:12">
      <c r="B23" s="60"/>
      <c r="C23" s="147" t="s">
        <v>126</v>
      </c>
      <c r="D23" s="148">
        <f>Sociología!$C$114</f>
        <v>1</v>
      </c>
      <c r="E23" s="149">
        <f t="shared" si="0"/>
        <v>4</v>
      </c>
      <c r="F23" s="148">
        <f>Sociología!$C$115</f>
        <v>3</v>
      </c>
      <c r="G23" s="149">
        <f t="shared" si="1"/>
        <v>12</v>
      </c>
      <c r="H23" s="148">
        <f>Sociología!$C$116</f>
        <v>0</v>
      </c>
      <c r="I23" s="149">
        <f t="shared" si="2"/>
        <v>0</v>
      </c>
      <c r="J23" s="148">
        <f>Sociología!$C$117</f>
        <v>21</v>
      </c>
      <c r="K23" s="149">
        <f t="shared" si="3"/>
        <v>84</v>
      </c>
      <c r="L23" s="150">
        <f t="shared" si="4"/>
        <v>25</v>
      </c>
    </row>
    <row r="24" spans="2:12" ht="25.5">
      <c r="B24" s="60"/>
      <c r="C24" s="147" t="s">
        <v>127</v>
      </c>
      <c r="D24" s="148">
        <f>'Lengua Inglesa'!$C$114</f>
        <v>0</v>
      </c>
      <c r="E24" s="149">
        <f t="shared" si="0"/>
        <v>0</v>
      </c>
      <c r="F24" s="148">
        <f>'Lengua Inglesa'!$C$115</f>
        <v>1</v>
      </c>
      <c r="G24" s="149">
        <f t="shared" si="1"/>
        <v>4.5454545454545459</v>
      </c>
      <c r="H24" s="148">
        <f>'Lengua Inglesa'!$C$116</f>
        <v>0</v>
      </c>
      <c r="I24" s="149">
        <f t="shared" si="2"/>
        <v>0</v>
      </c>
      <c r="J24" s="148">
        <f>'Lengua Inglesa'!$C$117</f>
        <v>21</v>
      </c>
      <c r="K24" s="149">
        <f t="shared" si="3"/>
        <v>95.454545454545453</v>
      </c>
      <c r="L24" s="150">
        <f t="shared" si="4"/>
        <v>22</v>
      </c>
    </row>
    <row r="25" spans="2:12" ht="25.5">
      <c r="B25" s="60"/>
      <c r="C25" s="147" t="s">
        <v>87</v>
      </c>
      <c r="D25" s="148">
        <f>'Lengua Alemana'!$C$114</f>
        <v>0</v>
      </c>
      <c r="E25" s="149">
        <f t="shared" si="0"/>
        <v>0</v>
      </c>
      <c r="F25" s="148">
        <f>'Lengua Alemana'!$C$115</f>
        <v>0</v>
      </c>
      <c r="G25" s="149">
        <f t="shared" si="1"/>
        <v>0</v>
      </c>
      <c r="H25" s="148">
        <f>'Lengua Alemana'!$C$116</f>
        <v>0</v>
      </c>
      <c r="I25" s="149">
        <f t="shared" si="2"/>
        <v>0</v>
      </c>
      <c r="J25" s="148">
        <f>'Lengua Alemana'!$C$117</f>
        <v>17</v>
      </c>
      <c r="K25" s="149">
        <f t="shared" si="3"/>
        <v>100</v>
      </c>
      <c r="L25" s="150">
        <f t="shared" si="4"/>
        <v>17</v>
      </c>
    </row>
    <row r="26" spans="2:12" ht="25.5">
      <c r="B26" s="60"/>
      <c r="C26" s="147" t="s">
        <v>128</v>
      </c>
      <c r="D26" s="148">
        <f>'Lengua Francesa'!$C$114</f>
        <v>1</v>
      </c>
      <c r="E26" s="149">
        <f t="shared" si="0"/>
        <v>5.2631578947368416</v>
      </c>
      <c r="F26" s="148">
        <f>'Lengua Francesa'!$C$115</f>
        <v>0</v>
      </c>
      <c r="G26" s="149">
        <f t="shared" si="1"/>
        <v>0</v>
      </c>
      <c r="H26" s="148">
        <f>'Lengua Francesa'!$C$116</f>
        <v>0</v>
      </c>
      <c r="I26" s="149">
        <f t="shared" si="2"/>
        <v>0</v>
      </c>
      <c r="J26" s="148">
        <f>'Lengua Francesa'!$C$117</f>
        <v>18</v>
      </c>
      <c r="K26" s="149">
        <f t="shared" si="3"/>
        <v>94.73684210526315</v>
      </c>
      <c r="L26" s="150">
        <f t="shared" si="4"/>
        <v>19</v>
      </c>
    </row>
    <row r="27" spans="2:12" ht="25.5">
      <c r="B27" s="60"/>
      <c r="C27" s="147" t="s">
        <v>129</v>
      </c>
      <c r="D27" s="148">
        <f>'Lengua Rusa'!$C$114</f>
        <v>0</v>
      </c>
      <c r="E27" s="149">
        <f t="shared" si="0"/>
        <v>0</v>
      </c>
      <c r="F27" s="148">
        <f>'Lengua Rusa'!$C$115</f>
        <v>0</v>
      </c>
      <c r="G27" s="149">
        <f t="shared" si="1"/>
        <v>0</v>
      </c>
      <c r="H27" s="148">
        <f>'Lengua Rusa'!$C$116</f>
        <v>0</v>
      </c>
      <c r="I27" s="149">
        <f t="shared" si="2"/>
        <v>0</v>
      </c>
      <c r="J27" s="148">
        <f>'Lengua Rusa'!$C$117</f>
        <v>15</v>
      </c>
      <c r="K27" s="149">
        <f t="shared" si="3"/>
        <v>100</v>
      </c>
      <c r="L27" s="150">
        <f t="shared" si="4"/>
        <v>15</v>
      </c>
    </row>
    <row r="28" spans="2:12" ht="95.25" thickBot="1">
      <c r="B28" s="60"/>
      <c r="C28" s="151" t="s">
        <v>130</v>
      </c>
      <c r="D28" s="73">
        <f>SUM(D14:D27)</f>
        <v>2</v>
      </c>
      <c r="E28" s="152">
        <f t="shared" si="0"/>
        <v>0.55710306406685239</v>
      </c>
      <c r="F28" s="73">
        <f>SUM(F14:F27)</f>
        <v>13</v>
      </c>
      <c r="G28" s="152">
        <f t="shared" si="1"/>
        <v>3.6211699164345403</v>
      </c>
      <c r="H28" s="73">
        <f>SUM(H14:H27)</f>
        <v>0</v>
      </c>
      <c r="I28" s="152">
        <f t="shared" si="2"/>
        <v>0</v>
      </c>
      <c r="J28" s="73">
        <f>SUM(J14:J27)</f>
        <v>344</v>
      </c>
      <c r="K28" s="152">
        <f t="shared" si="3"/>
        <v>95.82172701949861</v>
      </c>
      <c r="L28" s="153">
        <f t="shared" si="4"/>
        <v>359</v>
      </c>
    </row>
    <row r="29" spans="2:12" ht="15.75" thickBot="1">
      <c r="B29" s="60"/>
      <c r="C29" s="268" t="s">
        <v>131</v>
      </c>
      <c r="D29" s="285"/>
      <c r="E29" s="285"/>
      <c r="F29" s="285"/>
      <c r="G29" s="285"/>
      <c r="H29" s="285"/>
      <c r="I29" s="285"/>
      <c r="J29" s="285"/>
      <c r="K29" s="285"/>
      <c r="L29" s="284"/>
    </row>
    <row r="30" spans="2:12" ht="25.5">
      <c r="B30" s="60"/>
      <c r="C30" s="143" t="s">
        <v>132</v>
      </c>
      <c r="D30" s="144">
        <f>'Ing Física'!$C$114</f>
        <v>0</v>
      </c>
      <c r="E30" s="145">
        <f>D30/L30*100</f>
        <v>0</v>
      </c>
      <c r="F30" s="154">
        <f>'Ing Física'!$C$115</f>
        <v>0</v>
      </c>
      <c r="G30" s="145">
        <f>F30/L30*100</f>
        <v>0</v>
      </c>
      <c r="H30" s="154">
        <f>'Ing Física'!$C$116</f>
        <v>0</v>
      </c>
      <c r="I30" s="145">
        <f>H30/L30*100</f>
        <v>0</v>
      </c>
      <c r="J30" s="154">
        <f>'Ing Física'!$C$117</f>
        <v>5</v>
      </c>
      <c r="K30" s="145">
        <f>J30/L30*100</f>
        <v>100</v>
      </c>
      <c r="L30" s="146">
        <f t="shared" si="4"/>
        <v>5</v>
      </c>
    </row>
    <row r="31" spans="2:12" ht="48" thickBot="1">
      <c r="B31" s="60"/>
      <c r="C31" s="151" t="s">
        <v>133</v>
      </c>
      <c r="D31" s="73">
        <f>SUM(D30:D30)</f>
        <v>0</v>
      </c>
      <c r="E31" s="152">
        <f>D31/L31*100</f>
        <v>0</v>
      </c>
      <c r="F31" s="78">
        <f>SUM(F30:F30)</f>
        <v>0</v>
      </c>
      <c r="G31" s="152">
        <f>F31/L31*100</f>
        <v>0</v>
      </c>
      <c r="H31" s="78">
        <f>SUM(H30:H30)</f>
        <v>0</v>
      </c>
      <c r="I31" s="152">
        <f>H31/L31*100</f>
        <v>0</v>
      </c>
      <c r="J31" s="78">
        <f>SUM(J30:J30)</f>
        <v>5</v>
      </c>
      <c r="K31" s="152">
        <f>J31/L31*100</f>
        <v>100</v>
      </c>
      <c r="L31" s="153">
        <f t="shared" si="4"/>
        <v>5</v>
      </c>
    </row>
    <row r="32" spans="2:12" ht="15.75" thickBot="1">
      <c r="B32" s="60"/>
      <c r="C32" s="268" t="s">
        <v>134</v>
      </c>
      <c r="D32" s="286"/>
      <c r="E32" s="286"/>
      <c r="F32" s="286"/>
      <c r="G32" s="286"/>
      <c r="H32" s="286"/>
      <c r="I32" s="286"/>
      <c r="J32" s="286"/>
      <c r="K32" s="286"/>
      <c r="L32" s="284"/>
    </row>
    <row r="33" spans="2:12">
      <c r="B33" s="60"/>
      <c r="C33" s="143" t="s">
        <v>135</v>
      </c>
      <c r="D33" s="154">
        <f>Matemática!$C$114</f>
        <v>0</v>
      </c>
      <c r="E33" s="145">
        <f t="shared" ref="E33:E42" si="5">D33/L33*100</f>
        <v>0</v>
      </c>
      <c r="F33" s="144">
        <f>Matemática!$C$115</f>
        <v>0</v>
      </c>
      <c r="G33" s="145">
        <f t="shared" ref="G33:G42" si="6">F33/L33*100</f>
        <v>0</v>
      </c>
      <c r="H33" s="144">
        <f>Matemática!$C$116</f>
        <v>0</v>
      </c>
      <c r="I33" s="145">
        <f t="shared" ref="I33:I42" si="7">H33/L33*100</f>
        <v>0</v>
      </c>
      <c r="J33" s="144">
        <f>Matemática!$C$117</f>
        <v>8</v>
      </c>
      <c r="K33" s="145">
        <f t="shared" ref="K33:K42" si="8">J33/L33*100</f>
        <v>100</v>
      </c>
      <c r="L33" s="146">
        <f t="shared" si="4"/>
        <v>8</v>
      </c>
    </row>
    <row r="34" spans="2:12">
      <c r="B34" s="60"/>
      <c r="C34" s="147" t="s">
        <v>136</v>
      </c>
      <c r="D34" s="155">
        <f>Física!$C$114</f>
        <v>0</v>
      </c>
      <c r="E34" s="149">
        <f t="shared" si="5"/>
        <v>0</v>
      </c>
      <c r="F34" s="148">
        <f>Física!$C$115</f>
        <v>0</v>
      </c>
      <c r="G34" s="149">
        <f t="shared" si="6"/>
        <v>0</v>
      </c>
      <c r="H34" s="148">
        <f>Física!$C$116</f>
        <v>0</v>
      </c>
      <c r="I34" s="149">
        <f t="shared" si="7"/>
        <v>0</v>
      </c>
      <c r="J34" s="148">
        <f>Física!$C$117</f>
        <v>12</v>
      </c>
      <c r="K34" s="149">
        <f t="shared" si="8"/>
        <v>100</v>
      </c>
      <c r="L34" s="150">
        <f t="shared" si="4"/>
        <v>12</v>
      </c>
    </row>
    <row r="35" spans="2:12">
      <c r="B35" s="60"/>
      <c r="C35" s="147" t="s">
        <v>137</v>
      </c>
      <c r="D35" s="155">
        <f>Geografía!$C$114</f>
        <v>0</v>
      </c>
      <c r="E35" s="149">
        <f t="shared" si="5"/>
        <v>0</v>
      </c>
      <c r="F35" s="148">
        <f>Geografía!$C$115</f>
        <v>0</v>
      </c>
      <c r="G35" s="149">
        <f t="shared" si="6"/>
        <v>0</v>
      </c>
      <c r="H35" s="148">
        <f>Geografía!$C$116</f>
        <v>0</v>
      </c>
      <c r="I35" s="149">
        <f t="shared" si="7"/>
        <v>0</v>
      </c>
      <c r="J35" s="148">
        <f>Geografía!$C$117</f>
        <v>16</v>
      </c>
      <c r="K35" s="149">
        <f t="shared" si="8"/>
        <v>100</v>
      </c>
      <c r="L35" s="150">
        <f t="shared" si="4"/>
        <v>16</v>
      </c>
    </row>
    <row r="36" spans="2:12">
      <c r="B36" s="60"/>
      <c r="C36" s="147" t="s">
        <v>138</v>
      </c>
      <c r="D36" s="155">
        <f>Bioquímica!$C$114</f>
        <v>0</v>
      </c>
      <c r="E36" s="149">
        <f t="shared" si="5"/>
        <v>0</v>
      </c>
      <c r="F36" s="148">
        <f>Bioquímica!$C$115</f>
        <v>1</v>
      </c>
      <c r="G36" s="149">
        <f t="shared" si="6"/>
        <v>4.5454545454545459</v>
      </c>
      <c r="H36" s="148">
        <f>Bioquímica!$C$116</f>
        <v>0</v>
      </c>
      <c r="I36" s="149">
        <f t="shared" si="7"/>
        <v>0</v>
      </c>
      <c r="J36" s="148">
        <f>Bioquímica!$C$117</f>
        <v>21</v>
      </c>
      <c r="K36" s="149">
        <f t="shared" si="8"/>
        <v>95.454545454545453</v>
      </c>
      <c r="L36" s="150">
        <f t="shared" si="4"/>
        <v>22</v>
      </c>
    </row>
    <row r="37" spans="2:12" ht="25.5">
      <c r="B37" s="60"/>
      <c r="C37" s="147" t="s">
        <v>139</v>
      </c>
      <c r="D37" s="155">
        <f>Microbiología!$C$114</f>
        <v>0</v>
      </c>
      <c r="E37" s="149">
        <f t="shared" si="5"/>
        <v>0</v>
      </c>
      <c r="F37" s="148">
        <f>Microbiología!$C$115</f>
        <v>0</v>
      </c>
      <c r="G37" s="149">
        <f t="shared" si="6"/>
        <v>0</v>
      </c>
      <c r="H37" s="148">
        <f>Microbiología!$C$116</f>
        <v>0</v>
      </c>
      <c r="I37" s="149">
        <f t="shared" si="7"/>
        <v>0</v>
      </c>
      <c r="J37" s="148">
        <f>Microbiología!$C$117</f>
        <v>19</v>
      </c>
      <c r="K37" s="149">
        <f t="shared" si="8"/>
        <v>100</v>
      </c>
      <c r="L37" s="150">
        <f t="shared" si="4"/>
        <v>19</v>
      </c>
    </row>
    <row r="38" spans="2:12">
      <c r="B38" s="60"/>
      <c r="C38" s="147" t="s">
        <v>140</v>
      </c>
      <c r="D38" s="155">
        <f>Química!$C$114</f>
        <v>0</v>
      </c>
      <c r="E38" s="149">
        <f t="shared" si="5"/>
        <v>0</v>
      </c>
      <c r="F38" s="148">
        <f>Química!$C$115</f>
        <v>1</v>
      </c>
      <c r="G38" s="149">
        <f t="shared" si="6"/>
        <v>5.5555555555555554</v>
      </c>
      <c r="H38" s="148">
        <f>Química!$C$116</f>
        <v>0</v>
      </c>
      <c r="I38" s="149">
        <f t="shared" si="7"/>
        <v>0</v>
      </c>
      <c r="J38" s="148">
        <f>Química!$C$117</f>
        <v>17</v>
      </c>
      <c r="K38" s="149">
        <f t="shared" si="8"/>
        <v>94.444444444444443</v>
      </c>
      <c r="L38" s="150">
        <f t="shared" si="4"/>
        <v>18</v>
      </c>
    </row>
    <row r="39" spans="2:12">
      <c r="B39" s="60"/>
      <c r="C39" s="147" t="s">
        <v>141</v>
      </c>
      <c r="D39" s="155">
        <f>Biología!$C$114</f>
        <v>0</v>
      </c>
      <c r="E39" s="149">
        <f t="shared" si="5"/>
        <v>0</v>
      </c>
      <c r="F39" s="148">
        <f>Biología!$C$115</f>
        <v>0</v>
      </c>
      <c r="G39" s="149">
        <f t="shared" si="6"/>
        <v>0</v>
      </c>
      <c r="H39" s="148">
        <f>Biología!$C$116</f>
        <v>0</v>
      </c>
      <c r="I39" s="149">
        <f t="shared" si="7"/>
        <v>0</v>
      </c>
      <c r="J39" s="148">
        <f>Biología!$C$117</f>
        <v>24</v>
      </c>
      <c r="K39" s="149">
        <f t="shared" si="8"/>
        <v>100</v>
      </c>
      <c r="L39" s="150">
        <f t="shared" si="4"/>
        <v>24</v>
      </c>
    </row>
    <row r="40" spans="2:12" ht="25.5">
      <c r="B40" s="60"/>
      <c r="C40" s="147" t="s">
        <v>142</v>
      </c>
      <c r="D40" s="155">
        <f>'Ciencias Alimentarias'!$C$114</f>
        <v>0</v>
      </c>
      <c r="E40" s="149">
        <f t="shared" si="5"/>
        <v>0</v>
      </c>
      <c r="F40" s="148">
        <f>'Ciencias Alimentarias'!$C$115</f>
        <v>2</v>
      </c>
      <c r="G40" s="149">
        <f t="shared" si="6"/>
        <v>6.8965517241379306</v>
      </c>
      <c r="H40" s="148">
        <f>'Ciencias Alimentarias'!$C$116</f>
        <v>0</v>
      </c>
      <c r="I40" s="149">
        <f t="shared" si="7"/>
        <v>0</v>
      </c>
      <c r="J40" s="148">
        <f>'Ciencias Alimentarias'!$C$117</f>
        <v>27</v>
      </c>
      <c r="K40" s="149">
        <f t="shared" si="8"/>
        <v>93.103448275862064</v>
      </c>
      <c r="L40" s="150">
        <f t="shared" si="4"/>
        <v>29</v>
      </c>
    </row>
    <row r="41" spans="2:12" ht="38.25">
      <c r="B41" s="60"/>
      <c r="C41" s="147" t="s">
        <v>143</v>
      </c>
      <c r="D41" s="155">
        <f>'Ciencias Farmacéuticas'!$C$114</f>
        <v>1</v>
      </c>
      <c r="E41" s="149">
        <f t="shared" si="5"/>
        <v>5.5555555555555554</v>
      </c>
      <c r="F41" s="148">
        <f>'Ciencias Farmacéuticas'!$C$115</f>
        <v>0</v>
      </c>
      <c r="G41" s="149">
        <f t="shared" si="6"/>
        <v>0</v>
      </c>
      <c r="H41" s="148">
        <f>'Ciencias Farmacéuticas'!$C$116</f>
        <v>0</v>
      </c>
      <c r="I41" s="149">
        <f t="shared" si="7"/>
        <v>0</v>
      </c>
      <c r="J41" s="148">
        <f>'Ciencias Farmacéuticas'!$C$117</f>
        <v>17</v>
      </c>
      <c r="K41" s="149">
        <f t="shared" si="8"/>
        <v>94.444444444444443</v>
      </c>
      <c r="L41" s="150">
        <f t="shared" si="4"/>
        <v>18</v>
      </c>
    </row>
    <row r="42" spans="2:12" ht="95.25" thickBot="1">
      <c r="B42" s="60"/>
      <c r="C42" s="151" t="s">
        <v>144</v>
      </c>
      <c r="D42" s="78">
        <f>SUM(D33:D41)</f>
        <v>1</v>
      </c>
      <c r="E42" s="152">
        <f t="shared" si="5"/>
        <v>0.60240963855421692</v>
      </c>
      <c r="F42" s="73">
        <f>SUM(F33:F41)</f>
        <v>4</v>
      </c>
      <c r="G42" s="152">
        <f t="shared" si="6"/>
        <v>2.4096385542168677</v>
      </c>
      <c r="H42" s="73">
        <f>SUM(H33:H41)</f>
        <v>0</v>
      </c>
      <c r="I42" s="152">
        <f t="shared" si="7"/>
        <v>0</v>
      </c>
      <c r="J42" s="73">
        <f>SUM(J33:J41)</f>
        <v>161</v>
      </c>
      <c r="K42" s="152">
        <f t="shared" si="8"/>
        <v>96.98795180722891</v>
      </c>
      <c r="L42" s="153">
        <f t="shared" si="4"/>
        <v>166</v>
      </c>
    </row>
    <row r="43" spans="2:12" ht="15.75" thickBot="1">
      <c r="B43" s="60"/>
      <c r="C43" s="268" t="s">
        <v>145</v>
      </c>
      <c r="D43" s="286"/>
      <c r="E43" s="286"/>
      <c r="F43" s="286"/>
      <c r="G43" s="286"/>
      <c r="H43" s="286"/>
      <c r="I43" s="286"/>
      <c r="J43" s="286"/>
      <c r="K43" s="286"/>
      <c r="L43" s="284"/>
    </row>
    <row r="44" spans="2:12">
      <c r="B44" s="60"/>
      <c r="C44" s="143" t="s">
        <v>146</v>
      </c>
      <c r="D44" s="154">
        <f>Contabilidad!$C$114</f>
        <v>0</v>
      </c>
      <c r="E44" s="145">
        <f>D44/L44*100</f>
        <v>0</v>
      </c>
      <c r="F44" s="154">
        <f>Contabilidad!$C$115</f>
        <v>0</v>
      </c>
      <c r="G44" s="145">
        <f>F44/L44*100</f>
        <v>0</v>
      </c>
      <c r="H44" s="154">
        <f>Contabilidad!$C$116</f>
        <v>0</v>
      </c>
      <c r="I44" s="145">
        <f>H44/L44*100</f>
        <v>0</v>
      </c>
      <c r="J44" s="154">
        <f>Contabilidad!$C$117</f>
        <v>34</v>
      </c>
      <c r="K44" s="145">
        <f>J44/L44*100</f>
        <v>100</v>
      </c>
      <c r="L44" s="146">
        <f t="shared" si="4"/>
        <v>34</v>
      </c>
    </row>
    <row r="45" spans="2:12">
      <c r="B45" s="60"/>
      <c r="C45" s="147" t="s">
        <v>147</v>
      </c>
      <c r="D45" s="155">
        <f>Economía!$C$114</f>
        <v>0</v>
      </c>
      <c r="E45" s="149">
        <f>D45/L45*100</f>
        <v>0</v>
      </c>
      <c r="F45" s="155">
        <f>Economía!$C$115</f>
        <v>0</v>
      </c>
      <c r="G45" s="149">
        <f>F45/L45*100</f>
        <v>0</v>
      </c>
      <c r="H45" s="155">
        <f>Economía!$C$116</f>
        <v>0</v>
      </c>
      <c r="I45" s="149">
        <f>H45/L45*100</f>
        <v>0</v>
      </c>
      <c r="J45" s="155">
        <f>Economía!$C$117</f>
        <v>38</v>
      </c>
      <c r="K45" s="149">
        <f>J45/L45*100</f>
        <v>100</v>
      </c>
      <c r="L45" s="150">
        <f t="shared" si="4"/>
        <v>38</v>
      </c>
    </row>
    <row r="46" spans="2:12">
      <c r="B46" s="60"/>
      <c r="C46" s="147" t="s">
        <v>148</v>
      </c>
      <c r="D46" s="155">
        <f>Turismo!$C$114</f>
        <v>0</v>
      </c>
      <c r="E46" s="149">
        <f>D46/L46*100</f>
        <v>0</v>
      </c>
      <c r="F46" s="155">
        <f>Turismo!$C$115</f>
        <v>0</v>
      </c>
      <c r="G46" s="149">
        <f>F46/L46*100</f>
        <v>0</v>
      </c>
      <c r="H46" s="155">
        <f>Turismo!$C$116</f>
        <v>0</v>
      </c>
      <c r="I46" s="149">
        <f>H46/L46*100</f>
        <v>0</v>
      </c>
      <c r="J46" s="155">
        <f>Turismo!$C$117</f>
        <v>32</v>
      </c>
      <c r="K46" s="149">
        <f>J46/L46*100</f>
        <v>100</v>
      </c>
      <c r="L46" s="150">
        <f t="shared" si="4"/>
        <v>32</v>
      </c>
    </row>
    <row r="47" spans="2:12" ht="63.75" thickBot="1">
      <c r="B47" s="60"/>
      <c r="C47" s="151" t="s">
        <v>149</v>
      </c>
      <c r="D47" s="78">
        <f>SUM(D44:D46)</f>
        <v>0</v>
      </c>
      <c r="E47" s="152">
        <f>D47/L47*100</f>
        <v>0</v>
      </c>
      <c r="F47" s="78">
        <f>SUM(F44:F46)</f>
        <v>0</v>
      </c>
      <c r="G47" s="152">
        <f>F47/L47*100</f>
        <v>0</v>
      </c>
      <c r="H47" s="78">
        <f>SUM(H44:H46)</f>
        <v>0</v>
      </c>
      <c r="I47" s="152">
        <f>H47/L47*100</f>
        <v>0</v>
      </c>
      <c r="J47" s="78">
        <f>SUM(J44:J46)</f>
        <v>104</v>
      </c>
      <c r="K47" s="152">
        <f>J47/L47*100</f>
        <v>100</v>
      </c>
      <c r="L47" s="153">
        <f t="shared" si="4"/>
        <v>104</v>
      </c>
    </row>
    <row r="48" spans="2:12" ht="16.5" thickBot="1">
      <c r="B48" s="60"/>
      <c r="C48" s="268" t="s">
        <v>176</v>
      </c>
      <c r="D48" s="226"/>
      <c r="E48" s="226"/>
      <c r="F48" s="226"/>
      <c r="G48" s="226"/>
      <c r="H48" s="226"/>
      <c r="I48" s="226"/>
      <c r="J48" s="226"/>
      <c r="K48" s="226"/>
      <c r="L48" s="284"/>
    </row>
    <row r="49" spans="2:12" ht="16.5" thickBot="1">
      <c r="B49" s="60"/>
      <c r="C49" s="156" t="s">
        <v>151</v>
      </c>
      <c r="D49" s="157">
        <f>D28+D31+D42+D47</f>
        <v>3</v>
      </c>
      <c r="E49" s="158">
        <f>D49/L49*100</f>
        <v>0.47318611987381703</v>
      </c>
      <c r="F49" s="157">
        <f>F28+F31+F42+F47</f>
        <v>17</v>
      </c>
      <c r="G49" s="158">
        <f>F49/L49*100</f>
        <v>2.6813880126182967</v>
      </c>
      <c r="H49" s="157">
        <f>H28+H31+H42+H47</f>
        <v>0</v>
      </c>
      <c r="I49" s="158">
        <f>H49/L49*100</f>
        <v>0</v>
      </c>
      <c r="J49" s="157">
        <f>J28+J31+J42+J47</f>
        <v>614</v>
      </c>
      <c r="K49" s="158">
        <f>J49/L49*100</f>
        <v>96.845425867507885</v>
      </c>
      <c r="L49" s="159">
        <f>D49+F49+H49+J49</f>
        <v>634</v>
      </c>
    </row>
  </sheetData>
  <mergeCells count="13">
    <mergeCell ref="C2:K2"/>
    <mergeCell ref="C6:L6"/>
    <mergeCell ref="C8:C12"/>
    <mergeCell ref="D8:E11"/>
    <mergeCell ref="F8:G11"/>
    <mergeCell ref="H8:I11"/>
    <mergeCell ref="J8:K11"/>
    <mergeCell ref="L8:L12"/>
    <mergeCell ref="C13:L13"/>
    <mergeCell ref="C29:L29"/>
    <mergeCell ref="C32:L32"/>
    <mergeCell ref="C43:L43"/>
    <mergeCell ref="C48:L4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18"/>
  <sheetViews>
    <sheetView topLeftCell="A57" workbookViewId="0">
      <selection activeCell="E79" sqref="E79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82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ht="15" customHeight="1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 ht="15" customHeight="1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2</v>
      </c>
      <c r="E11" s="13">
        <v>2</v>
      </c>
      <c r="F11" s="13">
        <v>5</v>
      </c>
      <c r="G11" s="13">
        <v>5</v>
      </c>
      <c r="H11" s="13">
        <v>5</v>
      </c>
      <c r="I11" s="14" t="s">
        <v>80</v>
      </c>
      <c r="J11" s="12">
        <v>2</v>
      </c>
      <c r="K11" s="13">
        <v>4</v>
      </c>
      <c r="L11" s="13">
        <v>2</v>
      </c>
      <c r="M11" s="15" t="s">
        <v>80</v>
      </c>
      <c r="N11" s="16">
        <v>2</v>
      </c>
      <c r="O11" s="13">
        <v>3</v>
      </c>
      <c r="P11" s="13">
        <v>4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5</v>
      </c>
      <c r="G12" s="21">
        <v>5</v>
      </c>
      <c r="H12" s="21">
        <v>5</v>
      </c>
      <c r="I12" s="22" t="s">
        <v>80</v>
      </c>
      <c r="J12" s="20">
        <v>2</v>
      </c>
      <c r="K12" s="21">
        <v>5</v>
      </c>
      <c r="L12" s="21">
        <v>3</v>
      </c>
      <c r="M12" s="22" t="s">
        <v>80</v>
      </c>
      <c r="N12" s="23">
        <v>2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4</v>
      </c>
      <c r="E13" s="21">
        <v>4</v>
      </c>
      <c r="F13" s="21">
        <v>5</v>
      </c>
      <c r="G13" s="21">
        <v>5</v>
      </c>
      <c r="H13" s="21">
        <v>5</v>
      </c>
      <c r="I13" s="22" t="s">
        <v>80</v>
      </c>
      <c r="J13" s="20">
        <v>2</v>
      </c>
      <c r="K13" s="21">
        <v>5</v>
      </c>
      <c r="L13" s="21">
        <v>3</v>
      </c>
      <c r="M13" s="22" t="s">
        <v>80</v>
      </c>
      <c r="N13" s="23">
        <v>3</v>
      </c>
      <c r="O13" s="21">
        <v>3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2" t="s">
        <v>80</v>
      </c>
      <c r="J14" s="20">
        <v>2</v>
      </c>
      <c r="K14" s="21">
        <v>5</v>
      </c>
      <c r="L14" s="21">
        <v>4</v>
      </c>
      <c r="M14" s="22" t="s">
        <v>80</v>
      </c>
      <c r="N14" s="23">
        <v>4</v>
      </c>
      <c r="O14" s="21">
        <v>4</v>
      </c>
      <c r="P14" s="21">
        <v>4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4</v>
      </c>
      <c r="E15" s="21">
        <v>4</v>
      </c>
      <c r="F15" s="21">
        <v>5</v>
      </c>
      <c r="G15" s="21">
        <v>5</v>
      </c>
      <c r="H15" s="21">
        <v>5</v>
      </c>
      <c r="I15" s="22" t="s">
        <v>80</v>
      </c>
      <c r="J15" s="20">
        <v>2</v>
      </c>
      <c r="K15" s="21">
        <v>4</v>
      </c>
      <c r="L15" s="21">
        <v>4</v>
      </c>
      <c r="M15" s="22" t="s">
        <v>80</v>
      </c>
      <c r="N15" s="23">
        <v>3</v>
      </c>
      <c r="O15" s="21">
        <v>3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2</v>
      </c>
      <c r="K16" s="21">
        <v>4</v>
      </c>
      <c r="L16" s="21">
        <v>2</v>
      </c>
      <c r="M16" s="22" t="s">
        <v>80</v>
      </c>
      <c r="N16" s="23">
        <v>3</v>
      </c>
      <c r="O16" s="21">
        <v>3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3</v>
      </c>
      <c r="E17" s="21">
        <v>3</v>
      </c>
      <c r="F17" s="21">
        <v>4</v>
      </c>
      <c r="G17" s="21">
        <v>5</v>
      </c>
      <c r="H17" s="21">
        <v>5</v>
      </c>
      <c r="I17" s="22" t="s">
        <v>80</v>
      </c>
      <c r="J17" s="20">
        <v>2</v>
      </c>
      <c r="K17" s="21">
        <v>5</v>
      </c>
      <c r="L17" s="21">
        <v>4</v>
      </c>
      <c r="M17" s="22" t="s">
        <v>80</v>
      </c>
      <c r="N17" s="23">
        <v>5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3</v>
      </c>
      <c r="G18" s="21">
        <v>5</v>
      </c>
      <c r="H18" s="21">
        <v>4</v>
      </c>
      <c r="I18" s="22" t="s">
        <v>80</v>
      </c>
      <c r="J18" s="20">
        <v>2</v>
      </c>
      <c r="K18" s="21">
        <v>5</v>
      </c>
      <c r="L18" s="21">
        <v>5</v>
      </c>
      <c r="M18" s="22" t="s">
        <v>80</v>
      </c>
      <c r="N18" s="23">
        <v>3</v>
      </c>
      <c r="O18" s="21">
        <v>3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2</v>
      </c>
      <c r="E19" s="21">
        <v>2</v>
      </c>
      <c r="F19" s="21">
        <v>4</v>
      </c>
      <c r="G19" s="21">
        <v>5</v>
      </c>
      <c r="H19" s="21">
        <v>5</v>
      </c>
      <c r="I19" s="22" t="s">
        <v>80</v>
      </c>
      <c r="J19" s="20">
        <v>2</v>
      </c>
      <c r="K19" s="21">
        <v>4</v>
      </c>
      <c r="L19" s="21">
        <v>4</v>
      </c>
      <c r="M19" s="22" t="s">
        <v>80</v>
      </c>
      <c r="N19" s="23">
        <v>3</v>
      </c>
      <c r="O19" s="21">
        <v>4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4</v>
      </c>
      <c r="I20" s="22" t="s">
        <v>80</v>
      </c>
      <c r="J20" s="20">
        <v>2</v>
      </c>
      <c r="K20" s="21">
        <v>4</v>
      </c>
      <c r="L20" s="21">
        <v>3</v>
      </c>
      <c r="M20" s="22" t="s">
        <v>80</v>
      </c>
      <c r="N20" s="23">
        <v>2</v>
      </c>
      <c r="O20" s="21">
        <v>4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3</v>
      </c>
      <c r="D21" s="21">
        <v>2</v>
      </c>
      <c r="E21" s="21">
        <v>2</v>
      </c>
      <c r="F21" s="21">
        <v>3</v>
      </c>
      <c r="G21" s="21">
        <v>5</v>
      </c>
      <c r="H21" s="21">
        <v>3</v>
      </c>
      <c r="I21" s="22" t="s">
        <v>80</v>
      </c>
      <c r="J21" s="20">
        <v>2</v>
      </c>
      <c r="K21" s="21">
        <v>3</v>
      </c>
      <c r="L21" s="21">
        <v>3</v>
      </c>
      <c r="M21" s="22" t="s">
        <v>80</v>
      </c>
      <c r="N21" s="23">
        <v>2</v>
      </c>
      <c r="O21" s="21">
        <v>3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4</v>
      </c>
      <c r="I22" s="22" t="s">
        <v>80</v>
      </c>
      <c r="J22" s="20">
        <v>2</v>
      </c>
      <c r="K22" s="21">
        <v>4</v>
      </c>
      <c r="L22" s="21">
        <v>4</v>
      </c>
      <c r="M22" s="22" t="s">
        <v>80</v>
      </c>
      <c r="N22" s="23">
        <v>4</v>
      </c>
      <c r="O22" s="21">
        <v>4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>
        <v>3</v>
      </c>
      <c r="D23" s="21">
        <v>2</v>
      </c>
      <c r="E23" s="21">
        <v>2</v>
      </c>
      <c r="F23" s="21">
        <v>4</v>
      </c>
      <c r="G23" s="21">
        <v>5</v>
      </c>
      <c r="H23" s="21">
        <v>3</v>
      </c>
      <c r="I23" s="22" t="s">
        <v>80</v>
      </c>
      <c r="J23" s="20">
        <v>2</v>
      </c>
      <c r="K23" s="21">
        <v>3</v>
      </c>
      <c r="L23" s="21">
        <v>3</v>
      </c>
      <c r="M23" s="22" t="s">
        <v>80</v>
      </c>
      <c r="N23" s="23">
        <v>2</v>
      </c>
      <c r="O23" s="21">
        <v>3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2</v>
      </c>
      <c r="E24" s="21">
        <v>2</v>
      </c>
      <c r="F24" s="21">
        <v>5</v>
      </c>
      <c r="G24" s="21">
        <v>5</v>
      </c>
      <c r="H24" s="21">
        <v>5</v>
      </c>
      <c r="I24" s="22" t="s">
        <v>80</v>
      </c>
      <c r="J24" s="20">
        <v>2</v>
      </c>
      <c r="K24" s="21">
        <v>4</v>
      </c>
      <c r="L24" s="21">
        <v>3</v>
      </c>
      <c r="M24" s="22" t="s">
        <v>80</v>
      </c>
      <c r="N24" s="23">
        <v>3</v>
      </c>
      <c r="O24" s="21">
        <v>3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3</v>
      </c>
      <c r="D25" s="21">
        <v>3</v>
      </c>
      <c r="E25" s="21">
        <v>3</v>
      </c>
      <c r="F25" s="21">
        <v>4</v>
      </c>
      <c r="G25" s="21">
        <v>5</v>
      </c>
      <c r="H25" s="21">
        <v>5</v>
      </c>
      <c r="I25" s="22" t="s">
        <v>80</v>
      </c>
      <c r="J25" s="20">
        <v>2</v>
      </c>
      <c r="K25" s="21">
        <v>5</v>
      </c>
      <c r="L25" s="21">
        <v>4</v>
      </c>
      <c r="M25" s="22" t="s">
        <v>80</v>
      </c>
      <c r="N25" s="23">
        <v>4</v>
      </c>
      <c r="O25" s="21">
        <v>4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4</v>
      </c>
      <c r="D26" s="21">
        <v>3</v>
      </c>
      <c r="E26" s="21">
        <v>3</v>
      </c>
      <c r="F26" s="21">
        <v>4</v>
      </c>
      <c r="G26" s="21">
        <v>5</v>
      </c>
      <c r="H26" s="21">
        <v>4</v>
      </c>
      <c r="I26" s="22" t="s">
        <v>80</v>
      </c>
      <c r="J26" s="20">
        <v>2</v>
      </c>
      <c r="K26" s="21">
        <v>4</v>
      </c>
      <c r="L26" s="21">
        <v>4</v>
      </c>
      <c r="M26" s="22" t="s">
        <v>80</v>
      </c>
      <c r="N26" s="23">
        <v>3</v>
      </c>
      <c r="O26" s="21">
        <v>3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3</v>
      </c>
      <c r="E27" s="21">
        <v>3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5</v>
      </c>
      <c r="L27" s="21">
        <v>5</v>
      </c>
      <c r="M27" s="22" t="s">
        <v>80</v>
      </c>
      <c r="N27" s="23">
        <v>4</v>
      </c>
      <c r="O27" s="21">
        <v>4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2</v>
      </c>
      <c r="E28" s="21">
        <v>2</v>
      </c>
      <c r="F28" s="21">
        <v>5</v>
      </c>
      <c r="G28" s="21">
        <v>5</v>
      </c>
      <c r="H28" s="21">
        <v>4</v>
      </c>
      <c r="I28" s="22" t="s">
        <v>80</v>
      </c>
      <c r="J28" s="20">
        <v>2</v>
      </c>
      <c r="K28" s="21">
        <v>4</v>
      </c>
      <c r="L28" s="21">
        <v>4</v>
      </c>
      <c r="M28" s="22" t="s">
        <v>80</v>
      </c>
      <c r="N28" s="23">
        <v>3</v>
      </c>
      <c r="O28" s="21">
        <v>3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2</v>
      </c>
      <c r="K29" s="21">
        <v>5</v>
      </c>
      <c r="L29" s="21">
        <v>5</v>
      </c>
      <c r="M29" s="22" t="s">
        <v>80</v>
      </c>
      <c r="N29" s="23">
        <v>4</v>
      </c>
      <c r="O29" s="21">
        <v>4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4</v>
      </c>
      <c r="D30" s="21">
        <v>3</v>
      </c>
      <c r="E30" s="21">
        <v>3</v>
      </c>
      <c r="F30" s="21">
        <v>4</v>
      </c>
      <c r="G30" s="21">
        <v>5</v>
      </c>
      <c r="H30" s="21">
        <v>4</v>
      </c>
      <c r="I30" s="22" t="s">
        <v>80</v>
      </c>
      <c r="J30" s="20">
        <v>2</v>
      </c>
      <c r="K30" s="21">
        <v>4</v>
      </c>
      <c r="L30" s="21">
        <v>4</v>
      </c>
      <c r="M30" s="22" t="s">
        <v>80</v>
      </c>
      <c r="N30" s="23">
        <v>4</v>
      </c>
      <c r="O30" s="21">
        <v>4</v>
      </c>
      <c r="P30" s="21">
        <v>3</v>
      </c>
      <c r="Q30" s="24" t="s">
        <v>80</v>
      </c>
      <c r="S30" s="18"/>
    </row>
    <row r="31" spans="1:19">
      <c r="A31" s="2"/>
      <c r="B31" s="19" t="s">
        <v>42</v>
      </c>
      <c r="C31" s="20">
        <v>4</v>
      </c>
      <c r="D31" s="21">
        <v>3</v>
      </c>
      <c r="E31" s="21">
        <v>3</v>
      </c>
      <c r="F31" s="21">
        <v>5</v>
      </c>
      <c r="G31" s="21">
        <v>5</v>
      </c>
      <c r="H31" s="21">
        <v>4</v>
      </c>
      <c r="I31" s="22" t="s">
        <v>80</v>
      </c>
      <c r="J31" s="20">
        <v>2</v>
      </c>
      <c r="K31" s="21">
        <v>4</v>
      </c>
      <c r="L31" s="21">
        <v>4</v>
      </c>
      <c r="M31" s="22" t="s">
        <v>80</v>
      </c>
      <c r="N31" s="23">
        <v>4</v>
      </c>
      <c r="O31" s="21">
        <v>4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2</v>
      </c>
      <c r="E32" s="21">
        <v>2</v>
      </c>
      <c r="F32" s="21">
        <v>4</v>
      </c>
      <c r="G32" s="21">
        <v>5</v>
      </c>
      <c r="H32" s="21">
        <v>4</v>
      </c>
      <c r="I32" s="22" t="s">
        <v>80</v>
      </c>
      <c r="J32" s="20">
        <v>2</v>
      </c>
      <c r="K32" s="21">
        <v>4</v>
      </c>
      <c r="L32" s="21">
        <v>3</v>
      </c>
      <c r="M32" s="22" t="s">
        <v>80</v>
      </c>
      <c r="N32" s="23">
        <v>3</v>
      </c>
      <c r="O32" s="21">
        <v>3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4</v>
      </c>
      <c r="D33" s="21">
        <v>2</v>
      </c>
      <c r="E33" s="21">
        <v>2</v>
      </c>
      <c r="F33" s="21">
        <v>4</v>
      </c>
      <c r="G33" s="21">
        <v>5</v>
      </c>
      <c r="H33" s="21">
        <v>3</v>
      </c>
      <c r="I33" s="22" t="s">
        <v>80</v>
      </c>
      <c r="J33" s="20">
        <v>2</v>
      </c>
      <c r="K33" s="21">
        <v>3</v>
      </c>
      <c r="L33" s="21">
        <v>3</v>
      </c>
      <c r="M33" s="22" t="s">
        <v>80</v>
      </c>
      <c r="N33" s="23">
        <v>3</v>
      </c>
      <c r="O33" s="21">
        <v>3</v>
      </c>
      <c r="P33" s="21">
        <v>3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4</v>
      </c>
      <c r="E34" s="21">
        <v>4</v>
      </c>
      <c r="F34" s="21">
        <v>3</v>
      </c>
      <c r="G34" s="21">
        <v>5</v>
      </c>
      <c r="H34" s="21">
        <v>4</v>
      </c>
      <c r="I34" s="22" t="s">
        <v>80</v>
      </c>
      <c r="J34" s="20">
        <v>2</v>
      </c>
      <c r="K34" s="21">
        <v>5</v>
      </c>
      <c r="L34" s="21">
        <v>5</v>
      </c>
      <c r="M34" s="22" t="s">
        <v>80</v>
      </c>
      <c r="N34" s="23">
        <v>3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3</v>
      </c>
      <c r="E35" s="21">
        <v>3</v>
      </c>
      <c r="F35" s="21">
        <v>4</v>
      </c>
      <c r="G35" s="21">
        <v>5</v>
      </c>
      <c r="H35" s="21">
        <v>5</v>
      </c>
      <c r="I35" s="22" t="s">
        <v>80</v>
      </c>
      <c r="J35" s="20">
        <v>2</v>
      </c>
      <c r="K35" s="21">
        <v>5</v>
      </c>
      <c r="L35" s="21">
        <v>4</v>
      </c>
      <c r="M35" s="22" t="s">
        <v>80</v>
      </c>
      <c r="N35" s="23">
        <v>5</v>
      </c>
      <c r="O35" s="21">
        <v>5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5</v>
      </c>
      <c r="E36" s="21">
        <v>5</v>
      </c>
      <c r="F36" s="21">
        <v>5</v>
      </c>
      <c r="G36" s="21">
        <v>5</v>
      </c>
      <c r="H36" s="21">
        <v>5</v>
      </c>
      <c r="I36" s="22" t="s">
        <v>80</v>
      </c>
      <c r="J36" s="20">
        <v>2</v>
      </c>
      <c r="K36" s="21">
        <v>5</v>
      </c>
      <c r="L36" s="21">
        <v>3</v>
      </c>
      <c r="M36" s="22" t="s">
        <v>80</v>
      </c>
      <c r="N36" s="23">
        <v>5</v>
      </c>
      <c r="O36" s="21">
        <v>5</v>
      </c>
      <c r="P36" s="21">
        <v>5</v>
      </c>
      <c r="Q36" s="24" t="s">
        <v>80</v>
      </c>
      <c r="S36" s="18"/>
    </row>
    <row r="37" spans="1:19">
      <c r="A37" s="2"/>
      <c r="B37" s="19" t="s">
        <v>48</v>
      </c>
      <c r="C37" s="20">
        <v>4</v>
      </c>
      <c r="D37" s="21">
        <v>2</v>
      </c>
      <c r="E37" s="21">
        <v>2</v>
      </c>
      <c r="F37" s="21">
        <v>5</v>
      </c>
      <c r="G37" s="21">
        <v>5</v>
      </c>
      <c r="H37" s="21">
        <v>5</v>
      </c>
      <c r="I37" s="22" t="s">
        <v>80</v>
      </c>
      <c r="J37" s="20">
        <v>2</v>
      </c>
      <c r="K37" s="21">
        <v>4</v>
      </c>
      <c r="L37" s="21">
        <v>2</v>
      </c>
      <c r="M37" s="22" t="s">
        <v>80</v>
      </c>
      <c r="N37" s="23">
        <v>3</v>
      </c>
      <c r="O37" s="21">
        <v>3</v>
      </c>
      <c r="P37" s="21">
        <v>4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2</v>
      </c>
      <c r="K38" s="21">
        <v>4</v>
      </c>
      <c r="L38" s="21">
        <v>2</v>
      </c>
      <c r="M38" s="22" t="s">
        <v>80</v>
      </c>
      <c r="N38" s="23">
        <v>3</v>
      </c>
      <c r="O38" s="21">
        <v>3</v>
      </c>
      <c r="P38" s="21">
        <v>4</v>
      </c>
      <c r="Q38" s="24" t="s">
        <v>80</v>
      </c>
      <c r="S38" s="18"/>
    </row>
    <row r="39" spans="1:19">
      <c r="A39" s="2"/>
      <c r="B39" s="19" t="s">
        <v>50</v>
      </c>
      <c r="C39" s="20">
        <v>4</v>
      </c>
      <c r="D39" s="21">
        <v>5</v>
      </c>
      <c r="E39" s="21">
        <v>5</v>
      </c>
      <c r="F39" s="21">
        <v>5</v>
      </c>
      <c r="G39" s="21">
        <v>5</v>
      </c>
      <c r="H39" s="21">
        <v>5</v>
      </c>
      <c r="I39" s="22" t="s">
        <v>80</v>
      </c>
      <c r="J39" s="20">
        <v>2</v>
      </c>
      <c r="K39" s="21">
        <v>4</v>
      </c>
      <c r="L39" s="21">
        <v>4</v>
      </c>
      <c r="M39" s="22" t="s">
        <v>80</v>
      </c>
      <c r="N39" s="23">
        <v>3</v>
      </c>
      <c r="O39" s="21">
        <v>3</v>
      </c>
      <c r="P39" s="21">
        <v>4</v>
      </c>
      <c r="Q39" s="24" t="s">
        <v>80</v>
      </c>
      <c r="S39" s="18"/>
    </row>
    <row r="40" spans="1:19">
      <c r="A40" s="2"/>
      <c r="B40" s="19" t="s">
        <v>51</v>
      </c>
      <c r="C40" s="20">
        <v>5</v>
      </c>
      <c r="D40" s="21">
        <v>5</v>
      </c>
      <c r="E40" s="21">
        <v>5</v>
      </c>
      <c r="F40" s="21">
        <v>5</v>
      </c>
      <c r="G40" s="21">
        <v>5</v>
      </c>
      <c r="H40" s="21">
        <v>5</v>
      </c>
      <c r="I40" s="22" t="s">
        <v>80</v>
      </c>
      <c r="J40" s="20">
        <v>2</v>
      </c>
      <c r="K40" s="21">
        <v>5</v>
      </c>
      <c r="L40" s="21">
        <v>4</v>
      </c>
      <c r="M40" s="22" t="s">
        <v>80</v>
      </c>
      <c r="N40" s="23">
        <v>4</v>
      </c>
      <c r="O40" s="21">
        <v>4</v>
      </c>
      <c r="P40" s="21">
        <v>4</v>
      </c>
      <c r="Q40" s="24" t="s">
        <v>80</v>
      </c>
      <c r="S40" s="18"/>
    </row>
    <row r="41" spans="1:19">
      <c r="A41" s="2"/>
      <c r="B41" s="19" t="s">
        <v>52</v>
      </c>
      <c r="C41" s="20">
        <v>5</v>
      </c>
      <c r="D41" s="21">
        <v>4</v>
      </c>
      <c r="E41" s="21">
        <v>4</v>
      </c>
      <c r="F41" s="21">
        <v>5</v>
      </c>
      <c r="G41" s="21">
        <v>5</v>
      </c>
      <c r="H41" s="21">
        <v>5</v>
      </c>
      <c r="I41" s="22" t="s">
        <v>80</v>
      </c>
      <c r="J41" s="20">
        <v>2</v>
      </c>
      <c r="K41" s="21">
        <v>5</v>
      </c>
      <c r="L41" s="21">
        <v>3</v>
      </c>
      <c r="M41" s="22" t="s">
        <v>80</v>
      </c>
      <c r="N41" s="23">
        <v>3</v>
      </c>
      <c r="O41" s="21">
        <v>3</v>
      </c>
      <c r="P41" s="21">
        <v>5</v>
      </c>
      <c r="Q41" s="24" t="s">
        <v>80</v>
      </c>
      <c r="S41" s="18"/>
    </row>
    <row r="42" spans="1:19">
      <c r="A42" s="2"/>
      <c r="B42" s="19" t="s">
        <v>53</v>
      </c>
      <c r="C42" s="20">
        <v>5</v>
      </c>
      <c r="D42" s="21">
        <v>5</v>
      </c>
      <c r="E42" s="21">
        <v>5</v>
      </c>
      <c r="F42" s="21">
        <v>5</v>
      </c>
      <c r="G42" s="21">
        <v>5</v>
      </c>
      <c r="H42" s="21">
        <v>5</v>
      </c>
      <c r="I42" s="22" t="s">
        <v>80</v>
      </c>
      <c r="J42" s="20">
        <v>2</v>
      </c>
      <c r="K42" s="21">
        <v>5</v>
      </c>
      <c r="L42" s="21">
        <v>5</v>
      </c>
      <c r="M42" s="22" t="s">
        <v>80</v>
      </c>
      <c r="N42" s="23">
        <v>5</v>
      </c>
      <c r="O42" s="21">
        <v>5</v>
      </c>
      <c r="P42" s="21">
        <v>5</v>
      </c>
      <c r="Q42" s="24" t="s">
        <v>80</v>
      </c>
      <c r="S42" s="18"/>
    </row>
    <row r="43" spans="1:19">
      <c r="A43" s="2"/>
      <c r="B43" s="19" t="s">
        <v>54</v>
      </c>
      <c r="C43" s="20">
        <v>4</v>
      </c>
      <c r="D43" s="21">
        <v>3</v>
      </c>
      <c r="E43" s="21">
        <v>3</v>
      </c>
      <c r="F43" s="21">
        <v>4</v>
      </c>
      <c r="G43" s="21">
        <v>5</v>
      </c>
      <c r="H43" s="21">
        <v>4</v>
      </c>
      <c r="I43" s="22" t="s">
        <v>80</v>
      </c>
      <c r="J43" s="20">
        <v>2</v>
      </c>
      <c r="K43" s="21">
        <v>4</v>
      </c>
      <c r="L43" s="21">
        <v>4</v>
      </c>
      <c r="M43" s="22" t="s">
        <v>80</v>
      </c>
      <c r="N43" s="23">
        <v>4</v>
      </c>
      <c r="O43" s="21">
        <v>4</v>
      </c>
      <c r="P43" s="21">
        <v>3</v>
      </c>
      <c r="Q43" s="24" t="s">
        <v>80</v>
      </c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33</v>
      </c>
      <c r="D49" s="33">
        <f t="shared" si="0"/>
        <v>24</v>
      </c>
      <c r="E49" s="33">
        <f t="shared" si="0"/>
        <v>24</v>
      </c>
      <c r="F49" s="33">
        <f t="shared" si="0"/>
        <v>33</v>
      </c>
      <c r="G49" s="33">
        <f t="shared" si="0"/>
        <v>33</v>
      </c>
      <c r="H49" s="33">
        <f t="shared" si="0"/>
        <v>33</v>
      </c>
      <c r="I49" s="34"/>
      <c r="J49" s="32">
        <f>J96</f>
        <v>0</v>
      </c>
      <c r="K49" s="33">
        <f>K96</f>
        <v>33</v>
      </c>
      <c r="L49" s="33">
        <f>L96</f>
        <v>29</v>
      </c>
      <c r="M49" s="34"/>
      <c r="N49" s="35">
        <f>N96</f>
        <v>28</v>
      </c>
      <c r="O49" s="33">
        <f>O96</f>
        <v>33</v>
      </c>
      <c r="P49" s="33">
        <f>P96</f>
        <v>33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4.4848484848484844</v>
      </c>
      <c r="D50" s="38">
        <f t="shared" si="1"/>
        <v>3.4545454545454546</v>
      </c>
      <c r="E50" s="38">
        <f t="shared" si="1"/>
        <v>3.4545454545454546</v>
      </c>
      <c r="F50" s="38">
        <f t="shared" si="1"/>
        <v>4.5151515151515156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2</v>
      </c>
      <c r="K50" s="38">
        <f>K104</f>
        <v>4.333333333333333</v>
      </c>
      <c r="L50" s="38">
        <f>L104</f>
        <v>3.606060606060606</v>
      </c>
      <c r="M50" s="39" t="s">
        <v>62</v>
      </c>
      <c r="N50" s="40">
        <f>N104</f>
        <v>3.3636363636363638</v>
      </c>
      <c r="O50" s="38">
        <f>O104</f>
        <v>3.6969696969696968</v>
      </c>
      <c r="P50" s="38">
        <f>P104</f>
        <v>4.2727272727272725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33</v>
      </c>
      <c r="D88" s="43">
        <f t="shared" si="2"/>
        <v>33</v>
      </c>
      <c r="E88" s="43">
        <f t="shared" si="2"/>
        <v>33</v>
      </c>
      <c r="F88" s="43">
        <f t="shared" si="2"/>
        <v>33</v>
      </c>
      <c r="G88" s="43">
        <f t="shared" si="2"/>
        <v>33</v>
      </c>
      <c r="H88" s="43">
        <f t="shared" si="2"/>
        <v>33</v>
      </c>
      <c r="I88" s="43"/>
      <c r="J88" s="43">
        <f>COUNT(J11:J48)</f>
        <v>33</v>
      </c>
      <c r="K88" s="43">
        <f>COUNT(K11:K48)</f>
        <v>33</v>
      </c>
      <c r="L88" s="43">
        <f>COUNT(L11:L48)</f>
        <v>33</v>
      </c>
      <c r="M88" s="43"/>
      <c r="N88" s="43">
        <f>COUNT(N11:N48)</f>
        <v>33</v>
      </c>
      <c r="O88" s="43">
        <f>COUNT(O11:O48)</f>
        <v>33</v>
      </c>
      <c r="P88" s="43">
        <f>COUNT(P11:P48)</f>
        <v>33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 ht="15" customHeight="1">
      <c r="B92" s="179" t="s">
        <v>65</v>
      </c>
      <c r="C92" s="44">
        <f t="shared" ref="C92:H92" si="3">COUNTIF(C11:C48,5)</f>
        <v>19</v>
      </c>
      <c r="D92" s="44">
        <f t="shared" si="3"/>
        <v>8</v>
      </c>
      <c r="E92" s="44">
        <f t="shared" si="3"/>
        <v>8</v>
      </c>
      <c r="F92" s="44">
        <f t="shared" si="3"/>
        <v>20</v>
      </c>
      <c r="G92" s="44">
        <f t="shared" si="3"/>
        <v>33</v>
      </c>
      <c r="H92" s="44">
        <f t="shared" si="3"/>
        <v>20</v>
      </c>
      <c r="I92" s="44"/>
      <c r="J92" s="44">
        <f>COUNTIF(J11:J48,5)</f>
        <v>0</v>
      </c>
      <c r="K92" s="44">
        <f>COUNTIF(K11:K48,5)</f>
        <v>14</v>
      </c>
      <c r="L92" s="44">
        <f>COUNTIF(L11:L48,5)</f>
        <v>5</v>
      </c>
      <c r="M92" s="44"/>
      <c r="N92" s="44">
        <f>COUNTIF(N11:N48,5)</f>
        <v>4</v>
      </c>
      <c r="O92" s="44">
        <f>COUNTIF(O11:O48,5)</f>
        <v>6</v>
      </c>
      <c r="P92" s="44">
        <f>COUNTIF(P11:P48,5)</f>
        <v>14</v>
      </c>
      <c r="Q92" s="44"/>
    </row>
    <row r="93" spans="2:17">
      <c r="B93" s="180"/>
      <c r="C93" s="44">
        <f t="shared" ref="C93:H93" si="4">COUNTIF(C11:C48,4)</f>
        <v>11</v>
      </c>
      <c r="D93" s="44">
        <f t="shared" si="4"/>
        <v>8</v>
      </c>
      <c r="E93" s="44">
        <f t="shared" si="4"/>
        <v>8</v>
      </c>
      <c r="F93" s="44">
        <f t="shared" si="4"/>
        <v>10</v>
      </c>
      <c r="G93" s="44">
        <f t="shared" si="4"/>
        <v>0</v>
      </c>
      <c r="H93" s="44">
        <f t="shared" si="4"/>
        <v>10</v>
      </c>
      <c r="I93" s="44"/>
      <c r="J93" s="44">
        <f>COUNTIF(J11:J48,4)</f>
        <v>0</v>
      </c>
      <c r="K93" s="44">
        <f>COUNTIF(K11:K48,4)</f>
        <v>16</v>
      </c>
      <c r="L93" s="44">
        <f>COUNTIF(L11:L48,4)</f>
        <v>14</v>
      </c>
      <c r="M93" s="44"/>
      <c r="N93" s="44">
        <f>COUNTIF(N11:N48,4)</f>
        <v>9</v>
      </c>
      <c r="O93" s="44">
        <f>COUNTIF(O11:O48,4)</f>
        <v>11</v>
      </c>
      <c r="P93" s="44">
        <f>COUNTIF(P11:P48,4)</f>
        <v>14</v>
      </c>
      <c r="Q93" s="44"/>
    </row>
    <row r="94" spans="2:17">
      <c r="B94" s="180"/>
      <c r="C94" s="44">
        <f t="shared" ref="C94:H94" si="5">COUNTIF(C11:C48,3)</f>
        <v>3</v>
      </c>
      <c r="D94" s="44">
        <f t="shared" si="5"/>
        <v>8</v>
      </c>
      <c r="E94" s="44">
        <f t="shared" si="5"/>
        <v>8</v>
      </c>
      <c r="F94" s="44">
        <f t="shared" si="5"/>
        <v>3</v>
      </c>
      <c r="G94" s="44">
        <f t="shared" si="5"/>
        <v>0</v>
      </c>
      <c r="H94" s="44">
        <f t="shared" si="5"/>
        <v>3</v>
      </c>
      <c r="I94" s="44"/>
      <c r="J94" s="44">
        <f>COUNTIF(J11:J48,3)</f>
        <v>0</v>
      </c>
      <c r="K94" s="44">
        <f>COUNTIF(K11:K48,3)</f>
        <v>3</v>
      </c>
      <c r="L94" s="44">
        <f>COUNTIF(L11:L48,3)</f>
        <v>10</v>
      </c>
      <c r="M94" s="44"/>
      <c r="N94" s="44">
        <f>COUNTIF(N11:N48,3)</f>
        <v>15</v>
      </c>
      <c r="O94" s="44">
        <f>COUNTIF(O11:O48,3)</f>
        <v>16</v>
      </c>
      <c r="P94" s="44">
        <f>COUNTIF(P11:P48,3)</f>
        <v>5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9</v>
      </c>
      <c r="E95" s="44">
        <f t="shared" si="6"/>
        <v>9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33</v>
      </c>
      <c r="K95" s="44">
        <f>COUNTIF(K11:K48,2)</f>
        <v>0</v>
      </c>
      <c r="L95" s="44">
        <f>COUNTIF(L11:L48,2)</f>
        <v>4</v>
      </c>
      <c r="M95" s="44"/>
      <c r="N95" s="44">
        <f>COUNTIF(N11:N48,2)</f>
        <v>5</v>
      </c>
      <c r="O95" s="44">
        <f>COUNTIF(O11:O48,2)</f>
        <v>0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33</v>
      </c>
      <c r="D96" s="43">
        <f t="shared" si="7"/>
        <v>24</v>
      </c>
      <c r="E96" s="43">
        <f t="shared" si="7"/>
        <v>24</v>
      </c>
      <c r="F96" s="43">
        <f t="shared" si="7"/>
        <v>33</v>
      </c>
      <c r="G96" s="43">
        <f t="shared" si="7"/>
        <v>33</v>
      </c>
      <c r="H96" s="43">
        <f t="shared" si="7"/>
        <v>33</v>
      </c>
      <c r="I96" s="43"/>
      <c r="J96" s="43">
        <f>SUM(J92:J94)</f>
        <v>0</v>
      </c>
      <c r="K96" s="43">
        <f>SUM(K92:K94)</f>
        <v>33</v>
      </c>
      <c r="L96" s="43">
        <f>SUM(L92:L94)</f>
        <v>29</v>
      </c>
      <c r="M96" s="43"/>
      <c r="N96" s="43">
        <f>SUM(N92:N94)</f>
        <v>28</v>
      </c>
      <c r="O96" s="43">
        <f>SUM(O92:O94)</f>
        <v>33</v>
      </c>
      <c r="P96" s="43">
        <f>SUM(P92:P94)</f>
        <v>33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72.727272727272734</v>
      </c>
      <c r="E97" s="44">
        <f t="shared" si="8"/>
        <v>72.727272727272734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0</v>
      </c>
      <c r="K97" s="44">
        <f>(K96/K88)*100</f>
        <v>100</v>
      </c>
      <c r="L97" s="44">
        <f>(L96/L88)*100</f>
        <v>87.878787878787875</v>
      </c>
      <c r="M97" s="44"/>
      <c r="N97" s="44">
        <f>(N96/N88)*100</f>
        <v>84.848484848484844</v>
      </c>
      <c r="O97" s="44">
        <f>(O96/O88)*100</f>
        <v>100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 ht="15" customHeight="1">
      <c r="B99" s="182" t="s">
        <v>68</v>
      </c>
      <c r="C99" s="44">
        <f t="shared" ref="C99:H102" si="9">(5*C92)</f>
        <v>95</v>
      </c>
      <c r="D99" s="44">
        <f t="shared" si="9"/>
        <v>40</v>
      </c>
      <c r="E99" s="44">
        <f t="shared" si="9"/>
        <v>40</v>
      </c>
      <c r="F99" s="44">
        <f t="shared" si="9"/>
        <v>100</v>
      </c>
      <c r="G99" s="44">
        <f t="shared" si="9"/>
        <v>165</v>
      </c>
      <c r="H99" s="44">
        <f t="shared" si="9"/>
        <v>100</v>
      </c>
      <c r="I99" s="44"/>
      <c r="J99" s="44">
        <f>(5*J92)</f>
        <v>0</v>
      </c>
      <c r="K99" s="44">
        <f>(5*K92)</f>
        <v>70</v>
      </c>
      <c r="L99" s="44">
        <f>(5*L92)</f>
        <v>25</v>
      </c>
      <c r="M99" s="44"/>
      <c r="N99" s="44">
        <f>(5*N92)</f>
        <v>20</v>
      </c>
      <c r="O99" s="44">
        <f>(5*O92)</f>
        <v>30</v>
      </c>
      <c r="P99" s="44">
        <f>(5*P92)</f>
        <v>70</v>
      </c>
      <c r="Q99" s="44"/>
    </row>
    <row r="100" spans="2:17">
      <c r="B100" s="182"/>
      <c r="C100" s="44">
        <f>(4*C93)</f>
        <v>44</v>
      </c>
      <c r="D100" s="44">
        <f>(4*D93)</f>
        <v>32</v>
      </c>
      <c r="E100" s="44">
        <f>(4*E93)</f>
        <v>32</v>
      </c>
      <c r="F100" s="44">
        <f>(4*F93)</f>
        <v>40</v>
      </c>
      <c r="G100" s="44">
        <f t="shared" si="9"/>
        <v>0</v>
      </c>
      <c r="H100" s="44">
        <f t="shared" si="9"/>
        <v>50</v>
      </c>
      <c r="I100" s="44"/>
      <c r="J100" s="44">
        <f>(4*J93)</f>
        <v>0</v>
      </c>
      <c r="K100" s="44">
        <f>(4*K93)</f>
        <v>64</v>
      </c>
      <c r="L100" s="44">
        <f>(4*L93)</f>
        <v>56</v>
      </c>
      <c r="M100" s="44"/>
      <c r="N100" s="44">
        <f>(4*N93)</f>
        <v>36</v>
      </c>
      <c r="O100" s="44">
        <f>(4*O93)</f>
        <v>44</v>
      </c>
      <c r="P100" s="44">
        <f>(4*P93)</f>
        <v>56</v>
      </c>
      <c r="Q100" s="44"/>
    </row>
    <row r="101" spans="2:17">
      <c r="B101" s="182"/>
      <c r="C101" s="44">
        <f>(3*C94)</f>
        <v>9</v>
      </c>
      <c r="D101" s="44">
        <f>(3*D94)</f>
        <v>24</v>
      </c>
      <c r="E101" s="44">
        <f>(3*E94)</f>
        <v>24</v>
      </c>
      <c r="F101" s="44">
        <f>(3*F94)</f>
        <v>9</v>
      </c>
      <c r="G101" s="44">
        <f t="shared" si="9"/>
        <v>0</v>
      </c>
      <c r="H101" s="44">
        <f t="shared" si="9"/>
        <v>15</v>
      </c>
      <c r="I101" s="44"/>
      <c r="J101" s="44">
        <f>(3*J94)</f>
        <v>0</v>
      </c>
      <c r="K101" s="44">
        <f>(3*K94)</f>
        <v>9</v>
      </c>
      <c r="L101" s="44">
        <f>(3*L94)</f>
        <v>30</v>
      </c>
      <c r="M101" s="44"/>
      <c r="N101" s="44">
        <f>(3*N94)</f>
        <v>45</v>
      </c>
      <c r="O101" s="44">
        <f>(3*O94)</f>
        <v>48</v>
      </c>
      <c r="P101" s="44">
        <f>(3*P94)</f>
        <v>15</v>
      </c>
      <c r="Q101" s="44"/>
    </row>
    <row r="102" spans="2:17">
      <c r="B102" s="182"/>
      <c r="C102" s="44">
        <f>(2*C95)</f>
        <v>0</v>
      </c>
      <c r="D102" s="44">
        <f>(2*D95)</f>
        <v>18</v>
      </c>
      <c r="E102" s="44">
        <f>(2*E95)</f>
        <v>18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66</v>
      </c>
      <c r="K102" s="44">
        <f>(2*K95)</f>
        <v>0</v>
      </c>
      <c r="L102" s="44">
        <f>(2*L95)</f>
        <v>8</v>
      </c>
      <c r="M102" s="44"/>
      <c r="N102" s="44">
        <f>(2*N95)</f>
        <v>10</v>
      </c>
      <c r="O102" s="44">
        <f>(2*O95)</f>
        <v>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148</v>
      </c>
      <c r="D103" s="43">
        <f t="shared" si="10"/>
        <v>114</v>
      </c>
      <c r="E103" s="43">
        <f t="shared" si="10"/>
        <v>114</v>
      </c>
      <c r="F103" s="43">
        <f t="shared" si="10"/>
        <v>149</v>
      </c>
      <c r="G103" s="43">
        <f t="shared" si="10"/>
        <v>165</v>
      </c>
      <c r="H103" s="43">
        <f t="shared" si="10"/>
        <v>165</v>
      </c>
      <c r="I103" s="43"/>
      <c r="J103" s="43">
        <f>SUM(J99:J102)</f>
        <v>66</v>
      </c>
      <c r="K103" s="43">
        <f>SUM(K99:K102)</f>
        <v>143</v>
      </c>
      <c r="L103" s="43">
        <f>SUM(L99:L102)</f>
        <v>119</v>
      </c>
      <c r="M103" s="43"/>
      <c r="N103" s="43">
        <f>SUM(N99:N102)</f>
        <v>111</v>
      </c>
      <c r="O103" s="43">
        <f>SUM(O99:O102)</f>
        <v>122</v>
      </c>
      <c r="P103" s="43">
        <f>SUM(P99:P102)</f>
        <v>141</v>
      </c>
      <c r="Q103" s="44"/>
    </row>
    <row r="104" spans="2:17" ht="60">
      <c r="B104" s="46" t="s">
        <v>69</v>
      </c>
      <c r="C104" s="47">
        <f t="shared" ref="C104:H104" si="11">(C103/C88)</f>
        <v>4.4848484848484844</v>
      </c>
      <c r="D104" s="47">
        <f t="shared" si="11"/>
        <v>3.4545454545454546</v>
      </c>
      <c r="E104" s="47">
        <f t="shared" si="11"/>
        <v>3.4545454545454546</v>
      </c>
      <c r="F104" s="47">
        <f t="shared" si="11"/>
        <v>4.5151515151515156</v>
      </c>
      <c r="G104" s="47">
        <f t="shared" si="11"/>
        <v>5</v>
      </c>
      <c r="H104" s="47">
        <f t="shared" si="11"/>
        <v>5</v>
      </c>
      <c r="I104" s="44"/>
      <c r="J104" s="47">
        <f>(J103/J88)</f>
        <v>2</v>
      </c>
      <c r="K104" s="47">
        <f>(K103/K88)</f>
        <v>4.333333333333333</v>
      </c>
      <c r="L104" s="47">
        <f>(L103/L88)</f>
        <v>3.606060606060606</v>
      </c>
      <c r="M104" s="44"/>
      <c r="N104" s="47">
        <f>(N103/N88)</f>
        <v>3.3636363636363638</v>
      </c>
      <c r="O104" s="47">
        <f>(O103/O88)</f>
        <v>3.6969696969696968</v>
      </c>
      <c r="P104" s="47">
        <f>(P103/P88)</f>
        <v>4.2727272727272725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33</v>
      </c>
      <c r="J108" s="44"/>
      <c r="K108" s="44"/>
      <c r="L108" s="44"/>
      <c r="M108" s="44">
        <f>COUNTIF(M11:M48,"A")</f>
        <v>33</v>
      </c>
      <c r="N108" s="44"/>
      <c r="O108" s="44"/>
      <c r="P108" s="44"/>
      <c r="Q108" s="44">
        <f>COUNTIF(Q11:Q48,"A")</f>
        <v>33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33</v>
      </c>
    </row>
    <row r="118" spans="2:3">
      <c r="B118" s="49" t="s">
        <v>78</v>
      </c>
      <c r="C118" s="44">
        <f>SUM(C114:C117)</f>
        <v>33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18"/>
  <sheetViews>
    <sheetView topLeftCell="A49" workbookViewId="0">
      <selection activeCell="C11" sqref="C11:Q34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84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3</v>
      </c>
      <c r="E11" s="13">
        <v>3</v>
      </c>
      <c r="F11" s="13">
        <v>5</v>
      </c>
      <c r="G11" s="13">
        <v>5</v>
      </c>
      <c r="H11" s="13">
        <v>5</v>
      </c>
      <c r="I11" s="14" t="s">
        <v>80</v>
      </c>
      <c r="J11" s="12">
        <v>2</v>
      </c>
      <c r="K11" s="13">
        <v>2</v>
      </c>
      <c r="L11" s="13">
        <v>2</v>
      </c>
      <c r="M11" s="15" t="s">
        <v>74</v>
      </c>
      <c r="N11" s="16">
        <v>2</v>
      </c>
      <c r="O11" s="13">
        <v>4</v>
      </c>
      <c r="P11" s="13">
        <v>4</v>
      </c>
      <c r="Q11" s="17" t="s">
        <v>74</v>
      </c>
      <c r="S11" s="18"/>
    </row>
    <row r="12" spans="1:19">
      <c r="A12" s="2"/>
      <c r="B12" s="19" t="s">
        <v>23</v>
      </c>
      <c r="C12" s="20">
        <v>5</v>
      </c>
      <c r="D12" s="21">
        <v>4</v>
      </c>
      <c r="E12" s="21">
        <v>4</v>
      </c>
      <c r="F12" s="21">
        <v>5</v>
      </c>
      <c r="G12" s="21">
        <v>5</v>
      </c>
      <c r="H12" s="21">
        <v>5</v>
      </c>
      <c r="I12" s="22" t="s">
        <v>80</v>
      </c>
      <c r="J12" s="20">
        <v>5</v>
      </c>
      <c r="K12" s="21">
        <v>5</v>
      </c>
      <c r="L12" s="21">
        <v>5</v>
      </c>
      <c r="M12" s="22" t="s">
        <v>80</v>
      </c>
      <c r="N12" s="23">
        <v>5</v>
      </c>
      <c r="O12" s="21">
        <v>5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4</v>
      </c>
      <c r="E13" s="21">
        <v>4</v>
      </c>
      <c r="F13" s="21">
        <v>5</v>
      </c>
      <c r="G13" s="21">
        <v>5</v>
      </c>
      <c r="H13" s="21">
        <v>5</v>
      </c>
      <c r="I13" s="22" t="s">
        <v>80</v>
      </c>
      <c r="J13" s="20">
        <v>2</v>
      </c>
      <c r="K13" s="21">
        <v>4</v>
      </c>
      <c r="L13" s="21">
        <v>3</v>
      </c>
      <c r="M13" s="22" t="s">
        <v>80</v>
      </c>
      <c r="N13" s="23">
        <v>3</v>
      </c>
      <c r="O13" s="21">
        <v>2</v>
      </c>
      <c r="P13" s="21">
        <v>4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5</v>
      </c>
      <c r="L14" s="21">
        <v>5</v>
      </c>
      <c r="M14" s="22" t="s">
        <v>80</v>
      </c>
      <c r="N14" s="23">
        <v>5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4</v>
      </c>
      <c r="E15" s="21">
        <v>4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4</v>
      </c>
      <c r="L15" s="21">
        <v>4</v>
      </c>
      <c r="M15" s="22" t="s">
        <v>80</v>
      </c>
      <c r="N15" s="23">
        <v>4</v>
      </c>
      <c r="O15" s="21">
        <v>5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4</v>
      </c>
      <c r="L16" s="21">
        <v>4</v>
      </c>
      <c r="M16" s="22" t="s">
        <v>80</v>
      </c>
      <c r="N16" s="23">
        <v>4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4</v>
      </c>
      <c r="E17" s="21">
        <v>4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5</v>
      </c>
      <c r="L17" s="21">
        <v>5</v>
      </c>
      <c r="M17" s="22" t="s">
        <v>80</v>
      </c>
      <c r="N17" s="23">
        <v>4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3</v>
      </c>
      <c r="E18" s="21">
        <v>3</v>
      </c>
      <c r="F18" s="21">
        <v>4</v>
      </c>
      <c r="G18" s="21">
        <v>5</v>
      </c>
      <c r="H18" s="21">
        <v>5</v>
      </c>
      <c r="I18" s="22" t="s">
        <v>80</v>
      </c>
      <c r="J18" s="20">
        <v>2</v>
      </c>
      <c r="K18" s="21">
        <v>2</v>
      </c>
      <c r="L18" s="21">
        <v>2</v>
      </c>
      <c r="M18" s="22" t="s">
        <v>74</v>
      </c>
      <c r="N18" s="23">
        <v>2</v>
      </c>
      <c r="O18" s="21">
        <v>2</v>
      </c>
      <c r="P18" s="21">
        <v>4</v>
      </c>
      <c r="Q18" s="22" t="s">
        <v>74</v>
      </c>
      <c r="S18" s="18"/>
    </row>
    <row r="19" spans="1:19">
      <c r="A19" s="2"/>
      <c r="B19" s="19" t="s">
        <v>30</v>
      </c>
      <c r="C19" s="20">
        <v>5</v>
      </c>
      <c r="D19" s="21">
        <v>2</v>
      </c>
      <c r="E19" s="21">
        <v>2</v>
      </c>
      <c r="F19" s="21">
        <v>5</v>
      </c>
      <c r="G19" s="21">
        <v>5</v>
      </c>
      <c r="H19" s="21">
        <v>5</v>
      </c>
      <c r="I19" s="22" t="s">
        <v>80</v>
      </c>
      <c r="J19" s="20">
        <v>2</v>
      </c>
      <c r="K19" s="21">
        <v>2</v>
      </c>
      <c r="L19" s="21">
        <v>2</v>
      </c>
      <c r="M19" s="22" t="s">
        <v>74</v>
      </c>
      <c r="N19" s="23">
        <v>3</v>
      </c>
      <c r="O19" s="21">
        <v>3</v>
      </c>
      <c r="P19" s="21">
        <v>4</v>
      </c>
      <c r="Q19" s="22" t="s">
        <v>74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4</v>
      </c>
      <c r="I20" s="22" t="s">
        <v>80</v>
      </c>
      <c r="J20" s="20">
        <v>4</v>
      </c>
      <c r="K20" s="21">
        <v>5</v>
      </c>
      <c r="L20" s="21">
        <v>5</v>
      </c>
      <c r="M20" s="22" t="s">
        <v>80</v>
      </c>
      <c r="N20" s="23">
        <v>4</v>
      </c>
      <c r="O20" s="21">
        <v>5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2</v>
      </c>
      <c r="K21" s="21">
        <v>4</v>
      </c>
      <c r="L21" s="21">
        <v>3</v>
      </c>
      <c r="M21" s="22" t="s">
        <v>80</v>
      </c>
      <c r="N21" s="23">
        <v>3</v>
      </c>
      <c r="O21" s="21">
        <v>4</v>
      </c>
      <c r="P21" s="21">
        <v>4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5</v>
      </c>
      <c r="I22" s="22" t="s">
        <v>80</v>
      </c>
      <c r="J22" s="20">
        <v>5</v>
      </c>
      <c r="K22" s="21">
        <v>5</v>
      </c>
      <c r="L22" s="21">
        <v>5</v>
      </c>
      <c r="M22" s="22" t="s">
        <v>80</v>
      </c>
      <c r="N22" s="23">
        <v>3</v>
      </c>
      <c r="O22" s="21">
        <v>5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4</v>
      </c>
      <c r="E23" s="21">
        <v>4</v>
      </c>
      <c r="F23" s="21">
        <v>5</v>
      </c>
      <c r="G23" s="21">
        <v>5</v>
      </c>
      <c r="H23" s="21">
        <v>5</v>
      </c>
      <c r="I23" s="22" t="s">
        <v>80</v>
      </c>
      <c r="J23" s="20">
        <v>2</v>
      </c>
      <c r="K23" s="21">
        <v>4</v>
      </c>
      <c r="L23" s="21">
        <v>3</v>
      </c>
      <c r="M23" s="22" t="s">
        <v>80</v>
      </c>
      <c r="N23" s="23">
        <v>4</v>
      </c>
      <c r="O23" s="21">
        <v>4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4</v>
      </c>
      <c r="E24" s="21">
        <v>4</v>
      </c>
      <c r="F24" s="21">
        <v>5</v>
      </c>
      <c r="G24" s="21">
        <v>4</v>
      </c>
      <c r="H24" s="21">
        <v>4</v>
      </c>
      <c r="I24" s="22" t="s">
        <v>80</v>
      </c>
      <c r="J24" s="20">
        <v>3</v>
      </c>
      <c r="K24" s="21">
        <v>4</v>
      </c>
      <c r="L24" s="21">
        <v>4</v>
      </c>
      <c r="M24" s="22" t="s">
        <v>80</v>
      </c>
      <c r="N24" s="23">
        <v>4</v>
      </c>
      <c r="O24" s="21">
        <v>4</v>
      </c>
      <c r="P24" s="21">
        <v>4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5</v>
      </c>
      <c r="E25" s="21">
        <v>5</v>
      </c>
      <c r="F25" s="21">
        <v>5</v>
      </c>
      <c r="G25" s="21">
        <v>5</v>
      </c>
      <c r="H25" s="21">
        <v>5</v>
      </c>
      <c r="I25" s="22" t="s">
        <v>80</v>
      </c>
      <c r="J25" s="20">
        <v>5</v>
      </c>
      <c r="K25" s="21">
        <v>4</v>
      </c>
      <c r="L25" s="21">
        <v>4</v>
      </c>
      <c r="M25" s="22" t="s">
        <v>80</v>
      </c>
      <c r="N25" s="23">
        <v>4</v>
      </c>
      <c r="O25" s="21">
        <v>5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2</v>
      </c>
      <c r="E26" s="21">
        <v>2</v>
      </c>
      <c r="F26" s="21">
        <v>5</v>
      </c>
      <c r="G26" s="21">
        <v>5</v>
      </c>
      <c r="H26" s="21">
        <v>4</v>
      </c>
      <c r="I26" s="22" t="s">
        <v>80</v>
      </c>
      <c r="J26" s="20">
        <v>5</v>
      </c>
      <c r="K26" s="21">
        <v>5</v>
      </c>
      <c r="L26" s="21">
        <v>4</v>
      </c>
      <c r="M26" s="22" t="s">
        <v>80</v>
      </c>
      <c r="N26" s="23">
        <v>2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5</v>
      </c>
      <c r="E27" s="21">
        <v>5</v>
      </c>
      <c r="F27" s="21">
        <v>5</v>
      </c>
      <c r="G27" s="21">
        <v>5</v>
      </c>
      <c r="H27" s="21">
        <v>4</v>
      </c>
      <c r="I27" s="22" t="s">
        <v>80</v>
      </c>
      <c r="J27" s="20">
        <v>4</v>
      </c>
      <c r="K27" s="21">
        <v>4</v>
      </c>
      <c r="L27" s="21">
        <v>4</v>
      </c>
      <c r="M27" s="22" t="s">
        <v>80</v>
      </c>
      <c r="N27" s="23">
        <v>4</v>
      </c>
      <c r="O27" s="21">
        <v>5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4</v>
      </c>
      <c r="D28" s="21">
        <v>2</v>
      </c>
      <c r="E28" s="21">
        <v>2</v>
      </c>
      <c r="F28" s="21">
        <v>5</v>
      </c>
      <c r="G28" s="21">
        <v>5</v>
      </c>
      <c r="H28" s="21">
        <v>4</v>
      </c>
      <c r="I28" s="22" t="s">
        <v>80</v>
      </c>
      <c r="J28" s="20">
        <v>2</v>
      </c>
      <c r="K28" s="21">
        <v>5</v>
      </c>
      <c r="L28" s="21">
        <v>2</v>
      </c>
      <c r="M28" s="22" t="s">
        <v>80</v>
      </c>
      <c r="N28" s="23">
        <v>2</v>
      </c>
      <c r="O28" s="21">
        <v>2</v>
      </c>
      <c r="P28" s="21">
        <v>5</v>
      </c>
      <c r="Q28" s="24" t="s">
        <v>80</v>
      </c>
      <c r="S28" s="18"/>
    </row>
    <row r="29" spans="1:19">
      <c r="A29" s="2"/>
      <c r="B29" s="19" t="s">
        <v>40</v>
      </c>
      <c r="C29" s="20">
        <v>4</v>
      </c>
      <c r="D29" s="21">
        <v>4</v>
      </c>
      <c r="E29" s="21">
        <v>4</v>
      </c>
      <c r="F29" s="21">
        <v>5</v>
      </c>
      <c r="G29" s="21">
        <v>5</v>
      </c>
      <c r="H29" s="21">
        <v>5</v>
      </c>
      <c r="I29" s="22" t="s">
        <v>80</v>
      </c>
      <c r="J29" s="20">
        <v>2</v>
      </c>
      <c r="K29" s="21">
        <v>5</v>
      </c>
      <c r="L29" s="21">
        <v>5</v>
      </c>
      <c r="M29" s="22" t="s">
        <v>80</v>
      </c>
      <c r="N29" s="23">
        <v>2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4</v>
      </c>
      <c r="D30" s="21">
        <v>2</v>
      </c>
      <c r="E30" s="21">
        <v>2</v>
      </c>
      <c r="F30" s="21">
        <v>5</v>
      </c>
      <c r="G30" s="21">
        <v>5</v>
      </c>
      <c r="H30" s="21">
        <v>5</v>
      </c>
      <c r="I30" s="22" t="s">
        <v>80</v>
      </c>
      <c r="J30" s="20">
        <v>2</v>
      </c>
      <c r="K30" s="21">
        <v>2</v>
      </c>
      <c r="L30" s="21">
        <v>2</v>
      </c>
      <c r="M30" s="22" t="s">
        <v>74</v>
      </c>
      <c r="N30" s="23">
        <v>2</v>
      </c>
      <c r="O30" s="21">
        <v>5</v>
      </c>
      <c r="P30" s="21">
        <v>5</v>
      </c>
      <c r="Q30" s="24" t="s">
        <v>74</v>
      </c>
      <c r="S30" s="18"/>
    </row>
    <row r="31" spans="1:19">
      <c r="A31" s="2"/>
      <c r="B31" s="19" t="s">
        <v>42</v>
      </c>
      <c r="C31" s="20">
        <v>5</v>
      </c>
      <c r="D31" s="21">
        <v>4</v>
      </c>
      <c r="E31" s="21">
        <v>4</v>
      </c>
      <c r="F31" s="21">
        <v>5</v>
      </c>
      <c r="G31" s="21">
        <v>5</v>
      </c>
      <c r="H31" s="21">
        <v>5</v>
      </c>
      <c r="I31" s="22" t="s">
        <v>80</v>
      </c>
      <c r="J31" s="20">
        <v>3</v>
      </c>
      <c r="K31" s="21">
        <v>2</v>
      </c>
      <c r="L31" s="21">
        <v>2</v>
      </c>
      <c r="M31" s="22" t="s">
        <v>80</v>
      </c>
      <c r="N31" s="23">
        <v>2</v>
      </c>
      <c r="O31" s="21">
        <v>5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3</v>
      </c>
      <c r="E32" s="21">
        <v>3</v>
      </c>
      <c r="F32" s="21">
        <v>5</v>
      </c>
      <c r="G32" s="21">
        <v>5</v>
      </c>
      <c r="H32" s="21">
        <v>5</v>
      </c>
      <c r="I32" s="22" t="s">
        <v>80</v>
      </c>
      <c r="J32" s="20">
        <v>2</v>
      </c>
      <c r="K32" s="21">
        <v>4</v>
      </c>
      <c r="L32" s="21">
        <v>3</v>
      </c>
      <c r="M32" s="22" t="s">
        <v>80</v>
      </c>
      <c r="N32" s="23">
        <v>3</v>
      </c>
      <c r="O32" s="21">
        <v>4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3</v>
      </c>
      <c r="I33" s="22" t="s">
        <v>80</v>
      </c>
      <c r="J33" s="20">
        <v>4</v>
      </c>
      <c r="K33" s="21">
        <v>3</v>
      </c>
      <c r="L33" s="21">
        <v>2</v>
      </c>
      <c r="M33" s="22" t="s">
        <v>80</v>
      </c>
      <c r="N33" s="23">
        <v>4</v>
      </c>
      <c r="O33" s="21">
        <v>3</v>
      </c>
      <c r="P33" s="21">
        <v>5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2</v>
      </c>
      <c r="K34" s="21">
        <v>5</v>
      </c>
      <c r="L34" s="21">
        <v>5</v>
      </c>
      <c r="M34" s="22" t="s">
        <v>80</v>
      </c>
      <c r="N34" s="23">
        <v>4</v>
      </c>
      <c r="O34" s="21">
        <v>4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24</v>
      </c>
      <c r="D49" s="33">
        <f t="shared" si="0"/>
        <v>20</v>
      </c>
      <c r="E49" s="33">
        <f t="shared" si="0"/>
        <v>20</v>
      </c>
      <c r="F49" s="33">
        <f t="shared" si="0"/>
        <v>24</v>
      </c>
      <c r="G49" s="33">
        <f t="shared" si="0"/>
        <v>24</v>
      </c>
      <c r="H49" s="33">
        <f t="shared" si="0"/>
        <v>24</v>
      </c>
      <c r="I49" s="34"/>
      <c r="J49" s="32">
        <f>J96</f>
        <v>13</v>
      </c>
      <c r="K49" s="33">
        <f>K96</f>
        <v>19</v>
      </c>
      <c r="L49" s="33">
        <f>L96</f>
        <v>17</v>
      </c>
      <c r="M49" s="34"/>
      <c r="N49" s="35">
        <f>N96</f>
        <v>17</v>
      </c>
      <c r="O49" s="33">
        <f>O96</f>
        <v>21</v>
      </c>
      <c r="P49" s="33">
        <f>P96</f>
        <v>24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4.791666666666667</v>
      </c>
      <c r="D50" s="38">
        <f t="shared" si="1"/>
        <v>3.7916666666666665</v>
      </c>
      <c r="E50" s="38">
        <f t="shared" si="1"/>
        <v>3.7916666666666665</v>
      </c>
      <c r="F50" s="38">
        <f t="shared" si="1"/>
        <v>4.958333333333333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3.3333333333333335</v>
      </c>
      <c r="K50" s="38">
        <f>K104</f>
        <v>3.9166666666666665</v>
      </c>
      <c r="L50" s="38">
        <f>L104</f>
        <v>3.5416666666666665</v>
      </c>
      <c r="M50" s="39" t="s">
        <v>62</v>
      </c>
      <c r="N50" s="40">
        <f>N104</f>
        <v>3.2916666666666665</v>
      </c>
      <c r="O50" s="38">
        <f>O104</f>
        <v>4.208333333333333</v>
      </c>
      <c r="P50" s="38">
        <f>P104</f>
        <v>4.75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24</v>
      </c>
      <c r="D88" s="43">
        <f t="shared" si="2"/>
        <v>24</v>
      </c>
      <c r="E88" s="43">
        <f t="shared" si="2"/>
        <v>24</v>
      </c>
      <c r="F88" s="43">
        <f t="shared" si="2"/>
        <v>24</v>
      </c>
      <c r="G88" s="43">
        <f t="shared" si="2"/>
        <v>24</v>
      </c>
      <c r="H88" s="43">
        <f t="shared" si="2"/>
        <v>24</v>
      </c>
      <c r="I88" s="43"/>
      <c r="J88" s="43">
        <f>COUNT(J11:J48)</f>
        <v>24</v>
      </c>
      <c r="K88" s="43">
        <f>COUNT(K11:K48)</f>
        <v>24</v>
      </c>
      <c r="L88" s="43">
        <f>COUNT(L11:L48)</f>
        <v>24</v>
      </c>
      <c r="M88" s="43"/>
      <c r="N88" s="43">
        <f>COUNT(N11:N48)</f>
        <v>24</v>
      </c>
      <c r="O88" s="43">
        <f>COUNT(O11:O48)</f>
        <v>24</v>
      </c>
      <c r="P88" s="43">
        <f>COUNT(P11:P48)</f>
        <v>24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19</v>
      </c>
      <c r="D92" s="44">
        <f t="shared" si="3"/>
        <v>6</v>
      </c>
      <c r="E92" s="44">
        <f t="shared" si="3"/>
        <v>6</v>
      </c>
      <c r="F92" s="44">
        <f t="shared" si="3"/>
        <v>23</v>
      </c>
      <c r="G92" s="44">
        <f t="shared" si="3"/>
        <v>23</v>
      </c>
      <c r="H92" s="44">
        <f t="shared" si="3"/>
        <v>18</v>
      </c>
      <c r="I92" s="44"/>
      <c r="J92" s="44">
        <f>COUNTIF(J11:J48,5)</f>
        <v>8</v>
      </c>
      <c r="K92" s="44">
        <f>COUNTIF(K11:K48,5)</f>
        <v>9</v>
      </c>
      <c r="L92" s="44">
        <f>COUNTIF(L11:L48,5)</f>
        <v>7</v>
      </c>
      <c r="M92" s="44"/>
      <c r="N92" s="44">
        <f>COUNTIF(N11:N48,5)</f>
        <v>2</v>
      </c>
      <c r="O92" s="44">
        <f>COUNTIF(O11:O48,5)</f>
        <v>13</v>
      </c>
      <c r="P92" s="44">
        <f>COUNTIF(P11:P48,5)</f>
        <v>18</v>
      </c>
      <c r="Q92" s="44"/>
    </row>
    <row r="93" spans="2:17">
      <c r="B93" s="180"/>
      <c r="C93" s="44">
        <f t="shared" ref="C93:H93" si="4">COUNTIF(C11:C48,4)</f>
        <v>5</v>
      </c>
      <c r="D93" s="44">
        <f t="shared" si="4"/>
        <v>11</v>
      </c>
      <c r="E93" s="44">
        <f t="shared" si="4"/>
        <v>11</v>
      </c>
      <c r="F93" s="44">
        <f t="shared" si="4"/>
        <v>1</v>
      </c>
      <c r="G93" s="44">
        <f t="shared" si="4"/>
        <v>1</v>
      </c>
      <c r="H93" s="44">
        <f t="shared" si="4"/>
        <v>5</v>
      </c>
      <c r="I93" s="44"/>
      <c r="J93" s="44">
        <f>COUNTIF(J11:J48,4)</f>
        <v>3</v>
      </c>
      <c r="K93" s="44">
        <f>COUNTIF(K11:K48,4)</f>
        <v>9</v>
      </c>
      <c r="L93" s="44">
        <f>COUNTIF(L11:L48,4)</f>
        <v>6</v>
      </c>
      <c r="M93" s="44"/>
      <c r="N93" s="44">
        <f>COUNTIF(N11:N48,4)</f>
        <v>10</v>
      </c>
      <c r="O93" s="44">
        <f>COUNTIF(O11:O48,4)</f>
        <v>6</v>
      </c>
      <c r="P93" s="44">
        <f>COUNTIF(P11:P48,4)</f>
        <v>6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3</v>
      </c>
      <c r="E94" s="44">
        <f t="shared" si="5"/>
        <v>3</v>
      </c>
      <c r="F94" s="44">
        <f t="shared" si="5"/>
        <v>0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2</v>
      </c>
      <c r="K94" s="44">
        <f>COUNTIF(K11:K48,3)</f>
        <v>1</v>
      </c>
      <c r="L94" s="44">
        <f>COUNTIF(L11:L48,3)</f>
        <v>4</v>
      </c>
      <c r="M94" s="44"/>
      <c r="N94" s="44">
        <f>COUNTIF(N11:N48,3)</f>
        <v>5</v>
      </c>
      <c r="O94" s="44">
        <f>COUNTIF(O11:O48,3)</f>
        <v>2</v>
      </c>
      <c r="P94" s="44">
        <f>COUNTIF(P11:P48,3)</f>
        <v>0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4</v>
      </c>
      <c r="E95" s="44">
        <f t="shared" si="6"/>
        <v>4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11</v>
      </c>
      <c r="K95" s="44">
        <f>COUNTIF(K11:K48,2)</f>
        <v>5</v>
      </c>
      <c r="L95" s="44">
        <f>COUNTIF(L11:L48,2)</f>
        <v>7</v>
      </c>
      <c r="M95" s="44"/>
      <c r="N95" s="44">
        <f>COUNTIF(N11:N48,2)</f>
        <v>7</v>
      </c>
      <c r="O95" s="44">
        <f>COUNTIF(O11:O48,2)</f>
        <v>3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24</v>
      </c>
      <c r="D96" s="43">
        <f t="shared" si="7"/>
        <v>20</v>
      </c>
      <c r="E96" s="43">
        <f t="shared" si="7"/>
        <v>20</v>
      </c>
      <c r="F96" s="43">
        <f t="shared" si="7"/>
        <v>24</v>
      </c>
      <c r="G96" s="43">
        <f t="shared" si="7"/>
        <v>24</v>
      </c>
      <c r="H96" s="43">
        <f t="shared" si="7"/>
        <v>24</v>
      </c>
      <c r="I96" s="43"/>
      <c r="J96" s="43">
        <f>SUM(J92:J94)</f>
        <v>13</v>
      </c>
      <c r="K96" s="43">
        <f>SUM(K92:K94)</f>
        <v>19</v>
      </c>
      <c r="L96" s="43">
        <f>SUM(L92:L94)</f>
        <v>17</v>
      </c>
      <c r="M96" s="43"/>
      <c r="N96" s="43">
        <f>SUM(N92:N94)</f>
        <v>17</v>
      </c>
      <c r="O96" s="43">
        <f>SUM(O92:O94)</f>
        <v>21</v>
      </c>
      <c r="P96" s="43">
        <f>SUM(P92:P94)</f>
        <v>24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83.333333333333343</v>
      </c>
      <c r="E97" s="44">
        <f t="shared" si="8"/>
        <v>83.333333333333343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54.166666666666664</v>
      </c>
      <c r="K97" s="44">
        <f>(K96/K88)*100</f>
        <v>79.166666666666657</v>
      </c>
      <c r="L97" s="44">
        <f>(L96/L88)*100</f>
        <v>70.833333333333343</v>
      </c>
      <c r="M97" s="44"/>
      <c r="N97" s="44">
        <f>(N96/N88)*100</f>
        <v>70.833333333333343</v>
      </c>
      <c r="O97" s="44">
        <f>(O96/O88)*100</f>
        <v>87.5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95</v>
      </c>
      <c r="D99" s="44">
        <f t="shared" si="9"/>
        <v>30</v>
      </c>
      <c r="E99" s="44">
        <f t="shared" si="9"/>
        <v>30</v>
      </c>
      <c r="F99" s="44">
        <f t="shared" si="9"/>
        <v>115</v>
      </c>
      <c r="G99" s="44">
        <f t="shared" si="9"/>
        <v>115</v>
      </c>
      <c r="H99" s="44">
        <f t="shared" si="9"/>
        <v>90</v>
      </c>
      <c r="I99" s="44"/>
      <c r="J99" s="44">
        <f>(5*J92)</f>
        <v>40</v>
      </c>
      <c r="K99" s="44">
        <f>(5*K92)</f>
        <v>45</v>
      </c>
      <c r="L99" s="44">
        <f>(5*L92)</f>
        <v>35</v>
      </c>
      <c r="M99" s="44"/>
      <c r="N99" s="44">
        <f>(5*N92)</f>
        <v>10</v>
      </c>
      <c r="O99" s="44">
        <f>(5*O92)</f>
        <v>65</v>
      </c>
      <c r="P99" s="44">
        <f>(5*P92)</f>
        <v>90</v>
      </c>
      <c r="Q99" s="44"/>
    </row>
    <row r="100" spans="2:17">
      <c r="B100" s="182"/>
      <c r="C100" s="44">
        <f>(4*C93)</f>
        <v>20</v>
      </c>
      <c r="D100" s="44">
        <f>(4*D93)</f>
        <v>44</v>
      </c>
      <c r="E100" s="44">
        <f>(4*E93)</f>
        <v>44</v>
      </c>
      <c r="F100" s="44">
        <f>(4*F93)</f>
        <v>4</v>
      </c>
      <c r="G100" s="44">
        <f t="shared" si="9"/>
        <v>5</v>
      </c>
      <c r="H100" s="44">
        <f t="shared" si="9"/>
        <v>25</v>
      </c>
      <c r="I100" s="44"/>
      <c r="J100" s="44">
        <f>(4*J93)</f>
        <v>12</v>
      </c>
      <c r="K100" s="44">
        <f>(4*K93)</f>
        <v>36</v>
      </c>
      <c r="L100" s="44">
        <f>(4*L93)</f>
        <v>24</v>
      </c>
      <c r="M100" s="44"/>
      <c r="N100" s="44">
        <f>(4*N93)</f>
        <v>40</v>
      </c>
      <c r="O100" s="44">
        <f>(4*O93)</f>
        <v>24</v>
      </c>
      <c r="P100" s="44">
        <f>(4*P93)</f>
        <v>24</v>
      </c>
      <c r="Q100" s="44"/>
    </row>
    <row r="101" spans="2:17">
      <c r="B101" s="182"/>
      <c r="C101" s="44">
        <f>(3*C94)</f>
        <v>0</v>
      </c>
      <c r="D101" s="44">
        <f>(3*D94)</f>
        <v>9</v>
      </c>
      <c r="E101" s="44">
        <f>(3*E94)</f>
        <v>9</v>
      </c>
      <c r="F101" s="44">
        <f>(3*F94)</f>
        <v>0</v>
      </c>
      <c r="G101" s="44">
        <f t="shared" si="9"/>
        <v>0</v>
      </c>
      <c r="H101" s="44">
        <f t="shared" si="9"/>
        <v>5</v>
      </c>
      <c r="I101" s="44"/>
      <c r="J101" s="44">
        <f>(3*J94)</f>
        <v>6</v>
      </c>
      <c r="K101" s="44">
        <f>(3*K94)</f>
        <v>3</v>
      </c>
      <c r="L101" s="44">
        <f>(3*L94)</f>
        <v>12</v>
      </c>
      <c r="M101" s="44"/>
      <c r="N101" s="44">
        <f>(3*N94)</f>
        <v>15</v>
      </c>
      <c r="O101" s="44">
        <f>(3*O94)</f>
        <v>6</v>
      </c>
      <c r="P101" s="44">
        <f>(3*P94)</f>
        <v>0</v>
      </c>
      <c r="Q101" s="44"/>
    </row>
    <row r="102" spans="2:17">
      <c r="B102" s="182"/>
      <c r="C102" s="44">
        <f>(2*C95)</f>
        <v>0</v>
      </c>
      <c r="D102" s="44">
        <f>(2*D95)</f>
        <v>8</v>
      </c>
      <c r="E102" s="44">
        <f>(2*E95)</f>
        <v>8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22</v>
      </c>
      <c r="K102" s="44">
        <f>(2*K95)</f>
        <v>10</v>
      </c>
      <c r="L102" s="44">
        <f>(2*L95)</f>
        <v>14</v>
      </c>
      <c r="M102" s="44"/>
      <c r="N102" s="44">
        <f>(2*N95)</f>
        <v>14</v>
      </c>
      <c r="O102" s="44">
        <f>(2*O95)</f>
        <v>6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115</v>
      </c>
      <c r="D103" s="43">
        <f t="shared" si="10"/>
        <v>91</v>
      </c>
      <c r="E103" s="43">
        <f t="shared" si="10"/>
        <v>91</v>
      </c>
      <c r="F103" s="43">
        <f t="shared" si="10"/>
        <v>119</v>
      </c>
      <c r="G103" s="43">
        <f t="shared" si="10"/>
        <v>120</v>
      </c>
      <c r="H103" s="43">
        <f t="shared" si="10"/>
        <v>120</v>
      </c>
      <c r="I103" s="43"/>
      <c r="J103" s="43">
        <f>SUM(J99:J102)</f>
        <v>80</v>
      </c>
      <c r="K103" s="43">
        <f>SUM(K99:K102)</f>
        <v>94</v>
      </c>
      <c r="L103" s="43">
        <f>SUM(L99:L102)</f>
        <v>85</v>
      </c>
      <c r="M103" s="43"/>
      <c r="N103" s="43">
        <f>SUM(N99:N102)</f>
        <v>79</v>
      </c>
      <c r="O103" s="43">
        <f>SUM(O99:O102)</f>
        <v>101</v>
      </c>
      <c r="P103" s="43">
        <f>SUM(P99:P102)</f>
        <v>114</v>
      </c>
      <c r="Q103" s="44"/>
    </row>
    <row r="104" spans="2:17" ht="60">
      <c r="B104" s="46" t="s">
        <v>69</v>
      </c>
      <c r="C104" s="47">
        <f t="shared" ref="C104:H104" si="11">(C103/C88)</f>
        <v>4.791666666666667</v>
      </c>
      <c r="D104" s="47">
        <f t="shared" si="11"/>
        <v>3.7916666666666665</v>
      </c>
      <c r="E104" s="47">
        <f t="shared" si="11"/>
        <v>3.7916666666666665</v>
      </c>
      <c r="F104" s="47">
        <f t="shared" si="11"/>
        <v>4.958333333333333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3.3333333333333335</v>
      </c>
      <c r="K104" s="47">
        <f>(K103/K88)</f>
        <v>3.9166666666666665</v>
      </c>
      <c r="L104" s="47">
        <f>(L103/L88)</f>
        <v>3.5416666666666665</v>
      </c>
      <c r="M104" s="44"/>
      <c r="N104" s="47">
        <f>(N103/N88)</f>
        <v>3.2916666666666665</v>
      </c>
      <c r="O104" s="47">
        <f>(O103/O88)</f>
        <v>4.208333333333333</v>
      </c>
      <c r="P104" s="47">
        <f>(P103/P88)</f>
        <v>4.75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24</v>
      </c>
      <c r="J108" s="44"/>
      <c r="K108" s="44"/>
      <c r="L108" s="44"/>
      <c r="M108" s="44">
        <f>COUNTIF(M11:M48,"A")</f>
        <v>20</v>
      </c>
      <c r="N108" s="44"/>
      <c r="O108" s="44"/>
      <c r="P108" s="44"/>
      <c r="Q108" s="44">
        <f>COUNTIF(Q11:Q48,"A")</f>
        <v>20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4</v>
      </c>
      <c r="N109" s="44"/>
      <c r="O109" s="44"/>
      <c r="P109" s="44"/>
      <c r="Q109" s="44">
        <f>COUNTIF(Q11:Q48,"D")</f>
        <v>4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4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20</v>
      </c>
    </row>
    <row r="118" spans="2:3">
      <c r="B118" s="49" t="s">
        <v>78</v>
      </c>
      <c r="C118" s="44">
        <f>SUM(C114:C117)</f>
        <v>24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8"/>
  <sheetViews>
    <sheetView topLeftCell="A37" workbookViewId="0">
      <selection activeCell="C11" sqref="C11:Q35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85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3</v>
      </c>
      <c r="E11" s="13">
        <v>3</v>
      </c>
      <c r="F11" s="13">
        <v>3</v>
      </c>
      <c r="G11" s="13">
        <v>5</v>
      </c>
      <c r="H11" s="13">
        <v>5</v>
      </c>
      <c r="I11" s="14" t="s">
        <v>80</v>
      </c>
      <c r="J11" s="12">
        <v>2</v>
      </c>
      <c r="K11" s="13">
        <v>2</v>
      </c>
      <c r="L11" s="13">
        <v>2</v>
      </c>
      <c r="M11" s="15" t="s">
        <v>74</v>
      </c>
      <c r="N11" s="16">
        <v>2</v>
      </c>
      <c r="O11" s="13">
        <v>4</v>
      </c>
      <c r="P11" s="13">
        <v>5</v>
      </c>
      <c r="Q11" s="17" t="s">
        <v>74</v>
      </c>
      <c r="S11" s="18"/>
    </row>
    <row r="12" spans="1:19">
      <c r="A12" s="2"/>
      <c r="B12" s="19" t="s">
        <v>23</v>
      </c>
      <c r="C12" s="20">
        <v>3</v>
      </c>
      <c r="D12" s="21">
        <v>3</v>
      </c>
      <c r="E12" s="21">
        <v>3</v>
      </c>
      <c r="F12" s="21">
        <v>3</v>
      </c>
      <c r="G12" s="21">
        <v>5</v>
      </c>
      <c r="H12" s="21">
        <v>5</v>
      </c>
      <c r="I12" s="22" t="s">
        <v>80</v>
      </c>
      <c r="J12" s="20">
        <v>3</v>
      </c>
      <c r="K12" s="21">
        <v>5</v>
      </c>
      <c r="L12" s="21">
        <v>3</v>
      </c>
      <c r="M12" s="22" t="s">
        <v>80</v>
      </c>
      <c r="N12" s="23">
        <v>2</v>
      </c>
      <c r="O12" s="21">
        <v>3</v>
      </c>
      <c r="P12" s="21">
        <v>4</v>
      </c>
      <c r="Q12" s="24" t="s">
        <v>80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5</v>
      </c>
      <c r="G13" s="21">
        <v>5</v>
      </c>
      <c r="H13" s="21">
        <v>4</v>
      </c>
      <c r="I13" s="22" t="s">
        <v>80</v>
      </c>
      <c r="J13" s="20">
        <v>4</v>
      </c>
      <c r="K13" s="21">
        <v>5</v>
      </c>
      <c r="L13" s="21">
        <v>3</v>
      </c>
      <c r="M13" s="22" t="s">
        <v>80</v>
      </c>
      <c r="N13" s="23">
        <v>5</v>
      </c>
      <c r="O13" s="21">
        <v>5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5</v>
      </c>
      <c r="K14" s="21">
        <v>4</v>
      </c>
      <c r="L14" s="21">
        <v>4</v>
      </c>
      <c r="M14" s="22" t="s">
        <v>80</v>
      </c>
      <c r="N14" s="23">
        <v>4</v>
      </c>
      <c r="O14" s="21">
        <v>2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5</v>
      </c>
      <c r="L15" s="21">
        <v>5</v>
      </c>
      <c r="M15" s="22" t="s">
        <v>80</v>
      </c>
      <c r="N15" s="23">
        <v>5</v>
      </c>
      <c r="O15" s="21">
        <v>4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4</v>
      </c>
      <c r="E16" s="21">
        <v>4</v>
      </c>
      <c r="F16" s="21">
        <v>5</v>
      </c>
      <c r="G16" s="21">
        <v>5</v>
      </c>
      <c r="H16" s="21">
        <v>4</v>
      </c>
      <c r="I16" s="22" t="s">
        <v>80</v>
      </c>
      <c r="J16" s="20">
        <v>4</v>
      </c>
      <c r="K16" s="21">
        <v>4</v>
      </c>
      <c r="L16" s="21">
        <v>3</v>
      </c>
      <c r="M16" s="22" t="s">
        <v>80</v>
      </c>
      <c r="N16" s="23">
        <v>2</v>
      </c>
      <c r="O16" s="21">
        <v>4</v>
      </c>
      <c r="P16" s="21">
        <v>4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5</v>
      </c>
      <c r="K17" s="21">
        <v>5</v>
      </c>
      <c r="L17" s="21">
        <v>5</v>
      </c>
      <c r="M17" s="22" t="s">
        <v>80</v>
      </c>
      <c r="N17" s="23">
        <v>5</v>
      </c>
      <c r="O17" s="21">
        <v>5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2</v>
      </c>
      <c r="E18" s="21">
        <v>2</v>
      </c>
      <c r="F18" s="21">
        <v>5</v>
      </c>
      <c r="G18" s="21">
        <v>5</v>
      </c>
      <c r="H18" s="21">
        <v>5</v>
      </c>
      <c r="I18" s="22" t="s">
        <v>80</v>
      </c>
      <c r="J18" s="20">
        <v>3</v>
      </c>
      <c r="K18" s="21">
        <v>2</v>
      </c>
      <c r="L18" s="21">
        <v>4</v>
      </c>
      <c r="M18" s="22" t="s">
        <v>80</v>
      </c>
      <c r="N18" s="23">
        <v>4</v>
      </c>
      <c r="O18" s="21">
        <v>3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2</v>
      </c>
      <c r="E19" s="21">
        <v>2</v>
      </c>
      <c r="F19" s="21">
        <v>5</v>
      </c>
      <c r="G19" s="21">
        <v>5</v>
      </c>
      <c r="H19" s="21">
        <v>5</v>
      </c>
      <c r="I19" s="22" t="s">
        <v>80</v>
      </c>
      <c r="J19" s="20">
        <v>5</v>
      </c>
      <c r="K19" s="21">
        <v>5</v>
      </c>
      <c r="L19" s="21">
        <v>4</v>
      </c>
      <c r="M19" s="22" t="s">
        <v>80</v>
      </c>
      <c r="N19" s="23">
        <v>5</v>
      </c>
      <c r="O19" s="21">
        <v>5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4</v>
      </c>
      <c r="M20" s="22" t="s">
        <v>80</v>
      </c>
      <c r="N20" s="23">
        <v>4</v>
      </c>
      <c r="O20" s="21">
        <v>5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5</v>
      </c>
      <c r="D21" s="21">
        <v>5</v>
      </c>
      <c r="E21" s="21">
        <v>5</v>
      </c>
      <c r="F21" s="21">
        <v>4</v>
      </c>
      <c r="G21" s="21">
        <v>5</v>
      </c>
      <c r="H21" s="21">
        <v>4</v>
      </c>
      <c r="I21" s="22" t="s">
        <v>80</v>
      </c>
      <c r="J21" s="20">
        <v>3</v>
      </c>
      <c r="K21" s="21">
        <v>3</v>
      </c>
      <c r="L21" s="21">
        <v>3</v>
      </c>
      <c r="M21" s="22" t="s">
        <v>80</v>
      </c>
      <c r="N21" s="23">
        <v>4</v>
      </c>
      <c r="O21" s="21">
        <v>5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4</v>
      </c>
      <c r="E22" s="21">
        <v>4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5</v>
      </c>
      <c r="L22" s="21">
        <v>3</v>
      </c>
      <c r="M22" s="22" t="s">
        <v>80</v>
      </c>
      <c r="N22" s="23">
        <v>4</v>
      </c>
      <c r="O22" s="21">
        <v>4</v>
      </c>
      <c r="P22" s="21">
        <v>3</v>
      </c>
      <c r="Q22" s="24" t="s">
        <v>80</v>
      </c>
      <c r="S22" s="18"/>
    </row>
    <row r="23" spans="1:19">
      <c r="A23" s="2"/>
      <c r="B23" s="19" t="s">
        <v>34</v>
      </c>
      <c r="C23" s="20">
        <v>4</v>
      </c>
      <c r="D23" s="21">
        <v>3</v>
      </c>
      <c r="E23" s="21">
        <v>3</v>
      </c>
      <c r="F23" s="21">
        <v>5</v>
      </c>
      <c r="G23" s="21">
        <v>5</v>
      </c>
      <c r="H23" s="21">
        <v>4</v>
      </c>
      <c r="I23" s="22" t="s">
        <v>80</v>
      </c>
      <c r="J23" s="20">
        <v>5</v>
      </c>
      <c r="K23" s="21">
        <v>5</v>
      </c>
      <c r="L23" s="21">
        <v>4</v>
      </c>
      <c r="M23" s="22" t="s">
        <v>80</v>
      </c>
      <c r="N23" s="23">
        <v>5</v>
      </c>
      <c r="O23" s="21">
        <v>5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5</v>
      </c>
      <c r="L24" s="21">
        <v>5</v>
      </c>
      <c r="M24" s="22" t="s">
        <v>80</v>
      </c>
      <c r="N24" s="23">
        <v>5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3</v>
      </c>
      <c r="E25" s="21">
        <v>3</v>
      </c>
      <c r="F25" s="21">
        <v>5</v>
      </c>
      <c r="G25" s="21">
        <v>4</v>
      </c>
      <c r="H25" s="21">
        <v>4</v>
      </c>
      <c r="I25" s="22" t="s">
        <v>80</v>
      </c>
      <c r="J25" s="20">
        <v>5</v>
      </c>
      <c r="K25" s="21">
        <v>5</v>
      </c>
      <c r="L25" s="21">
        <v>4</v>
      </c>
      <c r="M25" s="22" t="s">
        <v>80</v>
      </c>
      <c r="N25" s="23">
        <v>5</v>
      </c>
      <c r="O25" s="21">
        <v>5</v>
      </c>
      <c r="P25" s="21">
        <v>5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2</v>
      </c>
      <c r="E26" s="21">
        <v>2</v>
      </c>
      <c r="F26" s="21">
        <v>5</v>
      </c>
      <c r="G26" s="21">
        <v>5</v>
      </c>
      <c r="H26" s="21">
        <v>5</v>
      </c>
      <c r="I26" s="22" t="s">
        <v>80</v>
      </c>
      <c r="J26" s="20">
        <v>5</v>
      </c>
      <c r="K26" s="21">
        <v>5</v>
      </c>
      <c r="L26" s="21">
        <v>4</v>
      </c>
      <c r="M26" s="22" t="s">
        <v>80</v>
      </c>
      <c r="N26" s="23">
        <v>5</v>
      </c>
      <c r="O26" s="21">
        <v>5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3</v>
      </c>
      <c r="E27" s="21">
        <v>3</v>
      </c>
      <c r="F27" s="21">
        <v>5</v>
      </c>
      <c r="G27" s="21">
        <v>5</v>
      </c>
      <c r="H27" s="21">
        <v>5</v>
      </c>
      <c r="I27" s="22" t="s">
        <v>80</v>
      </c>
      <c r="J27" s="20">
        <v>5</v>
      </c>
      <c r="K27" s="21">
        <v>5</v>
      </c>
      <c r="L27" s="21">
        <v>5</v>
      </c>
      <c r="M27" s="22" t="s">
        <v>80</v>
      </c>
      <c r="N27" s="23">
        <v>3</v>
      </c>
      <c r="O27" s="21">
        <v>4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2</v>
      </c>
      <c r="E28" s="21">
        <v>2</v>
      </c>
      <c r="F28" s="21">
        <v>5</v>
      </c>
      <c r="G28" s="21">
        <v>5</v>
      </c>
      <c r="H28" s="21">
        <v>5</v>
      </c>
      <c r="I28" s="22" t="s">
        <v>80</v>
      </c>
      <c r="J28" s="20">
        <v>5</v>
      </c>
      <c r="K28" s="21">
        <v>5</v>
      </c>
      <c r="L28" s="21">
        <v>3</v>
      </c>
      <c r="M28" s="22" t="s">
        <v>80</v>
      </c>
      <c r="N28" s="23">
        <v>5</v>
      </c>
      <c r="O28" s="21">
        <v>5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4</v>
      </c>
      <c r="D29" s="21">
        <v>2</v>
      </c>
      <c r="E29" s="21">
        <v>2</v>
      </c>
      <c r="F29" s="21">
        <v>5</v>
      </c>
      <c r="G29" s="21">
        <v>4</v>
      </c>
      <c r="H29" s="21">
        <v>3</v>
      </c>
      <c r="I29" s="22" t="s">
        <v>80</v>
      </c>
      <c r="J29" s="20">
        <v>4</v>
      </c>
      <c r="K29" s="21">
        <v>3</v>
      </c>
      <c r="L29" s="21">
        <v>2</v>
      </c>
      <c r="M29" s="22" t="s">
        <v>80</v>
      </c>
      <c r="N29" s="23">
        <v>4</v>
      </c>
      <c r="O29" s="21">
        <v>5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4</v>
      </c>
      <c r="E30" s="21">
        <v>4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5</v>
      </c>
      <c r="L30" s="21">
        <v>5</v>
      </c>
      <c r="M30" s="22" t="s">
        <v>80</v>
      </c>
      <c r="N30" s="23">
        <v>5</v>
      </c>
      <c r="O30" s="21">
        <v>5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5</v>
      </c>
      <c r="K31" s="21">
        <v>4</v>
      </c>
      <c r="L31" s="21">
        <v>4</v>
      </c>
      <c r="M31" s="22" t="s">
        <v>80</v>
      </c>
      <c r="N31" s="23">
        <v>4</v>
      </c>
      <c r="O31" s="21">
        <v>5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4</v>
      </c>
      <c r="E32" s="21">
        <v>4</v>
      </c>
      <c r="F32" s="21">
        <v>5</v>
      </c>
      <c r="G32" s="21">
        <v>5</v>
      </c>
      <c r="H32" s="21">
        <v>5</v>
      </c>
      <c r="I32" s="22" t="s">
        <v>80</v>
      </c>
      <c r="J32" s="20">
        <v>5</v>
      </c>
      <c r="K32" s="21">
        <v>5</v>
      </c>
      <c r="L32" s="21">
        <v>3</v>
      </c>
      <c r="M32" s="22" t="s">
        <v>80</v>
      </c>
      <c r="N32" s="23">
        <v>5</v>
      </c>
      <c r="O32" s="21">
        <v>5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4</v>
      </c>
      <c r="E33" s="21">
        <v>4</v>
      </c>
      <c r="F33" s="21">
        <v>5</v>
      </c>
      <c r="G33" s="21">
        <v>5</v>
      </c>
      <c r="H33" s="21">
        <v>5</v>
      </c>
      <c r="I33" s="22" t="s">
        <v>80</v>
      </c>
      <c r="J33" s="20">
        <v>5</v>
      </c>
      <c r="K33" s="21">
        <v>5</v>
      </c>
      <c r="L33" s="21">
        <v>5</v>
      </c>
      <c r="M33" s="22" t="s">
        <v>80</v>
      </c>
      <c r="N33" s="23">
        <v>5</v>
      </c>
      <c r="O33" s="21">
        <v>5</v>
      </c>
      <c r="P33" s="21">
        <v>4</v>
      </c>
      <c r="Q33" s="24" t="s">
        <v>80</v>
      </c>
      <c r="S33" s="18"/>
    </row>
    <row r="34" spans="1:19">
      <c r="A34" s="2"/>
      <c r="B34" s="19" t="s">
        <v>45</v>
      </c>
      <c r="C34" s="20">
        <v>4</v>
      </c>
      <c r="D34" s="21">
        <v>2</v>
      </c>
      <c r="E34" s="21">
        <v>2</v>
      </c>
      <c r="F34" s="21">
        <v>4</v>
      </c>
      <c r="G34" s="21">
        <v>4</v>
      </c>
      <c r="H34" s="21">
        <v>4</v>
      </c>
      <c r="I34" s="22" t="s">
        <v>80</v>
      </c>
      <c r="J34" s="20">
        <v>4</v>
      </c>
      <c r="K34" s="21">
        <v>3</v>
      </c>
      <c r="L34" s="21">
        <v>4</v>
      </c>
      <c r="M34" s="22" t="s">
        <v>80</v>
      </c>
      <c r="N34" s="23">
        <v>4</v>
      </c>
      <c r="O34" s="21">
        <v>3</v>
      </c>
      <c r="P34" s="21">
        <v>3</v>
      </c>
      <c r="Q34" s="24" t="s">
        <v>80</v>
      </c>
      <c r="S34" s="18"/>
    </row>
    <row r="35" spans="1:19">
      <c r="A35" s="2"/>
      <c r="B35" s="19" t="s">
        <v>46</v>
      </c>
      <c r="C35" s="20">
        <v>4</v>
      </c>
      <c r="D35" s="21">
        <v>2</v>
      </c>
      <c r="E35" s="21">
        <v>2</v>
      </c>
      <c r="F35" s="21">
        <v>4</v>
      </c>
      <c r="G35" s="21">
        <v>5</v>
      </c>
      <c r="H35" s="21">
        <v>3</v>
      </c>
      <c r="I35" s="22" t="s">
        <v>80</v>
      </c>
      <c r="J35" s="20">
        <v>4</v>
      </c>
      <c r="K35" s="21">
        <v>3</v>
      </c>
      <c r="L35" s="21">
        <v>3</v>
      </c>
      <c r="M35" s="22" t="s">
        <v>80</v>
      </c>
      <c r="N35" s="23">
        <v>3</v>
      </c>
      <c r="O35" s="21">
        <v>4</v>
      </c>
      <c r="P35" s="21">
        <v>4</v>
      </c>
      <c r="Q35" s="24" t="s">
        <v>80</v>
      </c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25</v>
      </c>
      <c r="D49" s="33">
        <f t="shared" si="0"/>
        <v>18</v>
      </c>
      <c r="E49" s="33">
        <f t="shared" si="0"/>
        <v>18</v>
      </c>
      <c r="F49" s="33">
        <f t="shared" si="0"/>
        <v>25</v>
      </c>
      <c r="G49" s="33">
        <f t="shared" si="0"/>
        <v>25</v>
      </c>
      <c r="H49" s="33">
        <f t="shared" si="0"/>
        <v>25</v>
      </c>
      <c r="I49" s="34"/>
      <c r="J49" s="32">
        <f>J96</f>
        <v>24</v>
      </c>
      <c r="K49" s="33">
        <f>K96</f>
        <v>23</v>
      </c>
      <c r="L49" s="33">
        <f>L96</f>
        <v>23</v>
      </c>
      <c r="M49" s="34"/>
      <c r="N49" s="35">
        <f>N96</f>
        <v>22</v>
      </c>
      <c r="O49" s="33">
        <f>O96</f>
        <v>24</v>
      </c>
      <c r="P49" s="33">
        <f>P96</f>
        <v>25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4.5999999999999996</v>
      </c>
      <c r="D50" s="38">
        <f t="shared" si="1"/>
        <v>3.48</v>
      </c>
      <c r="E50" s="38">
        <f t="shared" si="1"/>
        <v>3.48</v>
      </c>
      <c r="F50" s="38">
        <f t="shared" si="1"/>
        <v>4.72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4.4000000000000004</v>
      </c>
      <c r="K50" s="38">
        <f>K104</f>
        <v>4.32</v>
      </c>
      <c r="L50" s="38">
        <f>L104</f>
        <v>3.76</v>
      </c>
      <c r="M50" s="39" t="s">
        <v>62</v>
      </c>
      <c r="N50" s="40">
        <f>N104</f>
        <v>4.16</v>
      </c>
      <c r="O50" s="38">
        <f>O104</f>
        <v>4.4000000000000004</v>
      </c>
      <c r="P50" s="38">
        <f>P104</f>
        <v>4.4000000000000004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25</v>
      </c>
      <c r="D88" s="43">
        <f t="shared" si="2"/>
        <v>25</v>
      </c>
      <c r="E88" s="43">
        <f t="shared" si="2"/>
        <v>25</v>
      </c>
      <c r="F88" s="43">
        <f t="shared" si="2"/>
        <v>25</v>
      </c>
      <c r="G88" s="43">
        <f t="shared" si="2"/>
        <v>25</v>
      </c>
      <c r="H88" s="43">
        <f t="shared" si="2"/>
        <v>25</v>
      </c>
      <c r="I88" s="43"/>
      <c r="J88" s="43">
        <f>COUNT(J11:J48)</f>
        <v>25</v>
      </c>
      <c r="K88" s="43">
        <f>COUNT(K11:K48)</f>
        <v>25</v>
      </c>
      <c r="L88" s="43">
        <f>COUNT(L11:L48)</f>
        <v>25</v>
      </c>
      <c r="M88" s="43"/>
      <c r="N88" s="43">
        <f>COUNT(N11:N48)</f>
        <v>25</v>
      </c>
      <c r="O88" s="43">
        <f>COUNT(O11:O48)</f>
        <v>25</v>
      </c>
      <c r="P88" s="43">
        <f>COUNT(P11:P48)</f>
        <v>25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16</v>
      </c>
      <c r="D92" s="44">
        <f t="shared" si="3"/>
        <v>6</v>
      </c>
      <c r="E92" s="44">
        <f t="shared" si="3"/>
        <v>6</v>
      </c>
      <c r="F92" s="44">
        <f t="shared" si="3"/>
        <v>20</v>
      </c>
      <c r="G92" s="44">
        <f t="shared" si="3"/>
        <v>22</v>
      </c>
      <c r="H92" s="44">
        <f t="shared" si="3"/>
        <v>17</v>
      </c>
      <c r="I92" s="44"/>
      <c r="J92" s="44">
        <f>COUNTIF(J11:J48,5)</f>
        <v>15</v>
      </c>
      <c r="K92" s="44">
        <f>COUNTIF(K11:K48,5)</f>
        <v>16</v>
      </c>
      <c r="L92" s="44">
        <f>COUNTIF(L11:L48,5)</f>
        <v>6</v>
      </c>
      <c r="M92" s="44"/>
      <c r="N92" s="44">
        <f>COUNTIF(N11:N48,5)</f>
        <v>12</v>
      </c>
      <c r="O92" s="44">
        <f>COUNTIF(O11:O48,5)</f>
        <v>15</v>
      </c>
      <c r="P92" s="44">
        <f>COUNTIF(P11:P48,5)</f>
        <v>14</v>
      </c>
      <c r="Q92" s="44"/>
    </row>
    <row r="93" spans="2:17">
      <c r="B93" s="180"/>
      <c r="C93" s="44">
        <f t="shared" ref="C93:H93" si="4">COUNTIF(C11:C48,4)</f>
        <v>8</v>
      </c>
      <c r="D93" s="44">
        <f t="shared" si="4"/>
        <v>7</v>
      </c>
      <c r="E93" s="44">
        <f t="shared" si="4"/>
        <v>7</v>
      </c>
      <c r="F93" s="44">
        <f t="shared" si="4"/>
        <v>3</v>
      </c>
      <c r="G93" s="44">
        <f t="shared" si="4"/>
        <v>3</v>
      </c>
      <c r="H93" s="44">
        <f t="shared" si="4"/>
        <v>6</v>
      </c>
      <c r="I93" s="44"/>
      <c r="J93" s="44">
        <f>COUNTIF(J11:J48,4)</f>
        <v>6</v>
      </c>
      <c r="K93" s="44">
        <f>COUNTIF(K11:K48,4)</f>
        <v>3</v>
      </c>
      <c r="L93" s="44">
        <f>COUNTIF(L11:L48,4)</f>
        <v>9</v>
      </c>
      <c r="M93" s="44"/>
      <c r="N93" s="44">
        <f>COUNTIF(N11:N48,4)</f>
        <v>8</v>
      </c>
      <c r="O93" s="44">
        <f>COUNTIF(O11:O48,4)</f>
        <v>6</v>
      </c>
      <c r="P93" s="44">
        <f>COUNTIF(P11:P48,4)</f>
        <v>7</v>
      </c>
      <c r="Q93" s="44"/>
    </row>
    <row r="94" spans="2:17">
      <c r="B94" s="180"/>
      <c r="C94" s="44">
        <f t="shared" ref="C94:H94" si="5">COUNTIF(C11:C48,3)</f>
        <v>1</v>
      </c>
      <c r="D94" s="44">
        <f t="shared" si="5"/>
        <v>5</v>
      </c>
      <c r="E94" s="44">
        <f t="shared" si="5"/>
        <v>5</v>
      </c>
      <c r="F94" s="44">
        <f t="shared" si="5"/>
        <v>2</v>
      </c>
      <c r="G94" s="44">
        <f t="shared" si="5"/>
        <v>0</v>
      </c>
      <c r="H94" s="44">
        <f t="shared" si="5"/>
        <v>2</v>
      </c>
      <c r="I94" s="44"/>
      <c r="J94" s="44">
        <f>COUNTIF(J11:J48,3)</f>
        <v>3</v>
      </c>
      <c r="K94" s="44">
        <f>COUNTIF(K11:K48,3)</f>
        <v>4</v>
      </c>
      <c r="L94" s="44">
        <f>COUNTIF(L11:L48,3)</f>
        <v>8</v>
      </c>
      <c r="M94" s="44"/>
      <c r="N94" s="44">
        <f>COUNTIF(N11:N48,3)</f>
        <v>2</v>
      </c>
      <c r="O94" s="44">
        <f>COUNTIF(O11:O48,3)</f>
        <v>3</v>
      </c>
      <c r="P94" s="44">
        <f>COUNTIF(P11:P48,3)</f>
        <v>4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7</v>
      </c>
      <c r="E95" s="44">
        <f t="shared" si="6"/>
        <v>7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1</v>
      </c>
      <c r="K95" s="44">
        <f>COUNTIF(K11:K48,2)</f>
        <v>2</v>
      </c>
      <c r="L95" s="44">
        <f>COUNTIF(L11:L48,2)</f>
        <v>2</v>
      </c>
      <c r="M95" s="44"/>
      <c r="N95" s="44">
        <f>COUNTIF(N11:N48,2)</f>
        <v>3</v>
      </c>
      <c r="O95" s="44">
        <f>COUNTIF(O11:O48,2)</f>
        <v>1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25</v>
      </c>
      <c r="D96" s="43">
        <f t="shared" si="7"/>
        <v>18</v>
      </c>
      <c r="E96" s="43">
        <f t="shared" si="7"/>
        <v>18</v>
      </c>
      <c r="F96" s="43">
        <f t="shared" si="7"/>
        <v>25</v>
      </c>
      <c r="G96" s="43">
        <f t="shared" si="7"/>
        <v>25</v>
      </c>
      <c r="H96" s="43">
        <f t="shared" si="7"/>
        <v>25</v>
      </c>
      <c r="I96" s="43"/>
      <c r="J96" s="43">
        <f>SUM(J92:J94)</f>
        <v>24</v>
      </c>
      <c r="K96" s="43">
        <f>SUM(K92:K94)</f>
        <v>23</v>
      </c>
      <c r="L96" s="43">
        <f>SUM(L92:L94)</f>
        <v>23</v>
      </c>
      <c r="M96" s="43"/>
      <c r="N96" s="43">
        <f>SUM(N92:N94)</f>
        <v>22</v>
      </c>
      <c r="O96" s="43">
        <f>SUM(O92:O94)</f>
        <v>24</v>
      </c>
      <c r="P96" s="43">
        <f>SUM(P92:P94)</f>
        <v>25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72</v>
      </c>
      <c r="E97" s="44">
        <f t="shared" si="8"/>
        <v>72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96</v>
      </c>
      <c r="K97" s="44">
        <f>(K96/K88)*100</f>
        <v>92</v>
      </c>
      <c r="L97" s="44">
        <f>(L96/L88)*100</f>
        <v>92</v>
      </c>
      <c r="M97" s="44"/>
      <c r="N97" s="44">
        <f>(N96/N88)*100</f>
        <v>88</v>
      </c>
      <c r="O97" s="44">
        <f>(O96/O88)*100</f>
        <v>96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80</v>
      </c>
      <c r="D99" s="44">
        <f t="shared" si="9"/>
        <v>30</v>
      </c>
      <c r="E99" s="44">
        <f t="shared" si="9"/>
        <v>30</v>
      </c>
      <c r="F99" s="44">
        <f t="shared" si="9"/>
        <v>100</v>
      </c>
      <c r="G99" s="44">
        <f t="shared" si="9"/>
        <v>110</v>
      </c>
      <c r="H99" s="44">
        <f t="shared" si="9"/>
        <v>85</v>
      </c>
      <c r="I99" s="44"/>
      <c r="J99" s="44">
        <f>(5*J92)</f>
        <v>75</v>
      </c>
      <c r="K99" s="44">
        <f>(5*K92)</f>
        <v>80</v>
      </c>
      <c r="L99" s="44">
        <f>(5*L92)</f>
        <v>30</v>
      </c>
      <c r="M99" s="44"/>
      <c r="N99" s="44">
        <f>(5*N92)</f>
        <v>60</v>
      </c>
      <c r="O99" s="44">
        <f>(5*O92)</f>
        <v>75</v>
      </c>
      <c r="P99" s="44">
        <f>(5*P92)</f>
        <v>70</v>
      </c>
      <c r="Q99" s="44"/>
    </row>
    <row r="100" spans="2:17">
      <c r="B100" s="182"/>
      <c r="C100" s="44">
        <f>(4*C93)</f>
        <v>32</v>
      </c>
      <c r="D100" s="44">
        <f>(4*D93)</f>
        <v>28</v>
      </c>
      <c r="E100" s="44">
        <f>(4*E93)</f>
        <v>28</v>
      </c>
      <c r="F100" s="44">
        <f>(4*F93)</f>
        <v>12</v>
      </c>
      <c r="G100" s="44">
        <f t="shared" si="9"/>
        <v>15</v>
      </c>
      <c r="H100" s="44">
        <f t="shared" si="9"/>
        <v>30</v>
      </c>
      <c r="I100" s="44"/>
      <c r="J100" s="44">
        <f>(4*J93)</f>
        <v>24</v>
      </c>
      <c r="K100" s="44">
        <f>(4*K93)</f>
        <v>12</v>
      </c>
      <c r="L100" s="44">
        <f>(4*L93)</f>
        <v>36</v>
      </c>
      <c r="M100" s="44"/>
      <c r="N100" s="44">
        <f>(4*N93)</f>
        <v>32</v>
      </c>
      <c r="O100" s="44">
        <f>(4*O93)</f>
        <v>24</v>
      </c>
      <c r="P100" s="44">
        <f>(4*P93)</f>
        <v>28</v>
      </c>
      <c r="Q100" s="44"/>
    </row>
    <row r="101" spans="2:17">
      <c r="B101" s="182"/>
      <c r="C101" s="44">
        <f>(3*C94)</f>
        <v>3</v>
      </c>
      <c r="D101" s="44">
        <f>(3*D94)</f>
        <v>15</v>
      </c>
      <c r="E101" s="44">
        <f>(3*E94)</f>
        <v>15</v>
      </c>
      <c r="F101" s="44">
        <f>(3*F94)</f>
        <v>6</v>
      </c>
      <c r="G101" s="44">
        <f t="shared" si="9"/>
        <v>0</v>
      </c>
      <c r="H101" s="44">
        <f t="shared" si="9"/>
        <v>10</v>
      </c>
      <c r="I101" s="44"/>
      <c r="J101" s="44">
        <f>(3*J94)</f>
        <v>9</v>
      </c>
      <c r="K101" s="44">
        <f>(3*K94)</f>
        <v>12</v>
      </c>
      <c r="L101" s="44">
        <f>(3*L94)</f>
        <v>24</v>
      </c>
      <c r="M101" s="44"/>
      <c r="N101" s="44">
        <f>(3*N94)</f>
        <v>6</v>
      </c>
      <c r="O101" s="44">
        <f>(3*O94)</f>
        <v>9</v>
      </c>
      <c r="P101" s="44">
        <f>(3*P94)</f>
        <v>12</v>
      </c>
      <c r="Q101" s="44"/>
    </row>
    <row r="102" spans="2:17">
      <c r="B102" s="182"/>
      <c r="C102" s="44">
        <f>(2*C95)</f>
        <v>0</v>
      </c>
      <c r="D102" s="44">
        <f>(2*D95)</f>
        <v>14</v>
      </c>
      <c r="E102" s="44">
        <f>(2*E95)</f>
        <v>14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2</v>
      </c>
      <c r="K102" s="44">
        <f>(2*K95)</f>
        <v>4</v>
      </c>
      <c r="L102" s="44">
        <f>(2*L95)</f>
        <v>4</v>
      </c>
      <c r="M102" s="44"/>
      <c r="N102" s="44">
        <f>(2*N95)</f>
        <v>6</v>
      </c>
      <c r="O102" s="44">
        <f>(2*O95)</f>
        <v>2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115</v>
      </c>
      <c r="D103" s="43">
        <f t="shared" si="10"/>
        <v>87</v>
      </c>
      <c r="E103" s="43">
        <f t="shared" si="10"/>
        <v>87</v>
      </c>
      <c r="F103" s="43">
        <f t="shared" si="10"/>
        <v>118</v>
      </c>
      <c r="G103" s="43">
        <f t="shared" si="10"/>
        <v>125</v>
      </c>
      <c r="H103" s="43">
        <f t="shared" si="10"/>
        <v>125</v>
      </c>
      <c r="I103" s="43"/>
      <c r="J103" s="43">
        <f>SUM(J99:J102)</f>
        <v>110</v>
      </c>
      <c r="K103" s="43">
        <f>SUM(K99:K102)</f>
        <v>108</v>
      </c>
      <c r="L103" s="43">
        <f>SUM(L99:L102)</f>
        <v>94</v>
      </c>
      <c r="M103" s="43"/>
      <c r="N103" s="43">
        <f>SUM(N99:N102)</f>
        <v>104</v>
      </c>
      <c r="O103" s="43">
        <f>SUM(O99:O102)</f>
        <v>110</v>
      </c>
      <c r="P103" s="43">
        <f>SUM(P99:P102)</f>
        <v>110</v>
      </c>
      <c r="Q103" s="44"/>
    </row>
    <row r="104" spans="2:17" ht="60">
      <c r="B104" s="46" t="s">
        <v>69</v>
      </c>
      <c r="C104" s="47">
        <f t="shared" ref="C104:H104" si="11">(C103/C88)</f>
        <v>4.5999999999999996</v>
      </c>
      <c r="D104" s="47">
        <f t="shared" si="11"/>
        <v>3.48</v>
      </c>
      <c r="E104" s="47">
        <f t="shared" si="11"/>
        <v>3.48</v>
      </c>
      <c r="F104" s="47">
        <f t="shared" si="11"/>
        <v>4.72</v>
      </c>
      <c r="G104" s="47">
        <f t="shared" si="11"/>
        <v>5</v>
      </c>
      <c r="H104" s="47">
        <f t="shared" si="11"/>
        <v>5</v>
      </c>
      <c r="I104" s="44"/>
      <c r="J104" s="47">
        <f>(J103/J88)</f>
        <v>4.4000000000000004</v>
      </c>
      <c r="K104" s="47">
        <f>(K103/K88)</f>
        <v>4.32</v>
      </c>
      <c r="L104" s="47">
        <f>(L103/L88)</f>
        <v>3.76</v>
      </c>
      <c r="M104" s="44"/>
      <c r="N104" s="47">
        <f>(N103/N88)</f>
        <v>4.16</v>
      </c>
      <c r="O104" s="47">
        <f>(O103/O88)</f>
        <v>4.4000000000000004</v>
      </c>
      <c r="P104" s="47">
        <f>(P103/P88)</f>
        <v>4.4000000000000004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25</v>
      </c>
      <c r="J108" s="44"/>
      <c r="K108" s="44"/>
      <c r="L108" s="44"/>
      <c r="M108" s="44">
        <f>COUNTIF(M11:M48,"A")</f>
        <v>24</v>
      </c>
      <c r="N108" s="44"/>
      <c r="O108" s="44"/>
      <c r="P108" s="44"/>
      <c r="Q108" s="44">
        <f>COUNTIF(Q11:Q48,"A")</f>
        <v>24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1</v>
      </c>
      <c r="N109" s="44"/>
      <c r="O109" s="44"/>
      <c r="P109" s="44"/>
      <c r="Q109" s="44">
        <f>COUNTIF(Q11:Q48,"D")</f>
        <v>1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1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24</v>
      </c>
    </row>
    <row r="118" spans="2:3">
      <c r="B118" s="49" t="s">
        <v>78</v>
      </c>
      <c r="C118" s="44">
        <f>SUM(C114:C117)</f>
        <v>25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18"/>
  <sheetViews>
    <sheetView topLeftCell="A43" workbookViewId="0">
      <selection activeCell="C11" sqref="C11:Q4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86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3</v>
      </c>
      <c r="E11" s="13">
        <v>3</v>
      </c>
      <c r="F11" s="13">
        <v>5</v>
      </c>
      <c r="G11" s="13">
        <v>4</v>
      </c>
      <c r="H11" s="13">
        <v>4</v>
      </c>
      <c r="I11" s="14" t="s">
        <v>80</v>
      </c>
      <c r="J11" s="12">
        <v>3</v>
      </c>
      <c r="K11" s="13">
        <v>3</v>
      </c>
      <c r="L11" s="13">
        <v>3</v>
      </c>
      <c r="M11" s="15" t="s">
        <v>80</v>
      </c>
      <c r="N11" s="16">
        <v>3</v>
      </c>
      <c r="O11" s="13">
        <v>3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3</v>
      </c>
      <c r="E12" s="21">
        <v>3</v>
      </c>
      <c r="F12" s="21">
        <v>5</v>
      </c>
      <c r="G12" s="21">
        <v>5</v>
      </c>
      <c r="H12" s="21">
        <v>4</v>
      </c>
      <c r="I12" s="22" t="s">
        <v>80</v>
      </c>
      <c r="J12" s="20">
        <v>3</v>
      </c>
      <c r="K12" s="21">
        <v>2</v>
      </c>
      <c r="L12" s="21">
        <v>2</v>
      </c>
      <c r="M12" s="22" t="s">
        <v>80</v>
      </c>
      <c r="N12" s="23">
        <v>2</v>
      </c>
      <c r="O12" s="21">
        <v>2</v>
      </c>
      <c r="P12" s="21">
        <v>3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4</v>
      </c>
      <c r="E13" s="21">
        <v>4</v>
      </c>
      <c r="F13" s="21">
        <v>5</v>
      </c>
      <c r="G13" s="21">
        <v>5</v>
      </c>
      <c r="H13" s="21">
        <v>4</v>
      </c>
      <c r="I13" s="22" t="s">
        <v>80</v>
      </c>
      <c r="J13" s="20">
        <v>2</v>
      </c>
      <c r="K13" s="21">
        <v>3</v>
      </c>
      <c r="L13" s="21">
        <v>2</v>
      </c>
      <c r="M13" s="22" t="s">
        <v>80</v>
      </c>
      <c r="N13" s="23">
        <v>3</v>
      </c>
      <c r="O13" s="21">
        <v>2</v>
      </c>
      <c r="P13" s="21">
        <v>3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4</v>
      </c>
      <c r="E14" s="21">
        <v>4</v>
      </c>
      <c r="F14" s="21">
        <v>5</v>
      </c>
      <c r="G14" s="21">
        <v>5</v>
      </c>
      <c r="H14" s="21">
        <v>5</v>
      </c>
      <c r="I14" s="22" t="s">
        <v>80</v>
      </c>
      <c r="J14" s="20">
        <v>4</v>
      </c>
      <c r="K14" s="21">
        <v>5</v>
      </c>
      <c r="L14" s="21">
        <v>3</v>
      </c>
      <c r="M14" s="22" t="s">
        <v>80</v>
      </c>
      <c r="N14" s="23">
        <v>4</v>
      </c>
      <c r="O14" s="21">
        <v>3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5</v>
      </c>
      <c r="D15" s="21">
        <v>3</v>
      </c>
      <c r="E15" s="21">
        <v>3</v>
      </c>
      <c r="F15" s="21">
        <v>5</v>
      </c>
      <c r="G15" s="21">
        <v>5</v>
      </c>
      <c r="H15" s="21">
        <v>5</v>
      </c>
      <c r="I15" s="22" t="s">
        <v>80</v>
      </c>
      <c r="J15" s="20">
        <v>5</v>
      </c>
      <c r="K15" s="21">
        <v>3</v>
      </c>
      <c r="L15" s="21">
        <v>2</v>
      </c>
      <c r="M15" s="22" t="s">
        <v>80</v>
      </c>
      <c r="N15" s="23">
        <v>2</v>
      </c>
      <c r="O15" s="21">
        <v>2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5</v>
      </c>
      <c r="K16" s="21">
        <v>5</v>
      </c>
      <c r="L16" s="21">
        <v>5</v>
      </c>
      <c r="M16" s="22" t="s">
        <v>80</v>
      </c>
      <c r="N16" s="23">
        <v>5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3</v>
      </c>
      <c r="E17" s="21">
        <v>3</v>
      </c>
      <c r="F17" s="21">
        <v>5</v>
      </c>
      <c r="G17" s="21">
        <v>4</v>
      </c>
      <c r="H17" s="21">
        <v>4</v>
      </c>
      <c r="I17" s="22" t="s">
        <v>80</v>
      </c>
      <c r="J17" s="20">
        <v>3</v>
      </c>
      <c r="K17" s="21">
        <v>3</v>
      </c>
      <c r="L17" s="21">
        <v>3</v>
      </c>
      <c r="M17" s="22" t="s">
        <v>80</v>
      </c>
      <c r="N17" s="23">
        <v>2</v>
      </c>
      <c r="O17" s="21">
        <v>2</v>
      </c>
      <c r="P17" s="21">
        <v>5</v>
      </c>
      <c r="Q17" s="22" t="s">
        <v>80</v>
      </c>
      <c r="S17" s="18"/>
    </row>
    <row r="18" spans="1:19">
      <c r="A18" s="2"/>
      <c r="B18" s="19" t="s">
        <v>29</v>
      </c>
      <c r="C18" s="20">
        <v>4</v>
      </c>
      <c r="D18" s="21">
        <v>3</v>
      </c>
      <c r="E18" s="21">
        <v>3</v>
      </c>
      <c r="F18" s="21">
        <v>5</v>
      </c>
      <c r="G18" s="21">
        <v>5</v>
      </c>
      <c r="H18" s="21">
        <v>3</v>
      </c>
      <c r="I18" s="22" t="s">
        <v>80</v>
      </c>
      <c r="J18" s="20">
        <v>2</v>
      </c>
      <c r="K18" s="21">
        <v>4</v>
      </c>
      <c r="L18" s="21">
        <v>3</v>
      </c>
      <c r="M18" s="22" t="s">
        <v>80</v>
      </c>
      <c r="N18" s="23">
        <v>2</v>
      </c>
      <c r="O18" s="21">
        <v>2</v>
      </c>
      <c r="P18" s="21">
        <v>3</v>
      </c>
      <c r="Q18" s="22" t="s">
        <v>80</v>
      </c>
      <c r="S18" s="18"/>
    </row>
    <row r="19" spans="1:19">
      <c r="A19" s="2"/>
      <c r="B19" s="19" t="s">
        <v>30</v>
      </c>
      <c r="C19" s="20">
        <v>4</v>
      </c>
      <c r="D19" s="21">
        <v>3</v>
      </c>
      <c r="E19" s="21">
        <v>3</v>
      </c>
      <c r="F19" s="21">
        <v>5</v>
      </c>
      <c r="G19" s="21">
        <v>5</v>
      </c>
      <c r="H19" s="21">
        <v>5</v>
      </c>
      <c r="I19" s="22" t="s">
        <v>80</v>
      </c>
      <c r="J19" s="20">
        <v>3</v>
      </c>
      <c r="K19" s="21">
        <v>5</v>
      </c>
      <c r="L19" s="21">
        <v>2</v>
      </c>
      <c r="M19" s="22" t="s">
        <v>80</v>
      </c>
      <c r="N19" s="23">
        <v>3</v>
      </c>
      <c r="O19" s="21">
        <v>4</v>
      </c>
      <c r="P19" s="21">
        <v>5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5</v>
      </c>
      <c r="K20" s="21">
        <v>5</v>
      </c>
      <c r="L20" s="21">
        <v>4</v>
      </c>
      <c r="M20" s="22" t="s">
        <v>80</v>
      </c>
      <c r="N20" s="23">
        <v>4</v>
      </c>
      <c r="O20" s="21">
        <v>4</v>
      </c>
      <c r="P20" s="21">
        <v>4</v>
      </c>
      <c r="Q20" s="24" t="s">
        <v>80</v>
      </c>
      <c r="S20" s="18"/>
    </row>
    <row r="21" spans="1:19">
      <c r="A21" s="2"/>
      <c r="B21" s="19" t="s">
        <v>32</v>
      </c>
      <c r="C21" s="20">
        <v>2</v>
      </c>
      <c r="D21" s="21">
        <v>5</v>
      </c>
      <c r="E21" s="21">
        <v>5</v>
      </c>
      <c r="F21" s="21">
        <v>5</v>
      </c>
      <c r="G21" s="21">
        <v>5</v>
      </c>
      <c r="H21" s="21">
        <v>5</v>
      </c>
      <c r="I21" s="22" t="s">
        <v>80</v>
      </c>
      <c r="J21" s="20">
        <v>5</v>
      </c>
      <c r="K21" s="21">
        <v>4</v>
      </c>
      <c r="L21" s="21">
        <v>4</v>
      </c>
      <c r="M21" s="22" t="s">
        <v>80</v>
      </c>
      <c r="N21" s="23">
        <v>3</v>
      </c>
      <c r="O21" s="21">
        <v>3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2" t="s">
        <v>80</v>
      </c>
      <c r="J22" s="20">
        <v>4</v>
      </c>
      <c r="K22" s="21">
        <v>4</v>
      </c>
      <c r="L22" s="21">
        <v>3</v>
      </c>
      <c r="M22" s="22" t="s">
        <v>80</v>
      </c>
      <c r="N22" s="23">
        <v>4</v>
      </c>
      <c r="O22" s="21">
        <v>4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4</v>
      </c>
      <c r="E23" s="21">
        <v>4</v>
      </c>
      <c r="F23" s="21">
        <v>5</v>
      </c>
      <c r="G23" s="21">
        <v>5</v>
      </c>
      <c r="H23" s="21">
        <v>5</v>
      </c>
      <c r="I23" s="22" t="s">
        <v>80</v>
      </c>
      <c r="J23" s="20">
        <v>4</v>
      </c>
      <c r="K23" s="21">
        <v>4</v>
      </c>
      <c r="L23" s="21">
        <v>3</v>
      </c>
      <c r="M23" s="22" t="s">
        <v>80</v>
      </c>
      <c r="N23" s="23">
        <v>3</v>
      </c>
      <c r="O23" s="21">
        <v>3</v>
      </c>
      <c r="P23" s="21">
        <v>4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3</v>
      </c>
      <c r="E24" s="21">
        <v>3</v>
      </c>
      <c r="F24" s="21">
        <v>5</v>
      </c>
      <c r="G24" s="21">
        <v>5</v>
      </c>
      <c r="H24" s="21">
        <v>4</v>
      </c>
      <c r="I24" s="22" t="s">
        <v>80</v>
      </c>
      <c r="J24" s="20">
        <v>4</v>
      </c>
      <c r="K24" s="21">
        <v>2</v>
      </c>
      <c r="L24" s="21">
        <v>2</v>
      </c>
      <c r="M24" s="22" t="s">
        <v>80</v>
      </c>
      <c r="N24" s="23">
        <v>2</v>
      </c>
      <c r="O24" s="21">
        <v>2</v>
      </c>
      <c r="P24" s="21">
        <v>3</v>
      </c>
      <c r="Q24" s="24" t="s">
        <v>80</v>
      </c>
      <c r="S24" s="18"/>
    </row>
    <row r="25" spans="1:19">
      <c r="A25" s="2"/>
      <c r="B25" s="19" t="s">
        <v>36</v>
      </c>
      <c r="C25" s="20">
        <v>4</v>
      </c>
      <c r="D25" s="21">
        <v>2</v>
      </c>
      <c r="E25" s="21">
        <v>2</v>
      </c>
      <c r="F25" s="21">
        <v>4</v>
      </c>
      <c r="G25" s="21">
        <v>4</v>
      </c>
      <c r="H25" s="21">
        <v>4</v>
      </c>
      <c r="I25" s="22" t="s">
        <v>80</v>
      </c>
      <c r="J25" s="20">
        <v>3</v>
      </c>
      <c r="K25" s="21">
        <v>4</v>
      </c>
      <c r="L25" s="21">
        <v>4</v>
      </c>
      <c r="M25" s="22" t="s">
        <v>80</v>
      </c>
      <c r="N25" s="23">
        <v>4</v>
      </c>
      <c r="O25" s="21">
        <v>4</v>
      </c>
      <c r="P25" s="21">
        <v>3</v>
      </c>
      <c r="Q25" s="24" t="s">
        <v>80</v>
      </c>
      <c r="S25" s="18"/>
    </row>
    <row r="26" spans="1:19">
      <c r="A26" s="2"/>
      <c r="B26" s="19" t="s">
        <v>37</v>
      </c>
      <c r="C26" s="20">
        <v>2</v>
      </c>
      <c r="D26" s="21">
        <v>3</v>
      </c>
      <c r="E26" s="21">
        <v>3</v>
      </c>
      <c r="F26" s="21">
        <v>3</v>
      </c>
      <c r="G26" s="21">
        <v>4</v>
      </c>
      <c r="H26" s="21">
        <v>4</v>
      </c>
      <c r="I26" s="22" t="s">
        <v>80</v>
      </c>
      <c r="J26" s="20">
        <v>4</v>
      </c>
      <c r="K26" s="21">
        <v>4</v>
      </c>
      <c r="L26" s="21">
        <v>3</v>
      </c>
      <c r="M26" s="22" t="s">
        <v>80</v>
      </c>
      <c r="N26" s="23">
        <v>2</v>
      </c>
      <c r="O26" s="21">
        <v>3</v>
      </c>
      <c r="P26" s="21">
        <v>5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2</v>
      </c>
      <c r="E27" s="21">
        <v>2</v>
      </c>
      <c r="F27" s="21">
        <v>4</v>
      </c>
      <c r="G27" s="21">
        <v>5</v>
      </c>
      <c r="H27" s="21">
        <v>4</v>
      </c>
      <c r="I27" s="22" t="s">
        <v>80</v>
      </c>
      <c r="J27" s="20">
        <v>3</v>
      </c>
      <c r="K27" s="21">
        <v>2</v>
      </c>
      <c r="L27" s="21">
        <v>4</v>
      </c>
      <c r="M27" s="22" t="s">
        <v>80</v>
      </c>
      <c r="N27" s="23">
        <v>3</v>
      </c>
      <c r="O27" s="21">
        <v>3</v>
      </c>
      <c r="P27" s="21">
        <v>3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4</v>
      </c>
      <c r="E28" s="21">
        <v>4</v>
      </c>
      <c r="F28" s="21">
        <v>5</v>
      </c>
      <c r="G28" s="21">
        <v>5</v>
      </c>
      <c r="H28" s="21">
        <v>4</v>
      </c>
      <c r="I28" s="22" t="s">
        <v>80</v>
      </c>
      <c r="J28" s="20">
        <v>2</v>
      </c>
      <c r="K28" s="21">
        <v>3</v>
      </c>
      <c r="L28" s="21">
        <v>2</v>
      </c>
      <c r="M28" s="22" t="s">
        <v>80</v>
      </c>
      <c r="N28" s="23">
        <v>3</v>
      </c>
      <c r="O28" s="21">
        <v>3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4</v>
      </c>
      <c r="G29" s="21">
        <v>4</v>
      </c>
      <c r="H29" s="21">
        <v>3</v>
      </c>
      <c r="I29" s="22" t="s">
        <v>80</v>
      </c>
      <c r="J29" s="20">
        <v>4</v>
      </c>
      <c r="K29" s="21">
        <v>3</v>
      </c>
      <c r="L29" s="21">
        <v>3</v>
      </c>
      <c r="M29" s="22" t="s">
        <v>80</v>
      </c>
      <c r="N29" s="23">
        <v>4</v>
      </c>
      <c r="O29" s="21">
        <v>3</v>
      </c>
      <c r="P29" s="21">
        <v>4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4</v>
      </c>
      <c r="E30" s="21">
        <v>4</v>
      </c>
      <c r="F30" s="21">
        <v>5</v>
      </c>
      <c r="G30" s="21">
        <v>5</v>
      </c>
      <c r="H30" s="21">
        <v>4</v>
      </c>
      <c r="I30" s="22" t="s">
        <v>80</v>
      </c>
      <c r="J30" s="20">
        <v>3</v>
      </c>
      <c r="K30" s="21">
        <v>3</v>
      </c>
      <c r="L30" s="21">
        <v>3</v>
      </c>
      <c r="M30" s="22" t="s">
        <v>80</v>
      </c>
      <c r="N30" s="23">
        <v>3</v>
      </c>
      <c r="O30" s="21">
        <v>3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4</v>
      </c>
      <c r="K31" s="21">
        <v>3</v>
      </c>
      <c r="L31" s="21">
        <v>2</v>
      </c>
      <c r="M31" s="22" t="s">
        <v>80</v>
      </c>
      <c r="N31" s="23">
        <v>3</v>
      </c>
      <c r="O31" s="21">
        <v>2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3</v>
      </c>
      <c r="E32" s="21">
        <v>3</v>
      </c>
      <c r="F32" s="21">
        <v>4</v>
      </c>
      <c r="G32" s="21">
        <v>5</v>
      </c>
      <c r="H32" s="21">
        <v>5</v>
      </c>
      <c r="I32" s="22" t="s">
        <v>80</v>
      </c>
      <c r="J32" s="20">
        <v>4</v>
      </c>
      <c r="K32" s="21">
        <v>4</v>
      </c>
      <c r="L32" s="21">
        <v>3</v>
      </c>
      <c r="M32" s="22" t="s">
        <v>80</v>
      </c>
      <c r="N32" s="23">
        <v>2</v>
      </c>
      <c r="O32" s="21">
        <v>3</v>
      </c>
      <c r="P32" s="21">
        <v>4</v>
      </c>
      <c r="Q32" s="24" t="s">
        <v>80</v>
      </c>
      <c r="S32" s="18"/>
    </row>
    <row r="33" spans="1:19">
      <c r="A33" s="2"/>
      <c r="B33" s="19" t="s">
        <v>44</v>
      </c>
      <c r="C33" s="20">
        <v>4</v>
      </c>
      <c r="D33" s="21">
        <v>4</v>
      </c>
      <c r="E33" s="21">
        <v>4</v>
      </c>
      <c r="F33" s="21">
        <v>3</v>
      </c>
      <c r="G33" s="21">
        <v>5</v>
      </c>
      <c r="H33" s="21">
        <v>4</v>
      </c>
      <c r="I33" s="22" t="s">
        <v>80</v>
      </c>
      <c r="J33" s="20">
        <v>4</v>
      </c>
      <c r="K33" s="21">
        <v>4</v>
      </c>
      <c r="L33" s="21">
        <v>4</v>
      </c>
      <c r="M33" s="22" t="s">
        <v>80</v>
      </c>
      <c r="N33" s="23">
        <v>2</v>
      </c>
      <c r="O33" s="21">
        <v>5</v>
      </c>
      <c r="P33" s="21">
        <v>3</v>
      </c>
      <c r="Q33" s="24" t="s">
        <v>80</v>
      </c>
      <c r="S33" s="18"/>
    </row>
    <row r="34" spans="1:19">
      <c r="A34" s="2"/>
      <c r="B34" s="19" t="s">
        <v>45</v>
      </c>
      <c r="C34" s="20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2" t="s">
        <v>80</v>
      </c>
      <c r="J34" s="20">
        <v>5</v>
      </c>
      <c r="K34" s="21">
        <v>5</v>
      </c>
      <c r="L34" s="21">
        <v>5</v>
      </c>
      <c r="M34" s="22" t="s">
        <v>80</v>
      </c>
      <c r="N34" s="23">
        <v>5</v>
      </c>
      <c r="O34" s="21">
        <v>5</v>
      </c>
      <c r="P34" s="21">
        <v>5</v>
      </c>
      <c r="Q34" s="24" t="s">
        <v>80</v>
      </c>
      <c r="S34" s="18"/>
    </row>
    <row r="35" spans="1:19">
      <c r="A35" s="2"/>
      <c r="B35" s="19" t="s">
        <v>46</v>
      </c>
      <c r="C35" s="20">
        <v>4</v>
      </c>
      <c r="D35" s="21">
        <v>3</v>
      </c>
      <c r="E35" s="21">
        <v>3</v>
      </c>
      <c r="F35" s="21">
        <v>5</v>
      </c>
      <c r="G35" s="21">
        <v>5</v>
      </c>
      <c r="H35" s="21">
        <v>5</v>
      </c>
      <c r="I35" s="22" t="s">
        <v>80</v>
      </c>
      <c r="J35" s="20">
        <v>3</v>
      </c>
      <c r="K35" s="21">
        <v>5</v>
      </c>
      <c r="L35" s="21">
        <v>2</v>
      </c>
      <c r="M35" s="22" t="s">
        <v>80</v>
      </c>
      <c r="N35" s="23">
        <v>3</v>
      </c>
      <c r="O35" s="21">
        <v>4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5</v>
      </c>
      <c r="D36" s="21">
        <v>4</v>
      </c>
      <c r="E36" s="21">
        <v>4</v>
      </c>
      <c r="F36" s="21">
        <v>5</v>
      </c>
      <c r="G36" s="21">
        <v>5</v>
      </c>
      <c r="H36" s="21">
        <v>5</v>
      </c>
      <c r="I36" s="22" t="s">
        <v>80</v>
      </c>
      <c r="J36" s="20">
        <v>5</v>
      </c>
      <c r="K36" s="21">
        <v>5</v>
      </c>
      <c r="L36" s="21">
        <v>4</v>
      </c>
      <c r="M36" s="22" t="s">
        <v>80</v>
      </c>
      <c r="N36" s="23">
        <v>4</v>
      </c>
      <c r="O36" s="21">
        <v>4</v>
      </c>
      <c r="P36" s="21">
        <v>4</v>
      </c>
      <c r="Q36" s="24" t="s">
        <v>80</v>
      </c>
      <c r="S36" s="18"/>
    </row>
    <row r="37" spans="1:19">
      <c r="A37" s="2"/>
      <c r="B37" s="19" t="s">
        <v>48</v>
      </c>
      <c r="C37" s="20">
        <v>2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2" t="s">
        <v>80</v>
      </c>
      <c r="J37" s="20">
        <v>5</v>
      </c>
      <c r="K37" s="21">
        <v>4</v>
      </c>
      <c r="L37" s="21">
        <v>4</v>
      </c>
      <c r="M37" s="22" t="s">
        <v>80</v>
      </c>
      <c r="N37" s="23">
        <v>3</v>
      </c>
      <c r="O37" s="21">
        <v>3</v>
      </c>
      <c r="P37" s="21">
        <v>5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5</v>
      </c>
      <c r="E38" s="21">
        <v>5</v>
      </c>
      <c r="F38" s="21">
        <v>5</v>
      </c>
      <c r="G38" s="21">
        <v>5</v>
      </c>
      <c r="H38" s="21">
        <v>5</v>
      </c>
      <c r="I38" s="22" t="s">
        <v>80</v>
      </c>
      <c r="J38" s="20">
        <v>4</v>
      </c>
      <c r="K38" s="21">
        <v>4</v>
      </c>
      <c r="L38" s="21">
        <v>3</v>
      </c>
      <c r="M38" s="22" t="s">
        <v>80</v>
      </c>
      <c r="N38" s="23">
        <v>4</v>
      </c>
      <c r="O38" s="21">
        <v>4</v>
      </c>
      <c r="P38" s="21">
        <v>5</v>
      </c>
      <c r="Q38" s="24" t="s">
        <v>80</v>
      </c>
      <c r="S38" s="18"/>
    </row>
    <row r="39" spans="1:19">
      <c r="A39" s="2"/>
      <c r="B39" s="19" t="s">
        <v>50</v>
      </c>
      <c r="C39" s="20">
        <v>5</v>
      </c>
      <c r="D39" s="21">
        <v>4</v>
      </c>
      <c r="E39" s="21">
        <v>4</v>
      </c>
      <c r="F39" s="21">
        <v>5</v>
      </c>
      <c r="G39" s="21">
        <v>5</v>
      </c>
      <c r="H39" s="21">
        <v>5</v>
      </c>
      <c r="I39" s="22" t="s">
        <v>80</v>
      </c>
      <c r="J39" s="20">
        <v>4</v>
      </c>
      <c r="K39" s="21">
        <v>4</v>
      </c>
      <c r="L39" s="21">
        <v>3</v>
      </c>
      <c r="M39" s="22" t="s">
        <v>80</v>
      </c>
      <c r="N39" s="23">
        <v>3</v>
      </c>
      <c r="O39" s="21">
        <v>3</v>
      </c>
      <c r="P39" s="21">
        <v>4</v>
      </c>
      <c r="Q39" s="24" t="s">
        <v>80</v>
      </c>
      <c r="S39" s="18"/>
    </row>
    <row r="40" spans="1:19">
      <c r="A40" s="2"/>
      <c r="B40" s="19" t="s">
        <v>51</v>
      </c>
      <c r="C40" s="20">
        <v>4</v>
      </c>
      <c r="D40" s="21">
        <v>3</v>
      </c>
      <c r="E40" s="21">
        <v>3</v>
      </c>
      <c r="F40" s="21">
        <v>5</v>
      </c>
      <c r="G40" s="21">
        <v>5</v>
      </c>
      <c r="H40" s="21">
        <v>4</v>
      </c>
      <c r="I40" s="22" t="s">
        <v>80</v>
      </c>
      <c r="J40" s="20">
        <v>4</v>
      </c>
      <c r="K40" s="21">
        <v>2</v>
      </c>
      <c r="L40" s="21">
        <v>2</v>
      </c>
      <c r="M40" s="22" t="s">
        <v>80</v>
      </c>
      <c r="N40" s="23">
        <v>2</v>
      </c>
      <c r="O40" s="21">
        <v>2</v>
      </c>
      <c r="P40" s="21">
        <v>3</v>
      </c>
      <c r="Q40" s="24" t="s">
        <v>80</v>
      </c>
      <c r="S40" s="18"/>
    </row>
    <row r="41" spans="1:19">
      <c r="A41" s="2"/>
      <c r="B41" s="19" t="s">
        <v>52</v>
      </c>
      <c r="C41" s="20">
        <v>4</v>
      </c>
      <c r="D41" s="21">
        <v>2</v>
      </c>
      <c r="E41" s="21">
        <v>2</v>
      </c>
      <c r="F41" s="21">
        <v>4</v>
      </c>
      <c r="G41" s="21">
        <v>4</v>
      </c>
      <c r="H41" s="21">
        <v>4</v>
      </c>
      <c r="I41" s="22" t="s">
        <v>80</v>
      </c>
      <c r="J41" s="20">
        <v>2</v>
      </c>
      <c r="K41" s="21">
        <v>4</v>
      </c>
      <c r="L41" s="21">
        <v>4</v>
      </c>
      <c r="M41" s="22" t="s">
        <v>80</v>
      </c>
      <c r="N41" s="23">
        <v>4</v>
      </c>
      <c r="O41" s="21">
        <v>4</v>
      </c>
      <c r="P41" s="21">
        <v>3</v>
      </c>
      <c r="Q41" s="24" t="s">
        <v>80</v>
      </c>
      <c r="S41" s="18"/>
    </row>
    <row r="42" spans="1:19">
      <c r="A42" s="2"/>
      <c r="B42" s="19" t="s">
        <v>53</v>
      </c>
      <c r="C42" s="20">
        <v>4</v>
      </c>
      <c r="D42" s="21">
        <v>4</v>
      </c>
      <c r="E42" s="21">
        <v>4</v>
      </c>
      <c r="F42" s="21">
        <v>3</v>
      </c>
      <c r="G42" s="21">
        <v>3</v>
      </c>
      <c r="H42" s="21">
        <v>3</v>
      </c>
      <c r="I42" s="22" t="s">
        <v>80</v>
      </c>
      <c r="J42" s="20">
        <v>3</v>
      </c>
      <c r="K42" s="21">
        <v>4</v>
      </c>
      <c r="L42" s="21">
        <v>4</v>
      </c>
      <c r="M42" s="22" t="s">
        <v>80</v>
      </c>
      <c r="N42" s="23">
        <v>4</v>
      </c>
      <c r="O42" s="21">
        <v>4</v>
      </c>
      <c r="P42" s="21">
        <v>3</v>
      </c>
      <c r="Q42" s="24" t="s">
        <v>80</v>
      </c>
      <c r="S42" s="18"/>
    </row>
    <row r="43" spans="1:19">
      <c r="A43" s="2"/>
      <c r="B43" s="19" t="s">
        <v>54</v>
      </c>
      <c r="C43" s="20">
        <v>5</v>
      </c>
      <c r="D43" s="21">
        <v>5</v>
      </c>
      <c r="E43" s="21">
        <v>5</v>
      </c>
      <c r="F43" s="21">
        <v>5</v>
      </c>
      <c r="G43" s="21">
        <v>5</v>
      </c>
      <c r="H43" s="21">
        <v>5</v>
      </c>
      <c r="I43" s="22" t="s">
        <v>80</v>
      </c>
      <c r="J43" s="20">
        <v>2</v>
      </c>
      <c r="K43" s="21">
        <v>5</v>
      </c>
      <c r="L43" s="21">
        <v>5</v>
      </c>
      <c r="M43" s="22" t="s">
        <v>80</v>
      </c>
      <c r="N43" s="23">
        <v>5</v>
      </c>
      <c r="O43" s="21">
        <v>5</v>
      </c>
      <c r="P43" s="21">
        <v>5</v>
      </c>
      <c r="Q43" s="24" t="s">
        <v>80</v>
      </c>
      <c r="S43" s="18"/>
    </row>
    <row r="44" spans="1:19">
      <c r="A44" s="2"/>
      <c r="B44" s="19" t="s">
        <v>55</v>
      </c>
      <c r="C44" s="20">
        <v>5</v>
      </c>
      <c r="D44" s="21">
        <v>5</v>
      </c>
      <c r="E44" s="21">
        <v>5</v>
      </c>
      <c r="F44" s="21">
        <v>3</v>
      </c>
      <c r="G44" s="21">
        <v>5</v>
      </c>
      <c r="H44" s="21">
        <v>5</v>
      </c>
      <c r="I44" s="22" t="s">
        <v>80</v>
      </c>
      <c r="J44" s="20">
        <v>2</v>
      </c>
      <c r="K44" s="21">
        <v>3</v>
      </c>
      <c r="L44" s="21">
        <v>3</v>
      </c>
      <c r="M44" s="22" t="s">
        <v>80</v>
      </c>
      <c r="N44" s="23">
        <v>2</v>
      </c>
      <c r="O44" s="21">
        <v>4</v>
      </c>
      <c r="P44" s="21">
        <v>3</v>
      </c>
      <c r="Q44" s="24" t="s">
        <v>80</v>
      </c>
      <c r="S44" s="18"/>
    </row>
    <row r="45" spans="1:19">
      <c r="A45" s="2"/>
      <c r="B45" s="19" t="s">
        <v>56</v>
      </c>
      <c r="C45" s="20">
        <v>5</v>
      </c>
      <c r="D45" s="21">
        <v>3</v>
      </c>
      <c r="E45" s="21">
        <v>3</v>
      </c>
      <c r="F45" s="21">
        <v>5</v>
      </c>
      <c r="G45" s="21">
        <v>5</v>
      </c>
      <c r="H45" s="21">
        <v>5</v>
      </c>
      <c r="I45" s="22" t="s">
        <v>80</v>
      </c>
      <c r="J45" s="20">
        <v>3</v>
      </c>
      <c r="K45" s="21">
        <v>2</v>
      </c>
      <c r="L45" s="21">
        <v>3</v>
      </c>
      <c r="M45" s="22" t="s">
        <v>80</v>
      </c>
      <c r="N45" s="23">
        <v>4</v>
      </c>
      <c r="O45" s="21">
        <v>5</v>
      </c>
      <c r="P45" s="21">
        <v>5</v>
      </c>
      <c r="Q45" s="24" t="s">
        <v>80</v>
      </c>
      <c r="S45" s="18"/>
    </row>
    <row r="46" spans="1:19">
      <c r="A46" s="2"/>
      <c r="B46" s="19" t="s">
        <v>57</v>
      </c>
      <c r="C46" s="20">
        <v>4</v>
      </c>
      <c r="D46" s="21">
        <v>4</v>
      </c>
      <c r="E46" s="21">
        <v>4</v>
      </c>
      <c r="F46" s="21">
        <v>4</v>
      </c>
      <c r="G46" s="21">
        <v>5</v>
      </c>
      <c r="H46" s="21">
        <v>4</v>
      </c>
      <c r="I46" s="22" t="s">
        <v>80</v>
      </c>
      <c r="J46" s="20">
        <v>2</v>
      </c>
      <c r="K46" s="21">
        <v>2</v>
      </c>
      <c r="L46" s="21">
        <v>3</v>
      </c>
      <c r="M46" s="22" t="s">
        <v>80</v>
      </c>
      <c r="N46" s="23">
        <v>2</v>
      </c>
      <c r="O46" s="21">
        <v>2</v>
      </c>
      <c r="P46" s="21">
        <v>4</v>
      </c>
      <c r="Q46" s="24" t="s">
        <v>80</v>
      </c>
      <c r="S46" s="18"/>
    </row>
    <row r="47" spans="1:19">
      <c r="A47" s="2"/>
      <c r="B47" s="19" t="s">
        <v>58</v>
      </c>
      <c r="C47" s="20">
        <v>4</v>
      </c>
      <c r="D47" s="21">
        <v>3</v>
      </c>
      <c r="E47" s="21">
        <v>3</v>
      </c>
      <c r="F47" s="21">
        <v>5</v>
      </c>
      <c r="G47" s="21">
        <v>5</v>
      </c>
      <c r="H47" s="21">
        <v>5</v>
      </c>
      <c r="I47" s="22" t="s">
        <v>80</v>
      </c>
      <c r="J47" s="20">
        <v>3</v>
      </c>
      <c r="K47" s="21">
        <v>5</v>
      </c>
      <c r="L47" s="21">
        <v>2</v>
      </c>
      <c r="M47" s="22" t="s">
        <v>80</v>
      </c>
      <c r="N47" s="23">
        <v>3</v>
      </c>
      <c r="O47" s="21">
        <v>4</v>
      </c>
      <c r="P47" s="21">
        <v>5</v>
      </c>
      <c r="Q47" s="24" t="s">
        <v>80</v>
      </c>
      <c r="S47" s="18"/>
    </row>
    <row r="48" spans="1:19" ht="15.75" thickBot="1">
      <c r="A48" s="2"/>
      <c r="B48" s="25" t="s">
        <v>59</v>
      </c>
      <c r="C48" s="26">
        <v>5</v>
      </c>
      <c r="D48" s="27">
        <v>4</v>
      </c>
      <c r="E48" s="27">
        <v>4</v>
      </c>
      <c r="F48" s="27">
        <v>5</v>
      </c>
      <c r="G48" s="27">
        <v>5</v>
      </c>
      <c r="H48" s="27">
        <v>5</v>
      </c>
      <c r="I48" s="28" t="s">
        <v>80</v>
      </c>
      <c r="J48" s="26">
        <v>2</v>
      </c>
      <c r="K48" s="27">
        <v>5</v>
      </c>
      <c r="L48" s="27">
        <v>4</v>
      </c>
      <c r="M48" s="28" t="s">
        <v>80</v>
      </c>
      <c r="N48" s="29">
        <v>4</v>
      </c>
      <c r="O48" s="27">
        <v>4</v>
      </c>
      <c r="P48" s="27">
        <v>4</v>
      </c>
      <c r="Q48" s="30" t="s">
        <v>80</v>
      </c>
      <c r="S48" s="18"/>
    </row>
    <row r="49" spans="1:17" ht="39" thickBot="1">
      <c r="A49" s="2"/>
      <c r="B49" s="31" t="s">
        <v>60</v>
      </c>
      <c r="C49" s="32">
        <f t="shared" ref="C49:H49" si="0">C96</f>
        <v>35</v>
      </c>
      <c r="D49" s="33">
        <f t="shared" si="0"/>
        <v>35</v>
      </c>
      <c r="E49" s="33">
        <f t="shared" si="0"/>
        <v>35</v>
      </c>
      <c r="F49" s="33">
        <f t="shared" si="0"/>
        <v>38</v>
      </c>
      <c r="G49" s="33">
        <f t="shared" si="0"/>
        <v>38</v>
      </c>
      <c r="H49" s="33">
        <f t="shared" si="0"/>
        <v>38</v>
      </c>
      <c r="I49" s="34"/>
      <c r="J49" s="32">
        <f>J96</f>
        <v>30</v>
      </c>
      <c r="K49" s="33">
        <f>K96</f>
        <v>32</v>
      </c>
      <c r="L49" s="33">
        <f>L96</f>
        <v>28</v>
      </c>
      <c r="M49" s="34"/>
      <c r="N49" s="35">
        <f>N96</f>
        <v>27</v>
      </c>
      <c r="O49" s="33">
        <f>O96</f>
        <v>29</v>
      </c>
      <c r="P49" s="33">
        <f>P96</f>
        <v>38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4.4210526315789478</v>
      </c>
      <c r="D50" s="38">
        <f t="shared" si="1"/>
        <v>3.763157894736842</v>
      </c>
      <c r="E50" s="38">
        <f t="shared" si="1"/>
        <v>3.763157894736842</v>
      </c>
      <c r="F50" s="38">
        <f t="shared" si="1"/>
        <v>4.6315789473684212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3.4736842105263159</v>
      </c>
      <c r="K50" s="38">
        <f>K104</f>
        <v>3.7105263157894739</v>
      </c>
      <c r="L50" s="38">
        <f>L104</f>
        <v>3.1578947368421053</v>
      </c>
      <c r="M50" s="39" t="s">
        <v>62</v>
      </c>
      <c r="N50" s="40">
        <f>N104</f>
        <v>3.1578947368421053</v>
      </c>
      <c r="O50" s="38">
        <f>O104</f>
        <v>3.3421052631578947</v>
      </c>
      <c r="P50" s="38">
        <f>P104</f>
        <v>4.1052631578947372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38</v>
      </c>
      <c r="D88" s="43">
        <f t="shared" si="2"/>
        <v>38</v>
      </c>
      <c r="E88" s="43">
        <f t="shared" si="2"/>
        <v>38</v>
      </c>
      <c r="F88" s="43">
        <f t="shared" si="2"/>
        <v>38</v>
      </c>
      <c r="G88" s="43">
        <f t="shared" si="2"/>
        <v>38</v>
      </c>
      <c r="H88" s="43">
        <f t="shared" si="2"/>
        <v>38</v>
      </c>
      <c r="I88" s="43"/>
      <c r="J88" s="43">
        <f>COUNT(J11:J48)</f>
        <v>38</v>
      </c>
      <c r="K88" s="43">
        <f>COUNT(K11:K48)</f>
        <v>38</v>
      </c>
      <c r="L88" s="43">
        <f>COUNT(L11:L48)</f>
        <v>38</v>
      </c>
      <c r="M88" s="43"/>
      <c r="N88" s="43">
        <f>COUNT(N11:N48)</f>
        <v>38</v>
      </c>
      <c r="O88" s="43">
        <f>COUNT(O11:O48)</f>
        <v>38</v>
      </c>
      <c r="P88" s="43">
        <f>COUNT(P11:P48)</f>
        <v>38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22</v>
      </c>
      <c r="D92" s="44">
        <f t="shared" si="3"/>
        <v>10</v>
      </c>
      <c r="E92" s="44">
        <f t="shared" si="3"/>
        <v>10</v>
      </c>
      <c r="F92" s="44">
        <f t="shared" si="3"/>
        <v>28</v>
      </c>
      <c r="G92" s="44">
        <f t="shared" si="3"/>
        <v>31</v>
      </c>
      <c r="H92" s="44">
        <f t="shared" si="3"/>
        <v>21</v>
      </c>
      <c r="I92" s="44"/>
      <c r="J92" s="44">
        <f>COUNTIF(J11:J48,5)</f>
        <v>7</v>
      </c>
      <c r="K92" s="44">
        <f>COUNTIF(K11:K48,5)</f>
        <v>10</v>
      </c>
      <c r="L92" s="44">
        <f>COUNTIF(L11:L48,5)</f>
        <v>3</v>
      </c>
      <c r="M92" s="44"/>
      <c r="N92" s="44">
        <f>COUNTIF(N11:N48,5)</f>
        <v>3</v>
      </c>
      <c r="O92" s="44">
        <f>COUNTIF(O11:O48,5)</f>
        <v>5</v>
      </c>
      <c r="P92" s="44">
        <f>COUNTIF(P11:P48,5)</f>
        <v>16</v>
      </c>
      <c r="Q92" s="44"/>
    </row>
    <row r="93" spans="2:17">
      <c r="B93" s="180"/>
      <c r="C93" s="44">
        <f t="shared" ref="C93:H93" si="4">COUNTIF(C11:C48,4)</f>
        <v>13</v>
      </c>
      <c r="D93" s="44">
        <f t="shared" si="4"/>
        <v>12</v>
      </c>
      <c r="E93" s="44">
        <f t="shared" si="4"/>
        <v>12</v>
      </c>
      <c r="F93" s="44">
        <f t="shared" si="4"/>
        <v>6</v>
      </c>
      <c r="G93" s="44">
        <f t="shared" si="4"/>
        <v>6</v>
      </c>
      <c r="H93" s="44">
        <f t="shared" si="4"/>
        <v>14</v>
      </c>
      <c r="I93" s="44"/>
      <c r="J93" s="44">
        <f>COUNTIF(J11:J48,4)</f>
        <v>12</v>
      </c>
      <c r="K93" s="44">
        <f>COUNTIF(K11:K48,4)</f>
        <v>13</v>
      </c>
      <c r="L93" s="44">
        <f>COUNTIF(L11:L48,4)</f>
        <v>10</v>
      </c>
      <c r="M93" s="44"/>
      <c r="N93" s="44">
        <f>COUNTIF(N11:N48,4)</f>
        <v>11</v>
      </c>
      <c r="O93" s="44">
        <f>COUNTIF(O11:O48,4)</f>
        <v>12</v>
      </c>
      <c r="P93" s="44">
        <f>COUNTIF(P11:P48,4)</f>
        <v>10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13</v>
      </c>
      <c r="E94" s="44">
        <f t="shared" si="5"/>
        <v>13</v>
      </c>
      <c r="F94" s="44">
        <f t="shared" si="5"/>
        <v>4</v>
      </c>
      <c r="G94" s="44">
        <f t="shared" si="5"/>
        <v>1</v>
      </c>
      <c r="H94" s="44">
        <f t="shared" si="5"/>
        <v>3</v>
      </c>
      <c r="I94" s="44"/>
      <c r="J94" s="44">
        <f>COUNTIF(J11:J48,3)</f>
        <v>11</v>
      </c>
      <c r="K94" s="44">
        <f>COUNTIF(K11:K48,3)</f>
        <v>9</v>
      </c>
      <c r="L94" s="44">
        <f>COUNTIF(L11:L48,3)</f>
        <v>15</v>
      </c>
      <c r="M94" s="44"/>
      <c r="N94" s="44">
        <f>COUNTIF(N11:N48,3)</f>
        <v>13</v>
      </c>
      <c r="O94" s="44">
        <f>COUNTIF(O11:O48,3)</f>
        <v>12</v>
      </c>
      <c r="P94" s="44">
        <f>COUNTIF(P11:P48,3)</f>
        <v>12</v>
      </c>
      <c r="Q94" s="44"/>
    </row>
    <row r="95" spans="2:17">
      <c r="B95" s="181"/>
      <c r="C95" s="44">
        <f t="shared" ref="C95:H95" si="6">COUNTIF(C11:C48,2)</f>
        <v>3</v>
      </c>
      <c r="D95" s="44">
        <f t="shared" si="6"/>
        <v>3</v>
      </c>
      <c r="E95" s="44">
        <f t="shared" si="6"/>
        <v>3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4"/>
      <c r="J95" s="44">
        <f>COUNTIF(J11:J48,2)</f>
        <v>8</v>
      </c>
      <c r="K95" s="44">
        <f>COUNTIF(K11:K48,2)</f>
        <v>6</v>
      </c>
      <c r="L95" s="44">
        <f>COUNTIF(L11:L48,2)</f>
        <v>10</v>
      </c>
      <c r="M95" s="44"/>
      <c r="N95" s="44">
        <f>COUNTIF(N11:N48,2)</f>
        <v>11</v>
      </c>
      <c r="O95" s="44">
        <f>COUNTIF(O11:O48,2)</f>
        <v>9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35</v>
      </c>
      <c r="D96" s="43">
        <f t="shared" si="7"/>
        <v>35</v>
      </c>
      <c r="E96" s="43">
        <f t="shared" si="7"/>
        <v>35</v>
      </c>
      <c r="F96" s="43">
        <f t="shared" si="7"/>
        <v>38</v>
      </c>
      <c r="G96" s="43">
        <f t="shared" si="7"/>
        <v>38</v>
      </c>
      <c r="H96" s="43">
        <f t="shared" si="7"/>
        <v>38</v>
      </c>
      <c r="I96" s="43"/>
      <c r="J96" s="43">
        <f>SUM(J92:J94)</f>
        <v>30</v>
      </c>
      <c r="K96" s="43">
        <f>SUM(K92:K94)</f>
        <v>32</v>
      </c>
      <c r="L96" s="43">
        <f>SUM(L92:L94)</f>
        <v>28</v>
      </c>
      <c r="M96" s="43"/>
      <c r="N96" s="43">
        <f>SUM(N92:N94)</f>
        <v>27</v>
      </c>
      <c r="O96" s="43">
        <f>SUM(O92:O94)</f>
        <v>29</v>
      </c>
      <c r="P96" s="43">
        <f>SUM(P92:P94)</f>
        <v>38</v>
      </c>
      <c r="Q96" s="44"/>
    </row>
    <row r="97" spans="2:17">
      <c r="B97" s="44" t="s">
        <v>67</v>
      </c>
      <c r="C97" s="44">
        <f t="shared" ref="C97:H97" si="8">(C96/C88)*100</f>
        <v>92.10526315789474</v>
      </c>
      <c r="D97" s="44">
        <f t="shared" si="8"/>
        <v>92.10526315789474</v>
      </c>
      <c r="E97" s="44">
        <f t="shared" si="8"/>
        <v>92.10526315789474</v>
      </c>
      <c r="F97" s="44">
        <f t="shared" si="8"/>
        <v>100</v>
      </c>
      <c r="G97" s="44">
        <f t="shared" si="8"/>
        <v>100</v>
      </c>
      <c r="H97" s="44">
        <f t="shared" si="8"/>
        <v>100</v>
      </c>
      <c r="I97" s="44"/>
      <c r="J97" s="44">
        <f>(J96/J88)*100</f>
        <v>78.94736842105263</v>
      </c>
      <c r="K97" s="44">
        <f>(K96/K88)*100</f>
        <v>84.210526315789465</v>
      </c>
      <c r="L97" s="44">
        <f>(L96/L88)*100</f>
        <v>73.68421052631578</v>
      </c>
      <c r="M97" s="44"/>
      <c r="N97" s="44">
        <f>(N96/N88)*100</f>
        <v>71.05263157894737</v>
      </c>
      <c r="O97" s="44">
        <f>(O96/O88)*100</f>
        <v>76.31578947368422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110</v>
      </c>
      <c r="D99" s="44">
        <f t="shared" si="9"/>
        <v>50</v>
      </c>
      <c r="E99" s="44">
        <f t="shared" si="9"/>
        <v>50</v>
      </c>
      <c r="F99" s="44">
        <f t="shared" si="9"/>
        <v>140</v>
      </c>
      <c r="G99" s="44">
        <f t="shared" si="9"/>
        <v>155</v>
      </c>
      <c r="H99" s="44">
        <f t="shared" si="9"/>
        <v>105</v>
      </c>
      <c r="I99" s="44"/>
      <c r="J99" s="44">
        <f>(5*J92)</f>
        <v>35</v>
      </c>
      <c r="K99" s="44">
        <f>(5*K92)</f>
        <v>50</v>
      </c>
      <c r="L99" s="44">
        <f>(5*L92)</f>
        <v>15</v>
      </c>
      <c r="M99" s="44"/>
      <c r="N99" s="44">
        <f>(5*N92)</f>
        <v>15</v>
      </c>
      <c r="O99" s="44">
        <f>(5*O92)</f>
        <v>25</v>
      </c>
      <c r="P99" s="44">
        <f>(5*P92)</f>
        <v>80</v>
      </c>
      <c r="Q99" s="44"/>
    </row>
    <row r="100" spans="2:17">
      <c r="B100" s="182"/>
      <c r="C100" s="44">
        <f>(4*C93)</f>
        <v>52</v>
      </c>
      <c r="D100" s="44">
        <f>(4*D93)</f>
        <v>48</v>
      </c>
      <c r="E100" s="44">
        <f>(4*E93)</f>
        <v>48</v>
      </c>
      <c r="F100" s="44">
        <f>(4*F93)</f>
        <v>24</v>
      </c>
      <c r="G100" s="44">
        <f t="shared" si="9"/>
        <v>30</v>
      </c>
      <c r="H100" s="44">
        <f t="shared" si="9"/>
        <v>70</v>
      </c>
      <c r="I100" s="44"/>
      <c r="J100" s="44">
        <f>(4*J93)</f>
        <v>48</v>
      </c>
      <c r="K100" s="44">
        <f>(4*K93)</f>
        <v>52</v>
      </c>
      <c r="L100" s="44">
        <f>(4*L93)</f>
        <v>40</v>
      </c>
      <c r="M100" s="44"/>
      <c r="N100" s="44">
        <f>(4*N93)</f>
        <v>44</v>
      </c>
      <c r="O100" s="44">
        <f>(4*O93)</f>
        <v>48</v>
      </c>
      <c r="P100" s="44">
        <f>(4*P93)</f>
        <v>40</v>
      </c>
      <c r="Q100" s="44"/>
    </row>
    <row r="101" spans="2:17">
      <c r="B101" s="182"/>
      <c r="C101" s="44">
        <f>(3*C94)</f>
        <v>0</v>
      </c>
      <c r="D101" s="44">
        <f>(3*D94)</f>
        <v>39</v>
      </c>
      <c r="E101" s="44">
        <f>(3*E94)</f>
        <v>39</v>
      </c>
      <c r="F101" s="44">
        <f>(3*F94)</f>
        <v>12</v>
      </c>
      <c r="G101" s="44">
        <f t="shared" si="9"/>
        <v>5</v>
      </c>
      <c r="H101" s="44">
        <f t="shared" si="9"/>
        <v>15</v>
      </c>
      <c r="I101" s="44"/>
      <c r="J101" s="44">
        <f>(3*J94)</f>
        <v>33</v>
      </c>
      <c r="K101" s="44">
        <f>(3*K94)</f>
        <v>27</v>
      </c>
      <c r="L101" s="44">
        <f>(3*L94)</f>
        <v>45</v>
      </c>
      <c r="M101" s="44"/>
      <c r="N101" s="44">
        <f>(3*N94)</f>
        <v>39</v>
      </c>
      <c r="O101" s="44">
        <f>(3*O94)</f>
        <v>36</v>
      </c>
      <c r="P101" s="44">
        <f>(3*P94)</f>
        <v>36</v>
      </c>
      <c r="Q101" s="44"/>
    </row>
    <row r="102" spans="2:17">
      <c r="B102" s="182"/>
      <c r="C102" s="44">
        <f>(2*C95)</f>
        <v>6</v>
      </c>
      <c r="D102" s="44">
        <f>(2*D95)</f>
        <v>6</v>
      </c>
      <c r="E102" s="44">
        <f>(2*E95)</f>
        <v>6</v>
      </c>
      <c r="F102" s="44">
        <f>(2*F95)</f>
        <v>0</v>
      </c>
      <c r="G102" s="44">
        <f t="shared" si="9"/>
        <v>0</v>
      </c>
      <c r="H102" s="44">
        <f t="shared" si="9"/>
        <v>0</v>
      </c>
      <c r="I102" s="44"/>
      <c r="J102" s="44">
        <f>(2*J95)</f>
        <v>16</v>
      </c>
      <c r="K102" s="44">
        <f>(2*K95)</f>
        <v>12</v>
      </c>
      <c r="L102" s="44">
        <f>(2*L95)</f>
        <v>20</v>
      </c>
      <c r="M102" s="44"/>
      <c r="N102" s="44">
        <f>(2*N95)</f>
        <v>22</v>
      </c>
      <c r="O102" s="44">
        <f>(2*O95)</f>
        <v>18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168</v>
      </c>
      <c r="D103" s="43">
        <f t="shared" si="10"/>
        <v>143</v>
      </c>
      <c r="E103" s="43">
        <f t="shared" si="10"/>
        <v>143</v>
      </c>
      <c r="F103" s="43">
        <f t="shared" si="10"/>
        <v>176</v>
      </c>
      <c r="G103" s="43">
        <f t="shared" si="10"/>
        <v>190</v>
      </c>
      <c r="H103" s="43">
        <f t="shared" si="10"/>
        <v>190</v>
      </c>
      <c r="I103" s="43"/>
      <c r="J103" s="43">
        <f>SUM(J99:J102)</f>
        <v>132</v>
      </c>
      <c r="K103" s="43">
        <f>SUM(K99:K102)</f>
        <v>141</v>
      </c>
      <c r="L103" s="43">
        <f>SUM(L99:L102)</f>
        <v>120</v>
      </c>
      <c r="M103" s="43"/>
      <c r="N103" s="43">
        <f>SUM(N99:N102)</f>
        <v>120</v>
      </c>
      <c r="O103" s="43">
        <f>SUM(O99:O102)</f>
        <v>127</v>
      </c>
      <c r="P103" s="43">
        <f>SUM(P99:P102)</f>
        <v>156</v>
      </c>
      <c r="Q103" s="44"/>
    </row>
    <row r="104" spans="2:17" ht="60">
      <c r="B104" s="46" t="s">
        <v>69</v>
      </c>
      <c r="C104" s="47">
        <f t="shared" ref="C104:H104" si="11">(C103/C88)</f>
        <v>4.4210526315789478</v>
      </c>
      <c r="D104" s="47">
        <f t="shared" si="11"/>
        <v>3.763157894736842</v>
      </c>
      <c r="E104" s="47">
        <f t="shared" si="11"/>
        <v>3.763157894736842</v>
      </c>
      <c r="F104" s="47">
        <f t="shared" si="11"/>
        <v>4.6315789473684212</v>
      </c>
      <c r="G104" s="47">
        <f t="shared" si="11"/>
        <v>5</v>
      </c>
      <c r="H104" s="47">
        <f t="shared" si="11"/>
        <v>5</v>
      </c>
      <c r="I104" s="44"/>
      <c r="J104" s="47">
        <f>(J103/J88)</f>
        <v>3.4736842105263159</v>
      </c>
      <c r="K104" s="47">
        <f>(K103/K88)</f>
        <v>3.7105263157894739</v>
      </c>
      <c r="L104" s="47">
        <f>(L103/L88)</f>
        <v>3.1578947368421053</v>
      </c>
      <c r="M104" s="44"/>
      <c r="N104" s="47">
        <f>(N103/N88)</f>
        <v>3.1578947368421053</v>
      </c>
      <c r="O104" s="47">
        <f>(O103/O88)</f>
        <v>3.3421052631578947</v>
      </c>
      <c r="P104" s="47">
        <f>(P103/P88)</f>
        <v>4.1052631578947372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38</v>
      </c>
      <c r="J108" s="44"/>
      <c r="K108" s="44"/>
      <c r="L108" s="44"/>
      <c r="M108" s="44">
        <f>COUNTIF(M11:M48,"A")</f>
        <v>38</v>
      </c>
      <c r="N108" s="44"/>
      <c r="O108" s="44"/>
      <c r="P108" s="44"/>
      <c r="Q108" s="44">
        <f>COUNTIF(Q11:Q48,"A")</f>
        <v>38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38</v>
      </c>
    </row>
    <row r="118" spans="2:3">
      <c r="B118" s="49" t="s">
        <v>78</v>
      </c>
      <c r="C118" s="44">
        <f>SUM(C114:C117)</f>
        <v>38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18"/>
  <sheetViews>
    <sheetView topLeftCell="A41" workbookViewId="0">
      <selection activeCell="C11" sqref="C11:Q48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88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5</v>
      </c>
      <c r="D11" s="13">
        <v>4</v>
      </c>
      <c r="E11" s="13">
        <v>4</v>
      </c>
      <c r="F11" s="13">
        <v>5</v>
      </c>
      <c r="G11" s="13">
        <v>5</v>
      </c>
      <c r="H11" s="13">
        <v>5</v>
      </c>
      <c r="I11" s="14" t="s">
        <v>80</v>
      </c>
      <c r="J11" s="12">
        <v>3</v>
      </c>
      <c r="K11" s="13">
        <v>3</v>
      </c>
      <c r="L11" s="13">
        <v>2</v>
      </c>
      <c r="M11" s="15" t="s">
        <v>80</v>
      </c>
      <c r="N11" s="16">
        <v>2</v>
      </c>
      <c r="O11" s="13">
        <v>2</v>
      </c>
      <c r="P11" s="13">
        <v>3</v>
      </c>
      <c r="Q11" s="17" t="s">
        <v>80</v>
      </c>
      <c r="S11" s="18"/>
    </row>
    <row r="12" spans="1:19">
      <c r="A12" s="2"/>
      <c r="B12" s="19" t="s">
        <v>23</v>
      </c>
      <c r="C12" s="20">
        <v>4</v>
      </c>
      <c r="D12" s="21">
        <v>3</v>
      </c>
      <c r="E12" s="21">
        <v>3</v>
      </c>
      <c r="F12" s="21">
        <v>5</v>
      </c>
      <c r="G12" s="21">
        <v>5</v>
      </c>
      <c r="H12" s="21">
        <v>5</v>
      </c>
      <c r="I12" s="22" t="s">
        <v>80</v>
      </c>
      <c r="J12" s="20">
        <v>2</v>
      </c>
      <c r="K12" s="21">
        <v>4</v>
      </c>
      <c r="L12" s="21">
        <v>2</v>
      </c>
      <c r="M12" s="22" t="s">
        <v>80</v>
      </c>
      <c r="N12" s="23">
        <v>4</v>
      </c>
      <c r="O12" s="21">
        <v>4</v>
      </c>
      <c r="P12" s="21">
        <v>3</v>
      </c>
      <c r="Q12" s="24" t="s">
        <v>80</v>
      </c>
      <c r="S12" s="18"/>
    </row>
    <row r="13" spans="1:19">
      <c r="A13" s="2"/>
      <c r="B13" s="19" t="s">
        <v>24</v>
      </c>
      <c r="C13" s="20">
        <v>5</v>
      </c>
      <c r="D13" s="21">
        <v>5</v>
      </c>
      <c r="E13" s="21">
        <v>5</v>
      </c>
      <c r="F13" s="21">
        <v>5</v>
      </c>
      <c r="G13" s="21">
        <v>5</v>
      </c>
      <c r="H13" s="21">
        <v>4</v>
      </c>
      <c r="I13" s="22" t="s">
        <v>80</v>
      </c>
      <c r="J13" s="20">
        <v>2</v>
      </c>
      <c r="K13" s="21">
        <v>2</v>
      </c>
      <c r="L13" s="21">
        <v>4</v>
      </c>
      <c r="M13" s="22" t="s">
        <v>80</v>
      </c>
      <c r="N13" s="23">
        <v>4</v>
      </c>
      <c r="O13" s="21">
        <v>4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5</v>
      </c>
      <c r="D14" s="21">
        <v>3</v>
      </c>
      <c r="E14" s="21">
        <v>3</v>
      </c>
      <c r="F14" s="21">
        <v>5</v>
      </c>
      <c r="G14" s="21">
        <v>5</v>
      </c>
      <c r="H14" s="21">
        <v>5</v>
      </c>
      <c r="I14" s="22" t="s">
        <v>80</v>
      </c>
      <c r="J14" s="20">
        <v>3</v>
      </c>
      <c r="K14" s="21">
        <v>2</v>
      </c>
      <c r="L14" s="21">
        <v>3</v>
      </c>
      <c r="M14" s="22" t="s">
        <v>80</v>
      </c>
      <c r="N14" s="23">
        <v>4</v>
      </c>
      <c r="O14" s="21">
        <v>5</v>
      </c>
      <c r="P14" s="21">
        <v>5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4</v>
      </c>
      <c r="E15" s="21">
        <v>4</v>
      </c>
      <c r="F15" s="21">
        <v>4</v>
      </c>
      <c r="G15" s="21">
        <v>5</v>
      </c>
      <c r="H15" s="21">
        <v>4</v>
      </c>
      <c r="I15" s="22" t="s">
        <v>80</v>
      </c>
      <c r="J15" s="20">
        <v>2</v>
      </c>
      <c r="K15" s="21">
        <v>2</v>
      </c>
      <c r="L15" s="21">
        <v>3</v>
      </c>
      <c r="M15" s="22" t="s">
        <v>80</v>
      </c>
      <c r="N15" s="23">
        <v>2</v>
      </c>
      <c r="O15" s="21">
        <v>2</v>
      </c>
      <c r="P15" s="21">
        <v>4</v>
      </c>
      <c r="Q15" s="24" t="s">
        <v>80</v>
      </c>
      <c r="S15" s="18"/>
    </row>
    <row r="16" spans="1:19">
      <c r="A16" s="2"/>
      <c r="B16" s="19" t="s">
        <v>27</v>
      </c>
      <c r="C16" s="20">
        <v>5</v>
      </c>
      <c r="D16" s="21">
        <v>2</v>
      </c>
      <c r="E16" s="21">
        <v>2</v>
      </c>
      <c r="F16" s="21">
        <v>5</v>
      </c>
      <c r="G16" s="21">
        <v>5</v>
      </c>
      <c r="H16" s="21">
        <v>5</v>
      </c>
      <c r="I16" s="22" t="s">
        <v>80</v>
      </c>
      <c r="J16" s="20">
        <v>2</v>
      </c>
      <c r="K16" s="21">
        <v>5</v>
      </c>
      <c r="L16" s="21">
        <v>2</v>
      </c>
      <c r="M16" s="22" t="s">
        <v>80</v>
      </c>
      <c r="N16" s="23">
        <v>4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2" t="s">
        <v>80</v>
      </c>
      <c r="J17" s="20">
        <v>3</v>
      </c>
      <c r="K17" s="21">
        <v>2</v>
      </c>
      <c r="L17" s="21">
        <v>3</v>
      </c>
      <c r="M17" s="22" t="s">
        <v>80</v>
      </c>
      <c r="N17" s="23">
        <v>2</v>
      </c>
      <c r="O17" s="21">
        <v>4</v>
      </c>
      <c r="P17" s="21">
        <v>3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5</v>
      </c>
      <c r="E18" s="21">
        <v>5</v>
      </c>
      <c r="F18" s="21">
        <v>5</v>
      </c>
      <c r="G18" s="21">
        <v>5</v>
      </c>
      <c r="H18" s="21">
        <v>5</v>
      </c>
      <c r="I18" s="22" t="s">
        <v>80</v>
      </c>
      <c r="J18" s="20">
        <v>5</v>
      </c>
      <c r="K18" s="21">
        <v>5</v>
      </c>
      <c r="L18" s="21">
        <v>5</v>
      </c>
      <c r="M18" s="22" t="s">
        <v>80</v>
      </c>
      <c r="N18" s="23">
        <v>5</v>
      </c>
      <c r="O18" s="21">
        <v>4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5</v>
      </c>
      <c r="D19" s="21">
        <v>4</v>
      </c>
      <c r="E19" s="21">
        <v>4</v>
      </c>
      <c r="F19" s="21">
        <v>5</v>
      </c>
      <c r="G19" s="21">
        <v>5</v>
      </c>
      <c r="H19" s="21">
        <v>5</v>
      </c>
      <c r="I19" s="22" t="s">
        <v>80</v>
      </c>
      <c r="J19" s="20">
        <v>2</v>
      </c>
      <c r="K19" s="21">
        <v>5</v>
      </c>
      <c r="L19" s="21">
        <v>3</v>
      </c>
      <c r="M19" s="22" t="s">
        <v>80</v>
      </c>
      <c r="N19" s="23">
        <v>2</v>
      </c>
      <c r="O19" s="21">
        <v>5</v>
      </c>
      <c r="P19" s="21">
        <v>4</v>
      </c>
      <c r="Q19" s="22" t="s">
        <v>80</v>
      </c>
      <c r="S19" s="18"/>
    </row>
    <row r="20" spans="1:19">
      <c r="A20" s="2"/>
      <c r="B20" s="19" t="s">
        <v>31</v>
      </c>
      <c r="C20" s="20">
        <v>5</v>
      </c>
      <c r="D20" s="21">
        <v>4</v>
      </c>
      <c r="E20" s="21">
        <v>4</v>
      </c>
      <c r="F20" s="21">
        <v>5</v>
      </c>
      <c r="G20" s="21">
        <v>5</v>
      </c>
      <c r="H20" s="21">
        <v>5</v>
      </c>
      <c r="I20" s="22" t="s">
        <v>80</v>
      </c>
      <c r="J20" s="20">
        <v>4</v>
      </c>
      <c r="K20" s="21">
        <v>5</v>
      </c>
      <c r="L20" s="21">
        <v>2</v>
      </c>
      <c r="M20" s="22" t="s">
        <v>80</v>
      </c>
      <c r="N20" s="23">
        <v>3</v>
      </c>
      <c r="O20" s="21">
        <v>3</v>
      </c>
      <c r="P20" s="21">
        <v>5</v>
      </c>
      <c r="Q20" s="24" t="s">
        <v>80</v>
      </c>
      <c r="S20" s="18"/>
    </row>
    <row r="21" spans="1:19">
      <c r="A21" s="2"/>
      <c r="B21" s="19" t="s">
        <v>32</v>
      </c>
      <c r="C21" s="20">
        <v>4</v>
      </c>
      <c r="D21" s="21">
        <v>2</v>
      </c>
      <c r="E21" s="21">
        <v>2</v>
      </c>
      <c r="F21" s="21">
        <v>3</v>
      </c>
      <c r="G21" s="21">
        <v>4</v>
      </c>
      <c r="H21" s="21">
        <v>4</v>
      </c>
      <c r="I21" s="22" t="s">
        <v>80</v>
      </c>
      <c r="J21" s="20">
        <v>2</v>
      </c>
      <c r="K21" s="21">
        <v>3</v>
      </c>
      <c r="L21" s="21">
        <v>2</v>
      </c>
      <c r="M21" s="22" t="s">
        <v>80</v>
      </c>
      <c r="N21" s="23">
        <v>2</v>
      </c>
      <c r="O21" s="21">
        <v>2</v>
      </c>
      <c r="P21" s="21">
        <v>3</v>
      </c>
      <c r="Q21" s="24" t="s">
        <v>80</v>
      </c>
      <c r="S21" s="18"/>
    </row>
    <row r="22" spans="1:19">
      <c r="A22" s="2"/>
      <c r="B22" s="19" t="s">
        <v>33</v>
      </c>
      <c r="C22" s="20">
        <v>5</v>
      </c>
      <c r="D22" s="21">
        <v>3</v>
      </c>
      <c r="E22" s="21">
        <v>3</v>
      </c>
      <c r="F22" s="21">
        <v>4</v>
      </c>
      <c r="G22" s="21">
        <v>5</v>
      </c>
      <c r="H22" s="21">
        <v>4</v>
      </c>
      <c r="I22" s="22" t="s">
        <v>80</v>
      </c>
      <c r="J22" s="20">
        <v>3</v>
      </c>
      <c r="K22" s="21">
        <v>3</v>
      </c>
      <c r="L22" s="21">
        <v>3</v>
      </c>
      <c r="M22" s="22" t="s">
        <v>80</v>
      </c>
      <c r="N22" s="23">
        <v>3</v>
      </c>
      <c r="O22" s="21">
        <v>4</v>
      </c>
      <c r="P22" s="21">
        <v>4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3</v>
      </c>
      <c r="E23" s="21">
        <v>3</v>
      </c>
      <c r="F23" s="21">
        <v>5</v>
      </c>
      <c r="G23" s="21">
        <v>5</v>
      </c>
      <c r="H23" s="21">
        <v>5</v>
      </c>
      <c r="I23" s="22" t="s">
        <v>80</v>
      </c>
      <c r="J23" s="20">
        <v>3</v>
      </c>
      <c r="K23" s="21">
        <v>2</v>
      </c>
      <c r="L23" s="21">
        <v>2</v>
      </c>
      <c r="M23" s="22" t="s">
        <v>80</v>
      </c>
      <c r="N23" s="23">
        <v>2</v>
      </c>
      <c r="O23" s="21">
        <v>2</v>
      </c>
      <c r="P23" s="21">
        <v>3</v>
      </c>
      <c r="Q23" s="24" t="s">
        <v>80</v>
      </c>
      <c r="S23" s="18"/>
    </row>
    <row r="24" spans="1:19">
      <c r="A24" s="2"/>
      <c r="B24" s="19" t="s">
        <v>35</v>
      </c>
      <c r="C24" s="20">
        <v>5</v>
      </c>
      <c r="D24" s="21">
        <v>4</v>
      </c>
      <c r="E24" s="21">
        <v>4</v>
      </c>
      <c r="F24" s="21">
        <v>5</v>
      </c>
      <c r="G24" s="21">
        <v>5</v>
      </c>
      <c r="H24" s="21">
        <v>5</v>
      </c>
      <c r="I24" s="22" t="s">
        <v>80</v>
      </c>
      <c r="J24" s="20">
        <v>5</v>
      </c>
      <c r="K24" s="21">
        <v>5</v>
      </c>
      <c r="L24" s="21">
        <v>4</v>
      </c>
      <c r="M24" s="22" t="s">
        <v>80</v>
      </c>
      <c r="N24" s="23">
        <v>5</v>
      </c>
      <c r="O24" s="21">
        <v>5</v>
      </c>
      <c r="P24" s="21">
        <v>5</v>
      </c>
      <c r="Q24" s="24" t="s">
        <v>80</v>
      </c>
      <c r="S24" s="18"/>
    </row>
    <row r="25" spans="1:19">
      <c r="A25" s="2"/>
      <c r="B25" s="19" t="s">
        <v>36</v>
      </c>
      <c r="C25" s="20">
        <v>5</v>
      </c>
      <c r="D25" s="21">
        <v>3</v>
      </c>
      <c r="E25" s="21">
        <v>3</v>
      </c>
      <c r="F25" s="21">
        <v>5</v>
      </c>
      <c r="G25" s="21">
        <v>5</v>
      </c>
      <c r="H25" s="21">
        <v>5</v>
      </c>
      <c r="I25" s="22" t="s">
        <v>80</v>
      </c>
      <c r="J25" s="20">
        <v>2</v>
      </c>
      <c r="K25" s="21">
        <v>4</v>
      </c>
      <c r="L25" s="21">
        <v>2</v>
      </c>
      <c r="M25" s="22" t="s">
        <v>80</v>
      </c>
      <c r="N25" s="23">
        <v>2</v>
      </c>
      <c r="O25" s="21">
        <v>2</v>
      </c>
      <c r="P25" s="21">
        <v>4</v>
      </c>
      <c r="Q25" s="24" t="s">
        <v>80</v>
      </c>
      <c r="S25" s="18"/>
    </row>
    <row r="26" spans="1:19">
      <c r="A26" s="2"/>
      <c r="B26" s="19" t="s">
        <v>37</v>
      </c>
      <c r="C26" s="20">
        <v>5</v>
      </c>
      <c r="D26" s="21">
        <v>2</v>
      </c>
      <c r="E26" s="21">
        <v>2</v>
      </c>
      <c r="F26" s="21">
        <v>5</v>
      </c>
      <c r="G26" s="21">
        <v>5</v>
      </c>
      <c r="H26" s="21">
        <v>4</v>
      </c>
      <c r="I26" s="22" t="s">
        <v>80</v>
      </c>
      <c r="J26" s="20">
        <v>5</v>
      </c>
      <c r="K26" s="21">
        <v>5</v>
      </c>
      <c r="L26" s="21">
        <v>5</v>
      </c>
      <c r="M26" s="22" t="s">
        <v>80</v>
      </c>
      <c r="N26" s="23">
        <v>2</v>
      </c>
      <c r="O26" s="21">
        <v>2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5</v>
      </c>
      <c r="L27" s="21">
        <v>5</v>
      </c>
      <c r="M27" s="22" t="s">
        <v>80</v>
      </c>
      <c r="N27" s="23">
        <v>5</v>
      </c>
      <c r="O27" s="21">
        <v>5</v>
      </c>
      <c r="P27" s="21">
        <v>5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4</v>
      </c>
      <c r="E28" s="21">
        <v>4</v>
      </c>
      <c r="F28" s="21">
        <v>4</v>
      </c>
      <c r="G28" s="21">
        <v>5</v>
      </c>
      <c r="H28" s="21">
        <v>2</v>
      </c>
      <c r="I28" s="22" t="s">
        <v>80</v>
      </c>
      <c r="J28" s="20">
        <v>3</v>
      </c>
      <c r="K28" s="21">
        <v>3</v>
      </c>
      <c r="L28" s="21">
        <v>3</v>
      </c>
      <c r="M28" s="22" t="s">
        <v>80</v>
      </c>
      <c r="N28" s="23">
        <v>2</v>
      </c>
      <c r="O28" s="21">
        <v>2</v>
      </c>
      <c r="P28" s="21">
        <v>3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5</v>
      </c>
      <c r="E29" s="21">
        <v>5</v>
      </c>
      <c r="F29" s="21">
        <v>5</v>
      </c>
      <c r="G29" s="21">
        <v>5</v>
      </c>
      <c r="H29" s="21">
        <v>5</v>
      </c>
      <c r="I29" s="22" t="s">
        <v>80</v>
      </c>
      <c r="J29" s="20">
        <v>5</v>
      </c>
      <c r="K29" s="21">
        <v>4</v>
      </c>
      <c r="L29" s="21">
        <v>5</v>
      </c>
      <c r="M29" s="22" t="s">
        <v>80</v>
      </c>
      <c r="N29" s="23">
        <v>5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5</v>
      </c>
      <c r="E30" s="21">
        <v>5</v>
      </c>
      <c r="F30" s="21">
        <v>5</v>
      </c>
      <c r="G30" s="21">
        <v>5</v>
      </c>
      <c r="H30" s="21">
        <v>5</v>
      </c>
      <c r="I30" s="22" t="s">
        <v>80</v>
      </c>
      <c r="J30" s="20">
        <v>5</v>
      </c>
      <c r="K30" s="21">
        <v>5</v>
      </c>
      <c r="L30" s="21">
        <v>3</v>
      </c>
      <c r="M30" s="22" t="s">
        <v>80</v>
      </c>
      <c r="N30" s="23">
        <v>3</v>
      </c>
      <c r="O30" s="21">
        <v>5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5</v>
      </c>
      <c r="G31" s="21">
        <v>5</v>
      </c>
      <c r="H31" s="21">
        <v>5</v>
      </c>
      <c r="I31" s="22" t="s">
        <v>80</v>
      </c>
      <c r="J31" s="20">
        <v>4</v>
      </c>
      <c r="K31" s="21">
        <v>5</v>
      </c>
      <c r="L31" s="21">
        <v>2</v>
      </c>
      <c r="M31" s="22" t="s">
        <v>80</v>
      </c>
      <c r="N31" s="23">
        <v>5</v>
      </c>
      <c r="O31" s="21">
        <v>5</v>
      </c>
      <c r="P31" s="21">
        <v>5</v>
      </c>
      <c r="Q31" s="24" t="s">
        <v>80</v>
      </c>
      <c r="S31" s="18"/>
    </row>
    <row r="32" spans="1:19">
      <c r="A32" s="2"/>
      <c r="B32" s="19" t="s">
        <v>43</v>
      </c>
      <c r="C32" s="20">
        <v>4</v>
      </c>
      <c r="D32" s="21">
        <v>3</v>
      </c>
      <c r="E32" s="21">
        <v>3</v>
      </c>
      <c r="F32" s="21">
        <v>5</v>
      </c>
      <c r="G32" s="21">
        <v>5</v>
      </c>
      <c r="H32" s="21">
        <v>4</v>
      </c>
      <c r="I32" s="22" t="s">
        <v>80</v>
      </c>
      <c r="J32" s="20">
        <v>2</v>
      </c>
      <c r="K32" s="21">
        <v>2</v>
      </c>
      <c r="L32" s="21">
        <v>3</v>
      </c>
      <c r="M32" s="22" t="s">
        <v>80</v>
      </c>
      <c r="N32" s="23">
        <v>4</v>
      </c>
      <c r="O32" s="21">
        <v>3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>
        <v>5</v>
      </c>
      <c r="D33" s="21">
        <v>5</v>
      </c>
      <c r="E33" s="21">
        <v>5</v>
      </c>
      <c r="F33" s="21">
        <v>5</v>
      </c>
      <c r="G33" s="21">
        <v>5</v>
      </c>
      <c r="H33" s="21">
        <v>4</v>
      </c>
      <c r="I33" s="22" t="s">
        <v>80</v>
      </c>
      <c r="J33" s="20">
        <v>2</v>
      </c>
      <c r="K33" s="21">
        <v>3</v>
      </c>
      <c r="L33" s="21">
        <v>2</v>
      </c>
      <c r="M33" s="22" t="s">
        <v>80</v>
      </c>
      <c r="N33" s="23">
        <v>2</v>
      </c>
      <c r="O33" s="21">
        <v>2</v>
      </c>
      <c r="P33" s="21">
        <v>3</v>
      </c>
      <c r="Q33" s="24" t="s">
        <v>80</v>
      </c>
      <c r="S33" s="18"/>
    </row>
    <row r="34" spans="1:19">
      <c r="A34" s="2"/>
      <c r="B34" s="19" t="s">
        <v>45</v>
      </c>
      <c r="C34" s="20">
        <v>4</v>
      </c>
      <c r="D34" s="21">
        <v>3</v>
      </c>
      <c r="E34" s="21">
        <v>3</v>
      </c>
      <c r="F34" s="21">
        <v>5</v>
      </c>
      <c r="G34" s="21">
        <v>5</v>
      </c>
      <c r="H34" s="21">
        <v>5</v>
      </c>
      <c r="I34" s="22" t="s">
        <v>80</v>
      </c>
      <c r="J34" s="20">
        <v>3</v>
      </c>
      <c r="K34" s="21">
        <v>4</v>
      </c>
      <c r="L34" s="21">
        <v>2</v>
      </c>
      <c r="M34" s="22" t="s">
        <v>80</v>
      </c>
      <c r="N34" s="23">
        <v>2</v>
      </c>
      <c r="O34" s="21">
        <v>2</v>
      </c>
      <c r="P34" s="21">
        <v>3</v>
      </c>
      <c r="Q34" s="24" t="s">
        <v>80</v>
      </c>
      <c r="S34" s="18"/>
    </row>
    <row r="35" spans="1:19">
      <c r="A35" s="2"/>
      <c r="B35" s="19" t="s">
        <v>46</v>
      </c>
      <c r="C35" s="20">
        <v>5</v>
      </c>
      <c r="D35" s="21">
        <v>4</v>
      </c>
      <c r="E35" s="21">
        <v>4</v>
      </c>
      <c r="F35" s="21">
        <v>5</v>
      </c>
      <c r="G35" s="21">
        <v>5</v>
      </c>
      <c r="H35" s="21">
        <v>4</v>
      </c>
      <c r="I35" s="22" t="s">
        <v>80</v>
      </c>
      <c r="J35" s="20">
        <v>2</v>
      </c>
      <c r="K35" s="21">
        <v>4</v>
      </c>
      <c r="L35" s="21">
        <v>2</v>
      </c>
      <c r="M35" s="22" t="s">
        <v>80</v>
      </c>
      <c r="N35" s="23">
        <v>3</v>
      </c>
      <c r="O35" s="21">
        <v>2</v>
      </c>
      <c r="P35" s="21">
        <v>5</v>
      </c>
      <c r="Q35" s="24" t="s">
        <v>80</v>
      </c>
      <c r="S35" s="18"/>
    </row>
    <row r="36" spans="1:19">
      <c r="A36" s="2"/>
      <c r="B36" s="19" t="s">
        <v>47</v>
      </c>
      <c r="C36" s="20">
        <v>4</v>
      </c>
      <c r="D36" s="21">
        <v>4</v>
      </c>
      <c r="E36" s="21">
        <v>4</v>
      </c>
      <c r="F36" s="21">
        <v>3</v>
      </c>
      <c r="G36" s="21">
        <v>5</v>
      </c>
      <c r="H36" s="21">
        <v>3</v>
      </c>
      <c r="I36" s="22" t="s">
        <v>80</v>
      </c>
      <c r="J36" s="20">
        <v>2</v>
      </c>
      <c r="K36" s="21">
        <v>5</v>
      </c>
      <c r="L36" s="21">
        <v>5</v>
      </c>
      <c r="M36" s="22" t="s">
        <v>80</v>
      </c>
      <c r="N36" s="23">
        <v>3</v>
      </c>
      <c r="O36" s="21">
        <v>2</v>
      </c>
      <c r="P36" s="21">
        <v>3</v>
      </c>
      <c r="Q36" s="24" t="s">
        <v>80</v>
      </c>
      <c r="S36" s="18"/>
    </row>
    <row r="37" spans="1:19">
      <c r="A37" s="2"/>
      <c r="B37" s="19" t="s">
        <v>48</v>
      </c>
      <c r="C37" s="20">
        <v>5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2" t="s">
        <v>80</v>
      </c>
      <c r="J37" s="20">
        <v>3</v>
      </c>
      <c r="K37" s="21">
        <v>5</v>
      </c>
      <c r="L37" s="21">
        <v>2</v>
      </c>
      <c r="M37" s="22" t="s">
        <v>80</v>
      </c>
      <c r="N37" s="23">
        <v>5</v>
      </c>
      <c r="O37" s="21">
        <v>5</v>
      </c>
      <c r="P37" s="21">
        <v>4</v>
      </c>
      <c r="Q37" s="24" t="s">
        <v>80</v>
      </c>
      <c r="S37" s="18"/>
    </row>
    <row r="38" spans="1:19">
      <c r="A38" s="2"/>
      <c r="B38" s="19" t="s">
        <v>49</v>
      </c>
      <c r="C38" s="20">
        <v>5</v>
      </c>
      <c r="D38" s="21">
        <v>4</v>
      </c>
      <c r="E38" s="21">
        <v>4</v>
      </c>
      <c r="F38" s="21">
        <v>5</v>
      </c>
      <c r="G38" s="21">
        <v>5</v>
      </c>
      <c r="H38" s="21">
        <v>5</v>
      </c>
      <c r="I38" s="22" t="s">
        <v>80</v>
      </c>
      <c r="J38" s="20">
        <v>3</v>
      </c>
      <c r="K38" s="21">
        <v>2</v>
      </c>
      <c r="L38" s="21">
        <v>2</v>
      </c>
      <c r="M38" s="22" t="s">
        <v>80</v>
      </c>
      <c r="N38" s="23">
        <v>2</v>
      </c>
      <c r="O38" s="21">
        <v>2</v>
      </c>
      <c r="P38" s="21">
        <v>4</v>
      </c>
      <c r="Q38" s="24" t="s">
        <v>80</v>
      </c>
      <c r="S38" s="18"/>
    </row>
    <row r="39" spans="1:19">
      <c r="A39" s="2"/>
      <c r="B39" s="19" t="s">
        <v>50</v>
      </c>
      <c r="C39" s="20">
        <v>4</v>
      </c>
      <c r="D39" s="21">
        <v>5</v>
      </c>
      <c r="E39" s="21">
        <v>5</v>
      </c>
      <c r="F39" s="21">
        <v>4</v>
      </c>
      <c r="G39" s="21">
        <v>5</v>
      </c>
      <c r="H39" s="21">
        <v>5</v>
      </c>
      <c r="I39" s="22" t="s">
        <v>80</v>
      </c>
      <c r="J39" s="20">
        <v>4</v>
      </c>
      <c r="K39" s="21">
        <v>4</v>
      </c>
      <c r="L39" s="21">
        <v>4</v>
      </c>
      <c r="M39" s="22" t="s">
        <v>80</v>
      </c>
      <c r="N39" s="23">
        <v>5</v>
      </c>
      <c r="O39" s="21">
        <v>5</v>
      </c>
      <c r="P39" s="21">
        <v>5</v>
      </c>
      <c r="Q39" s="24" t="s">
        <v>80</v>
      </c>
      <c r="S39" s="18"/>
    </row>
    <row r="40" spans="1:19">
      <c r="A40" s="2"/>
      <c r="B40" s="19" t="s">
        <v>51</v>
      </c>
      <c r="C40" s="20">
        <v>4</v>
      </c>
      <c r="D40" s="21">
        <v>3</v>
      </c>
      <c r="E40" s="21">
        <v>3</v>
      </c>
      <c r="F40" s="21">
        <v>4</v>
      </c>
      <c r="G40" s="21">
        <v>5</v>
      </c>
      <c r="H40" s="21">
        <v>5</v>
      </c>
      <c r="I40" s="22" t="s">
        <v>80</v>
      </c>
      <c r="J40" s="20">
        <v>3</v>
      </c>
      <c r="K40" s="21">
        <v>3</v>
      </c>
      <c r="L40" s="21">
        <v>3</v>
      </c>
      <c r="M40" s="22" t="s">
        <v>80</v>
      </c>
      <c r="N40" s="23">
        <v>3</v>
      </c>
      <c r="O40" s="21">
        <v>3</v>
      </c>
      <c r="P40" s="21">
        <v>3</v>
      </c>
      <c r="Q40" s="24" t="s">
        <v>80</v>
      </c>
      <c r="S40" s="18"/>
    </row>
    <row r="41" spans="1:19">
      <c r="A41" s="2"/>
      <c r="B41" s="19" t="s">
        <v>52</v>
      </c>
      <c r="C41" s="20">
        <v>5</v>
      </c>
      <c r="D41" s="21">
        <v>5</v>
      </c>
      <c r="E41" s="21">
        <v>5</v>
      </c>
      <c r="F41" s="21">
        <v>5</v>
      </c>
      <c r="G41" s="21">
        <v>5</v>
      </c>
      <c r="H41" s="21">
        <v>4</v>
      </c>
      <c r="I41" s="22" t="s">
        <v>80</v>
      </c>
      <c r="J41" s="20">
        <v>3</v>
      </c>
      <c r="K41" s="21">
        <v>4</v>
      </c>
      <c r="L41" s="21">
        <v>3</v>
      </c>
      <c r="M41" s="22" t="s">
        <v>80</v>
      </c>
      <c r="N41" s="23">
        <v>3</v>
      </c>
      <c r="O41" s="21">
        <v>2</v>
      </c>
      <c r="P41" s="21">
        <v>4</v>
      </c>
      <c r="Q41" s="24" t="s">
        <v>80</v>
      </c>
      <c r="S41" s="18"/>
    </row>
    <row r="42" spans="1:19">
      <c r="A42" s="2"/>
      <c r="B42" s="19" t="s">
        <v>53</v>
      </c>
      <c r="C42" s="20">
        <v>5</v>
      </c>
      <c r="D42" s="21">
        <v>5</v>
      </c>
      <c r="E42" s="21">
        <v>5</v>
      </c>
      <c r="F42" s="21">
        <v>5</v>
      </c>
      <c r="G42" s="21">
        <v>5</v>
      </c>
      <c r="H42" s="21">
        <v>5</v>
      </c>
      <c r="I42" s="22" t="s">
        <v>80</v>
      </c>
      <c r="J42" s="20">
        <v>3</v>
      </c>
      <c r="K42" s="21">
        <v>4</v>
      </c>
      <c r="L42" s="21">
        <v>4</v>
      </c>
      <c r="M42" s="22" t="s">
        <v>80</v>
      </c>
      <c r="N42" s="23">
        <v>3</v>
      </c>
      <c r="O42" s="21">
        <v>4</v>
      </c>
      <c r="P42" s="21">
        <v>5</v>
      </c>
      <c r="Q42" s="24" t="s">
        <v>80</v>
      </c>
      <c r="S42" s="18"/>
    </row>
    <row r="43" spans="1:19">
      <c r="A43" s="2"/>
      <c r="B43" s="19" t="s">
        <v>54</v>
      </c>
      <c r="C43" s="20">
        <v>5</v>
      </c>
      <c r="D43" s="21">
        <v>3</v>
      </c>
      <c r="E43" s="21">
        <v>3</v>
      </c>
      <c r="F43" s="21">
        <v>5</v>
      </c>
      <c r="G43" s="21">
        <v>5</v>
      </c>
      <c r="H43" s="21">
        <v>4</v>
      </c>
      <c r="I43" s="22" t="s">
        <v>80</v>
      </c>
      <c r="J43" s="20">
        <v>4</v>
      </c>
      <c r="K43" s="21">
        <v>4</v>
      </c>
      <c r="L43" s="21">
        <v>3</v>
      </c>
      <c r="M43" s="22" t="s">
        <v>80</v>
      </c>
      <c r="N43" s="23">
        <v>3</v>
      </c>
      <c r="O43" s="21">
        <v>3</v>
      </c>
      <c r="P43" s="21">
        <v>5</v>
      </c>
      <c r="Q43" s="24" t="s">
        <v>80</v>
      </c>
      <c r="S43" s="18"/>
    </row>
    <row r="44" spans="1:19">
      <c r="A44" s="2"/>
      <c r="B44" s="19" t="s">
        <v>55</v>
      </c>
      <c r="C44" s="20">
        <v>5</v>
      </c>
      <c r="D44" s="21">
        <v>4</v>
      </c>
      <c r="E44" s="21">
        <v>4</v>
      </c>
      <c r="F44" s="21">
        <v>5</v>
      </c>
      <c r="G44" s="21">
        <v>5</v>
      </c>
      <c r="H44" s="21">
        <v>4</v>
      </c>
      <c r="I44" s="22" t="s">
        <v>80</v>
      </c>
      <c r="J44" s="20">
        <v>2</v>
      </c>
      <c r="K44" s="21">
        <v>5</v>
      </c>
      <c r="L44" s="21">
        <v>2</v>
      </c>
      <c r="M44" s="22" t="s">
        <v>80</v>
      </c>
      <c r="N44" s="23">
        <v>5</v>
      </c>
      <c r="O44" s="21">
        <v>3</v>
      </c>
      <c r="P44" s="21">
        <v>4</v>
      </c>
      <c r="Q44" s="24" t="s">
        <v>80</v>
      </c>
      <c r="S44" s="18"/>
    </row>
    <row r="45" spans="1:19">
      <c r="A45" s="2"/>
      <c r="B45" s="19" t="s">
        <v>56</v>
      </c>
      <c r="C45" s="20">
        <v>5</v>
      </c>
      <c r="D45" s="21">
        <v>4</v>
      </c>
      <c r="E45" s="21">
        <v>4</v>
      </c>
      <c r="F45" s="21">
        <v>5</v>
      </c>
      <c r="G45" s="21">
        <v>5</v>
      </c>
      <c r="H45" s="21">
        <v>5</v>
      </c>
      <c r="I45" s="22" t="s">
        <v>80</v>
      </c>
      <c r="J45" s="20">
        <v>4</v>
      </c>
      <c r="K45" s="21">
        <v>4</v>
      </c>
      <c r="L45" s="21">
        <v>5</v>
      </c>
      <c r="M45" s="22" t="s">
        <v>80</v>
      </c>
      <c r="N45" s="23">
        <v>3</v>
      </c>
      <c r="O45" s="21">
        <v>5</v>
      </c>
      <c r="P45" s="21">
        <v>4</v>
      </c>
      <c r="Q45" s="24" t="s">
        <v>80</v>
      </c>
      <c r="S45" s="18"/>
    </row>
    <row r="46" spans="1:19">
      <c r="A46" s="2"/>
      <c r="B46" s="19" t="s">
        <v>57</v>
      </c>
      <c r="C46" s="20">
        <v>4</v>
      </c>
      <c r="D46" s="21">
        <v>2</v>
      </c>
      <c r="E46" s="21">
        <v>2</v>
      </c>
      <c r="F46" s="21">
        <v>4</v>
      </c>
      <c r="G46" s="21">
        <v>5</v>
      </c>
      <c r="H46" s="21">
        <v>5</v>
      </c>
      <c r="I46" s="22" t="s">
        <v>80</v>
      </c>
      <c r="J46" s="20">
        <v>2</v>
      </c>
      <c r="K46" s="21">
        <v>5</v>
      </c>
      <c r="L46" s="21">
        <v>2</v>
      </c>
      <c r="M46" s="22" t="s">
        <v>80</v>
      </c>
      <c r="N46" s="23">
        <v>4</v>
      </c>
      <c r="O46" s="21">
        <v>2</v>
      </c>
      <c r="P46" s="21">
        <v>5</v>
      </c>
      <c r="Q46" s="24" t="s">
        <v>80</v>
      </c>
      <c r="S46" s="18"/>
    </row>
    <row r="47" spans="1:19">
      <c r="A47" s="2"/>
      <c r="B47" s="19" t="s">
        <v>58</v>
      </c>
      <c r="C47" s="20">
        <v>5</v>
      </c>
      <c r="D47" s="21">
        <v>2</v>
      </c>
      <c r="E47" s="21">
        <v>2</v>
      </c>
      <c r="F47" s="21">
        <v>5</v>
      </c>
      <c r="G47" s="21">
        <v>5</v>
      </c>
      <c r="H47" s="21">
        <v>4</v>
      </c>
      <c r="I47" s="22" t="s">
        <v>80</v>
      </c>
      <c r="J47" s="20">
        <v>2</v>
      </c>
      <c r="K47" s="21">
        <v>5</v>
      </c>
      <c r="L47" s="21">
        <v>2</v>
      </c>
      <c r="M47" s="22" t="s">
        <v>80</v>
      </c>
      <c r="N47" s="23">
        <v>2</v>
      </c>
      <c r="O47" s="21">
        <v>3</v>
      </c>
      <c r="P47" s="21">
        <v>4</v>
      </c>
      <c r="Q47" s="24" t="s">
        <v>80</v>
      </c>
      <c r="S47" s="18"/>
    </row>
    <row r="48" spans="1:19" ht="15.75" thickBot="1">
      <c r="A48" s="2"/>
      <c r="B48" s="25" t="s">
        <v>59</v>
      </c>
      <c r="C48" s="26">
        <v>4</v>
      </c>
      <c r="D48" s="27">
        <v>2</v>
      </c>
      <c r="E48" s="27">
        <v>2</v>
      </c>
      <c r="F48" s="27">
        <v>4</v>
      </c>
      <c r="G48" s="27">
        <v>5</v>
      </c>
      <c r="H48" s="27">
        <v>5</v>
      </c>
      <c r="I48" s="28" t="s">
        <v>80</v>
      </c>
      <c r="J48" s="26">
        <v>3</v>
      </c>
      <c r="K48" s="27">
        <v>2</v>
      </c>
      <c r="L48" s="27">
        <v>2</v>
      </c>
      <c r="M48" s="28" t="s">
        <v>80</v>
      </c>
      <c r="N48" s="29">
        <v>2</v>
      </c>
      <c r="O48" s="27">
        <v>2</v>
      </c>
      <c r="P48" s="27">
        <v>3</v>
      </c>
      <c r="Q48" s="30" t="s">
        <v>80</v>
      </c>
      <c r="S48" s="18"/>
    </row>
    <row r="49" spans="1:17" ht="39" thickBot="1">
      <c r="A49" s="2"/>
      <c r="B49" s="31" t="s">
        <v>60</v>
      </c>
      <c r="C49" s="32">
        <f t="shared" ref="C49:H49" si="0">C96</f>
        <v>38</v>
      </c>
      <c r="D49" s="33">
        <f t="shared" si="0"/>
        <v>32</v>
      </c>
      <c r="E49" s="33">
        <f t="shared" si="0"/>
        <v>32</v>
      </c>
      <c r="F49" s="33">
        <f t="shared" si="0"/>
        <v>38</v>
      </c>
      <c r="G49" s="33">
        <f t="shared" si="0"/>
        <v>38</v>
      </c>
      <c r="H49" s="33">
        <f t="shared" si="0"/>
        <v>37</v>
      </c>
      <c r="I49" s="34"/>
      <c r="J49" s="32">
        <f>J96</f>
        <v>23</v>
      </c>
      <c r="K49" s="33">
        <f>K96</f>
        <v>30</v>
      </c>
      <c r="L49" s="33">
        <f>L96</f>
        <v>21</v>
      </c>
      <c r="M49" s="34"/>
      <c r="N49" s="35">
        <f>N96</f>
        <v>24</v>
      </c>
      <c r="O49" s="33">
        <f>O96</f>
        <v>23</v>
      </c>
      <c r="P49" s="33">
        <f>P96</f>
        <v>38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4.7368421052631575</v>
      </c>
      <c r="D50" s="38">
        <f t="shared" si="1"/>
        <v>3.763157894736842</v>
      </c>
      <c r="E50" s="38">
        <f t="shared" si="1"/>
        <v>3.763157894736842</v>
      </c>
      <c r="F50" s="38">
        <f t="shared" si="1"/>
        <v>4.7105263157894735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3</v>
      </c>
      <c r="K50" s="38">
        <f>K104</f>
        <v>3.7894736842105261</v>
      </c>
      <c r="L50" s="38">
        <f>L104</f>
        <v>2.9736842105263159</v>
      </c>
      <c r="M50" s="39" t="s">
        <v>62</v>
      </c>
      <c r="N50" s="40">
        <f>N104</f>
        <v>3.2105263157894739</v>
      </c>
      <c r="O50" s="38">
        <f>O104</f>
        <v>3.3421052631578947</v>
      </c>
      <c r="P50" s="38">
        <f>P104</f>
        <v>4.1315789473684212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38</v>
      </c>
      <c r="D88" s="43">
        <f t="shared" si="2"/>
        <v>38</v>
      </c>
      <c r="E88" s="43">
        <f t="shared" si="2"/>
        <v>38</v>
      </c>
      <c r="F88" s="43">
        <f t="shared" si="2"/>
        <v>38</v>
      </c>
      <c r="G88" s="43">
        <f t="shared" si="2"/>
        <v>38</v>
      </c>
      <c r="H88" s="43">
        <f t="shared" si="2"/>
        <v>38</v>
      </c>
      <c r="I88" s="43"/>
      <c r="J88" s="43">
        <f>COUNT(J11:J48)</f>
        <v>38</v>
      </c>
      <c r="K88" s="43">
        <f>COUNT(K11:K48)</f>
        <v>38</v>
      </c>
      <c r="L88" s="43">
        <f>COUNT(L11:L48)</f>
        <v>38</v>
      </c>
      <c r="M88" s="43"/>
      <c r="N88" s="43">
        <f>COUNT(N11:N48)</f>
        <v>38</v>
      </c>
      <c r="O88" s="43">
        <f>COUNT(O11:O48)</f>
        <v>38</v>
      </c>
      <c r="P88" s="43">
        <f>COUNT(P11:P48)</f>
        <v>38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28</v>
      </c>
      <c r="D92" s="44">
        <f t="shared" si="3"/>
        <v>12</v>
      </c>
      <c r="E92" s="44">
        <f t="shared" si="3"/>
        <v>12</v>
      </c>
      <c r="F92" s="44">
        <f t="shared" si="3"/>
        <v>29</v>
      </c>
      <c r="G92" s="44">
        <f t="shared" si="3"/>
        <v>37</v>
      </c>
      <c r="H92" s="44">
        <f t="shared" si="3"/>
        <v>24</v>
      </c>
      <c r="I92" s="44"/>
      <c r="J92" s="44">
        <f>COUNTIF(J11:J48,5)</f>
        <v>5</v>
      </c>
      <c r="K92" s="44">
        <f>COUNTIF(K11:K48,5)</f>
        <v>14</v>
      </c>
      <c r="L92" s="44">
        <f>COUNTIF(L11:L48,5)</f>
        <v>6</v>
      </c>
      <c r="M92" s="44"/>
      <c r="N92" s="44">
        <f>COUNTIF(N11:N48,5)</f>
        <v>8</v>
      </c>
      <c r="O92" s="44">
        <f>COUNTIF(O11:O48,5)</f>
        <v>11</v>
      </c>
      <c r="P92" s="44">
        <f>COUNTIF(P11:P48,5)</f>
        <v>16</v>
      </c>
      <c r="Q92" s="44"/>
    </row>
    <row r="93" spans="2:17">
      <c r="B93" s="180"/>
      <c r="C93" s="44">
        <f t="shared" ref="C93:H93" si="4">COUNTIF(C11:C48,4)</f>
        <v>10</v>
      </c>
      <c r="D93" s="44">
        <f t="shared" si="4"/>
        <v>11</v>
      </c>
      <c r="E93" s="44">
        <f t="shared" si="4"/>
        <v>11</v>
      </c>
      <c r="F93" s="44">
        <f t="shared" si="4"/>
        <v>7</v>
      </c>
      <c r="G93" s="44">
        <f t="shared" si="4"/>
        <v>1</v>
      </c>
      <c r="H93" s="44">
        <f t="shared" si="4"/>
        <v>12</v>
      </c>
      <c r="I93" s="44"/>
      <c r="J93" s="44">
        <f>COUNTIF(J11:J48,4)</f>
        <v>5</v>
      </c>
      <c r="K93" s="44">
        <f>COUNTIF(K11:K48,4)</f>
        <v>10</v>
      </c>
      <c r="L93" s="44">
        <f>COUNTIF(L11:L48,4)</f>
        <v>4</v>
      </c>
      <c r="M93" s="44"/>
      <c r="N93" s="44">
        <f>COUNTIF(N11:N48,4)</f>
        <v>6</v>
      </c>
      <c r="O93" s="44">
        <f>COUNTIF(O11:O48,4)</f>
        <v>6</v>
      </c>
      <c r="P93" s="44">
        <f>COUNTIF(P11:P48,4)</f>
        <v>11</v>
      </c>
      <c r="Q93" s="44"/>
    </row>
    <row r="94" spans="2:17">
      <c r="B94" s="180"/>
      <c r="C94" s="44">
        <f t="shared" ref="C94:H94" si="5">COUNTIF(C11:C48,3)</f>
        <v>0</v>
      </c>
      <c r="D94" s="44">
        <f t="shared" si="5"/>
        <v>9</v>
      </c>
      <c r="E94" s="44">
        <f t="shared" si="5"/>
        <v>9</v>
      </c>
      <c r="F94" s="44">
        <f t="shared" si="5"/>
        <v>2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13</v>
      </c>
      <c r="K94" s="44">
        <f>COUNTIF(K11:K48,3)</f>
        <v>6</v>
      </c>
      <c r="L94" s="44">
        <f>COUNTIF(L11:L48,3)</f>
        <v>11</v>
      </c>
      <c r="M94" s="44"/>
      <c r="N94" s="44">
        <f>COUNTIF(N11:N48,3)</f>
        <v>10</v>
      </c>
      <c r="O94" s="44">
        <f>COUNTIF(O11:O48,3)</f>
        <v>6</v>
      </c>
      <c r="P94" s="44">
        <f>COUNTIF(P11:P48,3)</f>
        <v>11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6</v>
      </c>
      <c r="E95" s="44">
        <f t="shared" si="6"/>
        <v>6</v>
      </c>
      <c r="F95" s="44">
        <f t="shared" si="6"/>
        <v>0</v>
      </c>
      <c r="G95" s="44">
        <f t="shared" si="6"/>
        <v>0</v>
      </c>
      <c r="H95" s="44">
        <f t="shared" si="6"/>
        <v>1</v>
      </c>
      <c r="I95" s="44"/>
      <c r="J95" s="44">
        <f>COUNTIF(J11:J48,2)</f>
        <v>15</v>
      </c>
      <c r="K95" s="44">
        <f>COUNTIF(K11:K48,2)</f>
        <v>8</v>
      </c>
      <c r="L95" s="44">
        <f>COUNTIF(L11:L48,2)</f>
        <v>17</v>
      </c>
      <c r="M95" s="44"/>
      <c r="N95" s="44">
        <f>COUNTIF(N11:N48,2)</f>
        <v>14</v>
      </c>
      <c r="O95" s="44">
        <f>COUNTIF(O11:O48,2)</f>
        <v>15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38</v>
      </c>
      <c r="D96" s="43">
        <f t="shared" si="7"/>
        <v>32</v>
      </c>
      <c r="E96" s="43">
        <f t="shared" si="7"/>
        <v>32</v>
      </c>
      <c r="F96" s="43">
        <f t="shared" si="7"/>
        <v>38</v>
      </c>
      <c r="G96" s="43">
        <f t="shared" si="7"/>
        <v>38</v>
      </c>
      <c r="H96" s="43">
        <f t="shared" si="7"/>
        <v>37</v>
      </c>
      <c r="I96" s="43"/>
      <c r="J96" s="43">
        <f>SUM(J92:J94)</f>
        <v>23</v>
      </c>
      <c r="K96" s="43">
        <f>SUM(K92:K94)</f>
        <v>30</v>
      </c>
      <c r="L96" s="43">
        <f>SUM(L92:L94)</f>
        <v>21</v>
      </c>
      <c r="M96" s="43"/>
      <c r="N96" s="43">
        <f>SUM(N92:N94)</f>
        <v>24</v>
      </c>
      <c r="O96" s="43">
        <f>SUM(O92:O94)</f>
        <v>23</v>
      </c>
      <c r="P96" s="43">
        <f>SUM(P92:P94)</f>
        <v>38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84.210526315789465</v>
      </c>
      <c r="E97" s="44">
        <f t="shared" si="8"/>
        <v>84.210526315789465</v>
      </c>
      <c r="F97" s="44">
        <f t="shared" si="8"/>
        <v>100</v>
      </c>
      <c r="G97" s="44">
        <f t="shared" si="8"/>
        <v>100</v>
      </c>
      <c r="H97" s="44">
        <f t="shared" si="8"/>
        <v>97.368421052631575</v>
      </c>
      <c r="I97" s="44"/>
      <c r="J97" s="44">
        <f>(J96/J88)*100</f>
        <v>60.526315789473685</v>
      </c>
      <c r="K97" s="44">
        <f>(K96/K88)*100</f>
        <v>78.94736842105263</v>
      </c>
      <c r="L97" s="44">
        <f>(L96/L88)*100</f>
        <v>55.26315789473685</v>
      </c>
      <c r="M97" s="44"/>
      <c r="N97" s="44">
        <f>(N96/N88)*100</f>
        <v>63.157894736842103</v>
      </c>
      <c r="O97" s="44">
        <f>(O96/O88)*100</f>
        <v>60.526315789473685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140</v>
      </c>
      <c r="D99" s="44">
        <f t="shared" si="9"/>
        <v>60</v>
      </c>
      <c r="E99" s="44">
        <f t="shared" si="9"/>
        <v>60</v>
      </c>
      <c r="F99" s="44">
        <f t="shared" si="9"/>
        <v>145</v>
      </c>
      <c r="G99" s="44">
        <f t="shared" si="9"/>
        <v>185</v>
      </c>
      <c r="H99" s="44">
        <f t="shared" si="9"/>
        <v>120</v>
      </c>
      <c r="I99" s="44"/>
      <c r="J99" s="44">
        <f>(5*J92)</f>
        <v>25</v>
      </c>
      <c r="K99" s="44">
        <f>(5*K92)</f>
        <v>70</v>
      </c>
      <c r="L99" s="44">
        <f>(5*L92)</f>
        <v>30</v>
      </c>
      <c r="M99" s="44"/>
      <c r="N99" s="44">
        <f>(5*N92)</f>
        <v>40</v>
      </c>
      <c r="O99" s="44">
        <f>(5*O92)</f>
        <v>55</v>
      </c>
      <c r="P99" s="44">
        <f>(5*P92)</f>
        <v>80</v>
      </c>
      <c r="Q99" s="44"/>
    </row>
    <row r="100" spans="2:17">
      <c r="B100" s="182"/>
      <c r="C100" s="44">
        <f>(4*C93)</f>
        <v>40</v>
      </c>
      <c r="D100" s="44">
        <f>(4*D93)</f>
        <v>44</v>
      </c>
      <c r="E100" s="44">
        <f>(4*E93)</f>
        <v>44</v>
      </c>
      <c r="F100" s="44">
        <f>(4*F93)</f>
        <v>28</v>
      </c>
      <c r="G100" s="44">
        <f t="shared" si="9"/>
        <v>5</v>
      </c>
      <c r="H100" s="44">
        <f t="shared" si="9"/>
        <v>60</v>
      </c>
      <c r="I100" s="44"/>
      <c r="J100" s="44">
        <f>(4*J93)</f>
        <v>20</v>
      </c>
      <c r="K100" s="44">
        <f>(4*K93)</f>
        <v>40</v>
      </c>
      <c r="L100" s="44">
        <f>(4*L93)</f>
        <v>16</v>
      </c>
      <c r="M100" s="44"/>
      <c r="N100" s="44">
        <f>(4*N93)</f>
        <v>24</v>
      </c>
      <c r="O100" s="44">
        <f>(4*O93)</f>
        <v>24</v>
      </c>
      <c r="P100" s="44">
        <f>(4*P93)</f>
        <v>44</v>
      </c>
      <c r="Q100" s="44"/>
    </row>
    <row r="101" spans="2:17">
      <c r="B101" s="182"/>
      <c r="C101" s="44">
        <f>(3*C94)</f>
        <v>0</v>
      </c>
      <c r="D101" s="44">
        <f>(3*D94)</f>
        <v>27</v>
      </c>
      <c r="E101" s="44">
        <f>(3*E94)</f>
        <v>27</v>
      </c>
      <c r="F101" s="44">
        <f>(3*F94)</f>
        <v>6</v>
      </c>
      <c r="G101" s="44">
        <f t="shared" si="9"/>
        <v>0</v>
      </c>
      <c r="H101" s="44">
        <f t="shared" si="9"/>
        <v>5</v>
      </c>
      <c r="I101" s="44"/>
      <c r="J101" s="44">
        <f>(3*J94)</f>
        <v>39</v>
      </c>
      <c r="K101" s="44">
        <f>(3*K94)</f>
        <v>18</v>
      </c>
      <c r="L101" s="44">
        <f>(3*L94)</f>
        <v>33</v>
      </c>
      <c r="M101" s="44"/>
      <c r="N101" s="44">
        <f>(3*N94)</f>
        <v>30</v>
      </c>
      <c r="O101" s="44">
        <f>(3*O94)</f>
        <v>18</v>
      </c>
      <c r="P101" s="44">
        <f>(3*P94)</f>
        <v>33</v>
      </c>
      <c r="Q101" s="44"/>
    </row>
    <row r="102" spans="2:17">
      <c r="B102" s="182"/>
      <c r="C102" s="44">
        <f>(2*C95)</f>
        <v>0</v>
      </c>
      <c r="D102" s="44">
        <f>(2*D95)</f>
        <v>12</v>
      </c>
      <c r="E102" s="44">
        <f>(2*E95)</f>
        <v>12</v>
      </c>
      <c r="F102" s="44">
        <f>(2*F95)</f>
        <v>0</v>
      </c>
      <c r="G102" s="44">
        <f t="shared" si="9"/>
        <v>0</v>
      </c>
      <c r="H102" s="44">
        <f t="shared" si="9"/>
        <v>5</v>
      </c>
      <c r="I102" s="44"/>
      <c r="J102" s="44">
        <f>(2*J95)</f>
        <v>30</v>
      </c>
      <c r="K102" s="44">
        <f>(2*K95)</f>
        <v>16</v>
      </c>
      <c r="L102" s="44">
        <f>(2*L95)</f>
        <v>34</v>
      </c>
      <c r="M102" s="44"/>
      <c r="N102" s="44">
        <f>(2*N95)</f>
        <v>28</v>
      </c>
      <c r="O102" s="44">
        <f>(2*O95)</f>
        <v>30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180</v>
      </c>
      <c r="D103" s="43">
        <f t="shared" si="10"/>
        <v>143</v>
      </c>
      <c r="E103" s="43">
        <f t="shared" si="10"/>
        <v>143</v>
      </c>
      <c r="F103" s="43">
        <f t="shared" si="10"/>
        <v>179</v>
      </c>
      <c r="G103" s="43">
        <f t="shared" si="10"/>
        <v>190</v>
      </c>
      <c r="H103" s="43">
        <f t="shared" si="10"/>
        <v>190</v>
      </c>
      <c r="I103" s="43"/>
      <c r="J103" s="43">
        <f>SUM(J99:J102)</f>
        <v>114</v>
      </c>
      <c r="K103" s="43">
        <f>SUM(K99:K102)</f>
        <v>144</v>
      </c>
      <c r="L103" s="43">
        <f>SUM(L99:L102)</f>
        <v>113</v>
      </c>
      <c r="M103" s="43"/>
      <c r="N103" s="43">
        <f>SUM(N99:N102)</f>
        <v>122</v>
      </c>
      <c r="O103" s="43">
        <f>SUM(O99:O102)</f>
        <v>127</v>
      </c>
      <c r="P103" s="43">
        <f>SUM(P99:P102)</f>
        <v>157</v>
      </c>
      <c r="Q103" s="44"/>
    </row>
    <row r="104" spans="2:17" ht="60">
      <c r="B104" s="46" t="s">
        <v>69</v>
      </c>
      <c r="C104" s="47">
        <f t="shared" ref="C104:H104" si="11">(C103/C88)</f>
        <v>4.7368421052631575</v>
      </c>
      <c r="D104" s="47">
        <f t="shared" si="11"/>
        <v>3.763157894736842</v>
      </c>
      <c r="E104" s="47">
        <f t="shared" si="11"/>
        <v>3.763157894736842</v>
      </c>
      <c r="F104" s="47">
        <f t="shared" si="11"/>
        <v>4.7105263157894735</v>
      </c>
      <c r="G104" s="47">
        <f t="shared" si="11"/>
        <v>5</v>
      </c>
      <c r="H104" s="47">
        <f t="shared" si="11"/>
        <v>5</v>
      </c>
      <c r="I104" s="44"/>
      <c r="J104" s="47">
        <f>(J103/J88)</f>
        <v>3</v>
      </c>
      <c r="K104" s="47">
        <f>(K103/K88)</f>
        <v>3.7894736842105261</v>
      </c>
      <c r="L104" s="47">
        <f>(L103/L88)</f>
        <v>2.9736842105263159</v>
      </c>
      <c r="M104" s="44"/>
      <c r="N104" s="47">
        <f>(N103/N88)</f>
        <v>3.2105263157894739</v>
      </c>
      <c r="O104" s="47">
        <f>(O103/O88)</f>
        <v>3.3421052631578947</v>
      </c>
      <c r="P104" s="47">
        <f>(P103/P88)</f>
        <v>4.1315789473684212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38</v>
      </c>
      <c r="J108" s="44"/>
      <c r="K108" s="44"/>
      <c r="L108" s="44"/>
      <c r="M108" s="44">
        <f>COUNTIF(M11:M48,"A")</f>
        <v>38</v>
      </c>
      <c r="N108" s="44"/>
      <c r="O108" s="44"/>
      <c r="P108" s="44"/>
      <c r="Q108" s="44">
        <f>COUNTIF(Q11:Q48,"A")</f>
        <v>38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0</v>
      </c>
      <c r="N109" s="44"/>
      <c r="O109" s="44"/>
      <c r="P109" s="44"/>
      <c r="Q109" s="44">
        <f>COUNTIF(Q11:Q48,"D")</f>
        <v>0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0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38</v>
      </c>
    </row>
    <row r="118" spans="2:3">
      <c r="B118" s="49" t="s">
        <v>78</v>
      </c>
      <c r="C118" s="44">
        <f>SUM(C114:C117)</f>
        <v>38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18"/>
  <sheetViews>
    <sheetView workbookViewId="0">
      <selection activeCell="C11" sqref="C11:Q32"/>
    </sheetView>
  </sheetViews>
  <sheetFormatPr baseColWidth="10" defaultRowHeight="15"/>
  <sheetData>
    <row r="1" spans="1:19" ht="18">
      <c r="A1" s="1"/>
      <c r="B1" s="184" t="s">
        <v>0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187" t="s">
        <v>89</v>
      </c>
      <c r="C3" s="188"/>
      <c r="D3" s="188"/>
      <c r="E3" s="188"/>
      <c r="F3" s="4"/>
      <c r="G3" s="4"/>
      <c r="H3" s="4"/>
      <c r="I3" s="187" t="s">
        <v>3</v>
      </c>
      <c r="J3" s="188"/>
      <c r="K3" s="188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189" t="s">
        <v>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90" t="s">
        <v>5</v>
      </c>
      <c r="C7" s="193" t="s">
        <v>6</v>
      </c>
      <c r="D7" s="194"/>
      <c r="E7" s="194"/>
      <c r="F7" s="194"/>
      <c r="G7" s="194"/>
      <c r="H7" s="194"/>
      <c r="I7" s="195"/>
      <c r="J7" s="196" t="s">
        <v>7</v>
      </c>
      <c r="K7" s="197"/>
      <c r="L7" s="197"/>
      <c r="M7" s="198"/>
      <c r="N7" s="199" t="s">
        <v>8</v>
      </c>
      <c r="O7" s="200"/>
      <c r="P7" s="200"/>
      <c r="Q7" s="198"/>
    </row>
    <row r="8" spans="1:19">
      <c r="A8" s="2"/>
      <c r="B8" s="191"/>
      <c r="C8" s="201" t="s">
        <v>9</v>
      </c>
      <c r="D8" s="169" t="s">
        <v>10</v>
      </c>
      <c r="E8" s="169" t="s">
        <v>11</v>
      </c>
      <c r="F8" s="169" t="s">
        <v>12</v>
      </c>
      <c r="G8" s="169" t="s">
        <v>13</v>
      </c>
      <c r="H8" s="169" t="s">
        <v>14</v>
      </c>
      <c r="I8" s="170" t="s">
        <v>15</v>
      </c>
      <c r="J8" s="173" t="s">
        <v>16</v>
      </c>
      <c r="K8" s="161" t="s">
        <v>17</v>
      </c>
      <c r="L8" s="161" t="s">
        <v>18</v>
      </c>
      <c r="M8" s="164" t="s">
        <v>15</v>
      </c>
      <c r="N8" s="166" t="s">
        <v>19</v>
      </c>
      <c r="O8" s="183" t="s">
        <v>20</v>
      </c>
      <c r="P8" s="183" t="s">
        <v>21</v>
      </c>
      <c r="Q8" s="202" t="s">
        <v>15</v>
      </c>
      <c r="R8" s="9"/>
    </row>
    <row r="9" spans="1:19">
      <c r="A9" s="2"/>
      <c r="B9" s="191"/>
      <c r="C9" s="174"/>
      <c r="D9" s="162"/>
      <c r="E9" s="162"/>
      <c r="F9" s="162"/>
      <c r="G9" s="162"/>
      <c r="H9" s="162"/>
      <c r="I9" s="171"/>
      <c r="J9" s="174"/>
      <c r="K9" s="162"/>
      <c r="L9" s="162"/>
      <c r="M9" s="164"/>
      <c r="N9" s="167"/>
      <c r="O9" s="162"/>
      <c r="P9" s="162"/>
      <c r="Q9" s="202"/>
      <c r="R9" s="9"/>
    </row>
    <row r="10" spans="1:19" ht="15.75" thickBot="1">
      <c r="A10" s="2"/>
      <c r="B10" s="192"/>
      <c r="C10" s="175"/>
      <c r="D10" s="163"/>
      <c r="E10" s="163"/>
      <c r="F10" s="163"/>
      <c r="G10" s="163"/>
      <c r="H10" s="163"/>
      <c r="I10" s="172"/>
      <c r="J10" s="175"/>
      <c r="K10" s="163"/>
      <c r="L10" s="163"/>
      <c r="M10" s="165"/>
      <c r="N10" s="168"/>
      <c r="O10" s="163"/>
      <c r="P10" s="163"/>
      <c r="Q10" s="203"/>
      <c r="R10" s="9"/>
      <c r="S10" s="10"/>
    </row>
    <row r="11" spans="1:19">
      <c r="A11" s="2"/>
      <c r="B11" s="11" t="s">
        <v>22</v>
      </c>
      <c r="C11" s="12">
        <v>4</v>
      </c>
      <c r="D11" s="13">
        <v>2</v>
      </c>
      <c r="E11" s="13">
        <v>2</v>
      </c>
      <c r="F11" s="13">
        <v>5</v>
      </c>
      <c r="G11" s="13">
        <v>5</v>
      </c>
      <c r="H11" s="13">
        <v>4</v>
      </c>
      <c r="I11" s="14" t="s">
        <v>80</v>
      </c>
      <c r="J11" s="12">
        <v>2</v>
      </c>
      <c r="K11" s="13">
        <v>3</v>
      </c>
      <c r="L11" s="13">
        <v>3</v>
      </c>
      <c r="M11" s="15" t="s">
        <v>80</v>
      </c>
      <c r="N11" s="16">
        <v>2</v>
      </c>
      <c r="O11" s="13">
        <v>2</v>
      </c>
      <c r="P11" s="13">
        <v>5</v>
      </c>
      <c r="Q11" s="17" t="s">
        <v>80</v>
      </c>
      <c r="S11" s="18"/>
    </row>
    <row r="12" spans="1:19">
      <c r="A12" s="2"/>
      <c r="B12" s="19" t="s">
        <v>23</v>
      </c>
      <c r="C12" s="20">
        <v>5</v>
      </c>
      <c r="D12" s="21">
        <v>5</v>
      </c>
      <c r="E12" s="21">
        <v>5</v>
      </c>
      <c r="F12" s="21">
        <v>4</v>
      </c>
      <c r="G12" s="21">
        <v>5</v>
      </c>
      <c r="H12" s="21">
        <v>4</v>
      </c>
      <c r="I12" s="22" t="s">
        <v>80</v>
      </c>
      <c r="J12" s="20">
        <v>3</v>
      </c>
      <c r="K12" s="21">
        <v>3</v>
      </c>
      <c r="L12" s="21">
        <v>3</v>
      </c>
      <c r="M12" s="22" t="s">
        <v>80</v>
      </c>
      <c r="N12" s="23">
        <v>3</v>
      </c>
      <c r="O12" s="21">
        <v>4</v>
      </c>
      <c r="P12" s="21">
        <v>5</v>
      </c>
      <c r="Q12" s="24" t="s">
        <v>80</v>
      </c>
      <c r="S12" s="18"/>
    </row>
    <row r="13" spans="1:19">
      <c r="A13" s="2"/>
      <c r="B13" s="19" t="s">
        <v>24</v>
      </c>
      <c r="C13" s="20">
        <v>4</v>
      </c>
      <c r="D13" s="21">
        <v>4</v>
      </c>
      <c r="E13" s="21">
        <v>4</v>
      </c>
      <c r="F13" s="21">
        <v>4</v>
      </c>
      <c r="G13" s="21">
        <v>5</v>
      </c>
      <c r="H13" s="21">
        <v>4</v>
      </c>
      <c r="I13" s="22" t="s">
        <v>80</v>
      </c>
      <c r="J13" s="20">
        <v>2</v>
      </c>
      <c r="K13" s="21">
        <v>3</v>
      </c>
      <c r="L13" s="21">
        <v>2</v>
      </c>
      <c r="M13" s="22" t="s">
        <v>80</v>
      </c>
      <c r="N13" s="23">
        <v>2</v>
      </c>
      <c r="O13" s="21">
        <v>3</v>
      </c>
      <c r="P13" s="21">
        <v>5</v>
      </c>
      <c r="Q13" s="24" t="s">
        <v>80</v>
      </c>
      <c r="S13" s="18"/>
    </row>
    <row r="14" spans="1:19">
      <c r="A14" s="2"/>
      <c r="B14" s="19" t="s">
        <v>25</v>
      </c>
      <c r="C14" s="20">
        <v>4</v>
      </c>
      <c r="D14" s="21">
        <v>4</v>
      </c>
      <c r="E14" s="21">
        <v>4</v>
      </c>
      <c r="F14" s="21">
        <v>3</v>
      </c>
      <c r="G14" s="21">
        <v>5</v>
      </c>
      <c r="H14" s="21">
        <v>4</v>
      </c>
      <c r="I14" s="22" t="s">
        <v>80</v>
      </c>
      <c r="J14" s="20">
        <v>4</v>
      </c>
      <c r="K14" s="21">
        <v>4</v>
      </c>
      <c r="L14" s="21">
        <v>2</v>
      </c>
      <c r="M14" s="22" t="s">
        <v>80</v>
      </c>
      <c r="N14" s="23">
        <v>3</v>
      </c>
      <c r="O14" s="21">
        <v>4</v>
      </c>
      <c r="P14" s="21">
        <v>3</v>
      </c>
      <c r="Q14" s="24" t="s">
        <v>80</v>
      </c>
      <c r="S14" s="18"/>
    </row>
    <row r="15" spans="1:19">
      <c r="A15" s="2"/>
      <c r="B15" s="19" t="s">
        <v>26</v>
      </c>
      <c r="C15" s="20">
        <v>4</v>
      </c>
      <c r="D15" s="21">
        <v>5</v>
      </c>
      <c r="E15" s="21">
        <v>5</v>
      </c>
      <c r="F15" s="21">
        <v>5</v>
      </c>
      <c r="G15" s="21">
        <v>5</v>
      </c>
      <c r="H15" s="21">
        <v>5</v>
      </c>
      <c r="I15" s="22" t="s">
        <v>80</v>
      </c>
      <c r="J15" s="20">
        <v>2</v>
      </c>
      <c r="K15" s="21">
        <v>5</v>
      </c>
      <c r="L15" s="21">
        <v>3</v>
      </c>
      <c r="M15" s="22" t="s">
        <v>80</v>
      </c>
      <c r="N15" s="23">
        <v>4</v>
      </c>
      <c r="O15" s="21">
        <v>2</v>
      </c>
      <c r="P15" s="21">
        <v>5</v>
      </c>
      <c r="Q15" s="24" t="s">
        <v>80</v>
      </c>
      <c r="S15" s="18"/>
    </row>
    <row r="16" spans="1:19">
      <c r="A16" s="2"/>
      <c r="B16" s="19" t="s">
        <v>27</v>
      </c>
      <c r="C16" s="20">
        <v>4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2" t="s">
        <v>80</v>
      </c>
      <c r="J16" s="20">
        <v>2</v>
      </c>
      <c r="K16" s="21">
        <v>4</v>
      </c>
      <c r="L16" s="21">
        <v>2</v>
      </c>
      <c r="M16" s="22" t="s">
        <v>80</v>
      </c>
      <c r="N16" s="23">
        <v>4</v>
      </c>
      <c r="O16" s="21">
        <v>5</v>
      </c>
      <c r="P16" s="21">
        <v>5</v>
      </c>
      <c r="Q16" s="24" t="s">
        <v>80</v>
      </c>
      <c r="S16" s="18"/>
    </row>
    <row r="17" spans="1:19">
      <c r="A17" s="2"/>
      <c r="B17" s="19" t="s">
        <v>28</v>
      </c>
      <c r="C17" s="20">
        <v>5</v>
      </c>
      <c r="D17" s="21">
        <v>5</v>
      </c>
      <c r="E17" s="21">
        <v>5</v>
      </c>
      <c r="F17" s="21">
        <v>2</v>
      </c>
      <c r="G17" s="21">
        <v>5</v>
      </c>
      <c r="H17" s="21">
        <v>5</v>
      </c>
      <c r="I17" s="22" t="s">
        <v>80</v>
      </c>
      <c r="J17" s="20">
        <v>5</v>
      </c>
      <c r="K17" s="21">
        <v>5</v>
      </c>
      <c r="L17" s="21">
        <v>2</v>
      </c>
      <c r="M17" s="22" t="s">
        <v>80</v>
      </c>
      <c r="N17" s="23">
        <v>4</v>
      </c>
      <c r="O17" s="21">
        <v>5</v>
      </c>
      <c r="P17" s="21">
        <v>4</v>
      </c>
      <c r="Q17" s="22" t="s">
        <v>80</v>
      </c>
      <c r="S17" s="18"/>
    </row>
    <row r="18" spans="1:19">
      <c r="A18" s="2"/>
      <c r="B18" s="19" t="s">
        <v>29</v>
      </c>
      <c r="C18" s="20">
        <v>5</v>
      </c>
      <c r="D18" s="21">
        <v>4</v>
      </c>
      <c r="E18" s="21">
        <v>4</v>
      </c>
      <c r="F18" s="21">
        <v>5</v>
      </c>
      <c r="G18" s="21">
        <v>4</v>
      </c>
      <c r="H18" s="21">
        <v>4</v>
      </c>
      <c r="I18" s="22" t="s">
        <v>80</v>
      </c>
      <c r="J18" s="20">
        <v>2</v>
      </c>
      <c r="K18" s="21">
        <v>3</v>
      </c>
      <c r="L18" s="21">
        <v>3</v>
      </c>
      <c r="M18" s="22" t="s">
        <v>80</v>
      </c>
      <c r="N18" s="23">
        <v>5</v>
      </c>
      <c r="O18" s="21">
        <v>4</v>
      </c>
      <c r="P18" s="21">
        <v>5</v>
      </c>
      <c r="Q18" s="22" t="s">
        <v>80</v>
      </c>
      <c r="S18" s="18"/>
    </row>
    <row r="19" spans="1:19">
      <c r="A19" s="2"/>
      <c r="B19" s="19" t="s">
        <v>30</v>
      </c>
      <c r="C19" s="20">
        <v>4</v>
      </c>
      <c r="D19" s="21">
        <v>4</v>
      </c>
      <c r="E19" s="21">
        <v>4</v>
      </c>
      <c r="F19" s="21">
        <v>5</v>
      </c>
      <c r="G19" s="21">
        <v>4</v>
      </c>
      <c r="H19" s="21">
        <v>3</v>
      </c>
      <c r="I19" s="22" t="s">
        <v>80</v>
      </c>
      <c r="J19" s="20">
        <v>2</v>
      </c>
      <c r="K19" s="21">
        <v>2</v>
      </c>
      <c r="L19" s="21">
        <v>2</v>
      </c>
      <c r="M19" s="22" t="s">
        <v>74</v>
      </c>
      <c r="N19" s="23">
        <v>3</v>
      </c>
      <c r="O19" s="21">
        <v>3</v>
      </c>
      <c r="P19" s="21">
        <v>4</v>
      </c>
      <c r="Q19" s="22" t="s">
        <v>74</v>
      </c>
      <c r="S19" s="18"/>
    </row>
    <row r="20" spans="1:19">
      <c r="A20" s="2"/>
      <c r="B20" s="19" t="s">
        <v>31</v>
      </c>
      <c r="C20" s="20">
        <v>3</v>
      </c>
      <c r="D20" s="21">
        <v>2</v>
      </c>
      <c r="E20" s="21">
        <v>2</v>
      </c>
      <c r="F20" s="21">
        <v>3</v>
      </c>
      <c r="G20" s="21">
        <v>5</v>
      </c>
      <c r="H20" s="21">
        <v>4</v>
      </c>
      <c r="I20" s="22" t="s">
        <v>80</v>
      </c>
      <c r="J20" s="20">
        <v>2</v>
      </c>
      <c r="K20" s="21">
        <v>2</v>
      </c>
      <c r="L20" s="21">
        <v>2</v>
      </c>
      <c r="M20" s="22" t="s">
        <v>74</v>
      </c>
      <c r="N20" s="23">
        <v>3</v>
      </c>
      <c r="O20" s="21">
        <v>4</v>
      </c>
      <c r="P20" s="21">
        <v>5</v>
      </c>
      <c r="Q20" s="24" t="s">
        <v>74</v>
      </c>
      <c r="S20" s="18"/>
    </row>
    <row r="21" spans="1:19">
      <c r="A21" s="2"/>
      <c r="B21" s="19" t="s">
        <v>32</v>
      </c>
      <c r="C21" s="20">
        <v>3</v>
      </c>
      <c r="D21" s="21">
        <v>4</v>
      </c>
      <c r="E21" s="21">
        <v>4</v>
      </c>
      <c r="F21" s="21">
        <v>4</v>
      </c>
      <c r="G21" s="21">
        <v>5</v>
      </c>
      <c r="H21" s="21">
        <v>4</v>
      </c>
      <c r="I21" s="22" t="s">
        <v>80</v>
      </c>
      <c r="J21" s="20">
        <v>2</v>
      </c>
      <c r="K21" s="21">
        <v>3</v>
      </c>
      <c r="L21" s="21">
        <v>2</v>
      </c>
      <c r="M21" s="22" t="s">
        <v>80</v>
      </c>
      <c r="N21" s="23">
        <v>3</v>
      </c>
      <c r="O21" s="21">
        <v>3</v>
      </c>
      <c r="P21" s="21">
        <v>5</v>
      </c>
      <c r="Q21" s="24" t="s">
        <v>80</v>
      </c>
      <c r="S21" s="18"/>
    </row>
    <row r="22" spans="1:19">
      <c r="A22" s="2"/>
      <c r="B22" s="19" t="s">
        <v>33</v>
      </c>
      <c r="C22" s="20">
        <v>4</v>
      </c>
      <c r="D22" s="21">
        <v>3</v>
      </c>
      <c r="E22" s="21">
        <v>3</v>
      </c>
      <c r="F22" s="21">
        <v>5</v>
      </c>
      <c r="G22" s="21">
        <v>5</v>
      </c>
      <c r="H22" s="21">
        <v>4</v>
      </c>
      <c r="I22" s="22" t="s">
        <v>80</v>
      </c>
      <c r="J22" s="20">
        <v>5</v>
      </c>
      <c r="K22" s="21">
        <v>5</v>
      </c>
      <c r="L22" s="21">
        <v>4</v>
      </c>
      <c r="M22" s="22" t="s">
        <v>80</v>
      </c>
      <c r="N22" s="23">
        <v>5</v>
      </c>
      <c r="O22" s="21">
        <v>3</v>
      </c>
      <c r="P22" s="21">
        <v>5</v>
      </c>
      <c r="Q22" s="24" t="s">
        <v>80</v>
      </c>
      <c r="S22" s="18"/>
    </row>
    <row r="23" spans="1:19">
      <c r="A23" s="2"/>
      <c r="B23" s="19" t="s">
        <v>34</v>
      </c>
      <c r="C23" s="20">
        <v>5</v>
      </c>
      <c r="D23" s="21">
        <v>3</v>
      </c>
      <c r="E23" s="21">
        <v>3</v>
      </c>
      <c r="F23" s="21">
        <v>5</v>
      </c>
      <c r="G23" s="21">
        <v>5</v>
      </c>
      <c r="H23" s="21">
        <v>5</v>
      </c>
      <c r="I23" s="22" t="s">
        <v>80</v>
      </c>
      <c r="J23" s="20">
        <v>2</v>
      </c>
      <c r="K23" s="21">
        <v>5</v>
      </c>
      <c r="L23" s="21">
        <v>2</v>
      </c>
      <c r="M23" s="22" t="s">
        <v>80</v>
      </c>
      <c r="N23" s="23">
        <v>3</v>
      </c>
      <c r="O23" s="21">
        <v>4</v>
      </c>
      <c r="P23" s="21">
        <v>5</v>
      </c>
      <c r="Q23" s="24" t="s">
        <v>80</v>
      </c>
      <c r="S23" s="18"/>
    </row>
    <row r="24" spans="1:19">
      <c r="A24" s="2"/>
      <c r="B24" s="19" t="s">
        <v>35</v>
      </c>
      <c r="C24" s="20">
        <v>4</v>
      </c>
      <c r="D24" s="21">
        <v>4</v>
      </c>
      <c r="E24" s="21">
        <v>4</v>
      </c>
      <c r="F24" s="21">
        <v>3</v>
      </c>
      <c r="G24" s="21">
        <v>5</v>
      </c>
      <c r="H24" s="21">
        <v>2</v>
      </c>
      <c r="I24" s="22" t="s">
        <v>80</v>
      </c>
      <c r="J24" s="20">
        <v>2</v>
      </c>
      <c r="K24" s="21">
        <v>2</v>
      </c>
      <c r="L24" s="21">
        <v>2</v>
      </c>
      <c r="M24" s="22" t="s">
        <v>74</v>
      </c>
      <c r="N24" s="23">
        <v>2</v>
      </c>
      <c r="O24" s="21">
        <v>3</v>
      </c>
      <c r="P24" s="21">
        <v>5</v>
      </c>
      <c r="Q24" s="24" t="s">
        <v>74</v>
      </c>
      <c r="S24" s="18"/>
    </row>
    <row r="25" spans="1:19">
      <c r="A25" s="2"/>
      <c r="B25" s="19" t="s">
        <v>36</v>
      </c>
      <c r="C25" s="20">
        <v>4</v>
      </c>
      <c r="D25" s="21">
        <v>4</v>
      </c>
      <c r="E25" s="21">
        <v>4</v>
      </c>
      <c r="F25" s="21">
        <v>3</v>
      </c>
      <c r="G25" s="21">
        <v>5</v>
      </c>
      <c r="H25" s="21">
        <v>5</v>
      </c>
      <c r="I25" s="22" t="s">
        <v>80</v>
      </c>
      <c r="J25" s="20">
        <v>2</v>
      </c>
      <c r="K25" s="21">
        <v>2</v>
      </c>
      <c r="L25" s="21">
        <v>2</v>
      </c>
      <c r="M25" s="22" t="s">
        <v>74</v>
      </c>
      <c r="N25" s="23">
        <v>4</v>
      </c>
      <c r="O25" s="21">
        <v>4</v>
      </c>
      <c r="P25" s="21">
        <v>5</v>
      </c>
      <c r="Q25" s="24" t="s">
        <v>74</v>
      </c>
      <c r="S25" s="18"/>
    </row>
    <row r="26" spans="1:19">
      <c r="A26" s="2"/>
      <c r="B26" s="19" t="s">
        <v>37</v>
      </c>
      <c r="C26" s="20">
        <v>4</v>
      </c>
      <c r="D26" s="21">
        <v>2</v>
      </c>
      <c r="E26" s="21">
        <v>2</v>
      </c>
      <c r="F26" s="21">
        <v>5</v>
      </c>
      <c r="G26" s="21">
        <v>5</v>
      </c>
      <c r="H26" s="21">
        <v>4</v>
      </c>
      <c r="I26" s="22" t="s">
        <v>80</v>
      </c>
      <c r="J26" s="20">
        <v>2</v>
      </c>
      <c r="K26" s="21">
        <v>4</v>
      </c>
      <c r="L26" s="21">
        <v>3</v>
      </c>
      <c r="M26" s="22" t="s">
        <v>80</v>
      </c>
      <c r="N26" s="23">
        <v>3</v>
      </c>
      <c r="O26" s="21">
        <v>4</v>
      </c>
      <c r="P26" s="21">
        <v>4</v>
      </c>
      <c r="Q26" s="24" t="s">
        <v>80</v>
      </c>
      <c r="S26" s="18"/>
    </row>
    <row r="27" spans="1:19">
      <c r="A27" s="2"/>
      <c r="B27" s="19" t="s">
        <v>38</v>
      </c>
      <c r="C27" s="20">
        <v>4</v>
      </c>
      <c r="D27" s="21">
        <v>2</v>
      </c>
      <c r="E27" s="21">
        <v>2</v>
      </c>
      <c r="F27" s="21">
        <v>5</v>
      </c>
      <c r="G27" s="21">
        <v>5</v>
      </c>
      <c r="H27" s="21">
        <v>5</v>
      </c>
      <c r="I27" s="22" t="s">
        <v>80</v>
      </c>
      <c r="J27" s="20">
        <v>2</v>
      </c>
      <c r="K27" s="21">
        <v>3</v>
      </c>
      <c r="L27" s="21">
        <v>3</v>
      </c>
      <c r="M27" s="22" t="s">
        <v>80</v>
      </c>
      <c r="N27" s="23">
        <v>3</v>
      </c>
      <c r="O27" s="21">
        <v>4</v>
      </c>
      <c r="P27" s="21">
        <v>4</v>
      </c>
      <c r="Q27" s="24" t="s">
        <v>80</v>
      </c>
      <c r="S27" s="18"/>
    </row>
    <row r="28" spans="1:19">
      <c r="A28" s="2"/>
      <c r="B28" s="19" t="s">
        <v>39</v>
      </c>
      <c r="C28" s="20">
        <v>5</v>
      </c>
      <c r="D28" s="21">
        <v>3</v>
      </c>
      <c r="E28" s="21">
        <v>3</v>
      </c>
      <c r="F28" s="21">
        <v>5</v>
      </c>
      <c r="G28" s="21">
        <v>5</v>
      </c>
      <c r="H28" s="21">
        <v>4</v>
      </c>
      <c r="I28" s="22" t="s">
        <v>80</v>
      </c>
      <c r="J28" s="20">
        <v>2</v>
      </c>
      <c r="K28" s="21">
        <v>4</v>
      </c>
      <c r="L28" s="21">
        <v>2</v>
      </c>
      <c r="M28" s="22" t="s">
        <v>80</v>
      </c>
      <c r="N28" s="23">
        <v>5</v>
      </c>
      <c r="O28" s="21">
        <v>5</v>
      </c>
      <c r="P28" s="21">
        <v>4</v>
      </c>
      <c r="Q28" s="24" t="s">
        <v>80</v>
      </c>
      <c r="S28" s="18"/>
    </row>
    <row r="29" spans="1:19">
      <c r="A29" s="2"/>
      <c r="B29" s="19" t="s">
        <v>40</v>
      </c>
      <c r="C29" s="20">
        <v>5</v>
      </c>
      <c r="D29" s="21">
        <v>3</v>
      </c>
      <c r="E29" s="21">
        <v>3</v>
      </c>
      <c r="F29" s="21">
        <v>4</v>
      </c>
      <c r="G29" s="21">
        <v>5</v>
      </c>
      <c r="H29" s="21">
        <v>5</v>
      </c>
      <c r="I29" s="22" t="s">
        <v>80</v>
      </c>
      <c r="J29" s="20">
        <v>2</v>
      </c>
      <c r="K29" s="21">
        <v>4</v>
      </c>
      <c r="L29" s="21">
        <v>4</v>
      </c>
      <c r="M29" s="22" t="s">
        <v>80</v>
      </c>
      <c r="N29" s="23">
        <v>4</v>
      </c>
      <c r="O29" s="21">
        <v>5</v>
      </c>
      <c r="P29" s="21">
        <v>5</v>
      </c>
      <c r="Q29" s="24" t="s">
        <v>80</v>
      </c>
      <c r="S29" s="18"/>
    </row>
    <row r="30" spans="1:19">
      <c r="A30" s="2"/>
      <c r="B30" s="19" t="s">
        <v>41</v>
      </c>
      <c r="C30" s="20">
        <v>5</v>
      </c>
      <c r="D30" s="21">
        <v>3</v>
      </c>
      <c r="E30" s="21">
        <v>3</v>
      </c>
      <c r="F30" s="21">
        <v>5</v>
      </c>
      <c r="G30" s="21">
        <v>5</v>
      </c>
      <c r="H30" s="21">
        <v>5</v>
      </c>
      <c r="I30" s="22" t="s">
        <v>80</v>
      </c>
      <c r="J30" s="20">
        <v>2</v>
      </c>
      <c r="K30" s="21">
        <v>5</v>
      </c>
      <c r="L30" s="21">
        <v>5</v>
      </c>
      <c r="M30" s="22" t="s">
        <v>80</v>
      </c>
      <c r="N30" s="23">
        <v>5</v>
      </c>
      <c r="O30" s="21">
        <v>5</v>
      </c>
      <c r="P30" s="21">
        <v>5</v>
      </c>
      <c r="Q30" s="24" t="s">
        <v>80</v>
      </c>
      <c r="S30" s="18"/>
    </row>
    <row r="31" spans="1:19">
      <c r="A31" s="2"/>
      <c r="B31" s="19" t="s">
        <v>42</v>
      </c>
      <c r="C31" s="20">
        <v>5</v>
      </c>
      <c r="D31" s="21">
        <v>5</v>
      </c>
      <c r="E31" s="21">
        <v>5</v>
      </c>
      <c r="F31" s="21">
        <v>4</v>
      </c>
      <c r="G31" s="21">
        <v>4</v>
      </c>
      <c r="H31" s="21">
        <v>4</v>
      </c>
      <c r="I31" s="22" t="s">
        <v>80</v>
      </c>
      <c r="J31" s="20">
        <v>5</v>
      </c>
      <c r="K31" s="21">
        <v>3</v>
      </c>
      <c r="L31" s="21">
        <v>2</v>
      </c>
      <c r="M31" s="22" t="s">
        <v>80</v>
      </c>
      <c r="N31" s="23">
        <v>4</v>
      </c>
      <c r="O31" s="21">
        <v>3</v>
      </c>
      <c r="P31" s="21">
        <v>4</v>
      </c>
      <c r="Q31" s="24" t="s">
        <v>80</v>
      </c>
      <c r="S31" s="18"/>
    </row>
    <row r="32" spans="1:19">
      <c r="A32" s="2"/>
      <c r="B32" s="19" t="s">
        <v>43</v>
      </c>
      <c r="C32" s="20">
        <v>5</v>
      </c>
      <c r="D32" s="21">
        <v>4</v>
      </c>
      <c r="E32" s="21">
        <v>4</v>
      </c>
      <c r="F32" s="21">
        <v>5</v>
      </c>
      <c r="G32" s="21">
        <v>5</v>
      </c>
      <c r="H32" s="21">
        <v>5</v>
      </c>
      <c r="I32" s="22" t="s">
        <v>80</v>
      </c>
      <c r="J32" s="20">
        <v>5</v>
      </c>
      <c r="K32" s="21">
        <v>5</v>
      </c>
      <c r="L32" s="21">
        <v>5</v>
      </c>
      <c r="M32" s="22" t="s">
        <v>80</v>
      </c>
      <c r="N32" s="23">
        <v>5</v>
      </c>
      <c r="O32" s="21">
        <v>4</v>
      </c>
      <c r="P32" s="21">
        <v>5</v>
      </c>
      <c r="Q32" s="24" t="s">
        <v>80</v>
      </c>
      <c r="S32" s="18"/>
    </row>
    <row r="33" spans="1:19">
      <c r="A33" s="2"/>
      <c r="B33" s="19" t="s">
        <v>44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2"/>
      <c r="N33" s="23"/>
      <c r="O33" s="21"/>
      <c r="P33" s="21"/>
      <c r="Q33" s="24"/>
      <c r="S33" s="18"/>
    </row>
    <row r="34" spans="1:19">
      <c r="A34" s="2"/>
      <c r="B34" s="19" t="s">
        <v>45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2"/>
      <c r="N34" s="23"/>
      <c r="O34" s="21"/>
      <c r="P34" s="21"/>
      <c r="Q34" s="24"/>
      <c r="S34" s="18"/>
    </row>
    <row r="35" spans="1:19">
      <c r="A35" s="2"/>
      <c r="B35" s="19" t="s">
        <v>46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2"/>
      <c r="N35" s="23"/>
      <c r="O35" s="21"/>
      <c r="P35" s="21"/>
      <c r="Q35" s="24"/>
      <c r="S35" s="18"/>
    </row>
    <row r="36" spans="1:19">
      <c r="A36" s="2"/>
      <c r="B36" s="19" t="s">
        <v>47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2"/>
      <c r="N36" s="23"/>
      <c r="O36" s="21"/>
      <c r="P36" s="21"/>
      <c r="Q36" s="24"/>
      <c r="S36" s="18"/>
    </row>
    <row r="37" spans="1:19">
      <c r="A37" s="2"/>
      <c r="B37" s="19" t="s">
        <v>48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2"/>
      <c r="N37" s="23"/>
      <c r="O37" s="21"/>
      <c r="P37" s="21"/>
      <c r="Q37" s="24"/>
      <c r="S37" s="18"/>
    </row>
    <row r="38" spans="1:19">
      <c r="A38" s="2"/>
      <c r="B38" s="19" t="s">
        <v>49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2"/>
      <c r="N38" s="23"/>
      <c r="O38" s="21"/>
      <c r="P38" s="21"/>
      <c r="Q38" s="24"/>
      <c r="S38" s="18"/>
    </row>
    <row r="39" spans="1:19">
      <c r="A39" s="2"/>
      <c r="B39" s="19" t="s">
        <v>50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2"/>
      <c r="N39" s="23"/>
      <c r="O39" s="21"/>
      <c r="P39" s="21"/>
      <c r="Q39" s="24"/>
      <c r="S39" s="18"/>
    </row>
    <row r="40" spans="1:19">
      <c r="A40" s="2"/>
      <c r="B40" s="19" t="s">
        <v>51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2"/>
      <c r="N40" s="23"/>
      <c r="O40" s="21"/>
      <c r="P40" s="21"/>
      <c r="Q40" s="24"/>
      <c r="S40" s="18"/>
    </row>
    <row r="41" spans="1:19">
      <c r="A41" s="2"/>
      <c r="B41" s="19" t="s">
        <v>52</v>
      </c>
      <c r="C41" s="20"/>
      <c r="D41" s="21"/>
      <c r="E41" s="21"/>
      <c r="F41" s="21"/>
      <c r="G41" s="21"/>
      <c r="H41" s="21"/>
      <c r="I41" s="22"/>
      <c r="J41" s="20"/>
      <c r="K41" s="21"/>
      <c r="L41" s="21"/>
      <c r="M41" s="22"/>
      <c r="N41" s="23"/>
      <c r="O41" s="21"/>
      <c r="P41" s="21"/>
      <c r="Q41" s="24"/>
      <c r="S41" s="18"/>
    </row>
    <row r="42" spans="1:19">
      <c r="A42" s="2"/>
      <c r="B42" s="19" t="s">
        <v>53</v>
      </c>
      <c r="C42" s="20"/>
      <c r="D42" s="21"/>
      <c r="E42" s="21"/>
      <c r="F42" s="21"/>
      <c r="G42" s="21"/>
      <c r="H42" s="21"/>
      <c r="I42" s="22"/>
      <c r="J42" s="20"/>
      <c r="K42" s="21"/>
      <c r="L42" s="21"/>
      <c r="M42" s="22"/>
      <c r="N42" s="23"/>
      <c r="O42" s="21"/>
      <c r="P42" s="21"/>
      <c r="Q42" s="24"/>
      <c r="S42" s="18"/>
    </row>
    <row r="43" spans="1:19">
      <c r="A43" s="2"/>
      <c r="B43" s="19" t="s">
        <v>54</v>
      </c>
      <c r="C43" s="20"/>
      <c r="D43" s="21"/>
      <c r="E43" s="21"/>
      <c r="F43" s="21"/>
      <c r="G43" s="21"/>
      <c r="H43" s="21"/>
      <c r="I43" s="22"/>
      <c r="J43" s="20"/>
      <c r="K43" s="21"/>
      <c r="L43" s="21"/>
      <c r="M43" s="22"/>
      <c r="N43" s="23"/>
      <c r="O43" s="21"/>
      <c r="P43" s="21"/>
      <c r="Q43" s="24"/>
      <c r="S43" s="18"/>
    </row>
    <row r="44" spans="1:19">
      <c r="A44" s="2"/>
      <c r="B44" s="19" t="s">
        <v>55</v>
      </c>
      <c r="C44" s="20"/>
      <c r="D44" s="21"/>
      <c r="E44" s="21"/>
      <c r="F44" s="21"/>
      <c r="G44" s="21"/>
      <c r="H44" s="21"/>
      <c r="I44" s="22"/>
      <c r="J44" s="20"/>
      <c r="K44" s="21"/>
      <c r="L44" s="21"/>
      <c r="M44" s="22"/>
      <c r="N44" s="23"/>
      <c r="O44" s="21"/>
      <c r="P44" s="21"/>
      <c r="Q44" s="24"/>
      <c r="S44" s="18"/>
    </row>
    <row r="45" spans="1:19">
      <c r="A45" s="2"/>
      <c r="B45" s="19" t="s">
        <v>56</v>
      </c>
      <c r="C45" s="20"/>
      <c r="D45" s="21"/>
      <c r="E45" s="21"/>
      <c r="F45" s="21"/>
      <c r="G45" s="21"/>
      <c r="H45" s="21"/>
      <c r="I45" s="22"/>
      <c r="J45" s="20"/>
      <c r="K45" s="21"/>
      <c r="L45" s="21"/>
      <c r="M45" s="22"/>
      <c r="N45" s="23"/>
      <c r="O45" s="21"/>
      <c r="P45" s="21"/>
      <c r="Q45" s="24"/>
      <c r="S45" s="18"/>
    </row>
    <row r="46" spans="1:19">
      <c r="A46" s="2"/>
      <c r="B46" s="19" t="s">
        <v>57</v>
      </c>
      <c r="C46" s="20"/>
      <c r="D46" s="21"/>
      <c r="E46" s="21"/>
      <c r="F46" s="21"/>
      <c r="G46" s="21"/>
      <c r="H46" s="21"/>
      <c r="I46" s="22"/>
      <c r="J46" s="20"/>
      <c r="K46" s="21"/>
      <c r="L46" s="21"/>
      <c r="M46" s="22"/>
      <c r="N46" s="23"/>
      <c r="O46" s="21"/>
      <c r="P46" s="21"/>
      <c r="Q46" s="24"/>
      <c r="S46" s="18"/>
    </row>
    <row r="47" spans="1:19">
      <c r="A47" s="2"/>
      <c r="B47" s="19" t="s">
        <v>58</v>
      </c>
      <c r="C47" s="20"/>
      <c r="D47" s="21"/>
      <c r="E47" s="21"/>
      <c r="F47" s="21"/>
      <c r="G47" s="21"/>
      <c r="H47" s="21"/>
      <c r="I47" s="22"/>
      <c r="J47" s="20"/>
      <c r="K47" s="21"/>
      <c r="L47" s="21"/>
      <c r="M47" s="22"/>
      <c r="N47" s="23"/>
      <c r="O47" s="21"/>
      <c r="P47" s="21"/>
      <c r="Q47" s="24"/>
      <c r="S47" s="18"/>
    </row>
    <row r="48" spans="1:19" ht="15.75" thickBot="1">
      <c r="A48" s="2"/>
      <c r="B48" s="25" t="s">
        <v>59</v>
      </c>
      <c r="C48" s="26"/>
      <c r="D48" s="27"/>
      <c r="E48" s="27"/>
      <c r="F48" s="27"/>
      <c r="G48" s="27"/>
      <c r="H48" s="27"/>
      <c r="I48" s="28"/>
      <c r="J48" s="26"/>
      <c r="K48" s="27"/>
      <c r="L48" s="27"/>
      <c r="M48" s="28"/>
      <c r="N48" s="29"/>
      <c r="O48" s="27"/>
      <c r="P48" s="27"/>
      <c r="Q48" s="30"/>
      <c r="S48" s="18"/>
    </row>
    <row r="49" spans="1:17" ht="39" thickBot="1">
      <c r="A49" s="2"/>
      <c r="B49" s="31" t="s">
        <v>60</v>
      </c>
      <c r="C49" s="32">
        <f t="shared" ref="C49:H49" si="0">C96</f>
        <v>22</v>
      </c>
      <c r="D49" s="33">
        <f t="shared" si="0"/>
        <v>18</v>
      </c>
      <c r="E49" s="33">
        <f t="shared" si="0"/>
        <v>18</v>
      </c>
      <c r="F49" s="33">
        <f t="shared" si="0"/>
        <v>21</v>
      </c>
      <c r="G49" s="33">
        <f t="shared" si="0"/>
        <v>22</v>
      </c>
      <c r="H49" s="33">
        <f t="shared" si="0"/>
        <v>21</v>
      </c>
      <c r="I49" s="34"/>
      <c r="J49" s="32">
        <f>J96</f>
        <v>6</v>
      </c>
      <c r="K49" s="33">
        <f>K96</f>
        <v>18</v>
      </c>
      <c r="L49" s="33">
        <f>L96</f>
        <v>10</v>
      </c>
      <c r="M49" s="34"/>
      <c r="N49" s="35">
        <f>N96</f>
        <v>19</v>
      </c>
      <c r="O49" s="33">
        <f>O96</f>
        <v>20</v>
      </c>
      <c r="P49" s="33">
        <f>P96</f>
        <v>22</v>
      </c>
      <c r="Q49" s="36"/>
    </row>
    <row r="50" spans="1:17" ht="51.75" thickBot="1">
      <c r="A50" s="2"/>
      <c r="B50" s="31" t="s">
        <v>61</v>
      </c>
      <c r="C50" s="37">
        <f t="shared" ref="C50:H50" si="1">C104</f>
        <v>4.3181818181818183</v>
      </c>
      <c r="D50" s="38">
        <f t="shared" si="1"/>
        <v>3.6363636363636362</v>
      </c>
      <c r="E50" s="38">
        <f t="shared" si="1"/>
        <v>3.6363636363636362</v>
      </c>
      <c r="F50" s="38">
        <f t="shared" si="1"/>
        <v>4.2727272727272725</v>
      </c>
      <c r="G50" s="38">
        <f t="shared" si="1"/>
        <v>5</v>
      </c>
      <c r="H50" s="38">
        <f t="shared" si="1"/>
        <v>5</v>
      </c>
      <c r="I50" s="39" t="s">
        <v>62</v>
      </c>
      <c r="J50" s="37">
        <f>J104</f>
        <v>2.6818181818181817</v>
      </c>
      <c r="K50" s="38">
        <f>K104</f>
        <v>3.5909090909090908</v>
      </c>
      <c r="L50" s="38">
        <f>L104</f>
        <v>2.7272727272727271</v>
      </c>
      <c r="M50" s="39" t="s">
        <v>62</v>
      </c>
      <c r="N50" s="40">
        <f>N104</f>
        <v>3.5909090909090908</v>
      </c>
      <c r="O50" s="38">
        <f>O104</f>
        <v>3.7727272727272729</v>
      </c>
      <c r="P50" s="38">
        <f>P104</f>
        <v>4.6363636363636367</v>
      </c>
      <c r="Q50" s="39" t="s">
        <v>62</v>
      </c>
    </row>
    <row r="51" spans="1:17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18"/>
    </row>
    <row r="52" spans="1:17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18"/>
    </row>
    <row r="53" spans="1:17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18"/>
    </row>
    <row r="54" spans="1:17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8"/>
    </row>
    <row r="55" spans="1:17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18"/>
    </row>
    <row r="56" spans="1:17">
      <c r="A56" s="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18"/>
    </row>
    <row r="57" spans="1:17">
      <c r="A57" s="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18"/>
    </row>
    <row r="58" spans="1:17">
      <c r="A58" s="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18"/>
    </row>
    <row r="59" spans="1:17">
      <c r="A59" s="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18"/>
    </row>
    <row r="60" spans="1:17">
      <c r="A60" s="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18"/>
    </row>
    <row r="61" spans="1:17">
      <c r="A61" s="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18"/>
    </row>
    <row r="62" spans="1:17">
      <c r="A62" s="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18"/>
    </row>
    <row r="63" spans="1:17">
      <c r="A63" s="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18"/>
    </row>
    <row r="88" spans="2:17" ht="51">
      <c r="B88" s="42" t="s">
        <v>63</v>
      </c>
      <c r="C88" s="43">
        <f t="shared" ref="C88:H88" si="2">COUNT(C11:C48)</f>
        <v>22</v>
      </c>
      <c r="D88" s="43">
        <f t="shared" si="2"/>
        <v>22</v>
      </c>
      <c r="E88" s="43">
        <f t="shared" si="2"/>
        <v>22</v>
      </c>
      <c r="F88" s="43">
        <f t="shared" si="2"/>
        <v>22</v>
      </c>
      <c r="G88" s="43">
        <f t="shared" si="2"/>
        <v>22</v>
      </c>
      <c r="H88" s="43">
        <f t="shared" si="2"/>
        <v>22</v>
      </c>
      <c r="I88" s="43"/>
      <c r="J88" s="43">
        <f>COUNT(J11:J48)</f>
        <v>22</v>
      </c>
      <c r="K88" s="43">
        <f>COUNT(K11:K48)</f>
        <v>22</v>
      </c>
      <c r="L88" s="43">
        <f>COUNT(L11:L48)</f>
        <v>22</v>
      </c>
      <c r="M88" s="43"/>
      <c r="N88" s="43">
        <f>COUNT(N11:N48)</f>
        <v>22</v>
      </c>
      <c r="O88" s="43">
        <f>COUNT(O11:O48)</f>
        <v>22</v>
      </c>
      <c r="P88" s="43">
        <f>COUNT(P11:P48)</f>
        <v>22</v>
      </c>
      <c r="Q88" s="44"/>
    </row>
    <row r="91" spans="2:17">
      <c r="B91" s="176" t="s">
        <v>64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8"/>
    </row>
    <row r="92" spans="2:17">
      <c r="B92" s="179" t="s">
        <v>65</v>
      </c>
      <c r="C92" s="44">
        <f t="shared" ref="C92:H92" si="3">COUNTIF(C11:C48,5)</f>
        <v>9</v>
      </c>
      <c r="D92" s="44">
        <f t="shared" si="3"/>
        <v>5</v>
      </c>
      <c r="E92" s="44">
        <f t="shared" si="3"/>
        <v>5</v>
      </c>
      <c r="F92" s="44">
        <f t="shared" si="3"/>
        <v>12</v>
      </c>
      <c r="G92" s="44">
        <f t="shared" si="3"/>
        <v>19</v>
      </c>
      <c r="H92" s="44">
        <f t="shared" si="3"/>
        <v>9</v>
      </c>
      <c r="I92" s="44"/>
      <c r="J92" s="44">
        <f>COUNTIF(J11:J48,5)</f>
        <v>4</v>
      </c>
      <c r="K92" s="44">
        <f>COUNTIF(K11:K48,5)</f>
        <v>6</v>
      </c>
      <c r="L92" s="44">
        <f>COUNTIF(L11:L48,5)</f>
        <v>2</v>
      </c>
      <c r="M92" s="44"/>
      <c r="N92" s="44">
        <f>COUNTIF(N11:N48,5)</f>
        <v>5</v>
      </c>
      <c r="O92" s="44">
        <f>COUNTIF(O11:O48,5)</f>
        <v>5</v>
      </c>
      <c r="P92" s="44">
        <f>COUNTIF(P11:P48,5)</f>
        <v>15</v>
      </c>
      <c r="Q92" s="44"/>
    </row>
    <row r="93" spans="2:17">
      <c r="B93" s="180"/>
      <c r="C93" s="44">
        <f t="shared" ref="C93:H93" si="4">COUNTIF(C11:C48,4)</f>
        <v>11</v>
      </c>
      <c r="D93" s="44">
        <f t="shared" si="4"/>
        <v>8</v>
      </c>
      <c r="E93" s="44">
        <f t="shared" si="4"/>
        <v>8</v>
      </c>
      <c r="F93" s="44">
        <f t="shared" si="4"/>
        <v>5</v>
      </c>
      <c r="G93" s="44">
        <f t="shared" si="4"/>
        <v>3</v>
      </c>
      <c r="H93" s="44">
        <f t="shared" si="4"/>
        <v>11</v>
      </c>
      <c r="I93" s="44"/>
      <c r="J93" s="44">
        <f>COUNTIF(J11:J48,4)</f>
        <v>1</v>
      </c>
      <c r="K93" s="44">
        <f>COUNTIF(K11:K48,4)</f>
        <v>5</v>
      </c>
      <c r="L93" s="44">
        <f>COUNTIF(L11:L48,4)</f>
        <v>2</v>
      </c>
      <c r="M93" s="44"/>
      <c r="N93" s="44">
        <f>COUNTIF(N11:N48,4)</f>
        <v>6</v>
      </c>
      <c r="O93" s="44">
        <f>COUNTIF(O11:O48,4)</f>
        <v>9</v>
      </c>
      <c r="P93" s="44">
        <f>COUNTIF(P11:P48,4)</f>
        <v>6</v>
      </c>
      <c r="Q93" s="44"/>
    </row>
    <row r="94" spans="2:17">
      <c r="B94" s="180"/>
      <c r="C94" s="44">
        <f t="shared" ref="C94:H94" si="5">COUNTIF(C11:C48,3)</f>
        <v>2</v>
      </c>
      <c r="D94" s="44">
        <f t="shared" si="5"/>
        <v>5</v>
      </c>
      <c r="E94" s="44">
        <f t="shared" si="5"/>
        <v>5</v>
      </c>
      <c r="F94" s="44">
        <f t="shared" si="5"/>
        <v>4</v>
      </c>
      <c r="G94" s="44">
        <f t="shared" si="5"/>
        <v>0</v>
      </c>
      <c r="H94" s="44">
        <f t="shared" si="5"/>
        <v>1</v>
      </c>
      <c r="I94" s="44"/>
      <c r="J94" s="44">
        <f>COUNTIF(J11:J48,3)</f>
        <v>1</v>
      </c>
      <c r="K94" s="44">
        <f>COUNTIF(K11:K48,3)</f>
        <v>7</v>
      </c>
      <c r="L94" s="44">
        <f>COUNTIF(L11:L48,3)</f>
        <v>6</v>
      </c>
      <c r="M94" s="44"/>
      <c r="N94" s="44">
        <f>COUNTIF(N11:N48,3)</f>
        <v>8</v>
      </c>
      <c r="O94" s="44">
        <f>COUNTIF(O11:O48,3)</f>
        <v>6</v>
      </c>
      <c r="P94" s="44">
        <f>COUNTIF(P11:P48,3)</f>
        <v>1</v>
      </c>
      <c r="Q94" s="44"/>
    </row>
    <row r="95" spans="2:17">
      <c r="B95" s="181"/>
      <c r="C95" s="44">
        <f t="shared" ref="C95:H95" si="6">COUNTIF(C11:C48,2)</f>
        <v>0</v>
      </c>
      <c r="D95" s="44">
        <f t="shared" si="6"/>
        <v>4</v>
      </c>
      <c r="E95" s="44">
        <f t="shared" si="6"/>
        <v>4</v>
      </c>
      <c r="F95" s="44">
        <f t="shared" si="6"/>
        <v>1</v>
      </c>
      <c r="G95" s="44">
        <f t="shared" si="6"/>
        <v>0</v>
      </c>
      <c r="H95" s="44">
        <f t="shared" si="6"/>
        <v>1</v>
      </c>
      <c r="I95" s="44"/>
      <c r="J95" s="44">
        <f>COUNTIF(J11:J48,2)</f>
        <v>16</v>
      </c>
      <c r="K95" s="44">
        <f>COUNTIF(K11:K48,2)</f>
        <v>4</v>
      </c>
      <c r="L95" s="44">
        <f>COUNTIF(L11:L48,2)</f>
        <v>12</v>
      </c>
      <c r="M95" s="44"/>
      <c r="N95" s="44">
        <f>COUNTIF(N11:N48,2)</f>
        <v>3</v>
      </c>
      <c r="O95" s="44">
        <f>COUNTIF(O11:O48,2)</f>
        <v>2</v>
      </c>
      <c r="P95" s="44">
        <f>COUNTIF(P11:P48,2)</f>
        <v>0</v>
      </c>
      <c r="Q95" s="44"/>
    </row>
    <row r="96" spans="2:17" ht="63.75">
      <c r="B96" s="45" t="s">
        <v>66</v>
      </c>
      <c r="C96" s="43">
        <f t="shared" ref="C96:H96" si="7">SUM(C92:C94)</f>
        <v>22</v>
      </c>
      <c r="D96" s="43">
        <f t="shared" si="7"/>
        <v>18</v>
      </c>
      <c r="E96" s="43">
        <f t="shared" si="7"/>
        <v>18</v>
      </c>
      <c r="F96" s="43">
        <f t="shared" si="7"/>
        <v>21</v>
      </c>
      <c r="G96" s="43">
        <f t="shared" si="7"/>
        <v>22</v>
      </c>
      <c r="H96" s="43">
        <f t="shared" si="7"/>
        <v>21</v>
      </c>
      <c r="I96" s="43"/>
      <c r="J96" s="43">
        <f>SUM(J92:J94)</f>
        <v>6</v>
      </c>
      <c r="K96" s="43">
        <f>SUM(K92:K94)</f>
        <v>18</v>
      </c>
      <c r="L96" s="43">
        <f>SUM(L92:L94)</f>
        <v>10</v>
      </c>
      <c r="M96" s="43"/>
      <c r="N96" s="43">
        <f>SUM(N92:N94)</f>
        <v>19</v>
      </c>
      <c r="O96" s="43">
        <f>SUM(O92:O94)</f>
        <v>20</v>
      </c>
      <c r="P96" s="43">
        <f>SUM(P92:P94)</f>
        <v>22</v>
      </c>
      <c r="Q96" s="44"/>
    </row>
    <row r="97" spans="2:17">
      <c r="B97" s="44" t="s">
        <v>67</v>
      </c>
      <c r="C97" s="44">
        <f t="shared" ref="C97:H97" si="8">(C96/C88)*100</f>
        <v>100</v>
      </c>
      <c r="D97" s="44">
        <f t="shared" si="8"/>
        <v>81.818181818181827</v>
      </c>
      <c r="E97" s="44">
        <f t="shared" si="8"/>
        <v>81.818181818181827</v>
      </c>
      <c r="F97" s="44">
        <f t="shared" si="8"/>
        <v>95.454545454545453</v>
      </c>
      <c r="G97" s="44">
        <f t="shared" si="8"/>
        <v>100</v>
      </c>
      <c r="H97" s="44">
        <f t="shared" si="8"/>
        <v>95.454545454545453</v>
      </c>
      <c r="I97" s="44"/>
      <c r="J97" s="44">
        <f>(J96/J88)*100</f>
        <v>27.27272727272727</v>
      </c>
      <c r="K97" s="44">
        <f>(K96/K88)*100</f>
        <v>81.818181818181827</v>
      </c>
      <c r="L97" s="44">
        <f>(L96/L88)*100</f>
        <v>45.454545454545453</v>
      </c>
      <c r="M97" s="44"/>
      <c r="N97" s="44">
        <f>(N96/N88)*100</f>
        <v>86.36363636363636</v>
      </c>
      <c r="O97" s="44">
        <f>(O96/O88)*100</f>
        <v>90.909090909090907</v>
      </c>
      <c r="P97" s="44">
        <f>(P96/P88)*100</f>
        <v>100</v>
      </c>
      <c r="Q97" s="44"/>
    </row>
    <row r="98" spans="2:17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2:17">
      <c r="B99" s="182" t="s">
        <v>68</v>
      </c>
      <c r="C99" s="44">
        <f t="shared" ref="C99:H102" si="9">(5*C92)</f>
        <v>45</v>
      </c>
      <c r="D99" s="44">
        <f t="shared" si="9"/>
        <v>25</v>
      </c>
      <c r="E99" s="44">
        <f t="shared" si="9"/>
        <v>25</v>
      </c>
      <c r="F99" s="44">
        <f t="shared" si="9"/>
        <v>60</v>
      </c>
      <c r="G99" s="44">
        <f t="shared" si="9"/>
        <v>95</v>
      </c>
      <c r="H99" s="44">
        <f t="shared" si="9"/>
        <v>45</v>
      </c>
      <c r="I99" s="44"/>
      <c r="J99" s="44">
        <f>(5*J92)</f>
        <v>20</v>
      </c>
      <c r="K99" s="44">
        <f>(5*K92)</f>
        <v>30</v>
      </c>
      <c r="L99" s="44">
        <f>(5*L92)</f>
        <v>10</v>
      </c>
      <c r="M99" s="44"/>
      <c r="N99" s="44">
        <f>(5*N92)</f>
        <v>25</v>
      </c>
      <c r="O99" s="44">
        <f>(5*O92)</f>
        <v>25</v>
      </c>
      <c r="P99" s="44">
        <f>(5*P92)</f>
        <v>75</v>
      </c>
      <c r="Q99" s="44"/>
    </row>
    <row r="100" spans="2:17">
      <c r="B100" s="182"/>
      <c r="C100" s="44">
        <f>(4*C93)</f>
        <v>44</v>
      </c>
      <c r="D100" s="44">
        <f>(4*D93)</f>
        <v>32</v>
      </c>
      <c r="E100" s="44">
        <f>(4*E93)</f>
        <v>32</v>
      </c>
      <c r="F100" s="44">
        <f>(4*F93)</f>
        <v>20</v>
      </c>
      <c r="G100" s="44">
        <f t="shared" si="9"/>
        <v>15</v>
      </c>
      <c r="H100" s="44">
        <f t="shared" si="9"/>
        <v>55</v>
      </c>
      <c r="I100" s="44"/>
      <c r="J100" s="44">
        <f>(4*J93)</f>
        <v>4</v>
      </c>
      <c r="K100" s="44">
        <f>(4*K93)</f>
        <v>20</v>
      </c>
      <c r="L100" s="44">
        <f>(4*L93)</f>
        <v>8</v>
      </c>
      <c r="M100" s="44"/>
      <c r="N100" s="44">
        <f>(4*N93)</f>
        <v>24</v>
      </c>
      <c r="O100" s="44">
        <f>(4*O93)</f>
        <v>36</v>
      </c>
      <c r="P100" s="44">
        <f>(4*P93)</f>
        <v>24</v>
      </c>
      <c r="Q100" s="44"/>
    </row>
    <row r="101" spans="2:17">
      <c r="B101" s="182"/>
      <c r="C101" s="44">
        <f>(3*C94)</f>
        <v>6</v>
      </c>
      <c r="D101" s="44">
        <f>(3*D94)</f>
        <v>15</v>
      </c>
      <c r="E101" s="44">
        <f>(3*E94)</f>
        <v>15</v>
      </c>
      <c r="F101" s="44">
        <f>(3*F94)</f>
        <v>12</v>
      </c>
      <c r="G101" s="44">
        <f t="shared" si="9"/>
        <v>0</v>
      </c>
      <c r="H101" s="44">
        <f t="shared" si="9"/>
        <v>5</v>
      </c>
      <c r="I101" s="44"/>
      <c r="J101" s="44">
        <f>(3*J94)</f>
        <v>3</v>
      </c>
      <c r="K101" s="44">
        <f>(3*K94)</f>
        <v>21</v>
      </c>
      <c r="L101" s="44">
        <f>(3*L94)</f>
        <v>18</v>
      </c>
      <c r="M101" s="44"/>
      <c r="N101" s="44">
        <f>(3*N94)</f>
        <v>24</v>
      </c>
      <c r="O101" s="44">
        <f>(3*O94)</f>
        <v>18</v>
      </c>
      <c r="P101" s="44">
        <f>(3*P94)</f>
        <v>3</v>
      </c>
      <c r="Q101" s="44"/>
    </row>
    <row r="102" spans="2:17">
      <c r="B102" s="182"/>
      <c r="C102" s="44">
        <f>(2*C95)</f>
        <v>0</v>
      </c>
      <c r="D102" s="44">
        <f>(2*D95)</f>
        <v>8</v>
      </c>
      <c r="E102" s="44">
        <f>(2*E95)</f>
        <v>8</v>
      </c>
      <c r="F102" s="44">
        <f>(2*F95)</f>
        <v>2</v>
      </c>
      <c r="G102" s="44">
        <f t="shared" si="9"/>
        <v>0</v>
      </c>
      <c r="H102" s="44">
        <f t="shared" si="9"/>
        <v>5</v>
      </c>
      <c r="I102" s="44"/>
      <c r="J102" s="44">
        <f>(2*J95)</f>
        <v>32</v>
      </c>
      <c r="K102" s="44">
        <f>(2*K95)</f>
        <v>8</v>
      </c>
      <c r="L102" s="44">
        <f>(2*L95)</f>
        <v>24</v>
      </c>
      <c r="M102" s="44"/>
      <c r="N102" s="44">
        <f>(2*N95)</f>
        <v>6</v>
      </c>
      <c r="O102" s="44">
        <f>(2*O95)</f>
        <v>4</v>
      </c>
      <c r="P102" s="44">
        <f>(2*P95)</f>
        <v>0</v>
      </c>
      <c r="Q102" s="44"/>
    </row>
    <row r="103" spans="2:17">
      <c r="B103" s="182"/>
      <c r="C103" s="43">
        <f t="shared" ref="C103:H103" si="10">SUM(C99:C102)</f>
        <v>95</v>
      </c>
      <c r="D103" s="43">
        <f t="shared" si="10"/>
        <v>80</v>
      </c>
      <c r="E103" s="43">
        <f t="shared" si="10"/>
        <v>80</v>
      </c>
      <c r="F103" s="43">
        <f t="shared" si="10"/>
        <v>94</v>
      </c>
      <c r="G103" s="43">
        <f t="shared" si="10"/>
        <v>110</v>
      </c>
      <c r="H103" s="43">
        <f t="shared" si="10"/>
        <v>110</v>
      </c>
      <c r="I103" s="43"/>
      <c r="J103" s="43">
        <f>SUM(J99:J102)</f>
        <v>59</v>
      </c>
      <c r="K103" s="43">
        <f>SUM(K99:K102)</f>
        <v>79</v>
      </c>
      <c r="L103" s="43">
        <f>SUM(L99:L102)</f>
        <v>60</v>
      </c>
      <c r="M103" s="43"/>
      <c r="N103" s="43">
        <f>SUM(N99:N102)</f>
        <v>79</v>
      </c>
      <c r="O103" s="43">
        <f>SUM(O99:O102)</f>
        <v>83</v>
      </c>
      <c r="P103" s="43">
        <f>SUM(P99:P102)</f>
        <v>102</v>
      </c>
      <c r="Q103" s="44"/>
    </row>
    <row r="104" spans="2:17" ht="60">
      <c r="B104" s="46" t="s">
        <v>69</v>
      </c>
      <c r="C104" s="47">
        <f t="shared" ref="C104:H104" si="11">(C103/C88)</f>
        <v>4.3181818181818183</v>
      </c>
      <c r="D104" s="47">
        <f t="shared" si="11"/>
        <v>3.6363636363636362</v>
      </c>
      <c r="E104" s="47">
        <f t="shared" si="11"/>
        <v>3.6363636363636362</v>
      </c>
      <c r="F104" s="47">
        <f t="shared" si="11"/>
        <v>4.2727272727272725</v>
      </c>
      <c r="G104" s="47">
        <f t="shared" si="11"/>
        <v>5</v>
      </c>
      <c r="H104" s="47">
        <f t="shared" si="11"/>
        <v>5</v>
      </c>
      <c r="I104" s="44"/>
      <c r="J104" s="47">
        <f>(J103/J88)</f>
        <v>2.6818181818181817</v>
      </c>
      <c r="K104" s="47">
        <f>(K103/K88)</f>
        <v>3.5909090909090908</v>
      </c>
      <c r="L104" s="47">
        <f>(L103/L88)</f>
        <v>2.7272727272727271</v>
      </c>
      <c r="M104" s="44"/>
      <c r="N104" s="47">
        <f>(N103/N88)</f>
        <v>3.5909090909090908</v>
      </c>
      <c r="O104" s="47">
        <f>(O103/O88)</f>
        <v>3.7727272727272729</v>
      </c>
      <c r="P104" s="47">
        <f>(P103/P88)</f>
        <v>4.6363636363636367</v>
      </c>
      <c r="Q104" s="44"/>
    </row>
    <row r="107" spans="2:17">
      <c r="B107" s="176" t="s">
        <v>70</v>
      </c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8"/>
    </row>
    <row r="108" spans="2:17" ht="45">
      <c r="B108" s="46" t="s">
        <v>71</v>
      </c>
      <c r="C108" s="44"/>
      <c r="D108" s="44"/>
      <c r="E108" s="44"/>
      <c r="F108" s="44"/>
      <c r="G108" s="44"/>
      <c r="H108" s="44"/>
      <c r="I108" s="44">
        <f>COUNTIF(I11:I48,"A")</f>
        <v>22</v>
      </c>
      <c r="J108" s="44"/>
      <c r="K108" s="44"/>
      <c r="L108" s="44"/>
      <c r="M108" s="44">
        <f>COUNTIF(M11:M48,"A")</f>
        <v>18</v>
      </c>
      <c r="N108" s="44"/>
      <c r="O108" s="44"/>
      <c r="P108" s="44"/>
      <c r="Q108" s="44">
        <f>COUNTIF(Q11:Q48,"A")</f>
        <v>18</v>
      </c>
    </row>
    <row r="109" spans="2:17" ht="45">
      <c r="B109" s="46" t="s">
        <v>72</v>
      </c>
      <c r="C109" s="44"/>
      <c r="D109" s="44"/>
      <c r="E109" s="44"/>
      <c r="F109" s="44"/>
      <c r="G109" s="44"/>
      <c r="H109" s="44"/>
      <c r="I109" s="44">
        <f>COUNTIF(I11:I48,"D")</f>
        <v>0</v>
      </c>
      <c r="J109" s="44"/>
      <c r="K109" s="44"/>
      <c r="L109" s="44"/>
      <c r="M109" s="44">
        <f>COUNTIF(M11:M48,"D")</f>
        <v>4</v>
      </c>
      <c r="N109" s="44"/>
      <c r="O109" s="44"/>
      <c r="P109" s="44"/>
      <c r="Q109" s="44">
        <f>COUNTIF(Q11:Q48,"D")</f>
        <v>4</v>
      </c>
    </row>
    <row r="110" spans="2:17">
      <c r="B110" s="48"/>
    </row>
    <row r="111" spans="2:17">
      <c r="B111" s="48"/>
    </row>
    <row r="113" spans="2:3">
      <c r="B113" s="160" t="s">
        <v>73</v>
      </c>
      <c r="C113" s="160"/>
    </row>
    <row r="114" spans="2:3">
      <c r="B114" s="43" t="s">
        <v>74</v>
      </c>
      <c r="C114" s="44">
        <f>I109</f>
        <v>0</v>
      </c>
    </row>
    <row r="115" spans="2:3">
      <c r="B115" s="43" t="s">
        <v>75</v>
      </c>
      <c r="C115" s="44">
        <f>(I108-M108)</f>
        <v>4</v>
      </c>
    </row>
    <row r="116" spans="2:3">
      <c r="B116" s="43" t="s">
        <v>76</v>
      </c>
      <c r="C116" s="44">
        <f>(M108-Q108)</f>
        <v>0</v>
      </c>
    </row>
    <row r="117" spans="2:3">
      <c r="B117" s="43" t="s">
        <v>77</v>
      </c>
      <c r="C117" s="44">
        <f>Q108</f>
        <v>18</v>
      </c>
    </row>
    <row r="118" spans="2:3">
      <c r="B118" s="49" t="s">
        <v>78</v>
      </c>
      <c r="C118" s="44">
        <f>SUM(C114:C117)</f>
        <v>22</v>
      </c>
    </row>
  </sheetData>
  <mergeCells count="28">
    <mergeCell ref="B1:P1"/>
    <mergeCell ref="B3:E3"/>
    <mergeCell ref="I3:K3"/>
    <mergeCell ref="B5:P5"/>
    <mergeCell ref="B7:B10"/>
    <mergeCell ref="C7:I7"/>
    <mergeCell ref="J7:M7"/>
    <mergeCell ref="N7:Q7"/>
    <mergeCell ref="C8:C10"/>
    <mergeCell ref="D8:D10"/>
    <mergeCell ref="Q8:Q10"/>
    <mergeCell ref="P8:P10"/>
    <mergeCell ref="B113:C113"/>
    <mergeCell ref="K8:K10"/>
    <mergeCell ref="L8:L10"/>
    <mergeCell ref="M8:M10"/>
    <mergeCell ref="N8:N10"/>
    <mergeCell ref="E8:E10"/>
    <mergeCell ref="F8:F10"/>
    <mergeCell ref="G8:G10"/>
    <mergeCell ref="H8:H10"/>
    <mergeCell ref="I8:I10"/>
    <mergeCell ref="J8:J10"/>
    <mergeCell ref="B91:Q91"/>
    <mergeCell ref="B92:B95"/>
    <mergeCell ref="B99:B103"/>
    <mergeCell ref="B107:Q107"/>
    <mergeCell ref="O8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Ciencias de la Información</vt:lpstr>
      <vt:lpstr>Psicología</vt:lpstr>
      <vt:lpstr>Letras</vt:lpstr>
      <vt:lpstr>Derecho</vt:lpstr>
      <vt:lpstr>Historia del Arte</vt:lpstr>
      <vt:lpstr>Filosofía</vt:lpstr>
      <vt:lpstr>Comunicación Social</vt:lpstr>
      <vt:lpstr>Periodismo</vt:lpstr>
      <vt:lpstr>Historia</vt:lpstr>
      <vt:lpstr>Sociología</vt:lpstr>
      <vt:lpstr>Lengua Inglesa</vt:lpstr>
      <vt:lpstr>Lengua Alemana</vt:lpstr>
      <vt:lpstr>Lengua Francesa</vt:lpstr>
      <vt:lpstr>Lengua Rusa</vt:lpstr>
      <vt:lpstr>Ing Física</vt:lpstr>
      <vt:lpstr>Matemática</vt:lpstr>
      <vt:lpstr>Física</vt:lpstr>
      <vt:lpstr>Geografía</vt:lpstr>
      <vt:lpstr>Bioquímica</vt:lpstr>
      <vt:lpstr>Microbiología</vt:lpstr>
      <vt:lpstr>Química</vt:lpstr>
      <vt:lpstr>Biología</vt:lpstr>
      <vt:lpstr>Ciencias Alimentarias</vt:lpstr>
      <vt:lpstr>Ciencias Farmacéuticas</vt:lpstr>
      <vt:lpstr>Contabilidad</vt:lpstr>
      <vt:lpstr>Economía</vt:lpstr>
      <vt:lpstr>Turismo</vt:lpstr>
      <vt:lpstr>Aprobados x habilidad</vt:lpstr>
      <vt:lpstr>Promedio de calificaciones</vt:lpstr>
      <vt:lpstr>Aprobados x nivel</vt:lpstr>
      <vt:lpstr>Hoja31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2013-03-31T12:55:43Z</dcterms:created>
  <dcterms:modified xsi:type="dcterms:W3CDTF">2013-04-07T00:07:35Z</dcterms:modified>
</cp:coreProperties>
</file>