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ERVER\Operaciones\4. Supervisores\Ana Porras\Restricciones\"/>
    </mc:Choice>
  </mc:AlternateContent>
  <workbookProtection workbookPassword="CC56" lockStructure="1"/>
  <bookViews>
    <workbookView xWindow="0" yWindow="0" windowWidth="20490" windowHeight="7755" tabRatio="555"/>
  </bookViews>
  <sheets>
    <sheet name="Resumen" sheetId="3" r:id="rId1"/>
    <sheet name="Restricciones" sheetId="6" r:id="rId2"/>
    <sheet name="Horas Semanales" sheetId="7" state="hidden" r:id="rId3"/>
    <sheet name="Listas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4" i="7" l="1"/>
  <c r="O47" i="7"/>
  <c r="P47" i="7" s="1"/>
  <c r="O48" i="7"/>
  <c r="P48" i="7" s="1"/>
  <c r="O49" i="7"/>
  <c r="P49" i="7" s="1"/>
  <c r="O50" i="7"/>
  <c r="P50" i="7" s="1"/>
  <c r="O51" i="7"/>
  <c r="P51" i="7" s="1"/>
  <c r="O52" i="7"/>
  <c r="P52" i="7" s="1"/>
  <c r="O53" i="7"/>
  <c r="P53" i="7" s="1"/>
  <c r="O54" i="7"/>
  <c r="O46" i="7"/>
  <c r="P46" i="7" s="1"/>
  <c r="I49" i="3"/>
  <c r="H49" i="3"/>
  <c r="G49" i="3"/>
  <c r="F49" i="3"/>
  <c r="E49" i="3"/>
  <c r="E50" i="3"/>
  <c r="L3" i="6" l="1"/>
  <c r="H12" i="3" l="1"/>
  <c r="H11" i="3"/>
  <c r="H10" i="3"/>
  <c r="H9" i="3"/>
  <c r="H8" i="3"/>
  <c r="H7" i="3"/>
  <c r="H6" i="3"/>
  <c r="F19" i="3" l="1"/>
  <c r="G19" i="3"/>
  <c r="H19" i="3"/>
  <c r="I19" i="3"/>
  <c r="J19" i="3"/>
  <c r="K19" i="3"/>
  <c r="E19" i="3"/>
  <c r="K22" i="3"/>
  <c r="K21" i="3"/>
  <c r="K20" i="3"/>
  <c r="E21" i="3" l="1"/>
  <c r="F21" i="3"/>
  <c r="G21" i="3"/>
  <c r="H21" i="3"/>
  <c r="I21" i="3"/>
  <c r="E20" i="3"/>
  <c r="F20" i="3"/>
  <c r="G20" i="3"/>
  <c r="H20" i="3"/>
  <c r="I20" i="3"/>
  <c r="J21" i="3"/>
  <c r="E22" i="3"/>
  <c r="F22" i="3"/>
  <c r="E4" i="7" s="1"/>
  <c r="G22" i="3"/>
  <c r="H22" i="3"/>
  <c r="I22" i="3"/>
  <c r="J22" i="3"/>
  <c r="J20" i="3"/>
  <c r="J38" i="3" l="1"/>
  <c r="J39" i="3"/>
  <c r="J40" i="3"/>
  <c r="J41" i="3"/>
  <c r="J42" i="3"/>
  <c r="J43" i="3"/>
  <c r="J44" i="3"/>
  <c r="J45" i="3"/>
  <c r="J46" i="3"/>
  <c r="J47" i="3"/>
  <c r="J48" i="3"/>
  <c r="J49" i="3"/>
  <c r="J37" i="3"/>
  <c r="J24" i="3" l="1"/>
  <c r="J23" i="3"/>
  <c r="F52" i="3" l="1"/>
  <c r="E34" i="7" s="1"/>
  <c r="G52" i="3"/>
  <c r="F34" i="7" s="1"/>
  <c r="H52" i="3"/>
  <c r="G34" i="7" s="1"/>
  <c r="I52" i="3"/>
  <c r="H34" i="7" s="1"/>
  <c r="J52" i="3"/>
  <c r="I34" i="7" s="1"/>
  <c r="K52" i="3"/>
  <c r="J34" i="7" s="1"/>
  <c r="E52" i="3"/>
  <c r="D34" i="7" s="1"/>
  <c r="F51" i="3"/>
  <c r="E33" i="7" s="1"/>
  <c r="G51" i="3"/>
  <c r="F33" i="7" s="1"/>
  <c r="H51" i="3"/>
  <c r="G33" i="7" s="1"/>
  <c r="I51" i="3"/>
  <c r="H33" i="7" s="1"/>
  <c r="J51" i="3"/>
  <c r="I33" i="7" s="1"/>
  <c r="K51" i="3"/>
  <c r="J33" i="7" s="1"/>
  <c r="E51" i="3"/>
  <c r="D33" i="7" s="1"/>
  <c r="F50" i="3"/>
  <c r="E32" i="7" s="1"/>
  <c r="G50" i="3"/>
  <c r="F32" i="7" s="1"/>
  <c r="H50" i="3"/>
  <c r="G32" i="7" s="1"/>
  <c r="I50" i="3"/>
  <c r="H32" i="7" s="1"/>
  <c r="J50" i="3"/>
  <c r="I32" i="7" s="1"/>
  <c r="K50" i="3"/>
  <c r="J32" i="7" s="1"/>
  <c r="D32" i="7"/>
  <c r="I20" i="7"/>
  <c r="K38" i="3"/>
  <c r="J20" i="7" s="1"/>
  <c r="I21" i="7"/>
  <c r="K39" i="3"/>
  <c r="J21" i="7" s="1"/>
  <c r="I22" i="7"/>
  <c r="K40" i="3"/>
  <c r="J22" i="7" s="1"/>
  <c r="I23" i="7"/>
  <c r="K41" i="3"/>
  <c r="J23" i="7" s="1"/>
  <c r="I24" i="7"/>
  <c r="K42" i="3"/>
  <c r="J24" i="7" s="1"/>
  <c r="I25" i="7"/>
  <c r="K43" i="3"/>
  <c r="J25" i="7" s="1"/>
  <c r="I26" i="7"/>
  <c r="K44" i="3"/>
  <c r="J26" i="7" s="1"/>
  <c r="I27" i="7"/>
  <c r="K45" i="3"/>
  <c r="J27" i="7" s="1"/>
  <c r="I28" i="7"/>
  <c r="K46" i="3"/>
  <c r="J28" i="7" s="1"/>
  <c r="I29" i="7"/>
  <c r="K47" i="3"/>
  <c r="J29" i="7" s="1"/>
  <c r="I30" i="7"/>
  <c r="K48" i="3"/>
  <c r="J30" i="7" s="1"/>
  <c r="I31" i="7"/>
  <c r="K49" i="3"/>
  <c r="J31" i="7" s="1"/>
  <c r="K37" i="3"/>
  <c r="J19" i="7" s="1"/>
  <c r="I19" i="7"/>
  <c r="I37" i="3"/>
  <c r="H19" i="7" s="1"/>
  <c r="K24" i="3"/>
  <c r="J6" i="7" s="1"/>
  <c r="I6" i="7"/>
  <c r="I24" i="3"/>
  <c r="H6" i="7" s="1"/>
  <c r="K23" i="3"/>
  <c r="J5" i="7" s="1"/>
  <c r="I5" i="7"/>
  <c r="I23" i="3"/>
  <c r="H5" i="7" s="1"/>
  <c r="J4" i="7"/>
  <c r="I4" i="7"/>
  <c r="J25" i="3"/>
  <c r="I7" i="7" s="1"/>
  <c r="K25" i="3"/>
  <c r="J7" i="7" s="1"/>
  <c r="J26" i="3"/>
  <c r="I8" i="7" s="1"/>
  <c r="K26" i="3"/>
  <c r="J8" i="7" s="1"/>
  <c r="J27" i="3"/>
  <c r="I9" i="7" s="1"/>
  <c r="K27" i="3"/>
  <c r="J9" i="7" s="1"/>
  <c r="J28" i="3"/>
  <c r="I10" i="7" s="1"/>
  <c r="K28" i="3"/>
  <c r="J10" i="7" s="1"/>
  <c r="J29" i="3"/>
  <c r="I11" i="7" s="1"/>
  <c r="K29" i="3"/>
  <c r="J11" i="7" s="1"/>
  <c r="J30" i="3"/>
  <c r="I12" i="7" s="1"/>
  <c r="K30" i="3"/>
  <c r="J12" i="7" s="1"/>
  <c r="J31" i="3"/>
  <c r="I13" i="7" s="1"/>
  <c r="K31" i="3"/>
  <c r="J13" i="7" s="1"/>
  <c r="J32" i="3"/>
  <c r="I14" i="7" s="1"/>
  <c r="K32" i="3"/>
  <c r="J14" i="7" s="1"/>
  <c r="J33" i="3"/>
  <c r="I15" i="7" s="1"/>
  <c r="K33" i="3"/>
  <c r="J15" i="7" s="1"/>
  <c r="J34" i="3"/>
  <c r="I16" i="7" s="1"/>
  <c r="K34" i="3"/>
  <c r="J16" i="7" s="1"/>
  <c r="J35" i="3"/>
  <c r="I17" i="7" s="1"/>
  <c r="K35" i="3"/>
  <c r="J17" i="7" s="1"/>
  <c r="J36" i="3"/>
  <c r="I18" i="7" s="1"/>
  <c r="K36" i="3"/>
  <c r="J18" i="7" s="1"/>
  <c r="F4" i="7"/>
  <c r="G4" i="7"/>
  <c r="H4" i="7"/>
  <c r="F23" i="3"/>
  <c r="E5" i="7" s="1"/>
  <c r="G23" i="3"/>
  <c r="F5" i="7" s="1"/>
  <c r="H23" i="3"/>
  <c r="G5" i="7" s="1"/>
  <c r="F24" i="3"/>
  <c r="E6" i="7" s="1"/>
  <c r="G24" i="3"/>
  <c r="F6" i="7" s="1"/>
  <c r="H24" i="3"/>
  <c r="G6" i="7" s="1"/>
  <c r="F25" i="3"/>
  <c r="E7" i="7" s="1"/>
  <c r="G25" i="3"/>
  <c r="F7" i="7" s="1"/>
  <c r="H25" i="3"/>
  <c r="G7" i="7" s="1"/>
  <c r="I25" i="3"/>
  <c r="H7" i="7" s="1"/>
  <c r="F26" i="3"/>
  <c r="E8" i="7" s="1"/>
  <c r="G26" i="3"/>
  <c r="F8" i="7" s="1"/>
  <c r="H26" i="3"/>
  <c r="G8" i="7" s="1"/>
  <c r="I26" i="3"/>
  <c r="H8" i="7" s="1"/>
  <c r="F27" i="3"/>
  <c r="E9" i="7" s="1"/>
  <c r="G27" i="3"/>
  <c r="F9" i="7" s="1"/>
  <c r="H27" i="3"/>
  <c r="G9" i="7" s="1"/>
  <c r="I27" i="3"/>
  <c r="H9" i="7" s="1"/>
  <c r="F28" i="3"/>
  <c r="E10" i="7" s="1"/>
  <c r="G28" i="3"/>
  <c r="F10" i="7" s="1"/>
  <c r="H28" i="3"/>
  <c r="G10" i="7" s="1"/>
  <c r="I28" i="3"/>
  <c r="H10" i="7" s="1"/>
  <c r="F29" i="3"/>
  <c r="E11" i="7" s="1"/>
  <c r="G29" i="3"/>
  <c r="F11" i="7" s="1"/>
  <c r="H29" i="3"/>
  <c r="G11" i="7" s="1"/>
  <c r="I29" i="3"/>
  <c r="H11" i="7" s="1"/>
  <c r="F30" i="3"/>
  <c r="E12" i="7" s="1"/>
  <c r="G30" i="3"/>
  <c r="F12" i="7" s="1"/>
  <c r="H30" i="3"/>
  <c r="G12" i="7" s="1"/>
  <c r="I30" i="3"/>
  <c r="H12" i="7" s="1"/>
  <c r="F31" i="3"/>
  <c r="E13" i="7" s="1"/>
  <c r="G31" i="3"/>
  <c r="F13" i="7" s="1"/>
  <c r="H31" i="3"/>
  <c r="G13" i="7" s="1"/>
  <c r="I31" i="3"/>
  <c r="H13" i="7" s="1"/>
  <c r="F32" i="3"/>
  <c r="E14" i="7" s="1"/>
  <c r="G32" i="3"/>
  <c r="F14" i="7" s="1"/>
  <c r="H32" i="3"/>
  <c r="G14" i="7" s="1"/>
  <c r="I32" i="3"/>
  <c r="H14" i="7" s="1"/>
  <c r="F33" i="3"/>
  <c r="E15" i="7" s="1"/>
  <c r="G33" i="3"/>
  <c r="F15" i="7" s="1"/>
  <c r="H33" i="3"/>
  <c r="G15" i="7" s="1"/>
  <c r="I33" i="3"/>
  <c r="H15" i="7" s="1"/>
  <c r="F34" i="3"/>
  <c r="E16" i="7" s="1"/>
  <c r="G34" i="3"/>
  <c r="F16" i="7" s="1"/>
  <c r="H34" i="3"/>
  <c r="G16" i="7" s="1"/>
  <c r="I34" i="3"/>
  <c r="H16" i="7" s="1"/>
  <c r="F35" i="3"/>
  <c r="E17" i="7" s="1"/>
  <c r="G35" i="3"/>
  <c r="F17" i="7" s="1"/>
  <c r="H35" i="3"/>
  <c r="G17" i="7" s="1"/>
  <c r="I35" i="3"/>
  <c r="H17" i="7" s="1"/>
  <c r="F36" i="3"/>
  <c r="E18" i="7" s="1"/>
  <c r="G36" i="3"/>
  <c r="F18" i="7" s="1"/>
  <c r="H36" i="3"/>
  <c r="G18" i="7" s="1"/>
  <c r="I36" i="3"/>
  <c r="H18" i="7" s="1"/>
  <c r="F37" i="3"/>
  <c r="E19" i="7" s="1"/>
  <c r="G37" i="3"/>
  <c r="F19" i="7" s="1"/>
  <c r="H37" i="3"/>
  <c r="G19" i="7" s="1"/>
  <c r="F38" i="3"/>
  <c r="E20" i="7" s="1"/>
  <c r="G38" i="3"/>
  <c r="F20" i="7" s="1"/>
  <c r="H38" i="3"/>
  <c r="G20" i="7" s="1"/>
  <c r="I38" i="3"/>
  <c r="H20" i="7" s="1"/>
  <c r="F39" i="3"/>
  <c r="E21" i="7" s="1"/>
  <c r="G39" i="3"/>
  <c r="F21" i="7" s="1"/>
  <c r="H39" i="3"/>
  <c r="G21" i="7" s="1"/>
  <c r="I39" i="3"/>
  <c r="H21" i="7" s="1"/>
  <c r="F40" i="3"/>
  <c r="E22" i="7" s="1"/>
  <c r="G40" i="3"/>
  <c r="F22" i="7" s="1"/>
  <c r="H40" i="3"/>
  <c r="G22" i="7" s="1"/>
  <c r="I40" i="3"/>
  <c r="H22" i="7" s="1"/>
  <c r="F41" i="3"/>
  <c r="E23" i="7" s="1"/>
  <c r="G41" i="3"/>
  <c r="F23" i="7" s="1"/>
  <c r="H41" i="3"/>
  <c r="G23" i="7" s="1"/>
  <c r="I41" i="3"/>
  <c r="H23" i="7" s="1"/>
  <c r="F42" i="3"/>
  <c r="E24" i="7" s="1"/>
  <c r="G42" i="3"/>
  <c r="F24" i="7" s="1"/>
  <c r="H42" i="3"/>
  <c r="G24" i="7" s="1"/>
  <c r="I42" i="3"/>
  <c r="H24" i="7" s="1"/>
  <c r="F43" i="3"/>
  <c r="E25" i="7" s="1"/>
  <c r="G43" i="3"/>
  <c r="F25" i="7" s="1"/>
  <c r="H43" i="3"/>
  <c r="G25" i="7" s="1"/>
  <c r="I43" i="3"/>
  <c r="H25" i="7" s="1"/>
  <c r="F44" i="3"/>
  <c r="E26" i="7" s="1"/>
  <c r="G44" i="3"/>
  <c r="F26" i="7" s="1"/>
  <c r="H44" i="3"/>
  <c r="G26" i="7" s="1"/>
  <c r="I44" i="3"/>
  <c r="H26" i="7" s="1"/>
  <c r="F45" i="3"/>
  <c r="E27" i="7" s="1"/>
  <c r="G45" i="3"/>
  <c r="F27" i="7" s="1"/>
  <c r="H45" i="3"/>
  <c r="G27" i="7" s="1"/>
  <c r="I45" i="3"/>
  <c r="H27" i="7" s="1"/>
  <c r="F46" i="3"/>
  <c r="E28" i="7" s="1"/>
  <c r="G46" i="3"/>
  <c r="F28" i="7" s="1"/>
  <c r="H46" i="3"/>
  <c r="G28" i="7" s="1"/>
  <c r="I46" i="3"/>
  <c r="H28" i="7" s="1"/>
  <c r="F47" i="3"/>
  <c r="E29" i="7" s="1"/>
  <c r="G47" i="3"/>
  <c r="F29" i="7" s="1"/>
  <c r="H47" i="3"/>
  <c r="G29" i="7" s="1"/>
  <c r="I47" i="3"/>
  <c r="H29" i="7" s="1"/>
  <c r="F48" i="3"/>
  <c r="E30" i="7" s="1"/>
  <c r="G48" i="3"/>
  <c r="F30" i="7" s="1"/>
  <c r="H48" i="3"/>
  <c r="G30" i="7" s="1"/>
  <c r="I48" i="3"/>
  <c r="H30" i="7" s="1"/>
  <c r="E31" i="7"/>
  <c r="F31" i="7"/>
  <c r="G31" i="7"/>
  <c r="H31" i="7"/>
  <c r="E25" i="3"/>
  <c r="D7" i="7" s="1"/>
  <c r="E26" i="3"/>
  <c r="D8" i="7" s="1"/>
  <c r="E27" i="3"/>
  <c r="D9" i="7" s="1"/>
  <c r="E28" i="3"/>
  <c r="D10" i="7" s="1"/>
  <c r="E29" i="3"/>
  <c r="D11" i="7" s="1"/>
  <c r="E30" i="3"/>
  <c r="D12" i="7" s="1"/>
  <c r="E31" i="3"/>
  <c r="D13" i="7" s="1"/>
  <c r="E32" i="3"/>
  <c r="D14" i="7" s="1"/>
  <c r="E33" i="3"/>
  <c r="D15" i="7" s="1"/>
  <c r="E34" i="3"/>
  <c r="D16" i="7" s="1"/>
  <c r="E35" i="3"/>
  <c r="D17" i="7" s="1"/>
  <c r="E36" i="3"/>
  <c r="D18" i="7" s="1"/>
  <c r="E37" i="3"/>
  <c r="D19" i="7" s="1"/>
  <c r="E38" i="3"/>
  <c r="D20" i="7" s="1"/>
  <c r="E39" i="3"/>
  <c r="D21" i="7" s="1"/>
  <c r="E40" i="3"/>
  <c r="D22" i="7" s="1"/>
  <c r="E41" i="3"/>
  <c r="D23" i="7" s="1"/>
  <c r="E42" i="3"/>
  <c r="D24" i="7" s="1"/>
  <c r="E43" i="3"/>
  <c r="D25" i="7" s="1"/>
  <c r="E44" i="3"/>
  <c r="D26" i="7" s="1"/>
  <c r="E45" i="3"/>
  <c r="D27" i="7" s="1"/>
  <c r="E46" i="3"/>
  <c r="D28" i="7" s="1"/>
  <c r="E47" i="3"/>
  <c r="D29" i="7" s="1"/>
  <c r="E48" i="3"/>
  <c r="D30" i="7" s="1"/>
  <c r="D31" i="7"/>
  <c r="E24" i="3"/>
  <c r="D6" i="7" s="1"/>
  <c r="D4" i="7"/>
  <c r="D3" i="7"/>
  <c r="E23" i="3"/>
  <c r="D5" i="7" s="1"/>
  <c r="J3" i="7"/>
  <c r="I3" i="7"/>
  <c r="H3" i="7"/>
  <c r="G3" i="7"/>
  <c r="F3" i="7"/>
  <c r="E3" i="7"/>
  <c r="E72" i="7" l="1"/>
  <c r="I72" i="7"/>
  <c r="D57" i="7"/>
  <c r="G72" i="7"/>
  <c r="I44" i="7"/>
  <c r="I43" i="7"/>
  <c r="I42" i="7"/>
  <c r="I45" i="7"/>
  <c r="I41" i="7"/>
  <c r="H72" i="7"/>
  <c r="D72" i="7"/>
  <c r="F72" i="7"/>
  <c r="I37" i="7"/>
  <c r="J72" i="7"/>
  <c r="D51" i="7"/>
  <c r="F52" i="7"/>
  <c r="F54" i="7"/>
  <c r="H38" i="7"/>
  <c r="E51" i="7"/>
  <c r="D53" i="7"/>
  <c r="J41" i="7"/>
  <c r="D38" i="7"/>
  <c r="E55" i="7"/>
  <c r="D52" i="7"/>
  <c r="H56" i="7"/>
  <c r="H54" i="7"/>
  <c r="G50" i="7"/>
  <c r="H48" i="7"/>
  <c r="G54" i="7"/>
  <c r="H52" i="7"/>
  <c r="D58" i="7"/>
  <c r="D50" i="7"/>
  <c r="F58" i="7"/>
  <c r="F56" i="7"/>
  <c r="E52" i="7"/>
  <c r="E50" i="7"/>
  <c r="E48" i="7"/>
  <c r="J38" i="7"/>
  <c r="H50" i="7"/>
  <c r="G56" i="7"/>
  <c r="F48" i="7"/>
  <c r="D49" i="7"/>
  <c r="E58" i="7"/>
  <c r="E56" i="7"/>
  <c r="E54" i="7"/>
  <c r="H51" i="7"/>
  <c r="H49" i="7"/>
  <c r="G52" i="7"/>
  <c r="D56" i="7"/>
  <c r="D48" i="7"/>
  <c r="H58" i="7"/>
  <c r="H57" i="7"/>
  <c r="H55" i="7"/>
  <c r="G53" i="7"/>
  <c r="G51" i="7"/>
  <c r="G49" i="7"/>
  <c r="G40" i="7"/>
  <c r="H53" i="7"/>
  <c r="E57" i="7"/>
  <c r="F50" i="7"/>
  <c r="D55" i="7"/>
  <c r="G58" i="7"/>
  <c r="G57" i="7"/>
  <c r="G55" i="7"/>
  <c r="F53" i="7"/>
  <c r="F51" i="7"/>
  <c r="F49" i="7"/>
  <c r="F44" i="7"/>
  <c r="D54" i="7"/>
  <c r="D46" i="7"/>
  <c r="F57" i="7"/>
  <c r="F55" i="7"/>
  <c r="E53" i="7"/>
  <c r="E49" i="7"/>
  <c r="E40" i="7"/>
  <c r="E46" i="7"/>
  <c r="J62" i="7"/>
  <c r="J58" i="7"/>
  <c r="G38" i="7"/>
  <c r="D41" i="7"/>
  <c r="D44" i="7"/>
  <c r="H47" i="7"/>
  <c r="H41" i="7"/>
  <c r="H45" i="7"/>
  <c r="H39" i="7"/>
  <c r="H44" i="7"/>
  <c r="E39" i="7"/>
  <c r="F43" i="7"/>
  <c r="G47" i="7"/>
  <c r="G45" i="7"/>
  <c r="E41" i="7"/>
  <c r="G39" i="7"/>
  <c r="E42" i="7"/>
  <c r="D47" i="7"/>
  <c r="F47" i="7"/>
  <c r="F45" i="7"/>
  <c r="H42" i="7"/>
  <c r="D40" i="7"/>
  <c r="G41" i="7"/>
  <c r="E38" i="7"/>
  <c r="G43" i="7"/>
  <c r="D43" i="7"/>
  <c r="E44" i="7"/>
  <c r="E45" i="7"/>
  <c r="D45" i="7"/>
  <c r="H46" i="7"/>
  <c r="J45" i="7"/>
  <c r="J44" i="7"/>
  <c r="J43" i="7"/>
  <c r="I40" i="7"/>
  <c r="F40" i="7"/>
  <c r="D42" i="7"/>
  <c r="H40" i="7"/>
  <c r="E47" i="7"/>
  <c r="G48" i="7"/>
  <c r="G46" i="7"/>
  <c r="J40" i="7"/>
  <c r="J63" i="7"/>
  <c r="F41" i="7"/>
  <c r="H43" i="7"/>
  <c r="J42" i="7"/>
  <c r="E43" i="7"/>
  <c r="F42" i="7"/>
  <c r="F46" i="7"/>
  <c r="I63" i="7"/>
  <c r="G44" i="7"/>
  <c r="F39" i="7"/>
  <c r="F38" i="7"/>
  <c r="G42" i="7"/>
  <c r="D39" i="7"/>
  <c r="I39" i="7"/>
  <c r="D37" i="7"/>
  <c r="I48" i="7"/>
  <c r="I47" i="7"/>
  <c r="I46" i="7"/>
  <c r="I53" i="7"/>
  <c r="I52" i="7"/>
  <c r="I51" i="7"/>
  <c r="I50" i="7"/>
  <c r="I49" i="7"/>
  <c r="J54" i="7"/>
  <c r="E60" i="7"/>
  <c r="E59" i="7"/>
  <c r="E63" i="7"/>
  <c r="E62" i="7"/>
  <c r="E61" i="7"/>
  <c r="G37" i="7"/>
  <c r="J49" i="7"/>
  <c r="J48" i="7"/>
  <c r="J47" i="7"/>
  <c r="J46" i="7"/>
  <c r="J53" i="7"/>
  <c r="J52" i="7"/>
  <c r="J51" i="7"/>
  <c r="J50" i="7"/>
  <c r="I62" i="7"/>
  <c r="I58" i="7"/>
  <c r="I54" i="7"/>
  <c r="F37" i="7"/>
  <c r="J61" i="7"/>
  <c r="J57" i="7"/>
  <c r="D59" i="7"/>
  <c r="D63" i="7"/>
  <c r="D62" i="7"/>
  <c r="D61" i="7"/>
  <c r="D60" i="7"/>
  <c r="J39" i="7"/>
  <c r="I57" i="7"/>
  <c r="I61" i="7"/>
  <c r="J37" i="7"/>
  <c r="J60" i="7"/>
  <c r="J56" i="7"/>
  <c r="H37" i="7"/>
  <c r="I60" i="7"/>
  <c r="I56" i="7"/>
  <c r="H63" i="7"/>
  <c r="H62" i="7"/>
  <c r="H61" i="7"/>
  <c r="H60" i="7"/>
  <c r="H59" i="7"/>
  <c r="J59" i="7"/>
  <c r="J55" i="7"/>
  <c r="G62" i="7"/>
  <c r="G61" i="7"/>
  <c r="G60" i="7"/>
  <c r="G59" i="7"/>
  <c r="G63" i="7"/>
  <c r="E37" i="7"/>
  <c r="I38" i="7"/>
  <c r="I59" i="7"/>
  <c r="I55" i="7"/>
  <c r="F61" i="7"/>
  <c r="F60" i="7"/>
  <c r="F59" i="7"/>
  <c r="F63" i="7"/>
  <c r="F62" i="7"/>
  <c r="G64" i="7" l="1"/>
  <c r="H64" i="7"/>
  <c r="H66" i="7"/>
  <c r="I66" i="7"/>
  <c r="H65" i="7"/>
  <c r="H68" i="7"/>
  <c r="D66" i="7"/>
  <c r="H67" i="7"/>
  <c r="I68" i="7"/>
  <c r="F67" i="7"/>
  <c r="G65" i="7"/>
  <c r="G67" i="7"/>
  <c r="G68" i="7"/>
  <c r="G66" i="7"/>
  <c r="D67" i="7"/>
  <c r="I67" i="7"/>
  <c r="J67" i="7"/>
  <c r="F65" i="7"/>
  <c r="F64" i="7"/>
  <c r="F66" i="7"/>
  <c r="I64" i="7"/>
  <c r="F68" i="7"/>
  <c r="J68" i="7"/>
  <c r="D64" i="7"/>
  <c r="E64" i="7"/>
  <c r="I65" i="7"/>
  <c r="E65" i="7"/>
  <c r="J66" i="7"/>
  <c r="J65" i="7"/>
  <c r="J64" i="7"/>
  <c r="D65" i="7"/>
  <c r="E68" i="7"/>
  <c r="E66" i="7"/>
  <c r="D68" i="7"/>
  <c r="E67" i="7"/>
  <c r="D73" i="7" l="1"/>
  <c r="J73" i="7"/>
  <c r="I73" i="7"/>
  <c r="F73" i="7"/>
  <c r="E73" i="7"/>
  <c r="G73" i="7"/>
  <c r="H73" i="7"/>
  <c r="E71" i="7"/>
  <c r="F71" i="7"/>
  <c r="D71" i="7"/>
  <c r="I71" i="7"/>
  <c r="J71" i="7"/>
  <c r="H71" i="7"/>
  <c r="G71" i="7"/>
  <c r="G70" i="7"/>
  <c r="H70" i="7"/>
  <c r="F70" i="7"/>
  <c r="D70" i="7"/>
  <c r="I70" i="7"/>
  <c r="I75" i="7" s="1"/>
  <c r="E70" i="7"/>
  <c r="J70" i="7"/>
  <c r="D75" i="7" l="1"/>
  <c r="H75" i="7"/>
  <c r="J75" i="7"/>
  <c r="F75" i="7"/>
  <c r="G75" i="7"/>
  <c r="E75" i="7"/>
  <c r="C75" i="7" l="1"/>
  <c r="J13" i="3" s="1"/>
</calcChain>
</file>

<file path=xl/sharedStrings.xml><?xml version="1.0" encoding="utf-8"?>
<sst xmlns="http://schemas.openxmlformats.org/spreadsheetml/2006/main" count="125" uniqueCount="57">
  <si>
    <r>
      <rPr>
        <b/>
        <sz val="10"/>
        <color theme="1"/>
        <rFont val="Calibri"/>
        <family val="2"/>
        <scheme val="minor"/>
      </rPr>
      <t>Versión:</t>
    </r>
    <r>
      <rPr>
        <sz val="10"/>
        <color theme="1"/>
        <rFont val="Calibri"/>
        <family val="2"/>
        <scheme val="minor"/>
      </rPr>
      <t xml:space="preserve"> 01</t>
    </r>
  </si>
  <si>
    <t>Fecha de última revisión:</t>
  </si>
  <si>
    <t>Observaciones</t>
  </si>
  <si>
    <t>FORMATO DE RESTRICCIONES</t>
  </si>
  <si>
    <t>No. de Control: FO-WF-008</t>
  </si>
  <si>
    <t>Línea de negocio</t>
  </si>
  <si>
    <t>Número de Empleado</t>
  </si>
  <si>
    <t>Lunes</t>
  </si>
  <si>
    <t>Martes</t>
  </si>
  <si>
    <t>Miércoles</t>
  </si>
  <si>
    <t>Jueves</t>
  </si>
  <si>
    <t>Viernes</t>
  </si>
  <si>
    <t>Sábado</t>
  </si>
  <si>
    <t>Domingo</t>
  </si>
  <si>
    <t>Intervalo</t>
  </si>
  <si>
    <t>Lineas de Negocio</t>
  </si>
  <si>
    <t>Infonavit</t>
  </si>
  <si>
    <t>Hrs Semanales</t>
  </si>
  <si>
    <t>¿Escuela?</t>
  </si>
  <si>
    <t>¿Guardería?</t>
  </si>
  <si>
    <t>¿Servicio militar?</t>
  </si>
  <si>
    <t>Restricciones</t>
  </si>
  <si>
    <t>Datos del Asesor</t>
  </si>
  <si>
    <t>¿Cita IMSS?</t>
  </si>
  <si>
    <t>¿Permiso anual?</t>
  </si>
  <si>
    <t>¿Especial?</t>
  </si>
  <si>
    <t>Especial</t>
  </si>
  <si>
    <t>Escuela</t>
  </si>
  <si>
    <t>Guardería</t>
  </si>
  <si>
    <t>Servicio militar</t>
  </si>
  <si>
    <t>Cita IMSS</t>
  </si>
  <si>
    <t>Otro trabajo</t>
  </si>
  <si>
    <t>Permiso anual</t>
  </si>
  <si>
    <t>¿Otro empleo?</t>
  </si>
  <si>
    <t>¿Listo para enviarse?</t>
  </si>
  <si>
    <t>Apellido Paterno:</t>
  </si>
  <si>
    <t>Apellido Materno:</t>
  </si>
  <si>
    <t>Segundo Nombre:</t>
  </si>
  <si>
    <t>Primer Nombre:</t>
  </si>
  <si>
    <t>Nombre Supervisor:</t>
  </si>
  <si>
    <t>Efectiva desde:</t>
  </si>
  <si>
    <t>Efectiva hasta:</t>
  </si>
  <si>
    <t>Apellido Pat. Supervisor:</t>
  </si>
  <si>
    <t>Apellido Mat. Supervisor:</t>
  </si>
  <si>
    <t>Firma del asesor</t>
  </si>
  <si>
    <t>Firma del supervisor</t>
  </si>
  <si>
    <t>Firma de Recepción en WF</t>
  </si>
  <si>
    <t>Máx. Horas semanales</t>
  </si>
  <si>
    <t>Mín. Horas Semanales</t>
  </si>
  <si>
    <t>ANA</t>
  </si>
  <si>
    <t>PORRAS</t>
  </si>
  <si>
    <t>VARELA</t>
  </si>
  <si>
    <t>Se le prorporciona una hora de transporte ya que no alcanza a llegar.</t>
  </si>
  <si>
    <t>CANO</t>
  </si>
  <si>
    <t>SÁENZ</t>
  </si>
  <si>
    <t>SARAÍ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</si>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</sst>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</font>
    <font>
      <b/>
      <sz val="12"/>
      <color theme="1"/>
      <name val="Calibri"/>
      <family val="2"/>
      <scheme val="minor"/>
    </font>
    <font>
      <sz val="9"/>
      <name val="Wingdings 2"/>
      <family val="1"/>
      <charset val="2"/>
    </font>
    <font>
      <sz val="8"/>
      <name val="Calibri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4">
    <xf numFmtId="0" fontId="0" fillId="0" borderId="0" xfId="0"/>
    <xf numFmtId="0" fontId="5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5" fillId="0" borderId="0" xfId="0" applyFont="1"/>
    <xf numFmtId="44" fontId="0" fillId="0" borderId="0" xfId="1" applyFont="1"/>
    <xf numFmtId="43" fontId="3" fillId="0" borderId="0" xfId="0" applyNumberFormat="1" applyFont="1"/>
    <xf numFmtId="0" fontId="8" fillId="0" borderId="0" xfId="0" applyFont="1"/>
    <xf numFmtId="14" fontId="6" fillId="0" borderId="0" xfId="0" applyNumberFormat="1" applyFont="1"/>
    <xf numFmtId="0" fontId="7" fillId="4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20" fontId="1" fillId="2" borderId="5" xfId="0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1" fillId="3" borderId="1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 applyProtection="1">
      <alignment vertical="center" wrapText="1"/>
      <protection locked="0"/>
    </xf>
    <xf numFmtId="0" fontId="4" fillId="5" borderId="3" xfId="0" applyFont="1" applyFill="1" applyBorder="1" applyAlignment="1" applyProtection="1">
      <alignment horizontal="center" vertical="center" wrapText="1"/>
      <protection locked="0"/>
    </xf>
    <xf numFmtId="14" fontId="4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3" xfId="0" applyBorder="1" applyAlignment="1"/>
    <xf numFmtId="0" fontId="6" fillId="0" borderId="0" xfId="0" applyFont="1" applyAlignment="1">
      <alignment horizontal="right"/>
    </xf>
    <xf numFmtId="0" fontId="11" fillId="0" borderId="14" xfId="0" applyFont="1" applyFill="1" applyBorder="1" applyAlignment="1" applyProtection="1">
      <alignment horizontal="center"/>
      <protection locked="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 applyProtection="1">
      <alignment horizontal="center" vertical="center" wrapText="1"/>
    </xf>
    <xf numFmtId="0" fontId="4" fillId="6" borderId="7" xfId="0" applyFont="1" applyFill="1" applyBorder="1" applyAlignment="1" applyProtection="1">
      <alignment horizontal="center" vertical="center" wrapText="1"/>
    </xf>
    <xf numFmtId="0" fontId="4" fillId="6" borderId="8" xfId="0" applyFont="1" applyFill="1" applyBorder="1" applyAlignment="1" applyProtection="1">
      <alignment horizontal="center" vertical="center" wrapText="1"/>
    </xf>
    <xf numFmtId="0" fontId="4" fillId="6" borderId="9" xfId="0" applyFont="1" applyFill="1" applyBorder="1" applyAlignment="1" applyProtection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</xf>
    <xf numFmtId="0" fontId="4" fillId="6" borderId="10" xfId="0" applyFont="1" applyFill="1" applyBorder="1" applyAlignment="1" applyProtection="1">
      <alignment horizontal="center" vertical="center" wrapText="1"/>
    </xf>
    <xf numFmtId="0" fontId="4" fillId="6" borderId="6" xfId="0" applyFont="1" applyFill="1" applyBorder="1" applyAlignment="1" applyProtection="1">
      <alignment horizontal="center" vertical="center" wrapText="1"/>
      <protection locked="0"/>
    </xf>
    <xf numFmtId="0" fontId="4" fillId="6" borderId="7" xfId="0" applyFont="1" applyFill="1" applyBorder="1" applyAlignment="1" applyProtection="1">
      <alignment horizontal="center" vertical="center" wrapText="1"/>
      <protection locked="0"/>
    </xf>
    <xf numFmtId="0" fontId="4" fillId="6" borderId="8" xfId="0" applyFont="1" applyFill="1" applyBorder="1" applyAlignment="1" applyProtection="1">
      <alignment horizontal="center" vertical="center" wrapText="1"/>
      <protection locked="0"/>
    </xf>
    <xf numFmtId="0" fontId="4" fillId="6" borderId="9" xfId="0" applyFont="1" applyFill="1" applyBorder="1" applyAlignment="1" applyProtection="1">
      <alignment horizontal="center" vertical="center" wrapText="1"/>
      <protection locked="0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4" fillId="6" borderId="10" xfId="0" applyFont="1" applyFill="1" applyBorder="1" applyAlignment="1" applyProtection="1">
      <alignment horizontal="center" vertical="center" wrapText="1"/>
      <protection locked="0"/>
    </xf>
  </cellXfs>
  <cellStyles count="2">
    <cellStyle name="Moneda" xfId="1" builtinId="4"/>
    <cellStyle name="Normal" xfId="0" builtinId="0"/>
  </cellStyles>
  <dxfs count="252"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ont>
        <color theme="4"/>
      </font>
      <fill>
        <patternFill>
          <bgColor theme="4"/>
        </patternFill>
      </fill>
    </dxf>
    <dxf>
      <font>
        <color theme="5"/>
      </font>
      <fill>
        <patternFill>
          <bgColor theme="5"/>
        </patternFill>
      </fill>
    </dxf>
    <dxf>
      <font>
        <color theme="9"/>
      </font>
      <fill>
        <patternFill>
          <bgColor theme="9"/>
        </patternFill>
      </fill>
    </dxf>
    <dxf>
      <font>
        <color rgb="FFCC0000"/>
      </font>
      <fill>
        <patternFill>
          <bgColor rgb="FFCC0000"/>
        </patternFill>
      </fill>
    </dxf>
    <dxf>
      <font>
        <color theme="6"/>
      </font>
      <fill>
        <patternFill>
          <bgColor theme="6"/>
        </patternFill>
      </fill>
    </dxf>
    <dxf>
      <font>
        <color theme="7"/>
      </font>
      <fill>
        <patternFill>
          <bgColor theme="7"/>
        </patternFill>
      </fill>
    </dxf>
    <dxf>
      <font>
        <color rgb="FFFF0066"/>
      </font>
      <fill>
        <patternFill>
          <bgColor rgb="FFFF0066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theme="6"/>
      </font>
      <fill>
        <patternFill>
          <bgColor theme="6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F0066"/>
      <color rgb="FFCC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1480296</xdr:colOff>
      <xdr:row>0</xdr:row>
      <xdr:rowOff>0</xdr:rowOff>
    </xdr:from>
    <xdr:to>
      <xdr:col>10</xdr:col>
      <xdr:colOff>3921</xdr:colOff>
      <xdr:row>3</xdr:row>
      <xdr:rowOff>95250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421" y="0"/>
          <a:ext cx="1496546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238125</xdr:colOff>
      <xdr:row>0</xdr:row>
      <xdr:rowOff>0</xdr:rowOff>
    </xdr:from>
    <xdr:to>
      <xdr:col>2</xdr:col>
      <xdr:colOff>324971</xdr:colOff>
      <xdr:row>3</xdr:row>
      <xdr:rowOff>85725</xdr:rowOff>
    </xdr:to>
    <xdr:pic>
      <xdr:nvPicPr>
        <xdr:cNvPr id="4" name="Imagen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1496546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1480296</xdr:colOff>
      <xdr:row>0</xdr:row>
      <xdr:rowOff>0</xdr:rowOff>
    </xdr:from>
    <xdr:to>
      <xdr:col>10</xdr:col>
      <xdr:colOff>3921</xdr:colOff>
      <xdr:row>3</xdr:row>
      <xdr:rowOff>104775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4871" y="0"/>
          <a:ext cx="0" cy="676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613521</xdr:colOff>
      <xdr:row>0</xdr:row>
      <xdr:rowOff>0</xdr:rowOff>
    </xdr:from>
    <xdr:to>
      <xdr:col>5</xdr:col>
      <xdr:colOff>613521</xdr:colOff>
      <xdr:row>3</xdr:row>
      <xdr:rowOff>95250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6346" y="0"/>
          <a:ext cx="1496546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533400</xdr:colOff>
      <xdr:row>0</xdr:row>
      <xdr:rowOff>0</xdr:rowOff>
    </xdr:from>
    <xdr:to>
      <xdr:col>7</xdr:col>
      <xdr:colOff>858371</xdr:colOff>
      <xdr:row>3</xdr:row>
      <xdr:rowOff>85725</xdr:rowOff>
    </xdr:to>
    <xdr:pic>
      <xdr:nvPicPr>
        <xdr:cNvPr id="4" name="Imagen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0"/>
          <a:ext cx="1496546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"/>
  <sheetViews>
    <sheetView showGridLines="0" tabSelected="1" topLeftCell="A16" workbookViewId="0">
      <selection activeCell="J6" sqref="J6:K10"/>
    </sheetView>
  </sheetViews>
  <sheetFormatPr baseColWidth="10" defaultColWidth="0" defaultRowHeight="15" x14ac:dyDescent="0.25"/>
  <cols>
    <col min="1" max="1" width="6.7109375" customWidth="1"/>
    <col min="2" max="2" width="14.42578125" customWidth="1"/>
    <col min="3" max="3" width="10.140625" customWidth="1"/>
    <col min="4" max="4" width="10.5703125" customWidth="1"/>
    <col min="5" max="6" width="11.42578125" bestFit="1" customWidth="1"/>
    <col min="7" max="7" width="14.42578125" customWidth="1"/>
    <col min="8" max="8" width="12.140625" customWidth="1"/>
    <col min="9" max="9" width="11.42578125" customWidth="1"/>
    <col min="10" max="10" width="11.42578125" bestFit="1" customWidth="1"/>
    <col min="11" max="11" width="11.42578125" customWidth="1"/>
    <col min="12" max="12" width="20.5703125" bestFit="1" customWidth="1"/>
    <col min="13" max="13" width="11.42578125" customWidth="1"/>
    <col min="14" max="43" width="0" hidden="1" customWidth="1"/>
    <col min="44" max="16384" width="11.42578125" hidden="1"/>
  </cols>
  <sheetData>
    <row r="1" spans="2:20" x14ac:dyDescent="0.25">
      <c r="C1" s="1"/>
      <c r="D1" s="1"/>
      <c r="E1" s="1"/>
      <c r="F1" s="1"/>
      <c r="G1" s="13" t="s">
        <v>3</v>
      </c>
      <c r="H1" s="1"/>
      <c r="I1" s="1"/>
      <c r="J1" s="2"/>
      <c r="K1" s="2"/>
      <c r="L1" s="21" t="s">
        <v>0</v>
      </c>
      <c r="M1" s="2"/>
      <c r="N1" s="2"/>
      <c r="P1" s="2"/>
      <c r="Q1" s="2"/>
    </row>
    <row r="2" spans="2:20" x14ac:dyDescent="0.25">
      <c r="C2" s="3"/>
      <c r="D2" s="3"/>
      <c r="E2" s="3"/>
      <c r="F2" s="3"/>
      <c r="G2" s="3" t="s">
        <v>4</v>
      </c>
      <c r="H2" s="3"/>
      <c r="I2" s="3"/>
      <c r="J2" s="2"/>
      <c r="K2" s="2"/>
      <c r="L2" s="4" t="s">
        <v>1</v>
      </c>
      <c r="M2" s="2"/>
      <c r="N2" s="2"/>
      <c r="P2" s="2"/>
      <c r="Q2" s="2"/>
      <c r="S2" s="5"/>
      <c r="T2" s="5"/>
    </row>
    <row r="3" spans="2:20" ht="15.75" x14ac:dyDescent="0.25">
      <c r="B3" s="7"/>
      <c r="C3" s="7"/>
      <c r="D3" s="7"/>
      <c r="E3" s="7"/>
      <c r="F3" s="7"/>
      <c r="G3" s="7"/>
      <c r="H3" s="7"/>
      <c r="I3" s="7"/>
      <c r="J3" s="2"/>
      <c r="K3" s="2"/>
      <c r="L3" s="8">
        <v>41739</v>
      </c>
      <c r="M3" s="2"/>
      <c r="N3" s="2"/>
      <c r="P3" s="2"/>
      <c r="Q3" s="6"/>
    </row>
    <row r="4" spans="2:20" ht="15.75" thickBot="1" x14ac:dyDescent="0.3">
      <c r="B4" s="3"/>
      <c r="C4" s="3"/>
      <c r="D4" s="3"/>
      <c r="E4" s="3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6"/>
    </row>
    <row r="5" spans="2:20" ht="15.75" customHeight="1" thickBot="1" x14ac:dyDescent="0.3">
      <c r="B5" s="3"/>
      <c r="C5" s="25" t="s">
        <v>22</v>
      </c>
      <c r="D5" s="26"/>
      <c r="E5" s="26"/>
      <c r="F5" s="3"/>
      <c r="G5" s="25" t="s">
        <v>21</v>
      </c>
      <c r="H5" s="26"/>
      <c r="I5" s="3"/>
      <c r="J5" s="25" t="s">
        <v>2</v>
      </c>
      <c r="K5" s="26"/>
      <c r="L5" s="2"/>
      <c r="M5" s="2"/>
      <c r="N5" s="2"/>
      <c r="O5" s="2"/>
      <c r="P5" s="2"/>
      <c r="Q5" s="6"/>
    </row>
    <row r="6" spans="2:20" ht="15.75" thickBot="1" x14ac:dyDescent="0.3">
      <c r="C6" s="27" t="s">
        <v>5</v>
      </c>
      <c r="D6" s="28"/>
      <c r="E6" s="18" t="s">
        <v>16</v>
      </c>
      <c r="F6" s="2"/>
      <c r="G6" s="14" t="s">
        <v>18</v>
      </c>
      <c r="H6" s="15" t="str">
        <f>IF(COUNTIF(Restricciones!$E$7:$K$40,Listas!E2)&gt;0,"P","")</f>
        <v>P</v>
      </c>
      <c r="I6" s="3"/>
      <c r="J6" s="38" t="s">
        <v>52</v>
      </c>
      <c r="K6" s="39"/>
      <c r="L6" s="2"/>
      <c r="M6" s="2"/>
      <c r="N6" s="2"/>
      <c r="O6" s="2"/>
      <c r="P6" s="6"/>
    </row>
    <row r="7" spans="2:20" ht="15.75" customHeight="1" thickBot="1" x14ac:dyDescent="0.3">
      <c r="C7" s="27" t="s">
        <v>6</v>
      </c>
      <c r="D7" s="28"/>
      <c r="E7" s="22">
        <v>1200069</v>
      </c>
      <c r="F7" s="2"/>
      <c r="G7" s="14" t="s">
        <v>19</v>
      </c>
      <c r="H7" s="15" t="str">
        <f>IF(COUNTIF(Restricciones!$E$7:$K$40,Listas!E3)&gt;0,"P","")</f>
        <v/>
      </c>
      <c r="I7" s="3"/>
      <c r="J7" s="40"/>
      <c r="K7" s="41"/>
      <c r="L7" s="2"/>
      <c r="M7" s="2"/>
      <c r="N7" s="2"/>
      <c r="O7" s="2"/>
      <c r="P7" s="6"/>
    </row>
    <row r="8" spans="2:20" ht="15.75" customHeight="1" thickBot="1" x14ac:dyDescent="0.3">
      <c r="C8" s="27" t="s">
        <v>38</v>
      </c>
      <c r="D8" s="28"/>
      <c r="E8" s="18" t="s">
        <v>55</v>
      </c>
      <c r="F8" s="2"/>
      <c r="G8" s="14" t="s">
        <v>20</v>
      </c>
      <c r="H8" s="15" t="str">
        <f>IF(COUNTIF(Restricciones!$E$7:$K$40,Listas!E4)&gt;0,"P","")</f>
        <v/>
      </c>
      <c r="I8" s="3"/>
      <c r="J8" s="40"/>
      <c r="K8" s="41"/>
      <c r="L8" s="2"/>
      <c r="M8" s="2"/>
      <c r="N8" s="2"/>
      <c r="O8" s="2"/>
      <c r="P8" s="6"/>
    </row>
    <row r="9" spans="2:20" ht="15.75" customHeight="1" thickBot="1" x14ac:dyDescent="0.3">
      <c r="C9" s="27" t="s">
        <v>37</v>
      </c>
      <c r="D9" s="28"/>
      <c r="E9" s="18" t="s">
        <v>56</v>
      </c>
      <c r="F9" s="2"/>
      <c r="G9" s="14" t="s">
        <v>23</v>
      </c>
      <c r="H9" s="15" t="str">
        <f>IF(COUNTIF(Restricciones!$E$7:$K$40,Listas!E5)&gt;0,"P","")</f>
        <v/>
      </c>
      <c r="I9" s="3"/>
      <c r="J9" s="40"/>
      <c r="K9" s="41"/>
      <c r="L9" s="2"/>
      <c r="M9" s="2"/>
      <c r="N9" s="2"/>
      <c r="O9" s="2"/>
      <c r="P9" s="6"/>
    </row>
    <row r="10" spans="2:20" ht="15.75" customHeight="1" thickBot="1" x14ac:dyDescent="0.3">
      <c r="C10" s="27" t="s">
        <v>35</v>
      </c>
      <c r="D10" s="28"/>
      <c r="E10" s="18" t="s">
        <v>53</v>
      </c>
      <c r="F10" s="2"/>
      <c r="G10" s="14" t="s">
        <v>33</v>
      </c>
      <c r="H10" s="15" t="str">
        <f>IF(COUNTIF(Restricciones!$E$7:$K$40,Listas!E6)&gt;0,"P","")</f>
        <v/>
      </c>
      <c r="I10" s="3"/>
      <c r="J10" s="42"/>
      <c r="K10" s="43"/>
      <c r="L10" s="2"/>
      <c r="M10" s="2"/>
      <c r="N10" s="2"/>
      <c r="O10" s="2"/>
      <c r="P10" s="6"/>
    </row>
    <row r="11" spans="2:20" ht="15.75" customHeight="1" thickBot="1" x14ac:dyDescent="0.3">
      <c r="C11" s="27" t="s">
        <v>36</v>
      </c>
      <c r="D11" s="28"/>
      <c r="E11" s="18" t="s">
        <v>54</v>
      </c>
      <c r="F11" s="3"/>
      <c r="G11" s="14" t="s">
        <v>24</v>
      </c>
      <c r="H11" s="15" t="str">
        <f>IF(COUNTIF(Restricciones!$E$7:$K$40,Listas!E7)&gt;0,"P","")</f>
        <v/>
      </c>
      <c r="I11" s="3"/>
      <c r="L11" s="2"/>
      <c r="M11" s="2"/>
      <c r="N11" s="2"/>
      <c r="O11" s="2"/>
      <c r="P11" s="6"/>
    </row>
    <row r="12" spans="2:20" ht="15.75" customHeight="1" thickBot="1" x14ac:dyDescent="0.3">
      <c r="C12" s="27" t="s">
        <v>39</v>
      </c>
      <c r="D12" s="28"/>
      <c r="E12" s="18" t="s">
        <v>49</v>
      </c>
      <c r="G12" s="14" t="s">
        <v>25</v>
      </c>
      <c r="H12" s="15" t="str">
        <f>IF(COUNTIF(Restricciones!$E$7:$K$40,Listas!E8)&gt;0,"P","")</f>
        <v/>
      </c>
      <c r="I12" s="3"/>
      <c r="J12" s="25" t="s">
        <v>34</v>
      </c>
      <c r="K12" s="29"/>
      <c r="L12" s="2"/>
      <c r="M12" s="2"/>
      <c r="N12" s="2"/>
      <c r="O12" s="2"/>
      <c r="P12" s="6"/>
    </row>
    <row r="13" spans="2:20" ht="15.75" customHeight="1" thickBot="1" x14ac:dyDescent="0.3">
      <c r="C13" s="27" t="s">
        <v>42</v>
      </c>
      <c r="D13" s="28"/>
      <c r="E13" s="18" t="s">
        <v>50</v>
      </c>
      <c r="I13" s="3"/>
      <c r="J13" s="32" t="str">
        <f>IF(E15&gt;'Horas Semanales'!C75,"No. Las restricciones no permiten las Horas máximas Semanales deseadas",IF(LEN(E6)=0,"No. Seleccione Línea de Negocio",IF(OR(LEN(E8)&lt;2,LEN(E9)&lt;2,LEN(E10)&lt;2,LEN(E11)&lt;2),"No. Introduzca nombre de asesor. (Si no tiene segundo nombre entonces teclee 2 puntos)",IF(LEN(E10)=0,"No. Introduzca número de Empleado",IF(OR(LEN(E12)&lt;3,LEN(E13)&lt;3,LEN(E14)&lt;3),"No. Introduzca nombre del supervisor",IF(LEN(J6)&lt;6,"No. Introduzca observaciones",IF(E15&lt;20,"No. Introduzca horas máximas semanales deseadas",IF(E7&lt;1,"No. Introduzca el número de empleado",IF(AND(OR(H6="P",H7="P",H8="P",H9="P",H10="P",H11="P",H12="P"),OR(H14&lt;1,H15&lt;1)),"No. Introduzca las fechas en las que será respetada la restricción",IF(E16&gt;=E15,"No. Las horas minimas semanales deben ser diferentes y menores que las máximas.",IF(E16&lt;24,"No. Introduzca horas mínimas a la semana","Si")))))))))))</f>
        <v>Si</v>
      </c>
      <c r="K13" s="33"/>
      <c r="L13" s="2"/>
      <c r="M13" s="2"/>
      <c r="N13" s="2"/>
      <c r="O13" s="2"/>
      <c r="P13" s="6"/>
    </row>
    <row r="14" spans="2:20" ht="15.75" customHeight="1" thickBot="1" x14ac:dyDescent="0.3">
      <c r="C14" s="27" t="s">
        <v>43</v>
      </c>
      <c r="D14" s="28"/>
      <c r="E14" s="18" t="s">
        <v>51</v>
      </c>
      <c r="G14" s="14" t="s">
        <v>40</v>
      </c>
      <c r="H14" s="19">
        <v>42030</v>
      </c>
      <c r="J14" s="34"/>
      <c r="K14" s="35"/>
      <c r="L14" s="2"/>
      <c r="M14" s="2"/>
      <c r="N14" s="2"/>
      <c r="O14" s="2"/>
      <c r="P14" s="6"/>
    </row>
    <row r="15" spans="2:20" ht="15.75" customHeight="1" thickBot="1" x14ac:dyDescent="0.3">
      <c r="C15" s="30" t="s">
        <v>47</v>
      </c>
      <c r="D15" s="31"/>
      <c r="E15" s="18">
        <v>35</v>
      </c>
      <c r="G15" s="14" t="s">
        <v>41</v>
      </c>
      <c r="H15" s="19">
        <v>42211</v>
      </c>
      <c r="J15" s="34"/>
      <c r="K15" s="35"/>
      <c r="L15" s="2"/>
      <c r="M15" s="2"/>
      <c r="N15" s="2"/>
      <c r="O15" s="2"/>
      <c r="P15" s="6"/>
    </row>
    <row r="16" spans="2:20" ht="15.75" customHeight="1" thickBot="1" x14ac:dyDescent="0.3">
      <c r="C16" s="30" t="s">
        <v>48</v>
      </c>
      <c r="D16" s="31"/>
      <c r="E16" s="18">
        <v>32</v>
      </c>
      <c r="J16" s="36"/>
      <c r="K16" s="37"/>
      <c r="L16" s="2"/>
      <c r="M16" s="2"/>
      <c r="N16" s="2"/>
      <c r="O16" s="2"/>
      <c r="P16" s="6"/>
    </row>
    <row r="17" spans="3:17" ht="15.75" thickBot="1" x14ac:dyDescent="0.3">
      <c r="G17" s="3"/>
      <c r="H17" s="3"/>
      <c r="I17" s="2"/>
      <c r="J17" s="2"/>
      <c r="K17" s="2"/>
      <c r="L17" s="2"/>
      <c r="M17" s="2"/>
      <c r="N17" s="2"/>
      <c r="O17" s="2"/>
      <c r="P17" s="2"/>
      <c r="Q17" s="6"/>
    </row>
    <row r="18" spans="3:17" ht="15.75" thickBot="1" x14ac:dyDescent="0.3">
      <c r="C18" s="25" t="s">
        <v>14</v>
      </c>
      <c r="D18" s="26"/>
      <c r="E18" s="9" t="s">
        <v>7</v>
      </c>
      <c r="F18" s="9" t="s">
        <v>8</v>
      </c>
      <c r="G18" s="9" t="s">
        <v>9</v>
      </c>
      <c r="H18" s="9" t="s">
        <v>10</v>
      </c>
      <c r="I18" s="9" t="s">
        <v>11</v>
      </c>
      <c r="J18" s="9" t="s">
        <v>12</v>
      </c>
      <c r="K18" s="10" t="s">
        <v>13</v>
      </c>
    </row>
    <row r="19" spans="3:17" ht="15.75" thickBot="1" x14ac:dyDescent="0.3">
      <c r="C19" s="11">
        <v>0.20833333333333334</v>
      </c>
      <c r="D19" s="12">
        <v>0.22916666666666666</v>
      </c>
      <c r="E19" s="16" t="str">
        <f>IF($E$6=Listas!$A$2,"NoHOOP",LEN(Restricciones!E7)+LEN(Restricciones!E8)+LEN(Restricciones!E9))</f>
        <v>NoHOOP</v>
      </c>
      <c r="F19" s="16" t="str">
        <f>IF($E$6=Listas!$A$2,"NoHOOP",LEN(Restricciones!F7)+LEN(Restricciones!F8)+LEN(Restricciones!F9))</f>
        <v>NoHOOP</v>
      </c>
      <c r="G19" s="16" t="str">
        <f>IF($E$6=Listas!$A$2,"NoHOOP",LEN(Restricciones!G7)+LEN(Restricciones!G8)+LEN(Restricciones!G9))</f>
        <v>NoHOOP</v>
      </c>
      <c r="H19" s="16" t="str">
        <f>IF($E$6=Listas!$A$2,"NoHOOP",LEN(Restricciones!H7)+LEN(Restricciones!H8)+LEN(Restricciones!H9))</f>
        <v>NoHOOP</v>
      </c>
      <c r="I19" s="16" t="str">
        <f>IF($E$6=Listas!$A$2,"NoHOOP",LEN(Restricciones!I7)+LEN(Restricciones!I8)+LEN(Restricciones!I9))</f>
        <v>NoHOOP</v>
      </c>
      <c r="J19" s="16" t="str">
        <f>IF($E$6=Listas!$A$2,"NoHOOP",LEN(Restricciones!J7)+LEN(Restricciones!J8)+LEN(Restricciones!J9))</f>
        <v>NoHOOP</v>
      </c>
      <c r="K19" s="16" t="str">
        <f>IF($E$6=Listas!$A$2,"NoHOOP",LEN(Restricciones!K7)+LEN(Restricciones!K8)+LEN(Restricciones!K9))</f>
        <v>NoHOOP</v>
      </c>
    </row>
    <row r="20" spans="3:17" ht="15.75" thickBot="1" x14ac:dyDescent="0.3">
      <c r="C20" s="11">
        <v>0.22916666666666666</v>
      </c>
      <c r="D20" s="12">
        <v>0.25</v>
      </c>
      <c r="E20" s="16" t="str">
        <f>IF($E$6=Listas!$A$2,"NoHOOP",LEN(Restricciones!E7)+LEN(Restricciones!E8)+LEN(Restricciones!E9)+LEN(Restricciones!E10))</f>
        <v>NoHOOP</v>
      </c>
      <c r="F20" s="16" t="str">
        <f>IF($E$6=Listas!$A$2,"NoHOOP",LEN(Restricciones!F7)+LEN(Restricciones!F8)+LEN(Restricciones!F9)+LEN(Restricciones!F10))</f>
        <v>NoHOOP</v>
      </c>
      <c r="G20" s="16" t="str">
        <f>IF($E$6=Listas!$A$2,"NoHOOP",LEN(Restricciones!G7)+LEN(Restricciones!G8)+LEN(Restricciones!G9)+LEN(Restricciones!G10))</f>
        <v>NoHOOP</v>
      </c>
      <c r="H20" s="16" t="str">
        <f>IF($E$6=Listas!$A$2,"NoHOOP",LEN(Restricciones!H7)+LEN(Restricciones!H8)+LEN(Restricciones!H9)+LEN(Restricciones!H10))</f>
        <v>NoHOOP</v>
      </c>
      <c r="I20" s="16" t="str">
        <f>IF($E$6=Listas!$A$2,"NoHOOP",LEN(Restricciones!I7)+LEN(Restricciones!I8)+LEN(Restricciones!I9)+LEN(Restricciones!I10))</f>
        <v>NoHOOP</v>
      </c>
      <c r="J20" s="16" t="str">
        <f>IF($E$6=Listas!$A$2,"NoHOOP",LEN(Restricciones!J7)+LEN(Restricciones!J8)+LEN(Restricciones!J9)+LEN(Restricciones!J10))</f>
        <v>NoHOOP</v>
      </c>
      <c r="K20" s="16" t="str">
        <f>IF($E$6=Listas!$A$2,"NoHOOP",LEN(Restricciones!K7)+LEN(Restricciones!K8)+LEN(Restricciones!K9)+LEN(Restricciones!K10))</f>
        <v>NoHOOP</v>
      </c>
    </row>
    <row r="21" spans="3:17" ht="15.75" thickBot="1" x14ac:dyDescent="0.3">
      <c r="C21" s="11">
        <v>0.25</v>
      </c>
      <c r="D21" s="12">
        <v>0.27083333333333331</v>
      </c>
      <c r="E21" s="16" t="str">
        <f>IF($E$6=Listas!$A$2,"NoHOOP",LEN(Restricciones!E7)+LEN(Restricciones!E8)+LEN(Restricciones!E9)+LEN(Restricciones!E10)+LEN(Restricciones!E11))</f>
        <v>NoHOOP</v>
      </c>
      <c r="F21" s="16" t="str">
        <f>IF($E$6=Listas!$A$2,"NoHOOP",LEN(Restricciones!F7)+LEN(Restricciones!F8)+LEN(Restricciones!F9)+LEN(Restricciones!F10)+LEN(Restricciones!F11))</f>
        <v>NoHOOP</v>
      </c>
      <c r="G21" s="16" t="str">
        <f>IF($E$6=Listas!$A$2,"NoHOOP",LEN(Restricciones!G7)+LEN(Restricciones!G8)+LEN(Restricciones!G9)+LEN(Restricciones!G10)+LEN(Restricciones!G11))</f>
        <v>NoHOOP</v>
      </c>
      <c r="H21" s="16" t="str">
        <f>IF($E$6=Listas!$A$2,"NoHOOP",LEN(Restricciones!H7)+LEN(Restricciones!H8)+LEN(Restricciones!H9)+LEN(Restricciones!H10)+LEN(Restricciones!H11))</f>
        <v>NoHOOP</v>
      </c>
      <c r="I21" s="16" t="str">
        <f>IF($E$6=Listas!$A$2,"NoHOOP",LEN(Restricciones!I7)+LEN(Restricciones!I8)+LEN(Restricciones!I9)+LEN(Restricciones!I10)+LEN(Restricciones!I11))</f>
        <v>NoHOOP</v>
      </c>
      <c r="J21" s="16" t="str">
        <f>IF($E$6=Listas!$A$2,"NoHOOP",LEN(Restricciones!J7)+LEN(Restricciones!J8)+LEN(Restricciones!J9)+LEN(Restricciones!J10)+LEN(Restricciones!J11))</f>
        <v>NoHOOP</v>
      </c>
      <c r="K21" s="16" t="str">
        <f>IF($E$6=Listas!$A$2,"NoHOOP",LEN(Restricciones!K7)+LEN(Restricciones!K8)+LEN(Restricciones!K9)+LEN(Restricciones!K10)+LEN(Restricciones!K11))</f>
        <v>NoHOOP</v>
      </c>
    </row>
    <row r="22" spans="3:17" ht="15.75" thickBot="1" x14ac:dyDescent="0.3">
      <c r="C22" s="12">
        <v>0.27083333333333331</v>
      </c>
      <c r="D22" s="12">
        <v>0.29166666666666669</v>
      </c>
      <c r="E22" s="16">
        <f>LEN(Restricciones!E8)+LEN(Restricciones!E9)+LEN(Restricciones!E10)+LEN(Restricciones!E11)+LEN(Restricciones!E12)</f>
        <v>0</v>
      </c>
      <c r="F22" s="16">
        <f>LEN(Restricciones!F8)+LEN(Restricciones!F9)+LEN(Restricciones!F10)+LEN(Restricciones!F11)+LEN(Restricciones!F12)</f>
        <v>0</v>
      </c>
      <c r="G22" s="16">
        <f>LEN(Restricciones!G8)+LEN(Restricciones!G9)+LEN(Restricciones!G10)+LEN(Restricciones!G11)+LEN(Restricciones!G12)</f>
        <v>0</v>
      </c>
      <c r="H22" s="16">
        <f>LEN(Restricciones!H8)+LEN(Restricciones!H9)+LEN(Restricciones!H10)+LEN(Restricciones!H11)+LEN(Restricciones!H12)</f>
        <v>0</v>
      </c>
      <c r="I22" s="16">
        <f>LEN(Restricciones!I8)+LEN(Restricciones!I9)+LEN(Restricciones!I10)+LEN(Restricciones!I11)+LEN(Restricciones!I12)</f>
        <v>0</v>
      </c>
      <c r="J22" s="16" t="str">
        <f>IF($E$6=Listas!$A$2,"NoHOOP",LEN(Restricciones!J8)+LEN(Restricciones!J9)+LEN(Restricciones!J10)+LEN(Restricciones!J11)+LEN(Restricciones!J12))</f>
        <v>NoHOOP</v>
      </c>
      <c r="K22" s="16" t="str">
        <f>IF($E$6=Listas!$A$2,"NoHOOP",LEN(Restricciones!K8)+LEN(Restricciones!K9)+LEN(Restricciones!K10)+LEN(Restricciones!K11)+LEN(Restricciones!K12))</f>
        <v>NoHOOP</v>
      </c>
    </row>
    <row r="23" spans="3:17" ht="15.75" thickBot="1" x14ac:dyDescent="0.3">
      <c r="C23" s="11">
        <v>0.29166666666666702</v>
      </c>
      <c r="D23" s="12">
        <v>0.3125</v>
      </c>
      <c r="E23" s="16">
        <f>LEN(Restricciones!E9)+LEN(Restricciones!E10)+LEN(Restricciones!E11)+LEN(Restricciones!E12)+LEN(Restricciones!E13)</f>
        <v>7</v>
      </c>
      <c r="F23" s="16">
        <f>LEN(Restricciones!F9)+LEN(Restricciones!F10)+LEN(Restricciones!F11)+LEN(Restricciones!F12)+LEN(Restricciones!F13)</f>
        <v>7</v>
      </c>
      <c r="G23" s="16">
        <f>LEN(Restricciones!G9)+LEN(Restricciones!G10)+LEN(Restricciones!G11)+LEN(Restricciones!G12)+LEN(Restricciones!G13)</f>
        <v>7</v>
      </c>
      <c r="H23" s="16">
        <f>LEN(Restricciones!H9)+LEN(Restricciones!H10)+LEN(Restricciones!H11)+LEN(Restricciones!H12)+LEN(Restricciones!H13)</f>
        <v>7</v>
      </c>
      <c r="I23" s="16">
        <f>LEN(Restricciones!I9)+LEN(Restricciones!I10)+LEN(Restricciones!I11)+LEN(Restricciones!I12)+LEN(Restricciones!I13)</f>
        <v>7</v>
      </c>
      <c r="J23" s="16" t="str">
        <f>IF($E$6=Listas!$A$2,"NoHOOP",LEN(Restricciones!J9)+LEN(Restricciones!J10)+LEN(Restricciones!J11)+LEN(Restricciones!J12)+LEN(Restricciones!J13))</f>
        <v>NoHOOP</v>
      </c>
      <c r="K23" s="16" t="str">
        <f>IF($E$6=Listas!$A$2,"NoHOOP",LEN(Restricciones!J9)+LEN(Restricciones!J10)+LEN(Restricciones!J11)+LEN(Restricciones!J12)+LEN(Restricciones!J13))</f>
        <v>NoHOOP</v>
      </c>
    </row>
    <row r="24" spans="3:17" ht="15.75" thickBot="1" x14ac:dyDescent="0.3">
      <c r="C24" s="12">
        <v>0.3125</v>
      </c>
      <c r="D24" s="12">
        <v>0.33333333333333298</v>
      </c>
      <c r="E24" s="16">
        <f>LEN(Restricciones!E10)+LEN(Restricciones!E11)+LEN(Restricciones!E12)+LEN(Restricciones!E13)+LEN(Restricciones!E14)</f>
        <v>14</v>
      </c>
      <c r="F24" s="16">
        <f>LEN(Restricciones!F10)+LEN(Restricciones!F11)+LEN(Restricciones!F12)+LEN(Restricciones!F13)+LEN(Restricciones!F14)</f>
        <v>14</v>
      </c>
      <c r="G24" s="16">
        <f>LEN(Restricciones!G10)+LEN(Restricciones!G11)+LEN(Restricciones!G12)+LEN(Restricciones!G13)+LEN(Restricciones!G14)</f>
        <v>14</v>
      </c>
      <c r="H24" s="16">
        <f>LEN(Restricciones!H10)+LEN(Restricciones!H11)+LEN(Restricciones!H12)+LEN(Restricciones!H13)+LEN(Restricciones!H14)</f>
        <v>14</v>
      </c>
      <c r="I24" s="16">
        <f>LEN(Restricciones!I10)+LEN(Restricciones!I11)+LEN(Restricciones!I12)+LEN(Restricciones!I13)+LEN(Restricciones!I14)</f>
        <v>14</v>
      </c>
      <c r="J24" s="16" t="str">
        <f>IF($E$6=Listas!$A$2,"NoHOOP",LEN(Restricciones!J10)+LEN(Restricciones!J11)+LEN(Restricciones!J12)+LEN(Restricciones!J13)+LEN(Restricciones!J14))</f>
        <v>NoHOOP</v>
      </c>
      <c r="K24" s="16" t="str">
        <f>IF($E$6=Listas!$A$2,"NoHOOP",LEN(Restricciones!J10)+LEN(Restricciones!J11)+LEN(Restricciones!J12)+LEN(Restricciones!J13)+LEN(Restricciones!J14))</f>
        <v>NoHOOP</v>
      </c>
    </row>
    <row r="25" spans="3:17" ht="15.75" thickBot="1" x14ac:dyDescent="0.3">
      <c r="C25" s="11">
        <v>0.33333333333333298</v>
      </c>
      <c r="D25" s="12">
        <v>0.35416666666666702</v>
      </c>
      <c r="E25" s="16">
        <f>LEN(Restricciones!E11)+LEN(Restricciones!E12)+LEN(Restricciones!E13)+LEN(Restricciones!E14)+LEN(Restricciones!E15)</f>
        <v>21</v>
      </c>
      <c r="F25" s="16">
        <f>LEN(Restricciones!F11)+LEN(Restricciones!F12)+LEN(Restricciones!F13)+LEN(Restricciones!F14)+LEN(Restricciones!F15)</f>
        <v>21</v>
      </c>
      <c r="G25" s="16">
        <f>LEN(Restricciones!G11)+LEN(Restricciones!G12)+LEN(Restricciones!G13)+LEN(Restricciones!G14)+LEN(Restricciones!G15)</f>
        <v>21</v>
      </c>
      <c r="H25" s="16">
        <f>LEN(Restricciones!H11)+LEN(Restricciones!H12)+LEN(Restricciones!H13)+LEN(Restricciones!H14)+LEN(Restricciones!H15)</f>
        <v>21</v>
      </c>
      <c r="I25" s="16">
        <f>LEN(Restricciones!I11)+LEN(Restricciones!I12)+LEN(Restricciones!I13)+LEN(Restricciones!I14)+LEN(Restricciones!I15)</f>
        <v>21</v>
      </c>
      <c r="J25" s="16">
        <f>LEN(Restricciones!J11)+LEN(Restricciones!J12)+LEN(Restricciones!J13)+LEN(Restricciones!J14)+LEN(Restricciones!J15)</f>
        <v>0</v>
      </c>
      <c r="K25" s="16">
        <f>LEN(Restricciones!K11)+LEN(Restricciones!K12)+LEN(Restricciones!K13)+LEN(Restricciones!K14)+LEN(Restricciones!K15)</f>
        <v>0</v>
      </c>
    </row>
    <row r="26" spans="3:17" ht="15.75" thickBot="1" x14ac:dyDescent="0.3">
      <c r="C26" s="12">
        <v>0.35416666666666702</v>
      </c>
      <c r="D26" s="12">
        <v>0.375</v>
      </c>
      <c r="E26" s="16">
        <f>LEN(Restricciones!E12)+LEN(Restricciones!E13)+LEN(Restricciones!E14)+LEN(Restricciones!E15)+LEN(Restricciones!E16)</f>
        <v>28</v>
      </c>
      <c r="F26" s="16">
        <f>LEN(Restricciones!F12)+LEN(Restricciones!F13)+LEN(Restricciones!F14)+LEN(Restricciones!F15)+LEN(Restricciones!F16)</f>
        <v>28</v>
      </c>
      <c r="G26" s="16">
        <f>LEN(Restricciones!G12)+LEN(Restricciones!G13)+LEN(Restricciones!G14)+LEN(Restricciones!G15)+LEN(Restricciones!G16)</f>
        <v>28</v>
      </c>
      <c r="H26" s="16">
        <f>LEN(Restricciones!H12)+LEN(Restricciones!H13)+LEN(Restricciones!H14)+LEN(Restricciones!H15)+LEN(Restricciones!H16)</f>
        <v>28</v>
      </c>
      <c r="I26" s="16">
        <f>LEN(Restricciones!I12)+LEN(Restricciones!I13)+LEN(Restricciones!I14)+LEN(Restricciones!I15)+LEN(Restricciones!I16)</f>
        <v>28</v>
      </c>
      <c r="J26" s="16">
        <f>LEN(Restricciones!J12)+LEN(Restricciones!J13)+LEN(Restricciones!J14)+LEN(Restricciones!J15)+LEN(Restricciones!J16)</f>
        <v>0</v>
      </c>
      <c r="K26" s="16">
        <f>LEN(Restricciones!K12)+LEN(Restricciones!K13)+LEN(Restricciones!K14)+LEN(Restricciones!K15)+LEN(Restricciones!K16)</f>
        <v>0</v>
      </c>
    </row>
    <row r="27" spans="3:17" ht="15.75" thickBot="1" x14ac:dyDescent="0.3">
      <c r="C27" s="11">
        <v>0.375</v>
      </c>
      <c r="D27" s="12">
        <v>0.39583333333333298</v>
      </c>
      <c r="E27" s="16">
        <f>LEN(Restricciones!E13)+LEN(Restricciones!E14)+LEN(Restricciones!E15)+LEN(Restricciones!E16)+LEN(Restricciones!E17)</f>
        <v>35</v>
      </c>
      <c r="F27" s="16">
        <f>LEN(Restricciones!F13)+LEN(Restricciones!F14)+LEN(Restricciones!F15)+LEN(Restricciones!F16)+LEN(Restricciones!F17)</f>
        <v>35</v>
      </c>
      <c r="G27" s="16">
        <f>LEN(Restricciones!G13)+LEN(Restricciones!G14)+LEN(Restricciones!G15)+LEN(Restricciones!G16)+LEN(Restricciones!G17)</f>
        <v>35</v>
      </c>
      <c r="H27" s="16">
        <f>LEN(Restricciones!H13)+LEN(Restricciones!H14)+LEN(Restricciones!H15)+LEN(Restricciones!H16)+LEN(Restricciones!H17)</f>
        <v>35</v>
      </c>
      <c r="I27" s="16">
        <f>LEN(Restricciones!I13)+LEN(Restricciones!I14)+LEN(Restricciones!I15)+LEN(Restricciones!I16)+LEN(Restricciones!I17)</f>
        <v>35</v>
      </c>
      <c r="J27" s="16">
        <f>LEN(Restricciones!J13)+LEN(Restricciones!J14)+LEN(Restricciones!J15)+LEN(Restricciones!J16)+LEN(Restricciones!J17)</f>
        <v>0</v>
      </c>
      <c r="K27" s="16">
        <f>LEN(Restricciones!K13)+LEN(Restricciones!K14)+LEN(Restricciones!K15)+LEN(Restricciones!K16)+LEN(Restricciones!K17)</f>
        <v>0</v>
      </c>
    </row>
    <row r="28" spans="3:17" ht="15.75" thickBot="1" x14ac:dyDescent="0.3">
      <c r="C28" s="12">
        <v>0.39583333333333298</v>
      </c>
      <c r="D28" s="12">
        <v>0.41666666666666702</v>
      </c>
      <c r="E28" s="16">
        <f>LEN(Restricciones!E14)+LEN(Restricciones!E15)+LEN(Restricciones!E16)+LEN(Restricciones!E17)+LEN(Restricciones!E18)</f>
        <v>35</v>
      </c>
      <c r="F28" s="16">
        <f>LEN(Restricciones!F14)+LEN(Restricciones!F15)+LEN(Restricciones!F16)+LEN(Restricciones!F17)+LEN(Restricciones!F18)</f>
        <v>35</v>
      </c>
      <c r="G28" s="16">
        <f>LEN(Restricciones!G14)+LEN(Restricciones!G15)+LEN(Restricciones!G16)+LEN(Restricciones!G17)+LEN(Restricciones!G18)</f>
        <v>35</v>
      </c>
      <c r="H28" s="16">
        <f>LEN(Restricciones!H14)+LEN(Restricciones!H15)+LEN(Restricciones!H16)+LEN(Restricciones!H17)+LEN(Restricciones!H18)</f>
        <v>35</v>
      </c>
      <c r="I28" s="16">
        <f>LEN(Restricciones!I14)+LEN(Restricciones!I15)+LEN(Restricciones!I16)+LEN(Restricciones!I17)+LEN(Restricciones!I18)</f>
        <v>35</v>
      </c>
      <c r="J28" s="16">
        <f>LEN(Restricciones!J14)+LEN(Restricciones!J15)+LEN(Restricciones!J16)+LEN(Restricciones!J17)+LEN(Restricciones!J18)</f>
        <v>0</v>
      </c>
      <c r="K28" s="16">
        <f>LEN(Restricciones!K14)+LEN(Restricciones!K15)+LEN(Restricciones!K16)+LEN(Restricciones!K17)+LEN(Restricciones!K18)</f>
        <v>0</v>
      </c>
    </row>
    <row r="29" spans="3:17" ht="15.75" thickBot="1" x14ac:dyDescent="0.3">
      <c r="C29" s="11">
        <v>0.41666666666666702</v>
      </c>
      <c r="D29" s="12">
        <v>0.4375</v>
      </c>
      <c r="E29" s="16">
        <f>LEN(Restricciones!E15)+LEN(Restricciones!E16)+LEN(Restricciones!E17)+LEN(Restricciones!E18)+LEN(Restricciones!E19)</f>
        <v>35</v>
      </c>
      <c r="F29" s="16">
        <f>LEN(Restricciones!F15)+LEN(Restricciones!F16)+LEN(Restricciones!F17)+LEN(Restricciones!F18)+LEN(Restricciones!F19)</f>
        <v>35</v>
      </c>
      <c r="G29" s="16">
        <f>LEN(Restricciones!G15)+LEN(Restricciones!G16)+LEN(Restricciones!G17)+LEN(Restricciones!G18)+LEN(Restricciones!G19)</f>
        <v>35</v>
      </c>
      <c r="H29" s="16">
        <f>LEN(Restricciones!H15)+LEN(Restricciones!H16)+LEN(Restricciones!H17)+LEN(Restricciones!H18)+LEN(Restricciones!H19)</f>
        <v>35</v>
      </c>
      <c r="I29" s="16">
        <f>LEN(Restricciones!I15)+LEN(Restricciones!I16)+LEN(Restricciones!I17)+LEN(Restricciones!I18)+LEN(Restricciones!I19)</f>
        <v>35</v>
      </c>
      <c r="J29" s="16">
        <f>LEN(Restricciones!J15)+LEN(Restricciones!J16)+LEN(Restricciones!J17)+LEN(Restricciones!J18)+LEN(Restricciones!J19)</f>
        <v>0</v>
      </c>
      <c r="K29" s="16">
        <f>LEN(Restricciones!K15)+LEN(Restricciones!K16)+LEN(Restricciones!K17)+LEN(Restricciones!K18)+LEN(Restricciones!K19)</f>
        <v>0</v>
      </c>
    </row>
    <row r="30" spans="3:17" ht="15.75" thickBot="1" x14ac:dyDescent="0.3">
      <c r="C30" s="12">
        <v>0.4375</v>
      </c>
      <c r="D30" s="12">
        <v>0.45833333333333298</v>
      </c>
      <c r="E30" s="16">
        <f>LEN(Restricciones!E16)+LEN(Restricciones!E17)+LEN(Restricciones!E18)+LEN(Restricciones!E19)+LEN(Restricciones!E20)</f>
        <v>35</v>
      </c>
      <c r="F30" s="16">
        <f>LEN(Restricciones!F16)+LEN(Restricciones!F17)+LEN(Restricciones!F18)+LEN(Restricciones!F19)+LEN(Restricciones!F20)</f>
        <v>35</v>
      </c>
      <c r="G30" s="16">
        <f>LEN(Restricciones!G16)+LEN(Restricciones!G17)+LEN(Restricciones!G18)+LEN(Restricciones!G19)+LEN(Restricciones!G20)</f>
        <v>35</v>
      </c>
      <c r="H30" s="16">
        <f>LEN(Restricciones!H16)+LEN(Restricciones!H17)+LEN(Restricciones!H18)+LEN(Restricciones!H19)+LEN(Restricciones!H20)</f>
        <v>35</v>
      </c>
      <c r="I30" s="16">
        <f>LEN(Restricciones!I16)+LEN(Restricciones!I17)+LEN(Restricciones!I18)+LEN(Restricciones!I19)+LEN(Restricciones!I20)</f>
        <v>35</v>
      </c>
      <c r="J30" s="16">
        <f>LEN(Restricciones!J16)+LEN(Restricciones!J17)+LEN(Restricciones!J18)+LEN(Restricciones!J19)+LEN(Restricciones!J20)</f>
        <v>0</v>
      </c>
      <c r="K30" s="16">
        <f>LEN(Restricciones!K16)+LEN(Restricciones!K17)+LEN(Restricciones!K18)+LEN(Restricciones!K19)+LEN(Restricciones!K20)</f>
        <v>0</v>
      </c>
    </row>
    <row r="31" spans="3:17" ht="15.75" thickBot="1" x14ac:dyDescent="0.3">
      <c r="C31" s="11">
        <v>0.45833333333333298</v>
      </c>
      <c r="D31" s="12">
        <v>0.47916666666666702</v>
      </c>
      <c r="E31" s="16">
        <f>LEN(Restricciones!E17)+LEN(Restricciones!E18)+LEN(Restricciones!E19)+LEN(Restricciones!E20)+LEN(Restricciones!E21)</f>
        <v>35</v>
      </c>
      <c r="F31" s="16">
        <f>LEN(Restricciones!F17)+LEN(Restricciones!F18)+LEN(Restricciones!F19)+LEN(Restricciones!F20)+LEN(Restricciones!F21)</f>
        <v>35</v>
      </c>
      <c r="G31" s="16">
        <f>LEN(Restricciones!G17)+LEN(Restricciones!G18)+LEN(Restricciones!G19)+LEN(Restricciones!G20)+LEN(Restricciones!G21)</f>
        <v>35</v>
      </c>
      <c r="H31" s="16">
        <f>LEN(Restricciones!H17)+LEN(Restricciones!H18)+LEN(Restricciones!H19)+LEN(Restricciones!H20)+LEN(Restricciones!H21)</f>
        <v>35</v>
      </c>
      <c r="I31" s="16">
        <f>LEN(Restricciones!I17)+LEN(Restricciones!I18)+LEN(Restricciones!I19)+LEN(Restricciones!I20)+LEN(Restricciones!I21)</f>
        <v>35</v>
      </c>
      <c r="J31" s="16">
        <f>LEN(Restricciones!J17)+LEN(Restricciones!J18)+LEN(Restricciones!J19)+LEN(Restricciones!J20)+LEN(Restricciones!J21)</f>
        <v>0</v>
      </c>
      <c r="K31" s="16">
        <f>LEN(Restricciones!K17)+LEN(Restricciones!K18)+LEN(Restricciones!K19)+LEN(Restricciones!K20)+LEN(Restricciones!K21)</f>
        <v>0</v>
      </c>
    </row>
    <row r="32" spans="3:17" ht="15.75" thickBot="1" x14ac:dyDescent="0.3">
      <c r="C32" s="12">
        <v>0.47916666666666602</v>
      </c>
      <c r="D32" s="12">
        <v>0.5</v>
      </c>
      <c r="E32" s="16">
        <f>LEN(Restricciones!E18)+LEN(Restricciones!E19)+LEN(Restricciones!E20)+LEN(Restricciones!E21)+LEN(Restricciones!E22)</f>
        <v>28</v>
      </c>
      <c r="F32" s="16">
        <f>LEN(Restricciones!F18)+LEN(Restricciones!F19)+LEN(Restricciones!F20)+LEN(Restricciones!F21)+LEN(Restricciones!F22)</f>
        <v>28</v>
      </c>
      <c r="G32" s="16">
        <f>LEN(Restricciones!G18)+LEN(Restricciones!G19)+LEN(Restricciones!G20)+LEN(Restricciones!G21)+LEN(Restricciones!G22)</f>
        <v>28</v>
      </c>
      <c r="H32" s="16">
        <f>LEN(Restricciones!H18)+LEN(Restricciones!H19)+LEN(Restricciones!H20)+LEN(Restricciones!H21)+LEN(Restricciones!H22)</f>
        <v>28</v>
      </c>
      <c r="I32" s="16">
        <f>LEN(Restricciones!I18)+LEN(Restricciones!I19)+LEN(Restricciones!I20)+LEN(Restricciones!I21)+LEN(Restricciones!I22)</f>
        <v>28</v>
      </c>
      <c r="J32" s="16">
        <f>LEN(Restricciones!J18)+LEN(Restricciones!J19)+LEN(Restricciones!J20)+LEN(Restricciones!J21)+LEN(Restricciones!J22)</f>
        <v>0</v>
      </c>
      <c r="K32" s="16">
        <f>LEN(Restricciones!K18)+LEN(Restricciones!K19)+LEN(Restricciones!K20)+LEN(Restricciones!K21)+LEN(Restricciones!K22)</f>
        <v>0</v>
      </c>
    </row>
    <row r="33" spans="3:11" ht="15.75" thickBot="1" x14ac:dyDescent="0.3">
      <c r="C33" s="11">
        <v>0.5</v>
      </c>
      <c r="D33" s="12">
        <v>0.52083333333333304</v>
      </c>
      <c r="E33" s="16">
        <f>LEN(Restricciones!E19)+LEN(Restricciones!E20)+LEN(Restricciones!E21)+LEN(Restricciones!E22)+LEN(Restricciones!E23)</f>
        <v>21</v>
      </c>
      <c r="F33" s="16">
        <f>LEN(Restricciones!F19)+LEN(Restricciones!F20)+LEN(Restricciones!F21)+LEN(Restricciones!F22)+LEN(Restricciones!F23)</f>
        <v>21</v>
      </c>
      <c r="G33" s="16">
        <f>LEN(Restricciones!G19)+LEN(Restricciones!G20)+LEN(Restricciones!G21)+LEN(Restricciones!G22)+LEN(Restricciones!G23)</f>
        <v>21</v>
      </c>
      <c r="H33" s="16">
        <f>LEN(Restricciones!H19)+LEN(Restricciones!H20)+LEN(Restricciones!H21)+LEN(Restricciones!H22)+LEN(Restricciones!H23)</f>
        <v>21</v>
      </c>
      <c r="I33" s="16">
        <f>LEN(Restricciones!I19)+LEN(Restricciones!I20)+LEN(Restricciones!I21)+LEN(Restricciones!I22)+LEN(Restricciones!I23)</f>
        <v>21</v>
      </c>
      <c r="J33" s="16">
        <f>LEN(Restricciones!J19)+LEN(Restricciones!J20)+LEN(Restricciones!J21)+LEN(Restricciones!J22)+LEN(Restricciones!J23)</f>
        <v>0</v>
      </c>
      <c r="K33" s="16">
        <f>LEN(Restricciones!K19)+LEN(Restricciones!K20)+LEN(Restricciones!K21)+LEN(Restricciones!K22)+LEN(Restricciones!K23)</f>
        <v>0</v>
      </c>
    </row>
    <row r="34" spans="3:11" ht="15.75" thickBot="1" x14ac:dyDescent="0.3">
      <c r="C34" s="12">
        <v>0.52083333333333304</v>
      </c>
      <c r="D34" s="12">
        <v>0.54166666666666696</v>
      </c>
      <c r="E34" s="16">
        <f>LEN(Restricciones!E20)+LEN(Restricciones!E21)+LEN(Restricciones!E22)+LEN(Restricciones!E23)+LEN(Restricciones!E24)</f>
        <v>14</v>
      </c>
      <c r="F34" s="16">
        <f>LEN(Restricciones!F20)+LEN(Restricciones!F21)+LEN(Restricciones!F22)+LEN(Restricciones!F23)+LEN(Restricciones!F24)</f>
        <v>14</v>
      </c>
      <c r="G34" s="16">
        <f>LEN(Restricciones!G20)+LEN(Restricciones!G21)+LEN(Restricciones!G22)+LEN(Restricciones!G23)+LEN(Restricciones!G24)</f>
        <v>14</v>
      </c>
      <c r="H34" s="16">
        <f>LEN(Restricciones!H20)+LEN(Restricciones!H21)+LEN(Restricciones!H22)+LEN(Restricciones!H23)+LEN(Restricciones!H24)</f>
        <v>14</v>
      </c>
      <c r="I34" s="16">
        <f>LEN(Restricciones!I20)+LEN(Restricciones!I21)+LEN(Restricciones!I22)+LEN(Restricciones!I23)+LEN(Restricciones!I24)</f>
        <v>14</v>
      </c>
      <c r="J34" s="16">
        <f>LEN(Restricciones!J20)+LEN(Restricciones!J21)+LEN(Restricciones!J22)+LEN(Restricciones!J23)+LEN(Restricciones!J24)</f>
        <v>0</v>
      </c>
      <c r="K34" s="16">
        <f>LEN(Restricciones!K20)+LEN(Restricciones!K21)+LEN(Restricciones!K22)+LEN(Restricciones!K23)+LEN(Restricciones!K24)</f>
        <v>0</v>
      </c>
    </row>
    <row r="35" spans="3:11" ht="15.75" thickBot="1" x14ac:dyDescent="0.3">
      <c r="C35" s="11">
        <v>0.54166666666666596</v>
      </c>
      <c r="D35" s="12">
        <v>0.5625</v>
      </c>
      <c r="E35" s="16">
        <f>LEN(Restricciones!E21)+LEN(Restricciones!E22)+LEN(Restricciones!E23)+LEN(Restricciones!E24)+LEN(Restricciones!E25)</f>
        <v>7</v>
      </c>
      <c r="F35" s="16">
        <f>LEN(Restricciones!F21)+LEN(Restricciones!F22)+LEN(Restricciones!F23)+LEN(Restricciones!F24)+LEN(Restricciones!F25)</f>
        <v>7</v>
      </c>
      <c r="G35" s="16">
        <f>LEN(Restricciones!G21)+LEN(Restricciones!G22)+LEN(Restricciones!G23)+LEN(Restricciones!G24)+LEN(Restricciones!G25)</f>
        <v>7</v>
      </c>
      <c r="H35" s="16">
        <f>LEN(Restricciones!H21)+LEN(Restricciones!H22)+LEN(Restricciones!H23)+LEN(Restricciones!H24)+LEN(Restricciones!H25)</f>
        <v>7</v>
      </c>
      <c r="I35" s="16">
        <f>LEN(Restricciones!I21)+LEN(Restricciones!I22)+LEN(Restricciones!I23)+LEN(Restricciones!I24)+LEN(Restricciones!I25)</f>
        <v>7</v>
      </c>
      <c r="J35" s="16">
        <f>LEN(Restricciones!J21)+LEN(Restricciones!J22)+LEN(Restricciones!J23)+LEN(Restricciones!J24)+LEN(Restricciones!J25)</f>
        <v>0</v>
      </c>
      <c r="K35" s="16">
        <f>LEN(Restricciones!K21)+LEN(Restricciones!K22)+LEN(Restricciones!K23)+LEN(Restricciones!K24)+LEN(Restricciones!K25)</f>
        <v>0</v>
      </c>
    </row>
    <row r="36" spans="3:11" ht="15.75" thickBot="1" x14ac:dyDescent="0.3">
      <c r="C36" s="12">
        <v>0.5625</v>
      </c>
      <c r="D36" s="12">
        <v>0.58333333333333404</v>
      </c>
      <c r="E36" s="16">
        <f>LEN(Restricciones!E22)+LEN(Restricciones!E23)+LEN(Restricciones!E24)+LEN(Restricciones!E25)+LEN(Restricciones!E26)</f>
        <v>0</v>
      </c>
      <c r="F36" s="16">
        <f>LEN(Restricciones!F22)+LEN(Restricciones!F23)+LEN(Restricciones!F24)+LEN(Restricciones!F25)+LEN(Restricciones!F26)</f>
        <v>0</v>
      </c>
      <c r="G36" s="16">
        <f>LEN(Restricciones!G22)+LEN(Restricciones!G23)+LEN(Restricciones!G24)+LEN(Restricciones!G25)+LEN(Restricciones!G26)</f>
        <v>0</v>
      </c>
      <c r="H36" s="16">
        <f>LEN(Restricciones!H22)+LEN(Restricciones!H23)+LEN(Restricciones!H24)+LEN(Restricciones!H25)+LEN(Restricciones!H26)</f>
        <v>0</v>
      </c>
      <c r="I36" s="16">
        <f>LEN(Restricciones!I22)+LEN(Restricciones!I23)+LEN(Restricciones!I24)+LEN(Restricciones!I25)+LEN(Restricciones!I26)</f>
        <v>0</v>
      </c>
      <c r="J36" s="16">
        <f>LEN(Restricciones!J22)+LEN(Restricciones!J23)+LEN(Restricciones!J24)+LEN(Restricciones!J25)+LEN(Restricciones!J26)</f>
        <v>0</v>
      </c>
      <c r="K36" s="16">
        <f>LEN(Restricciones!K22)+LEN(Restricciones!K23)+LEN(Restricciones!K24)+LEN(Restricciones!K25)+LEN(Restricciones!K26)</f>
        <v>0</v>
      </c>
    </row>
    <row r="37" spans="3:11" ht="15.75" thickBot="1" x14ac:dyDescent="0.3">
      <c r="C37" s="11">
        <v>0.58333333333333304</v>
      </c>
      <c r="D37" s="12">
        <v>0.60416666666666696</v>
      </c>
      <c r="E37" s="16">
        <f>LEN(Restricciones!E23)+LEN(Restricciones!E24)+LEN(Restricciones!E25)+LEN(Restricciones!E26)+LEN(Restricciones!E27)</f>
        <v>0</v>
      </c>
      <c r="F37" s="16">
        <f>LEN(Restricciones!F23)+LEN(Restricciones!F24)+LEN(Restricciones!F25)+LEN(Restricciones!F26)+LEN(Restricciones!F27)</f>
        <v>0</v>
      </c>
      <c r="G37" s="16">
        <f>LEN(Restricciones!G23)+LEN(Restricciones!G24)+LEN(Restricciones!G25)+LEN(Restricciones!G26)+LEN(Restricciones!G27)</f>
        <v>0</v>
      </c>
      <c r="H37" s="16">
        <f>LEN(Restricciones!H23)+LEN(Restricciones!H24)+LEN(Restricciones!H25)+LEN(Restricciones!H26)+LEN(Restricciones!H27)</f>
        <v>0</v>
      </c>
      <c r="I37" s="16">
        <f>LEN(Restricciones!I23)+LEN(Restricciones!I24)+LEN(Restricciones!I25)+LEN(Restricciones!I26)+LEN(Restricciones!I27)</f>
        <v>0</v>
      </c>
      <c r="J37" s="16" t="str">
        <f>IF($E$6=Listas!$A$2,"NoHOOP",LEN(Restricciones!J23)+LEN(Restricciones!J24)+LEN(Restricciones!J25)+LEN(Restricciones!J26)+LEN(Restricciones!J27))</f>
        <v>NoHOOP</v>
      </c>
      <c r="K37" s="16" t="str">
        <f>IF($E$6=Listas!$A$2,"NoHOOP",LEN(Restricciones!J23)+LEN(Restricciones!J24)+LEN(Restricciones!J25)+LEN(Restricciones!J26)+LEN(Restricciones!J27))</f>
        <v>NoHOOP</v>
      </c>
    </row>
    <row r="38" spans="3:11" ht="15.75" thickBot="1" x14ac:dyDescent="0.3">
      <c r="C38" s="12">
        <v>0.60416666666666596</v>
      </c>
      <c r="D38" s="12">
        <v>0.625</v>
      </c>
      <c r="E38" s="16">
        <f>LEN(Restricciones!E24)+LEN(Restricciones!E25)+LEN(Restricciones!E26)+LEN(Restricciones!E27)+LEN(Restricciones!E28)</f>
        <v>0</v>
      </c>
      <c r="F38" s="16">
        <f>LEN(Restricciones!F24)+LEN(Restricciones!F25)+LEN(Restricciones!F26)+LEN(Restricciones!F27)+LEN(Restricciones!F28)</f>
        <v>0</v>
      </c>
      <c r="G38" s="16">
        <f>LEN(Restricciones!G24)+LEN(Restricciones!G25)+LEN(Restricciones!G26)+LEN(Restricciones!G27)+LEN(Restricciones!G28)</f>
        <v>0</v>
      </c>
      <c r="H38" s="16">
        <f>LEN(Restricciones!H24)+LEN(Restricciones!H25)+LEN(Restricciones!H26)+LEN(Restricciones!H27)+LEN(Restricciones!H28)</f>
        <v>0</v>
      </c>
      <c r="I38" s="16">
        <f>LEN(Restricciones!I24)+LEN(Restricciones!I25)+LEN(Restricciones!I26)+LEN(Restricciones!I27)+LEN(Restricciones!I28)</f>
        <v>0</v>
      </c>
      <c r="J38" s="16" t="str">
        <f>IF($E$6=Listas!$A$2,"NoHOOP",LEN(Restricciones!J24)+LEN(Restricciones!J25)+LEN(Restricciones!J26)+LEN(Restricciones!J27)+LEN(Restricciones!J28))</f>
        <v>NoHOOP</v>
      </c>
      <c r="K38" s="16" t="str">
        <f>IF($E$6=Listas!$A$2,"NoHOOP",LEN(Restricciones!J24)+LEN(Restricciones!J25)+LEN(Restricciones!J26)+LEN(Restricciones!J27)+LEN(Restricciones!J28))</f>
        <v>NoHOOP</v>
      </c>
    </row>
    <row r="39" spans="3:11" ht="15.75" thickBot="1" x14ac:dyDescent="0.3">
      <c r="C39" s="11">
        <v>0.625</v>
      </c>
      <c r="D39" s="12">
        <v>0.64583333333333404</v>
      </c>
      <c r="E39" s="16">
        <f>LEN(Restricciones!E25)+LEN(Restricciones!E26)+LEN(Restricciones!E27)+LEN(Restricciones!E28)+LEN(Restricciones!E29)</f>
        <v>0</v>
      </c>
      <c r="F39" s="16">
        <f>LEN(Restricciones!F25)+LEN(Restricciones!F26)+LEN(Restricciones!F27)+LEN(Restricciones!F28)+LEN(Restricciones!F29)</f>
        <v>0</v>
      </c>
      <c r="G39" s="16">
        <f>LEN(Restricciones!G25)+LEN(Restricciones!G26)+LEN(Restricciones!G27)+LEN(Restricciones!G28)+LEN(Restricciones!G29)</f>
        <v>0</v>
      </c>
      <c r="H39" s="16">
        <f>LEN(Restricciones!H25)+LEN(Restricciones!H26)+LEN(Restricciones!H27)+LEN(Restricciones!H28)+LEN(Restricciones!H29)</f>
        <v>0</v>
      </c>
      <c r="I39" s="16">
        <f>LEN(Restricciones!I25)+LEN(Restricciones!I26)+LEN(Restricciones!I27)+LEN(Restricciones!I28)+LEN(Restricciones!I29)</f>
        <v>0</v>
      </c>
      <c r="J39" s="16" t="str">
        <f>IF($E$6=Listas!$A$2,"NoHOOP",LEN(Restricciones!J25)+LEN(Restricciones!J26)+LEN(Restricciones!J27)+LEN(Restricciones!J28)+LEN(Restricciones!J29))</f>
        <v>NoHOOP</v>
      </c>
      <c r="K39" s="16" t="str">
        <f>IF($E$6=Listas!$A$2,"NoHOOP",LEN(Restricciones!J25)+LEN(Restricciones!J26)+LEN(Restricciones!J27)+LEN(Restricciones!J28)+LEN(Restricciones!J29))</f>
        <v>NoHOOP</v>
      </c>
    </row>
    <row r="40" spans="3:11" ht="15.75" thickBot="1" x14ac:dyDescent="0.3">
      <c r="C40" s="12">
        <v>0.64583333333333304</v>
      </c>
      <c r="D40" s="12">
        <v>0.66666666666666696</v>
      </c>
      <c r="E40" s="16">
        <f>LEN(Restricciones!E26)+LEN(Restricciones!E27)+LEN(Restricciones!E28)+LEN(Restricciones!E29)+LEN(Restricciones!E30)</f>
        <v>0</v>
      </c>
      <c r="F40" s="16">
        <f>LEN(Restricciones!F26)+LEN(Restricciones!F27)+LEN(Restricciones!F28)+LEN(Restricciones!F29)+LEN(Restricciones!F30)</f>
        <v>0</v>
      </c>
      <c r="G40" s="16">
        <f>LEN(Restricciones!G26)+LEN(Restricciones!G27)+LEN(Restricciones!G28)+LEN(Restricciones!G29)+LEN(Restricciones!G30)</f>
        <v>0</v>
      </c>
      <c r="H40" s="16">
        <f>LEN(Restricciones!H26)+LEN(Restricciones!H27)+LEN(Restricciones!H28)+LEN(Restricciones!H29)+LEN(Restricciones!H30)</f>
        <v>0</v>
      </c>
      <c r="I40" s="16">
        <f>LEN(Restricciones!I26)+LEN(Restricciones!I27)+LEN(Restricciones!I28)+LEN(Restricciones!I29)+LEN(Restricciones!I30)</f>
        <v>0</v>
      </c>
      <c r="J40" s="16" t="str">
        <f>IF($E$6=Listas!$A$2,"NoHOOP",LEN(Restricciones!J26)+LEN(Restricciones!J27)+LEN(Restricciones!J28)+LEN(Restricciones!J29)+LEN(Restricciones!J30))</f>
        <v>NoHOOP</v>
      </c>
      <c r="K40" s="16" t="str">
        <f>IF($E$6=Listas!$A$2,"NoHOOP",LEN(Restricciones!J26)+LEN(Restricciones!J27)+LEN(Restricciones!J28)+LEN(Restricciones!J29)+LEN(Restricciones!J30))</f>
        <v>NoHOOP</v>
      </c>
    </row>
    <row r="41" spans="3:11" ht="15.75" thickBot="1" x14ac:dyDescent="0.3">
      <c r="C41" s="11">
        <v>0.66666666666666596</v>
      </c>
      <c r="D41" s="12">
        <v>0.6875</v>
      </c>
      <c r="E41" s="16">
        <f>LEN(Restricciones!E27)+LEN(Restricciones!E28)+LEN(Restricciones!E29)+LEN(Restricciones!E30)+LEN(Restricciones!E31)</f>
        <v>0</v>
      </c>
      <c r="F41" s="16">
        <f>LEN(Restricciones!F27)+LEN(Restricciones!F28)+LEN(Restricciones!F29)+LEN(Restricciones!F30)+LEN(Restricciones!F31)</f>
        <v>0</v>
      </c>
      <c r="G41" s="16">
        <f>LEN(Restricciones!G27)+LEN(Restricciones!G28)+LEN(Restricciones!G29)+LEN(Restricciones!G30)+LEN(Restricciones!G31)</f>
        <v>0</v>
      </c>
      <c r="H41" s="16">
        <f>LEN(Restricciones!H27)+LEN(Restricciones!H28)+LEN(Restricciones!H29)+LEN(Restricciones!H30)+LEN(Restricciones!H31)</f>
        <v>0</v>
      </c>
      <c r="I41" s="16">
        <f>LEN(Restricciones!I27)+LEN(Restricciones!I28)+LEN(Restricciones!I29)+LEN(Restricciones!I30)+LEN(Restricciones!I31)</f>
        <v>0</v>
      </c>
      <c r="J41" s="16" t="str">
        <f>IF($E$6=Listas!$A$2,"NoHOOP",LEN(Restricciones!J27)+LEN(Restricciones!J28)+LEN(Restricciones!J29)+LEN(Restricciones!J30)+LEN(Restricciones!J31))</f>
        <v>NoHOOP</v>
      </c>
      <c r="K41" s="16" t="str">
        <f>IF($E$6=Listas!$A$2,"NoHOOP",LEN(Restricciones!J27)+LEN(Restricciones!J28)+LEN(Restricciones!J29)+LEN(Restricciones!J30)+LEN(Restricciones!J31))</f>
        <v>NoHOOP</v>
      </c>
    </row>
    <row r="42" spans="3:11" ht="15.75" thickBot="1" x14ac:dyDescent="0.3">
      <c r="C42" s="12">
        <v>0.6875</v>
      </c>
      <c r="D42" s="12">
        <v>0.70833333333333404</v>
      </c>
      <c r="E42" s="16">
        <f>LEN(Restricciones!E28)+LEN(Restricciones!E29)+LEN(Restricciones!E30)+LEN(Restricciones!E31)+LEN(Restricciones!E32)</f>
        <v>0</v>
      </c>
      <c r="F42" s="16">
        <f>LEN(Restricciones!F28)+LEN(Restricciones!F29)+LEN(Restricciones!F30)+LEN(Restricciones!F31)+LEN(Restricciones!F32)</f>
        <v>0</v>
      </c>
      <c r="G42" s="16">
        <f>LEN(Restricciones!G28)+LEN(Restricciones!G29)+LEN(Restricciones!G30)+LEN(Restricciones!G31)+LEN(Restricciones!G32)</f>
        <v>0</v>
      </c>
      <c r="H42" s="16">
        <f>LEN(Restricciones!H28)+LEN(Restricciones!H29)+LEN(Restricciones!H30)+LEN(Restricciones!H31)+LEN(Restricciones!H32)</f>
        <v>0</v>
      </c>
      <c r="I42" s="16">
        <f>LEN(Restricciones!I28)+LEN(Restricciones!I29)+LEN(Restricciones!I30)+LEN(Restricciones!I31)+LEN(Restricciones!I32)</f>
        <v>0</v>
      </c>
      <c r="J42" s="16" t="str">
        <f>IF($E$6=Listas!$A$2,"NoHOOP",LEN(Restricciones!J28)+LEN(Restricciones!J29)+LEN(Restricciones!J30)+LEN(Restricciones!J31)+LEN(Restricciones!J32))</f>
        <v>NoHOOP</v>
      </c>
      <c r="K42" s="16" t="str">
        <f>IF($E$6=Listas!$A$2,"NoHOOP",LEN(Restricciones!J28)+LEN(Restricciones!J29)+LEN(Restricciones!J30)+LEN(Restricciones!J31)+LEN(Restricciones!J32))</f>
        <v>NoHOOP</v>
      </c>
    </row>
    <row r="43" spans="3:11" ht="15.75" thickBot="1" x14ac:dyDescent="0.3">
      <c r="C43" s="11">
        <v>0.70833333333333304</v>
      </c>
      <c r="D43" s="12">
        <v>0.72916666666666696</v>
      </c>
      <c r="E43" s="16">
        <f>LEN(Restricciones!E29)+LEN(Restricciones!E30)+LEN(Restricciones!E31)+LEN(Restricciones!E32)+LEN(Restricciones!E33)</f>
        <v>0</v>
      </c>
      <c r="F43" s="16">
        <f>LEN(Restricciones!F29)+LEN(Restricciones!F30)+LEN(Restricciones!F31)+LEN(Restricciones!F32)+LEN(Restricciones!F33)</f>
        <v>0</v>
      </c>
      <c r="G43" s="16">
        <f>LEN(Restricciones!G29)+LEN(Restricciones!G30)+LEN(Restricciones!G31)+LEN(Restricciones!G32)+LEN(Restricciones!G33)</f>
        <v>0</v>
      </c>
      <c r="H43" s="16">
        <f>LEN(Restricciones!H29)+LEN(Restricciones!H30)+LEN(Restricciones!H31)+LEN(Restricciones!H32)+LEN(Restricciones!H33)</f>
        <v>0</v>
      </c>
      <c r="I43" s="16">
        <f>LEN(Restricciones!I29)+LEN(Restricciones!I30)+LEN(Restricciones!I31)+LEN(Restricciones!I32)+LEN(Restricciones!I33)</f>
        <v>0</v>
      </c>
      <c r="J43" s="16" t="str">
        <f>IF($E$6=Listas!$A$2,"NoHOOP",LEN(Restricciones!J29)+LEN(Restricciones!J30)+LEN(Restricciones!J31)+LEN(Restricciones!J32)+LEN(Restricciones!J33))</f>
        <v>NoHOOP</v>
      </c>
      <c r="K43" s="16" t="str">
        <f>IF($E$6=Listas!$A$2,"NoHOOP",LEN(Restricciones!J29)+LEN(Restricciones!J30)+LEN(Restricciones!J31)+LEN(Restricciones!J32)+LEN(Restricciones!J33))</f>
        <v>NoHOOP</v>
      </c>
    </row>
    <row r="44" spans="3:11" ht="15.75" thickBot="1" x14ac:dyDescent="0.3">
      <c r="C44" s="12">
        <v>0.72916666666666596</v>
      </c>
      <c r="D44" s="12">
        <v>0.750000000000001</v>
      </c>
      <c r="E44" s="16">
        <f>LEN(Restricciones!E30)+LEN(Restricciones!E31)+LEN(Restricciones!E32)+LEN(Restricciones!E33)+LEN(Restricciones!E34)</f>
        <v>0</v>
      </c>
      <c r="F44" s="16">
        <f>LEN(Restricciones!F30)+LEN(Restricciones!F31)+LEN(Restricciones!F32)+LEN(Restricciones!F33)+LEN(Restricciones!F34)</f>
        <v>0</v>
      </c>
      <c r="G44" s="16">
        <f>LEN(Restricciones!G30)+LEN(Restricciones!G31)+LEN(Restricciones!G32)+LEN(Restricciones!G33)+LEN(Restricciones!G34)</f>
        <v>0</v>
      </c>
      <c r="H44" s="16">
        <f>LEN(Restricciones!H30)+LEN(Restricciones!H31)+LEN(Restricciones!H32)+LEN(Restricciones!H33)+LEN(Restricciones!H34)</f>
        <v>0</v>
      </c>
      <c r="I44" s="16">
        <f>LEN(Restricciones!I30)+LEN(Restricciones!I31)+LEN(Restricciones!I32)+LEN(Restricciones!I33)+LEN(Restricciones!I34)</f>
        <v>0</v>
      </c>
      <c r="J44" s="16" t="str">
        <f>IF($E$6=Listas!$A$2,"NoHOOP",LEN(Restricciones!J30)+LEN(Restricciones!J31)+LEN(Restricciones!J32)+LEN(Restricciones!J33)+LEN(Restricciones!J34))</f>
        <v>NoHOOP</v>
      </c>
      <c r="K44" s="16" t="str">
        <f>IF($E$6=Listas!$A$2,"NoHOOP",LEN(Restricciones!J30)+LEN(Restricciones!J31)+LEN(Restricciones!J32)+LEN(Restricciones!J33)+LEN(Restricciones!J34))</f>
        <v>NoHOOP</v>
      </c>
    </row>
    <row r="45" spans="3:11" ht="15.75" thickBot="1" x14ac:dyDescent="0.3">
      <c r="C45" s="11">
        <v>0.75</v>
      </c>
      <c r="D45" s="12">
        <v>0.77083333333333404</v>
      </c>
      <c r="E45" s="16">
        <f>LEN(Restricciones!E31)+LEN(Restricciones!E32)+LEN(Restricciones!E33)+LEN(Restricciones!E34)+LEN(Restricciones!E35)</f>
        <v>0</v>
      </c>
      <c r="F45" s="16">
        <f>LEN(Restricciones!F31)+LEN(Restricciones!F32)+LEN(Restricciones!F33)+LEN(Restricciones!F34)+LEN(Restricciones!F35)</f>
        <v>0</v>
      </c>
      <c r="G45" s="16">
        <f>LEN(Restricciones!G31)+LEN(Restricciones!G32)+LEN(Restricciones!G33)+LEN(Restricciones!G34)+LEN(Restricciones!G35)</f>
        <v>0</v>
      </c>
      <c r="H45" s="16">
        <f>LEN(Restricciones!H31)+LEN(Restricciones!H32)+LEN(Restricciones!H33)+LEN(Restricciones!H34)+LEN(Restricciones!H35)</f>
        <v>0</v>
      </c>
      <c r="I45" s="16">
        <f>LEN(Restricciones!I31)+LEN(Restricciones!I32)+LEN(Restricciones!I33)+LEN(Restricciones!I34)+LEN(Restricciones!I35)</f>
        <v>0</v>
      </c>
      <c r="J45" s="16" t="str">
        <f>IF($E$6=Listas!$A$2,"NoHOOP",LEN(Restricciones!J31)+LEN(Restricciones!J32)+LEN(Restricciones!J33)+LEN(Restricciones!J34)+LEN(Restricciones!J35))</f>
        <v>NoHOOP</v>
      </c>
      <c r="K45" s="16" t="str">
        <f>IF($E$6=Listas!$A$2,"NoHOOP",LEN(Restricciones!J31)+LEN(Restricciones!J32)+LEN(Restricciones!J33)+LEN(Restricciones!J34)+LEN(Restricciones!J35))</f>
        <v>NoHOOP</v>
      </c>
    </row>
    <row r="46" spans="3:11" ht="15.75" thickBot="1" x14ac:dyDescent="0.3">
      <c r="C46" s="12">
        <v>0.77083333333333304</v>
      </c>
      <c r="D46" s="12">
        <v>0.79166666666666696</v>
      </c>
      <c r="E46" s="16">
        <f>LEN(Restricciones!E32)+LEN(Restricciones!E33)+LEN(Restricciones!E34)+LEN(Restricciones!E35)+LEN(Restricciones!E36)</f>
        <v>0</v>
      </c>
      <c r="F46" s="16">
        <f>LEN(Restricciones!F32)+LEN(Restricciones!F33)+LEN(Restricciones!F34)+LEN(Restricciones!F35)+LEN(Restricciones!F36)</f>
        <v>0</v>
      </c>
      <c r="G46" s="16">
        <f>LEN(Restricciones!G32)+LEN(Restricciones!G33)+LEN(Restricciones!G34)+LEN(Restricciones!G35)+LEN(Restricciones!G36)</f>
        <v>0</v>
      </c>
      <c r="H46" s="16">
        <f>LEN(Restricciones!H32)+LEN(Restricciones!H33)+LEN(Restricciones!H34)+LEN(Restricciones!H35)+LEN(Restricciones!H36)</f>
        <v>0</v>
      </c>
      <c r="I46" s="16">
        <f>LEN(Restricciones!I32)+LEN(Restricciones!I33)+LEN(Restricciones!I34)+LEN(Restricciones!I35)+LEN(Restricciones!I36)</f>
        <v>0</v>
      </c>
      <c r="J46" s="16" t="str">
        <f>IF($E$6=Listas!$A$2,"NoHOOP",LEN(Restricciones!J32)+LEN(Restricciones!J33)+LEN(Restricciones!J34)+LEN(Restricciones!J35)+LEN(Restricciones!J36))</f>
        <v>NoHOOP</v>
      </c>
      <c r="K46" s="16" t="str">
        <f>IF($E$6=Listas!$A$2,"NoHOOP",LEN(Restricciones!J32)+LEN(Restricciones!J33)+LEN(Restricciones!J34)+LEN(Restricciones!J35)+LEN(Restricciones!J36))</f>
        <v>NoHOOP</v>
      </c>
    </row>
    <row r="47" spans="3:11" ht="15.75" thickBot="1" x14ac:dyDescent="0.3">
      <c r="C47" s="11">
        <v>0.79166666666666596</v>
      </c>
      <c r="D47" s="12">
        <v>0.812500000000001</v>
      </c>
      <c r="E47" s="16">
        <f>LEN(Restricciones!E33)+LEN(Restricciones!E34)+LEN(Restricciones!E35)+LEN(Restricciones!E36)+LEN(Restricciones!E37)</f>
        <v>0</v>
      </c>
      <c r="F47" s="16">
        <f>LEN(Restricciones!F33)+LEN(Restricciones!F34)+LEN(Restricciones!F35)+LEN(Restricciones!F36)+LEN(Restricciones!F37)</f>
        <v>0</v>
      </c>
      <c r="G47" s="16">
        <f>LEN(Restricciones!G33)+LEN(Restricciones!G34)+LEN(Restricciones!G35)+LEN(Restricciones!G36)+LEN(Restricciones!G37)</f>
        <v>0</v>
      </c>
      <c r="H47" s="16">
        <f>LEN(Restricciones!H33)+LEN(Restricciones!H34)+LEN(Restricciones!H35)+LEN(Restricciones!H36)+LEN(Restricciones!H37)</f>
        <v>0</v>
      </c>
      <c r="I47" s="16">
        <f>LEN(Restricciones!I33)+LEN(Restricciones!I34)+LEN(Restricciones!I35)+LEN(Restricciones!I36)+LEN(Restricciones!I37)</f>
        <v>0</v>
      </c>
      <c r="J47" s="16" t="str">
        <f>IF($E$6=Listas!$A$2,"NoHOOP",LEN(Restricciones!J33)+LEN(Restricciones!J34)+LEN(Restricciones!J35)+LEN(Restricciones!J36)+LEN(Restricciones!J37))</f>
        <v>NoHOOP</v>
      </c>
      <c r="K47" s="16" t="str">
        <f>IF($E$6=Listas!$A$2,"NoHOOP",LEN(Restricciones!J33)+LEN(Restricciones!J34)+LEN(Restricciones!J35)+LEN(Restricciones!J36)+LEN(Restricciones!J37))</f>
        <v>NoHOOP</v>
      </c>
    </row>
    <row r="48" spans="3:11" ht="15.75" thickBot="1" x14ac:dyDescent="0.3">
      <c r="C48" s="12">
        <v>0.8125</v>
      </c>
      <c r="D48" s="12">
        <v>0.83333333333333404</v>
      </c>
      <c r="E48" s="16">
        <f>LEN(Restricciones!E34)+LEN(Restricciones!E35)+LEN(Restricciones!E36)+LEN(Restricciones!E37)+LEN(Restricciones!E38)</f>
        <v>0</v>
      </c>
      <c r="F48" s="16">
        <f>LEN(Restricciones!F34)+LEN(Restricciones!F35)+LEN(Restricciones!F36)+LEN(Restricciones!F37)+LEN(Restricciones!F38)</f>
        <v>0</v>
      </c>
      <c r="G48" s="16">
        <f>LEN(Restricciones!G34)+LEN(Restricciones!G35)+LEN(Restricciones!G36)+LEN(Restricciones!G37)+LEN(Restricciones!G38)</f>
        <v>0</v>
      </c>
      <c r="H48" s="16">
        <f>LEN(Restricciones!H34)+LEN(Restricciones!H35)+LEN(Restricciones!H36)+LEN(Restricciones!H37)+LEN(Restricciones!H38)</f>
        <v>0</v>
      </c>
      <c r="I48" s="16">
        <f>LEN(Restricciones!I34)+LEN(Restricciones!I35)+LEN(Restricciones!I36)+LEN(Restricciones!I37)+LEN(Restricciones!I38)</f>
        <v>0</v>
      </c>
      <c r="J48" s="16" t="str">
        <f>IF($E$6=Listas!$A$2,"NoHOOP",LEN(Restricciones!J34)+LEN(Restricciones!J35)+LEN(Restricciones!J36)+LEN(Restricciones!J37)+LEN(Restricciones!J38))</f>
        <v>NoHOOP</v>
      </c>
      <c r="K48" s="16" t="str">
        <f>IF($E$6=Listas!$A$2,"NoHOOP",LEN(Restricciones!J34)+LEN(Restricciones!J35)+LEN(Restricciones!J36)+LEN(Restricciones!J37)+LEN(Restricciones!J38))</f>
        <v>NoHOOP</v>
      </c>
    </row>
    <row r="49" spans="3:11" ht="15.75" thickBot="1" x14ac:dyDescent="0.3">
      <c r="C49" s="11">
        <v>0.83333333333333304</v>
      </c>
      <c r="D49" s="12">
        <v>0.85416666666666696</v>
      </c>
      <c r="E49" s="16" t="str">
        <f>IF($E$6=Listas!$A$2,"NoHOOP",LEN(Restricciones!E35)+LEN(Restricciones!E36)+LEN(Restricciones!E37)+LEN(Restricciones!E38)+LEN(Restricciones!E39))</f>
        <v>NoHOOP</v>
      </c>
      <c r="F49" s="16" t="str">
        <f>IF($E$6=Listas!$A$2,"NoHOOP",LEN(Restricciones!F35)+LEN(Restricciones!F36)+LEN(Restricciones!F37)+LEN(Restricciones!F38)+LEN(Restricciones!F39))</f>
        <v>NoHOOP</v>
      </c>
      <c r="G49" s="16" t="str">
        <f>IF($E$6=Listas!$A$2,"NoHOOP",LEN(Restricciones!G35)+LEN(Restricciones!G36)+LEN(Restricciones!G37)+LEN(Restricciones!G38)+LEN(Restricciones!G39))</f>
        <v>NoHOOP</v>
      </c>
      <c r="H49" s="16" t="str">
        <f>IF($E$6=Listas!$A$2,"NoHOOP",LEN(Restricciones!H35)+LEN(Restricciones!H36)+LEN(Restricciones!H37)+LEN(Restricciones!H38)+LEN(Restricciones!H39))</f>
        <v>NoHOOP</v>
      </c>
      <c r="I49" s="16" t="str">
        <f>IF($E$6=Listas!$A$2,"NoHOOP",LEN(Restricciones!I35)+LEN(Restricciones!I36)+LEN(Restricciones!I37)+LEN(Restricciones!I38)+LEN(Restricciones!I39))</f>
        <v>NoHOOP</v>
      </c>
      <c r="J49" s="16" t="str">
        <f>IF($E$6=Listas!$A$2,"NoHOOP",LEN(Restricciones!J35)+LEN(Restricciones!J36)+LEN(Restricciones!J37)+LEN(Restricciones!J38)+LEN(Restricciones!J39))</f>
        <v>NoHOOP</v>
      </c>
      <c r="K49" s="16" t="str">
        <f>IF($E$6=Listas!$A$2,"NoHOOP",LEN(Restricciones!J35)+LEN(Restricciones!J36)+LEN(Restricciones!J37)+LEN(Restricciones!J38)+LEN(Restricciones!J39))</f>
        <v>NoHOOP</v>
      </c>
    </row>
    <row r="50" spans="3:11" ht="15.75" thickBot="1" x14ac:dyDescent="0.3">
      <c r="C50" s="12">
        <v>0.85416666666666596</v>
      </c>
      <c r="D50" s="12">
        <v>0.875000000000001</v>
      </c>
      <c r="E50" s="16" t="str">
        <f>IF($E$6=Listas!$A$2,"NoHOOP",LEN(Restricciones!E36)+LEN(Restricciones!E37)+LEN(Restricciones!E38)+LEN(Restricciones!E39)+LEN(Restricciones!E40))</f>
        <v>NoHOOP</v>
      </c>
      <c r="F50" s="16" t="str">
        <f>IF($E$6=Listas!$A$2,"NoHOOP",LEN(Restricciones!F36)+LEN(Restricciones!F37)+LEN(Restricciones!F38)+LEN(Restricciones!F39)+LEN(Restricciones!F40))</f>
        <v>NoHOOP</v>
      </c>
      <c r="G50" s="16" t="str">
        <f>IF($E$6=Listas!$A$2,"NoHOOP",LEN(Restricciones!G36)+LEN(Restricciones!G37)+LEN(Restricciones!G38)+LEN(Restricciones!G39)+LEN(Restricciones!G40))</f>
        <v>NoHOOP</v>
      </c>
      <c r="H50" s="16" t="str">
        <f>IF($E$6=Listas!$A$2,"NoHOOP",LEN(Restricciones!H36)+LEN(Restricciones!H37)+LEN(Restricciones!H38)+LEN(Restricciones!H39)+LEN(Restricciones!H40))</f>
        <v>NoHOOP</v>
      </c>
      <c r="I50" s="16" t="str">
        <f>IF($E$6=Listas!$A$2,"NoHOOP",LEN(Restricciones!I36)+LEN(Restricciones!I37)+LEN(Restricciones!I38)+LEN(Restricciones!I39)+LEN(Restricciones!I40))</f>
        <v>NoHOOP</v>
      </c>
      <c r="J50" s="16" t="str">
        <f>IF($E$6=Listas!$A$2,"NoHOOP",LEN(Restricciones!J36)+LEN(Restricciones!J37)+LEN(Restricciones!J38)+LEN(Restricciones!J39)+LEN(Restricciones!J40))</f>
        <v>NoHOOP</v>
      </c>
      <c r="K50" s="16" t="str">
        <f>IF($E$6=Listas!$A$2,"NoHOOP",LEN(Restricciones!K36)+LEN(Restricciones!K37)+LEN(Restricciones!K38)+LEN(Restricciones!K39)+LEN(Restricciones!K40))</f>
        <v>NoHOOP</v>
      </c>
    </row>
    <row r="51" spans="3:11" ht="15.75" thickBot="1" x14ac:dyDescent="0.3">
      <c r="C51" s="11">
        <v>0.874999999999999</v>
      </c>
      <c r="D51" s="12">
        <v>0.89583333333333404</v>
      </c>
      <c r="E51" s="16" t="str">
        <f>IF($E$6=Listas!$A$2,"NoHOOP",LEN(Restricciones!E37)+LEN(Restricciones!E38)+LEN(Restricciones!E39)+LEN(Restricciones!E40))</f>
        <v>NoHOOP</v>
      </c>
      <c r="F51" s="16" t="str">
        <f>IF($E$6=Listas!$A$2,"NoHOOP",LEN(Restricciones!F37)+LEN(Restricciones!F38)+LEN(Restricciones!F39)+LEN(Restricciones!F40))</f>
        <v>NoHOOP</v>
      </c>
      <c r="G51" s="16" t="str">
        <f>IF($E$6=Listas!$A$2,"NoHOOP",LEN(Restricciones!G37)+LEN(Restricciones!G38)+LEN(Restricciones!G39)+LEN(Restricciones!G40))</f>
        <v>NoHOOP</v>
      </c>
      <c r="H51" s="16" t="str">
        <f>IF($E$6=Listas!$A$2,"NoHOOP",LEN(Restricciones!H37)+LEN(Restricciones!H38)+LEN(Restricciones!H39)+LEN(Restricciones!H40))</f>
        <v>NoHOOP</v>
      </c>
      <c r="I51" s="16" t="str">
        <f>IF($E$6=Listas!$A$2,"NoHOOP",LEN(Restricciones!I37)+LEN(Restricciones!I38)+LEN(Restricciones!I39)+LEN(Restricciones!I40))</f>
        <v>NoHOOP</v>
      </c>
      <c r="J51" s="16" t="str">
        <f>IF($E$6=Listas!$A$2,"NoHOOP",LEN(Restricciones!J37)+LEN(Restricciones!J38)+LEN(Restricciones!J39)+LEN(Restricciones!J40))</f>
        <v>NoHOOP</v>
      </c>
      <c r="K51" s="16" t="str">
        <f>IF($E$6=Listas!$A$2,"NoHOOP",LEN(Restricciones!K37)+LEN(Restricciones!K38)+LEN(Restricciones!K39)+LEN(Restricciones!K40))</f>
        <v>NoHOOP</v>
      </c>
    </row>
    <row r="52" spans="3:11" ht="15.75" thickBot="1" x14ac:dyDescent="0.3">
      <c r="C52" s="12">
        <v>0.89583333333333304</v>
      </c>
      <c r="D52" s="12">
        <v>0.91666666666666696</v>
      </c>
      <c r="E52" s="16" t="str">
        <f>IF($E$6=Listas!$A$2,"NoHOOP",LEN(Restricciones!E38)+LEN(Restricciones!E39)+LEN(Restricciones!E40))</f>
        <v>NoHOOP</v>
      </c>
      <c r="F52" s="16" t="str">
        <f>IF($E$6=Listas!$A$2,"NoHOOP",LEN(Restricciones!F38)+LEN(Restricciones!F39)+LEN(Restricciones!F40))</f>
        <v>NoHOOP</v>
      </c>
      <c r="G52" s="16" t="str">
        <f>IF($E$6=Listas!$A$2,"NoHOOP",LEN(Restricciones!G38)+LEN(Restricciones!G39)+LEN(Restricciones!G40))</f>
        <v>NoHOOP</v>
      </c>
      <c r="H52" s="16" t="str">
        <f>IF($E$6=Listas!$A$2,"NoHOOP",LEN(Restricciones!H38)+LEN(Restricciones!H39)+LEN(Restricciones!H40))</f>
        <v>NoHOOP</v>
      </c>
      <c r="I52" s="16" t="str">
        <f>IF($E$6=Listas!$A$2,"NoHOOP",LEN(Restricciones!I38)+LEN(Restricciones!I39)+LEN(Restricciones!I40))</f>
        <v>NoHOOP</v>
      </c>
      <c r="J52" s="16" t="str">
        <f>IF($E$6=Listas!$A$2,"NoHOOP",LEN(Restricciones!J38)+LEN(Restricciones!J39)+LEN(Restricciones!J40))</f>
        <v>NoHOOP</v>
      </c>
      <c r="K52" s="16" t="str">
        <f>IF($E$6=Listas!$A$2,"NoHOOP",LEN(Restricciones!K38)+LEN(Restricciones!K39)+LEN(Restricciones!K40))</f>
        <v>NoHOOP</v>
      </c>
    </row>
    <row r="62" spans="3:11" x14ac:dyDescent="0.25">
      <c r="C62" s="23"/>
      <c r="D62" s="23"/>
      <c r="G62" s="23"/>
      <c r="H62" s="23"/>
      <c r="J62" s="23"/>
      <c r="K62" s="23"/>
    </row>
    <row r="63" spans="3:11" x14ac:dyDescent="0.25">
      <c r="C63" s="24" t="s">
        <v>44</v>
      </c>
      <c r="D63" s="24"/>
      <c r="G63" s="24" t="s">
        <v>45</v>
      </c>
      <c r="H63" s="24"/>
      <c r="J63" s="20" t="s">
        <v>46</v>
      </c>
      <c r="K63" s="20"/>
    </row>
  </sheetData>
  <sheetProtection algorithmName="SHA-512" hashValue="A8QvW+V5n7vQ0kingJXdaSMwLotNnh+cvQdU8fC5lQxlwQRAWF87EZ/etuqMcDKtMbwkRHruSIz7LdSxahmeMA==" saltValue="tn7a/yEGImQpOeCL3HGEFg==" spinCount="100000" sheet="1" objects="1" scenarios="1"/>
  <mergeCells count="23">
    <mergeCell ref="C5:E5"/>
    <mergeCell ref="G5:H5"/>
    <mergeCell ref="J5:K5"/>
    <mergeCell ref="C16:D16"/>
    <mergeCell ref="J13:K16"/>
    <mergeCell ref="J6:K10"/>
    <mergeCell ref="C18:D18"/>
    <mergeCell ref="C6:D6"/>
    <mergeCell ref="C10:D10"/>
    <mergeCell ref="C7:D7"/>
    <mergeCell ref="J12:K12"/>
    <mergeCell ref="C12:D12"/>
    <mergeCell ref="C11:D11"/>
    <mergeCell ref="C15:D15"/>
    <mergeCell ref="C14:D14"/>
    <mergeCell ref="C8:D8"/>
    <mergeCell ref="C9:D9"/>
    <mergeCell ref="C13:D13"/>
    <mergeCell ref="J62:K62"/>
    <mergeCell ref="C62:D62"/>
    <mergeCell ref="C63:D63"/>
    <mergeCell ref="G62:H62"/>
    <mergeCell ref="G63:H63"/>
  </mergeCells>
  <conditionalFormatting sqref="E19:K52">
    <cfRule type="cellIs" dxfId="251" priority="14" operator="equal">
      <formula>0</formula>
    </cfRule>
    <cfRule type="notContainsText" dxfId="250" priority="18" operator="notContains" text="NoHoop">
      <formula>ISERROR(SEARCH("NoHoop",E19))</formula>
    </cfRule>
    <cfRule type="cellIs" dxfId="249" priority="19" operator="equal">
      <formula>"NoHoop"</formula>
    </cfRule>
  </conditionalFormatting>
  <conditionalFormatting sqref="E15">
    <cfRule type="cellIs" priority="26" operator="greaterThan">
      <formula>#REF!</formula>
    </cfRule>
  </conditionalFormatting>
  <conditionalFormatting sqref="E16">
    <cfRule type="cellIs" priority="2" operator="greaterThan">
      <formula>#REF!</formula>
    </cfRule>
  </conditionalFormatting>
  <conditionalFormatting sqref="E7">
    <cfRule type="duplicateValues" dxfId="248" priority="1"/>
  </conditionalFormatting>
  <dataValidations count="2">
    <dataValidation type="date" allowBlank="1" showInputMessage="1" showErrorMessage="1" errorTitle="Error en las fechas" error="Considere que la fecha de inicio de la restricción no puede ser antes de hoy, ni tampoco puede durar mas de 6 meses" sqref="H15">
      <formula1>TODAY()</formula1>
      <formula2>H14+185</formula2>
    </dataValidation>
    <dataValidation type="date" allowBlank="1" showInputMessage="1" showErrorMessage="1" errorTitle="Error en las fechas" error="Considere que la restricción no puede ser efectiva antes del dia de hoy, ni puede ser efectiva durante mas de 6 meses" sqref="H14">
      <formula1>TODAY()</formula1>
      <formula2>TODAY()+185</formula2>
    </dataValidation>
  </dataValidations>
  <pageMargins left="0.25" right="0.25" top="0.75" bottom="0.75" header="0.3" footer="0.3"/>
  <pageSetup scale="6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</xm:f>
          </x14:formula1>
          <xm:sqref>E6</xm:sqref>
        </x14:dataValidation>
        <x14:dataValidation type="list" allowBlank="1" showInputMessage="1" showErrorMessage="1">
          <x14:formula1>
            <xm:f>Listas!$C$2:$C$9</xm:f>
          </x14:formula1>
          <xm:sqref>E15:E16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showGridLines="0" topLeftCell="A4" workbookViewId="0">
      <selection activeCell="I21" sqref="E21:I21"/>
    </sheetView>
  </sheetViews>
  <sheetFormatPr baseColWidth="10" defaultColWidth="0" defaultRowHeight="15" x14ac:dyDescent="0.25"/>
  <cols>
    <col min="1" max="1" width="6.7109375" customWidth="1"/>
    <col min="2" max="2" width="14.42578125" customWidth="1"/>
    <col min="3" max="3" width="8" customWidth="1"/>
    <col min="4" max="4" width="6.85546875" customWidth="1"/>
    <col min="5" max="11" width="17.5703125" customWidth="1"/>
    <col min="12" max="12" width="20.5703125" bestFit="1" customWidth="1"/>
    <col min="13" max="13" width="11.42578125" customWidth="1"/>
    <col min="14" max="43" width="0" hidden="1" customWidth="1"/>
    <col min="44" max="16384" width="11.42578125" hidden="1"/>
  </cols>
  <sheetData>
    <row r="1" spans="2:20" x14ac:dyDescent="0.25">
      <c r="B1" s="13" t="s">
        <v>3</v>
      </c>
      <c r="C1" s="1"/>
      <c r="D1" s="1"/>
      <c r="E1" s="1"/>
      <c r="F1" s="1"/>
      <c r="G1" s="1"/>
      <c r="H1" s="1"/>
      <c r="I1" s="1"/>
      <c r="J1" s="2"/>
      <c r="K1" s="2"/>
      <c r="L1" s="3" t="s">
        <v>0</v>
      </c>
      <c r="M1" s="2"/>
      <c r="N1" s="2"/>
      <c r="P1" s="2"/>
      <c r="Q1" s="2"/>
    </row>
    <row r="2" spans="2:20" x14ac:dyDescent="0.25">
      <c r="B2" s="3" t="s">
        <v>4</v>
      </c>
      <c r="C2" s="3"/>
      <c r="D2" s="3"/>
      <c r="E2" s="3"/>
      <c r="F2" s="3"/>
      <c r="G2" s="3"/>
      <c r="H2" s="3"/>
      <c r="I2" s="3"/>
      <c r="J2" s="2"/>
      <c r="K2" s="2"/>
      <c r="L2" s="4" t="s">
        <v>1</v>
      </c>
      <c r="M2" s="2"/>
      <c r="N2" s="2"/>
      <c r="P2" s="2"/>
      <c r="Q2" s="2"/>
      <c r="S2" s="5"/>
      <c r="T2" s="5"/>
    </row>
    <row r="3" spans="2:20" ht="15.75" x14ac:dyDescent="0.25">
      <c r="B3" s="7"/>
      <c r="C3" s="7"/>
      <c r="D3" s="7"/>
      <c r="E3" s="7"/>
      <c r="F3" s="7"/>
      <c r="G3" s="7"/>
      <c r="H3" s="7"/>
      <c r="I3" s="7"/>
      <c r="J3" s="2"/>
      <c r="K3" s="2"/>
      <c r="L3" s="8">
        <f>Resumen!L3</f>
        <v>41739</v>
      </c>
      <c r="M3" s="2"/>
      <c r="N3" s="2"/>
      <c r="P3" s="2"/>
      <c r="Q3" s="6"/>
    </row>
    <row r="4" spans="2:20" x14ac:dyDescent="0.25">
      <c r="B4" s="3"/>
      <c r="C4" s="3"/>
      <c r="D4" s="3"/>
      <c r="E4" s="3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6"/>
    </row>
    <row r="5" spans="2:20" ht="15.75" thickBot="1" x14ac:dyDescent="0.3"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6"/>
    </row>
    <row r="6" spans="2:20" ht="15.75" thickBot="1" x14ac:dyDescent="0.3">
      <c r="C6" s="25" t="s">
        <v>14</v>
      </c>
      <c r="D6" s="26"/>
      <c r="E6" s="9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10" t="s">
        <v>13</v>
      </c>
    </row>
    <row r="7" spans="2:20" ht="15.75" thickBot="1" x14ac:dyDescent="0.3">
      <c r="C7" s="11">
        <v>0.20833333333333334</v>
      </c>
      <c r="D7" s="12">
        <v>0.22916666666666666</v>
      </c>
      <c r="E7" s="17"/>
      <c r="F7" s="17"/>
      <c r="G7" s="17"/>
      <c r="H7" s="17"/>
      <c r="I7" s="17"/>
      <c r="J7" s="17"/>
      <c r="K7" s="17"/>
    </row>
    <row r="8" spans="2:20" ht="15.75" thickBot="1" x14ac:dyDescent="0.3">
      <c r="C8" s="11">
        <v>0.22916666666666666</v>
      </c>
      <c r="D8" s="12">
        <v>0.25</v>
      </c>
      <c r="E8" s="17"/>
      <c r="F8" s="17"/>
      <c r="G8" s="17"/>
      <c r="H8" s="17"/>
      <c r="I8" s="17"/>
      <c r="J8" s="17"/>
      <c r="K8" s="17"/>
    </row>
    <row r="9" spans="2:20" ht="15.75" thickBot="1" x14ac:dyDescent="0.3">
      <c r="C9" s="11">
        <v>0.25</v>
      </c>
      <c r="D9" s="12">
        <v>0.27083333333333331</v>
      </c>
      <c r="E9" s="17"/>
      <c r="F9" s="17"/>
      <c r="G9" s="17"/>
      <c r="H9" s="17"/>
      <c r="I9" s="17"/>
      <c r="J9" s="17"/>
      <c r="K9" s="17"/>
    </row>
    <row r="10" spans="2:20" ht="15.75" thickBot="1" x14ac:dyDescent="0.3">
      <c r="C10" s="12">
        <v>0.27083333333333331</v>
      </c>
      <c r="D10" s="12">
        <v>0.29166666666666669</v>
      </c>
      <c r="E10" s="17"/>
      <c r="F10" s="17"/>
      <c r="G10" s="17"/>
      <c r="H10" s="17"/>
      <c r="I10" s="17"/>
      <c r="J10" s="17"/>
      <c r="K10" s="17"/>
    </row>
    <row r="11" spans="2:20" ht="15.75" thickBot="1" x14ac:dyDescent="0.3">
      <c r="C11" s="11">
        <v>0.29166666666666702</v>
      </c>
      <c r="D11" s="12">
        <v>0.3125</v>
      </c>
      <c r="E11" s="17"/>
      <c r="F11" s="17"/>
      <c r="G11" s="17"/>
      <c r="H11" s="17"/>
      <c r="I11" s="17"/>
      <c r="J11" s="17"/>
      <c r="K11" s="17"/>
    </row>
    <row r="12" spans="2:20" ht="15.75" thickBot="1" x14ac:dyDescent="0.3">
      <c r="C12" s="12">
        <v>0.3125</v>
      </c>
      <c r="D12" s="12">
        <v>0.33333333333333298</v>
      </c>
      <c r="E12" s="17"/>
      <c r="F12" s="17"/>
      <c r="G12" s="17"/>
      <c r="H12" s="17"/>
      <c r="I12" s="17"/>
      <c r="J12" s="17"/>
      <c r="K12" s="17"/>
    </row>
    <row r="13" spans="2:20" ht="15.75" thickBot="1" x14ac:dyDescent="0.3">
      <c r="C13" s="11">
        <v>0.33333333333333298</v>
      </c>
      <c r="D13" s="12">
        <v>0.35416666666666702</v>
      </c>
      <c r="E13" s="17" t="s">
        <v>27</v>
      </c>
      <c r="F13" s="17" t="s">
        <v>27</v>
      </c>
      <c r="G13" s="17" t="s">
        <v>27</v>
      </c>
      <c r="H13" s="17" t="s">
        <v>27</v>
      </c>
      <c r="I13" s="17" t="s">
        <v>27</v>
      </c>
      <c r="J13" s="17"/>
      <c r="K13" s="17"/>
    </row>
    <row r="14" spans="2:20" ht="15.75" thickBot="1" x14ac:dyDescent="0.3">
      <c r="C14" s="12">
        <v>0.35416666666666702</v>
      </c>
      <c r="D14" s="12">
        <v>0.375</v>
      </c>
      <c r="E14" s="17" t="s">
        <v>27</v>
      </c>
      <c r="F14" s="17" t="s">
        <v>27</v>
      </c>
      <c r="G14" s="17" t="s">
        <v>27</v>
      </c>
      <c r="H14" s="17" t="s">
        <v>27</v>
      </c>
      <c r="I14" s="17" t="s">
        <v>27</v>
      </c>
      <c r="J14" s="17"/>
      <c r="K14" s="17"/>
    </row>
    <row r="15" spans="2:20" ht="15.75" thickBot="1" x14ac:dyDescent="0.3">
      <c r="C15" s="11">
        <v>0.375</v>
      </c>
      <c r="D15" s="12">
        <v>0.39583333333333298</v>
      </c>
      <c r="E15" s="17" t="s">
        <v>27</v>
      </c>
      <c r="F15" s="17" t="s">
        <v>27</v>
      </c>
      <c r="G15" s="17" t="s">
        <v>27</v>
      </c>
      <c r="H15" s="17" t="s">
        <v>27</v>
      </c>
      <c r="I15" s="17" t="s">
        <v>27</v>
      </c>
      <c r="J15" s="17"/>
      <c r="K15" s="17"/>
    </row>
    <row r="16" spans="2:20" ht="15.75" thickBot="1" x14ac:dyDescent="0.3">
      <c r="C16" s="12">
        <v>0.39583333333333298</v>
      </c>
      <c r="D16" s="12">
        <v>0.41666666666666702</v>
      </c>
      <c r="E16" s="17" t="s">
        <v>27</v>
      </c>
      <c r="F16" s="17" t="s">
        <v>27</v>
      </c>
      <c r="G16" s="17" t="s">
        <v>27</v>
      </c>
      <c r="H16" s="17" t="s">
        <v>27</v>
      </c>
      <c r="I16" s="17" t="s">
        <v>27</v>
      </c>
      <c r="J16" s="17"/>
      <c r="K16" s="17"/>
    </row>
    <row r="17" spans="3:11" ht="15.75" thickBot="1" x14ac:dyDescent="0.3">
      <c r="C17" s="11">
        <v>0.41666666666666702</v>
      </c>
      <c r="D17" s="12">
        <v>0.4375</v>
      </c>
      <c r="E17" s="17" t="s">
        <v>27</v>
      </c>
      <c r="F17" s="17" t="s">
        <v>27</v>
      </c>
      <c r="G17" s="17" t="s">
        <v>27</v>
      </c>
      <c r="H17" s="17" t="s">
        <v>27</v>
      </c>
      <c r="I17" s="17" t="s">
        <v>27</v>
      </c>
      <c r="J17" s="17"/>
      <c r="K17" s="17"/>
    </row>
    <row r="18" spans="3:11" ht="15.75" thickBot="1" x14ac:dyDescent="0.3">
      <c r="C18" s="12">
        <v>0.4375</v>
      </c>
      <c r="D18" s="12">
        <v>0.45833333333333298</v>
      </c>
      <c r="E18" s="17" t="s">
        <v>27</v>
      </c>
      <c r="F18" s="17" t="s">
        <v>27</v>
      </c>
      <c r="G18" s="17" t="s">
        <v>27</v>
      </c>
      <c r="H18" s="17" t="s">
        <v>27</v>
      </c>
      <c r="I18" s="17" t="s">
        <v>27</v>
      </c>
      <c r="J18" s="17"/>
      <c r="K18" s="17"/>
    </row>
    <row r="19" spans="3:11" ht="15.75" thickBot="1" x14ac:dyDescent="0.3">
      <c r="C19" s="11">
        <v>0.45833333333333298</v>
      </c>
      <c r="D19" s="12">
        <v>0.47916666666666702</v>
      </c>
      <c r="E19" s="17" t="s">
        <v>27</v>
      </c>
      <c r="F19" s="17" t="s">
        <v>27</v>
      </c>
      <c r="G19" s="17" t="s">
        <v>27</v>
      </c>
      <c r="H19" s="17" t="s">
        <v>27</v>
      </c>
      <c r="I19" s="17" t="s">
        <v>27</v>
      </c>
      <c r="J19" s="17"/>
      <c r="K19" s="17"/>
    </row>
    <row r="20" spans="3:11" ht="15.75" thickBot="1" x14ac:dyDescent="0.3">
      <c r="C20" s="12">
        <v>0.47916666666666602</v>
      </c>
      <c r="D20" s="12">
        <v>0.5</v>
      </c>
      <c r="E20" s="17" t="s">
        <v>27</v>
      </c>
      <c r="F20" s="17" t="s">
        <v>27</v>
      </c>
      <c r="G20" s="17" t="s">
        <v>27</v>
      </c>
      <c r="H20" s="17" t="s">
        <v>27</v>
      </c>
      <c r="I20" s="17" t="s">
        <v>27</v>
      </c>
      <c r="J20" s="17"/>
      <c r="K20" s="17"/>
    </row>
    <row r="21" spans="3:11" ht="15.75" thickBot="1" x14ac:dyDescent="0.3">
      <c r="C21" s="11">
        <v>0.5</v>
      </c>
      <c r="D21" s="12">
        <v>0.52083333333333304</v>
      </c>
      <c r="E21" s="17" t="s">
        <v>27</v>
      </c>
      <c r="F21" s="17" t="s">
        <v>27</v>
      </c>
      <c r="G21" s="17" t="s">
        <v>27</v>
      </c>
      <c r="H21" s="17" t="s">
        <v>27</v>
      </c>
      <c r="I21" s="17" t="s">
        <v>27</v>
      </c>
      <c r="J21" s="17"/>
      <c r="K21" s="17"/>
    </row>
    <row r="22" spans="3:11" ht="15.75" thickBot="1" x14ac:dyDescent="0.3">
      <c r="C22" s="12">
        <v>0.52083333333333304</v>
      </c>
      <c r="D22" s="12">
        <v>0.54166666666666696</v>
      </c>
      <c r="E22" s="17"/>
      <c r="F22" s="17"/>
      <c r="G22" s="17"/>
      <c r="H22" s="17"/>
      <c r="I22" s="17"/>
      <c r="J22" s="17"/>
      <c r="K22" s="17"/>
    </row>
    <row r="23" spans="3:11" ht="15.75" thickBot="1" x14ac:dyDescent="0.3">
      <c r="C23" s="11">
        <v>0.54166666666666596</v>
      </c>
      <c r="D23" s="12">
        <v>0.5625</v>
      </c>
      <c r="E23" s="17"/>
      <c r="F23" s="17"/>
      <c r="G23" s="17"/>
      <c r="H23" s="17"/>
      <c r="I23" s="17"/>
      <c r="J23" s="17"/>
      <c r="K23" s="17"/>
    </row>
    <row r="24" spans="3:11" ht="15.75" thickBot="1" x14ac:dyDescent="0.3">
      <c r="C24" s="12">
        <v>0.5625</v>
      </c>
      <c r="D24" s="12">
        <v>0.58333333333333404</v>
      </c>
      <c r="E24" s="17"/>
      <c r="F24" s="17"/>
      <c r="G24" s="17"/>
      <c r="H24" s="17"/>
      <c r="I24" s="17"/>
      <c r="J24" s="17"/>
      <c r="K24" s="17"/>
    </row>
    <row r="25" spans="3:11" ht="15.75" thickBot="1" x14ac:dyDescent="0.3">
      <c r="C25" s="11">
        <v>0.58333333333333304</v>
      </c>
      <c r="D25" s="12">
        <v>0.60416666666666696</v>
      </c>
      <c r="E25" s="17"/>
      <c r="F25" s="17"/>
      <c r="G25" s="17"/>
      <c r="H25" s="17"/>
      <c r="I25" s="17"/>
      <c r="J25" s="17"/>
      <c r="K25" s="17"/>
    </row>
    <row r="26" spans="3:11" ht="15.75" thickBot="1" x14ac:dyDescent="0.3">
      <c r="C26" s="12">
        <v>0.60416666666666596</v>
      </c>
      <c r="D26" s="12">
        <v>0.625</v>
      </c>
      <c r="E26" s="17"/>
      <c r="F26" s="17"/>
      <c r="G26" s="17"/>
      <c r="H26" s="17"/>
      <c r="I26" s="17"/>
      <c r="J26" s="17"/>
      <c r="K26" s="17"/>
    </row>
    <row r="27" spans="3:11" ht="15.75" thickBot="1" x14ac:dyDescent="0.3">
      <c r="C27" s="11">
        <v>0.625</v>
      </c>
      <c r="D27" s="12">
        <v>0.64583333333333404</v>
      </c>
      <c r="E27" s="17"/>
      <c r="F27" s="17"/>
      <c r="G27" s="17"/>
      <c r="H27" s="17"/>
      <c r="I27" s="17"/>
      <c r="J27" s="17"/>
      <c r="K27" s="17"/>
    </row>
    <row r="28" spans="3:11" ht="15.75" thickBot="1" x14ac:dyDescent="0.3">
      <c r="C28" s="12">
        <v>0.64583333333333304</v>
      </c>
      <c r="D28" s="12">
        <v>0.66666666666666696</v>
      </c>
      <c r="E28" s="17"/>
      <c r="F28" s="17"/>
      <c r="G28" s="17"/>
      <c r="H28" s="17"/>
      <c r="I28" s="17"/>
      <c r="J28" s="17"/>
      <c r="K28" s="17"/>
    </row>
    <row r="29" spans="3:11" ht="15.75" thickBot="1" x14ac:dyDescent="0.3">
      <c r="C29" s="11">
        <v>0.66666666666666596</v>
      </c>
      <c r="D29" s="12">
        <v>0.6875</v>
      </c>
      <c r="E29" s="17"/>
      <c r="F29" s="17"/>
      <c r="G29" s="17"/>
      <c r="H29" s="17"/>
      <c r="I29" s="17"/>
      <c r="J29" s="17"/>
      <c r="K29" s="17"/>
    </row>
    <row r="30" spans="3:11" ht="15.75" thickBot="1" x14ac:dyDescent="0.3">
      <c r="C30" s="12">
        <v>0.6875</v>
      </c>
      <c r="D30" s="12">
        <v>0.70833333333333404</v>
      </c>
      <c r="E30" s="17"/>
      <c r="F30" s="17"/>
      <c r="G30" s="17"/>
      <c r="H30" s="17"/>
      <c r="I30" s="17"/>
      <c r="J30" s="17"/>
      <c r="K30" s="17"/>
    </row>
    <row r="31" spans="3:11" ht="15.75" thickBot="1" x14ac:dyDescent="0.3">
      <c r="C31" s="11">
        <v>0.70833333333333304</v>
      </c>
      <c r="D31" s="12">
        <v>0.72916666666666696</v>
      </c>
      <c r="E31" s="17"/>
      <c r="F31" s="17"/>
      <c r="G31" s="17"/>
      <c r="H31" s="17"/>
      <c r="I31" s="17"/>
      <c r="J31" s="17"/>
      <c r="K31" s="17"/>
    </row>
    <row r="32" spans="3:11" ht="15.75" thickBot="1" x14ac:dyDescent="0.3">
      <c r="C32" s="12">
        <v>0.72916666666666596</v>
      </c>
      <c r="D32" s="12">
        <v>0.750000000000001</v>
      </c>
      <c r="E32" s="17"/>
      <c r="F32" s="17"/>
      <c r="G32" s="17"/>
      <c r="H32" s="17"/>
      <c r="I32" s="17"/>
      <c r="J32" s="17"/>
      <c r="K32" s="17"/>
    </row>
    <row r="33" spans="3:11" ht="15.75" thickBot="1" x14ac:dyDescent="0.3">
      <c r="C33" s="11">
        <v>0.75</v>
      </c>
      <c r="D33" s="12">
        <v>0.77083333333333404</v>
      </c>
      <c r="E33" s="17"/>
      <c r="F33" s="17"/>
      <c r="G33" s="17"/>
      <c r="H33" s="17"/>
      <c r="I33" s="17"/>
      <c r="J33" s="17"/>
      <c r="K33" s="17"/>
    </row>
    <row r="34" spans="3:11" ht="15.75" thickBot="1" x14ac:dyDescent="0.3">
      <c r="C34" s="12">
        <v>0.77083333333333304</v>
      </c>
      <c r="D34" s="12">
        <v>0.79166666666666696</v>
      </c>
      <c r="E34" s="17"/>
      <c r="F34" s="17"/>
      <c r="G34" s="17"/>
      <c r="H34" s="17"/>
      <c r="I34" s="17"/>
      <c r="J34" s="17"/>
      <c r="K34" s="17"/>
    </row>
    <row r="35" spans="3:11" ht="15.75" thickBot="1" x14ac:dyDescent="0.3">
      <c r="C35" s="11">
        <v>0.79166666666666596</v>
      </c>
      <c r="D35" s="12">
        <v>0.812500000000001</v>
      </c>
      <c r="E35" s="17"/>
      <c r="F35" s="17"/>
      <c r="G35" s="17"/>
      <c r="H35" s="17"/>
      <c r="I35" s="17"/>
      <c r="J35" s="17"/>
      <c r="K35" s="17"/>
    </row>
    <row r="36" spans="3:11" ht="15.75" thickBot="1" x14ac:dyDescent="0.3">
      <c r="C36" s="12">
        <v>0.8125</v>
      </c>
      <c r="D36" s="12">
        <v>0.83333333333333404</v>
      </c>
      <c r="E36" s="17"/>
      <c r="F36" s="17"/>
      <c r="G36" s="17"/>
      <c r="H36" s="17"/>
      <c r="I36" s="17"/>
      <c r="J36" s="17"/>
      <c r="K36" s="17"/>
    </row>
    <row r="37" spans="3:11" ht="15.75" thickBot="1" x14ac:dyDescent="0.3">
      <c r="C37" s="11">
        <v>0.83333333333333304</v>
      </c>
      <c r="D37" s="12">
        <v>0.85416666666666696</v>
      </c>
      <c r="E37" s="17"/>
      <c r="F37" s="17"/>
      <c r="G37" s="17"/>
      <c r="H37" s="17"/>
      <c r="I37" s="17"/>
      <c r="J37" s="17"/>
      <c r="K37" s="17"/>
    </row>
    <row r="38" spans="3:11" ht="15.75" thickBot="1" x14ac:dyDescent="0.3">
      <c r="C38" s="12">
        <v>0.85416666666666596</v>
      </c>
      <c r="D38" s="12">
        <v>0.875000000000001</v>
      </c>
      <c r="E38" s="17"/>
      <c r="F38" s="17"/>
      <c r="G38" s="17"/>
      <c r="H38" s="17"/>
      <c r="I38" s="17"/>
      <c r="J38" s="17"/>
      <c r="K38" s="17"/>
    </row>
    <row r="39" spans="3:11" ht="15.75" thickBot="1" x14ac:dyDescent="0.3">
      <c r="C39" s="11">
        <v>0.874999999999999</v>
      </c>
      <c r="D39" s="12">
        <v>0.89583333333333404</v>
      </c>
      <c r="E39" s="17"/>
      <c r="F39" s="17"/>
      <c r="G39" s="17"/>
      <c r="H39" s="17"/>
      <c r="I39" s="17"/>
      <c r="J39" s="17"/>
      <c r="K39" s="17"/>
    </row>
    <row r="40" spans="3:11" ht="15.75" thickBot="1" x14ac:dyDescent="0.3">
      <c r="C40" s="12">
        <v>0.89583333333333304</v>
      </c>
      <c r="D40" s="12">
        <v>0.91666666666666696</v>
      </c>
      <c r="E40" s="17"/>
      <c r="F40" s="17"/>
      <c r="G40" s="17"/>
      <c r="H40" s="17"/>
      <c r="I40" s="17"/>
      <c r="J40" s="17"/>
      <c r="K40" s="17"/>
    </row>
  </sheetData>
  <sheetProtection password="CC56" sheet="1" objects="1" scenarios="1"/>
  <mergeCells count="1">
    <mergeCell ref="C6:D6"/>
  </mergeCells>
  <conditionalFormatting sqref="E11:E12 J25 E22:E24">
    <cfRule type="cellIs" dxfId="247" priority="494" operator="equal">
      <formula>"NoHoop"</formula>
    </cfRule>
  </conditionalFormatting>
  <conditionalFormatting sqref="E7:K7 E7:I8 E9:E12 E22">
    <cfRule type="cellIs" dxfId="246" priority="480" operator="equal">
      <formula>"NoHoop"</formula>
    </cfRule>
  </conditionalFormatting>
  <conditionalFormatting sqref="E8">
    <cfRule type="cellIs" dxfId="245" priority="472" operator="equal">
      <formula>"NoHoop"</formula>
    </cfRule>
  </conditionalFormatting>
  <conditionalFormatting sqref="F8:J8">
    <cfRule type="cellIs" dxfId="244" priority="464" operator="equal">
      <formula>"NoHoop"</formula>
    </cfRule>
  </conditionalFormatting>
  <conditionalFormatting sqref="E9">
    <cfRule type="cellIs" dxfId="243" priority="448" operator="equal">
      <formula>"NoHoop"</formula>
    </cfRule>
  </conditionalFormatting>
  <conditionalFormatting sqref="E10">
    <cfRule type="cellIs" dxfId="242" priority="424" operator="equal">
      <formula>"NoHoop"</formula>
    </cfRule>
  </conditionalFormatting>
  <conditionalFormatting sqref="K8:K40">
    <cfRule type="cellIs" dxfId="241" priority="296" operator="equal">
      <formula>"NoHoop"</formula>
    </cfRule>
  </conditionalFormatting>
  <conditionalFormatting sqref="G22 J23:J24 I22:J22 F9:J12 J13:J21">
    <cfRule type="cellIs" dxfId="240" priority="288" operator="equal">
      <formula>"NoHoop"</formula>
    </cfRule>
  </conditionalFormatting>
  <conditionalFormatting sqref="G22 J23:J24 I22:J22 F9:J12 J13:J21">
    <cfRule type="cellIs" dxfId="239" priority="280" operator="equal">
      <formula>"NoHoop"</formula>
    </cfRule>
  </conditionalFormatting>
  <conditionalFormatting sqref="F22:F23">
    <cfRule type="cellIs" dxfId="238" priority="272" operator="equal">
      <formula>"NoHoop"</formula>
    </cfRule>
  </conditionalFormatting>
  <conditionalFormatting sqref="F22:F23">
    <cfRule type="cellIs" dxfId="237" priority="264" operator="equal">
      <formula>"NoHoop"</formula>
    </cfRule>
  </conditionalFormatting>
  <conditionalFormatting sqref="H22">
    <cfRule type="cellIs" dxfId="234" priority="240" operator="equal">
      <formula>"NoHoop"</formula>
    </cfRule>
  </conditionalFormatting>
  <conditionalFormatting sqref="H22">
    <cfRule type="cellIs" dxfId="233" priority="232" operator="equal">
      <formula>"NoHoop"</formula>
    </cfRule>
  </conditionalFormatting>
  <conditionalFormatting sqref="J26">
    <cfRule type="cellIs" dxfId="232" priority="224" operator="equal">
      <formula>"NoHoop"</formula>
    </cfRule>
  </conditionalFormatting>
  <conditionalFormatting sqref="J27:J40 E40">
    <cfRule type="cellIs" dxfId="231" priority="216" operator="equal">
      <formula>"NoHoop"</formula>
    </cfRule>
  </conditionalFormatting>
  <conditionalFormatting sqref="F40">
    <cfRule type="cellIs" dxfId="230" priority="208" operator="equal">
      <formula>"NoHoop"</formula>
    </cfRule>
  </conditionalFormatting>
  <conditionalFormatting sqref="F24">
    <cfRule type="cellIs" dxfId="229" priority="120" operator="equal">
      <formula>"NoHoop"</formula>
    </cfRule>
  </conditionalFormatting>
  <conditionalFormatting sqref="F24">
    <cfRule type="cellIs" dxfId="228" priority="112" operator="equal">
      <formula>"NoHoop"</formula>
    </cfRule>
  </conditionalFormatting>
  <conditionalFormatting sqref="G23:I24 G40:I40 I34:I39 I25">
    <cfRule type="cellIs" dxfId="227" priority="104" operator="equal">
      <formula>"NoHoop"</formula>
    </cfRule>
  </conditionalFormatting>
  <conditionalFormatting sqref="G23:I24 G40:I40 I34:I39 I25">
    <cfRule type="cellIs" dxfId="226" priority="96" operator="equal">
      <formula>"NoHoop"</formula>
    </cfRule>
  </conditionalFormatting>
  <conditionalFormatting sqref="E25:H25 E34:H39 E26:G33">
    <cfRule type="cellIs" dxfId="225" priority="64" operator="equal">
      <formula>"NoHoop"</formula>
    </cfRule>
  </conditionalFormatting>
  <conditionalFormatting sqref="E13:E20">
    <cfRule type="cellIs" dxfId="224" priority="56" operator="equal">
      <formula>"NoHoop"</formula>
    </cfRule>
  </conditionalFormatting>
  <conditionalFormatting sqref="F13:F20">
    <cfRule type="cellIs" dxfId="223" priority="48" operator="equal">
      <formula>"NoHoop"</formula>
    </cfRule>
  </conditionalFormatting>
  <conditionalFormatting sqref="G13:G20">
    <cfRule type="cellIs" dxfId="222" priority="40" operator="equal">
      <formula>"NoHoop"</formula>
    </cfRule>
  </conditionalFormatting>
  <conditionalFormatting sqref="H13:H20">
    <cfRule type="cellIs" dxfId="221" priority="32" operator="equal">
      <formula>"NoHoop"</formula>
    </cfRule>
  </conditionalFormatting>
  <conditionalFormatting sqref="I13:I20">
    <cfRule type="cellIs" dxfId="220" priority="24" operator="equal">
      <formula>"NoHoop"</formula>
    </cfRule>
  </conditionalFormatting>
  <conditionalFormatting sqref="H26:I33">
    <cfRule type="cellIs" dxfId="219" priority="16" operator="equal">
      <formula>"NoHoop"</formula>
    </cfRule>
  </conditionalFormatting>
  <conditionalFormatting sqref="E21:I21">
    <cfRule type="cellIs" dxfId="15" priority="8" operator="equal">
      <formula>"NoHoop"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87" operator="equal" id="{B85078E6-50C1-4E11-8B68-DB5D521C3F97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488" operator="equal" id="{577EE008-577B-4F79-A11A-7A3869086EE7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489" operator="equal" id="{118900E9-8734-4B38-AB3E-77A7CDB8BB69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490" operator="equal" id="{3994930D-1A9E-445C-8105-445A40185F2E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491" operator="equal" id="{2FCEB040-30CC-4F6F-A1EE-56BE63F2C9AD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492" operator="equal" id="{AC5A3E35-6667-4FF1-B60D-8FCA0F57524B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493" operator="equal" id="{A0599DEA-DC10-464B-930C-9A8952322CE5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E11:E12 J25 E22:E24</xm:sqref>
        </x14:conditionalFormatting>
        <x14:conditionalFormatting xmlns:xm="http://schemas.microsoft.com/office/excel/2006/main">
          <x14:cfRule type="cellIs" priority="473" operator="equal" id="{AFE56E77-655A-404B-851A-FF3FC66AA088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474" operator="equal" id="{7DE58A75-1CB7-41C9-A891-A62A6FE69DBC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475" operator="equal" id="{2660AC76-3407-4BAF-AE7E-39829F6FDDAB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476" operator="equal" id="{BFF3AC81-F485-4BD9-9545-31A1CCC3B9C3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477" operator="equal" id="{0CA8CD12-4F24-4D6F-9879-2C2BCCEA7AA4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478" operator="equal" id="{9469445E-606E-4A9D-8F5B-4E956A007724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479" operator="equal" id="{B8714BF7-A15E-454E-993C-A12D269BA887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E7:K7 E7:I8 E9:E12 E22</xm:sqref>
        </x14:conditionalFormatting>
        <x14:conditionalFormatting xmlns:xm="http://schemas.microsoft.com/office/excel/2006/main">
          <x14:cfRule type="cellIs" priority="465" operator="equal" id="{5826705A-2D5A-469C-A271-B57025DF9790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466" operator="equal" id="{FAD75FE3-4A3A-45E0-8DE2-99D0F1062368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467" operator="equal" id="{C1E66038-BD60-42EE-B010-7A9FA0AD1B66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468" operator="equal" id="{6087F521-6975-4BCF-907C-FEC0FE553D39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469" operator="equal" id="{382658B3-D50C-4FE8-9D7E-3B91D1E90FFF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470" operator="equal" id="{7DE22D2C-2A56-4914-8F1B-CD2034967020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471" operator="equal" id="{D0323835-DD5D-4499-A04E-EA958B1224BF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457" operator="equal" id="{EBF4F5AC-40B0-432C-8D81-F9355CD50300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458" operator="equal" id="{2F433723-C8B0-4BA8-A15C-623E7B032F8B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459" operator="equal" id="{89BD937F-3280-4ADC-9BE5-94F9748789F9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460" operator="equal" id="{A6C515DE-C353-4462-A428-DC9F7BE87B93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461" operator="equal" id="{B941FDB3-EEF0-4FB2-BA54-F99BCBA63658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462" operator="equal" id="{7AF8183B-427D-4F5E-972C-7A671AE83591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463" operator="equal" id="{D816290F-CB4E-4F48-B52B-D79E8896EDD2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F8:J8</xm:sqref>
        </x14:conditionalFormatting>
        <x14:conditionalFormatting xmlns:xm="http://schemas.microsoft.com/office/excel/2006/main">
          <x14:cfRule type="cellIs" priority="441" operator="equal" id="{73075C71-3E35-430E-8961-C6EBFA65205C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442" operator="equal" id="{A1892FFA-FAC1-466F-B26F-B940D2CA0D79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443" operator="equal" id="{49EB2DA8-C163-4AB7-AEC9-AE04A36BE71F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444" operator="equal" id="{7054DF54-9D7F-4C44-A941-196CEB154ADD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445" operator="equal" id="{EE0F8F52-1B2B-440F-8A11-726A87C70620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446" operator="equal" id="{8FBEF7A2-42C8-4D17-8C19-5B0FD559A275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447" operator="equal" id="{A561EFB5-856A-4107-B6EF-3183CB197AA1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417" operator="equal" id="{423E7CAC-1730-41F7-BD33-5D71317D79B8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418" operator="equal" id="{2E93596F-65EF-4455-985B-D6D2CF308CC5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419" operator="equal" id="{73A1553E-E569-465B-A781-C689C165EBA2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420" operator="equal" id="{5536EB81-9B5C-4D9B-8DF7-76D0D871E798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421" operator="equal" id="{F115064C-CBFB-4B97-B4C9-11DDE8F1E394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422" operator="equal" id="{7FD42CA0-F928-4354-87E9-5AC232109171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423" operator="equal" id="{F2628CF6-E6D1-43E9-98EE-63801110B22B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89" operator="equal" id="{69D733FA-D319-402B-9120-6AB994D24530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290" operator="equal" id="{75AE519E-53C0-4519-90D1-8F3168B34BAE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291" operator="equal" id="{64E42C60-1428-4C34-8231-7FE91871DB03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292" operator="equal" id="{CF079E8C-B1BE-4935-8ADE-E6122F84E39C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293" operator="equal" id="{76AF8B4B-24E8-4AC5-8FB3-6DA250246B45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294" operator="equal" id="{38A9F34E-048C-432A-A8C6-05A1B5A14376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295" operator="equal" id="{49974898-9310-4797-A691-9E618BD8D083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K8:K40</xm:sqref>
        </x14:conditionalFormatting>
        <x14:conditionalFormatting xmlns:xm="http://schemas.microsoft.com/office/excel/2006/main">
          <x14:cfRule type="cellIs" priority="281" operator="equal" id="{1BFF1E6D-16AD-4D96-913C-2764326BF3D1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282" operator="equal" id="{25947168-B3A8-4014-A87D-E664EE3B81C4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283" operator="equal" id="{53B5C25E-FFEC-48BB-B035-C33E7342D5A7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284" operator="equal" id="{5E6B1E3A-F295-4675-A04A-B3CD9A97CF5A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285" operator="equal" id="{52FDDC65-C392-43C8-8413-06889CE1FFB2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286" operator="equal" id="{6FF57D5B-BAE8-4AD8-81EC-87E2F9945557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287" operator="equal" id="{483A1417-F6CA-4B2D-ADEE-AC1D4FBCF184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G22 J23:J24 I22:J22 F9:J12 J13:J21</xm:sqref>
        </x14:conditionalFormatting>
        <x14:conditionalFormatting xmlns:xm="http://schemas.microsoft.com/office/excel/2006/main">
          <x14:cfRule type="cellIs" priority="273" operator="equal" id="{CDE7548C-9F60-4572-A373-71B74023C135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274" operator="equal" id="{2ACFADF6-8108-4D6E-A40B-4BE2422B70F9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275" operator="equal" id="{E75FE7B8-F4BA-4E40-986E-09FD4FBC8368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276" operator="equal" id="{79BE0E8B-93CA-48AE-A50F-9C49F457621B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277" operator="equal" id="{33C7D753-5FDF-4E59-B305-6FC18F2B5C4B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278" operator="equal" id="{EEBEAE76-8EB9-49F5-9EE3-E1AD3BCF709B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279" operator="equal" id="{4F3277EC-8258-4D27-8BEC-D79F080B8FC6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G22 J23:J24 I22:J22 F9:J12 J13:J21</xm:sqref>
        </x14:conditionalFormatting>
        <x14:conditionalFormatting xmlns:xm="http://schemas.microsoft.com/office/excel/2006/main">
          <x14:cfRule type="cellIs" priority="265" operator="equal" id="{EB9EC1E2-91C0-48F0-9C2A-0F43307B3ADB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266" operator="equal" id="{EF31317C-FE75-4B1C-8C03-F8ADBA738495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267" operator="equal" id="{4EFF4E3C-5695-4770-B2B4-B2F4534D1F9D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268" operator="equal" id="{134245DD-E528-46A3-802B-8BB006132E7B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269" operator="equal" id="{DFA83CB6-ADE7-45EE-8D5B-94CAC1C0DC91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270" operator="equal" id="{6B460055-7B2C-40A8-96ED-9E9DA0F712CE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271" operator="equal" id="{D34FA9E0-E992-4A66-8AFE-818F6656F7F7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F22:F23</xm:sqref>
        </x14:conditionalFormatting>
        <x14:conditionalFormatting xmlns:xm="http://schemas.microsoft.com/office/excel/2006/main">
          <x14:cfRule type="cellIs" priority="257" operator="equal" id="{68C441C5-D597-4E91-BA31-D59217307724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258" operator="equal" id="{DB5B3AFD-78FA-4E96-B3CA-C162E51F5D11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259" operator="equal" id="{0FF8460A-D760-4A28-B598-63F8F63A854A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260" operator="equal" id="{A10FAC22-C06C-4688-AE28-296C4FB33C48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261" operator="equal" id="{A7ABD8A1-8552-4D52-AC18-13658278D9C8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262" operator="equal" id="{9C3D13A7-9CC7-487B-B9A9-EB00470A7729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263" operator="equal" id="{5C161168-F7D1-461B-8F38-6D0846987A6A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F22:F23</xm:sqref>
        </x14:conditionalFormatting>
        <x14:conditionalFormatting xmlns:xm="http://schemas.microsoft.com/office/excel/2006/main">
          <x14:cfRule type="cellIs" priority="233" operator="equal" id="{596EDD63-152E-410D-A631-65357587522A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234" operator="equal" id="{3EE45F07-2981-4E6F-96C7-5B4D6B369249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235" operator="equal" id="{D4E056F6-62E1-4F17-8139-18E849D3098A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236" operator="equal" id="{5E05AAD2-63D3-4D99-B442-B6F649BBD040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237" operator="equal" id="{5CBFB90A-4E00-45D8-98BF-D898FCC2577F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238" operator="equal" id="{A7B40C5B-8612-4DAC-A8EB-A7B1006EB091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239" operator="equal" id="{D4791F43-C799-4EB5-A236-A4643DB2DABE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225" operator="equal" id="{E117E8C5-078E-47FC-93C0-1963978A747F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226" operator="equal" id="{AC74D6BE-9464-4D26-9D7D-5C429C627BBF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227" operator="equal" id="{677ACF3F-A04B-422B-90AD-E8F9AE55B94D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228" operator="equal" id="{2EC42185-90F5-4252-AC7C-C40E619BE9FB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229" operator="equal" id="{815B4D3B-B27B-4E8F-A148-D4C0D357090B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230" operator="equal" id="{933125C7-BB36-49A2-8D50-73F0A4D02FB6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231" operator="equal" id="{1E4A1405-25EE-48B7-83C1-C5CA63EDE3E1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217" operator="equal" id="{BD2B9A19-FA04-4349-9D77-97EEFC1B6B1C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218" operator="equal" id="{5BF866DB-7CA8-4C93-AE20-6F08B5DD3239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219" operator="equal" id="{CE6DAC82-E981-4FD4-A793-960DB91279CD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220" operator="equal" id="{DA59A586-DFA1-4EEB-BC29-E2EF15E8B344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221" operator="equal" id="{CF50D892-EAA9-46C0-A3F8-F38BE7514390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222" operator="equal" id="{E1C5A164-255A-4B09-BEF4-9652295301C0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223" operator="equal" id="{17971C5B-AD70-47F2-98B4-B09E1E9D0B6F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J26</xm:sqref>
        </x14:conditionalFormatting>
        <x14:conditionalFormatting xmlns:xm="http://schemas.microsoft.com/office/excel/2006/main">
          <x14:cfRule type="cellIs" priority="209" operator="equal" id="{863D9BEC-4EF1-481F-8F17-F1F82D17E39E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210" operator="equal" id="{F0A07735-8D09-45AC-88B9-A3CF3A281CBC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211" operator="equal" id="{31C65C49-4DD6-4C0B-8462-220DB9B44B4A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212" operator="equal" id="{553E2860-FD5A-4ECD-B407-F068162C9FB7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213" operator="equal" id="{070F0F7B-AA72-4E00-AC0D-6FB964BB5701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214" operator="equal" id="{608129EB-E499-4BF9-B3F1-8526A0908E72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215" operator="equal" id="{CBEB22EA-E65D-474E-8BA3-2DAB1DCFBBAD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J27:J40 E40</xm:sqref>
        </x14:conditionalFormatting>
        <x14:conditionalFormatting xmlns:xm="http://schemas.microsoft.com/office/excel/2006/main">
          <x14:cfRule type="cellIs" priority="201" operator="equal" id="{7A1569C1-9C26-4880-B110-F75AFCDCAF60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202" operator="equal" id="{AFD27242-5D32-4575-A855-1F14140BE66B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203" operator="equal" id="{2146D3A6-BD31-42BD-A4B2-20BDBB56DE71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204" operator="equal" id="{294D34A4-311D-4CE4-B6B9-5F8CC799DABB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205" operator="equal" id="{0700E817-8C40-4740-98E1-2BF37BA76A20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206" operator="equal" id="{6FD02435-90D1-44DA-BB56-1D49C93B89AF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207" operator="equal" id="{8794365E-97F3-47D1-89DA-55294F1E8EFC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F40</xm:sqref>
        </x14:conditionalFormatting>
        <x14:conditionalFormatting xmlns:xm="http://schemas.microsoft.com/office/excel/2006/main">
          <x14:cfRule type="cellIs" priority="113" operator="equal" id="{915F507B-431F-4B93-8593-614563AE828C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114" operator="equal" id="{C94A4653-B07F-405F-8132-29A5799E0990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115" operator="equal" id="{D5817E75-38B6-4378-B1F2-82031694B6C4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116" operator="equal" id="{070A5B6A-1CBD-43E7-A9FC-E5165BD78243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117" operator="equal" id="{824AF7EC-D214-45AE-BEED-C5E69E420ED7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118" operator="equal" id="{3D7C0198-D256-4BF3-9C0E-10F52CA50C62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119" operator="equal" id="{E0078F7C-A4AE-4937-8FEF-7E06596F2078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ellIs" priority="105" operator="equal" id="{5F75EE5D-6AC7-4515-A9B6-CD0B09269CEE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106" operator="equal" id="{2F28C771-43DC-4B56-9FB2-A46040912A64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107" operator="equal" id="{108901A8-0AF2-4AE6-828A-95E983E53559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108" operator="equal" id="{B8D855AA-5BCA-44F7-BD4F-03E3F7F4376C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109" operator="equal" id="{1E7A5335-4770-4A9B-8311-F5539C5DDE5A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110" operator="equal" id="{4727B9D2-25CF-4D97-80BE-5A17DA78CA1A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111" operator="equal" id="{4AD2D6FA-8E1B-48FE-84F4-2868E844CEA5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ellIs" priority="97" operator="equal" id="{EF050EF5-7304-40EF-B6E9-5BDABDFC8B24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98" operator="equal" id="{EE82C641-B275-44B1-9981-7A6530D6803B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99" operator="equal" id="{BBCA4424-A081-477B-98B4-D0B055157256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100" operator="equal" id="{39D341A7-E79A-4A4C-AB63-CDFEA1EC83EE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101" operator="equal" id="{56F1242D-E59B-452D-A0DD-B13F8B6E832F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102" operator="equal" id="{57682AA5-1DF3-47D0-B095-E4419DBE396C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103" operator="equal" id="{0FD98FBC-8EDF-4A34-A7C5-8E549CA7DE7B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G23:I24 G40:I40 I34:I39 I25</xm:sqref>
        </x14:conditionalFormatting>
        <x14:conditionalFormatting xmlns:xm="http://schemas.microsoft.com/office/excel/2006/main">
          <x14:cfRule type="cellIs" priority="89" operator="equal" id="{92D3B3BB-098C-41C7-8B81-20FAAEA10F01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90" operator="equal" id="{9034CB2E-91A6-4E8C-8AFB-A3BB2BC30C80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91" operator="equal" id="{8D75562C-6690-4AF0-B55A-3DEB7C53F476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92" operator="equal" id="{C83ACDD3-B740-49C8-94EE-69FE59BBDDDF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93" operator="equal" id="{FDE86EB0-6E85-4DEB-985D-91F7276FD66D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94" operator="equal" id="{700721CA-9D72-4FB7-ADF6-D2FD518D7C47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95" operator="equal" id="{8017283F-881A-4BFA-8199-2D8E1064DE45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G23:I24 G40:I40 I34:I39 I25</xm:sqref>
        </x14:conditionalFormatting>
        <x14:conditionalFormatting xmlns:xm="http://schemas.microsoft.com/office/excel/2006/main">
          <x14:cfRule type="cellIs" priority="57" operator="equal" id="{DB53C59A-F77C-4D1E-9F0C-8884045165B8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58" operator="equal" id="{3AB4A3FD-67DB-4279-9C4A-B122EB1C2AAD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59" operator="equal" id="{9CF98DC1-FE08-4826-A98E-84DB10CB81C0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60" operator="equal" id="{EB530CFB-5ABC-4E66-A2E4-0557FF565B40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61" operator="equal" id="{B00B7DD6-5E9E-4179-B673-99D3470AFFEF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62" operator="equal" id="{F88EBECC-DB55-43BD-A251-6E9B3A8EA600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63" operator="equal" id="{9EB8DB93-C52C-40CA-AEB3-8C4559684058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E25:H25 E34:H39 E26:G33</xm:sqref>
        </x14:conditionalFormatting>
        <x14:conditionalFormatting xmlns:xm="http://schemas.microsoft.com/office/excel/2006/main">
          <x14:cfRule type="cellIs" priority="49" operator="equal" id="{AD084824-6331-49F5-86A0-FE5E3CA58C0E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50" operator="equal" id="{ED2A9B01-DC75-48AD-9201-34C625B3B2E6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51" operator="equal" id="{222B9A76-4927-48A2-BBDB-EFE94700EF72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52" operator="equal" id="{E808ECAD-1992-4823-B888-982322B31AB8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53" operator="equal" id="{A604F5E0-8CF5-49D3-BAA4-BF59FB6DCF2E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54" operator="equal" id="{60098AE8-FB54-4D9D-9E03-4A0E9A6B2110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55" operator="equal" id="{76B93CCE-99A0-4AD6-A08D-B7FC8D57B5A9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E13:E20</xm:sqref>
        </x14:conditionalFormatting>
        <x14:conditionalFormatting xmlns:xm="http://schemas.microsoft.com/office/excel/2006/main">
          <x14:cfRule type="cellIs" priority="41" operator="equal" id="{61668F28-6F19-4076-8596-9FDAC1A91439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42" operator="equal" id="{1241B4AA-733A-4FAD-85D2-0400FB9DFFEA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43" operator="equal" id="{76E453A4-689B-44A2-9357-2C87DC8B4665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44" operator="equal" id="{3154CAAB-F2C8-4D45-A6AB-D4C7856EB8A9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45" operator="equal" id="{748DA977-D002-44DE-A552-6D03857E6446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46" operator="equal" id="{9D75ABB5-B977-46DD-B889-BF934B9B48B2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47" operator="equal" id="{6FA3C552-4804-4992-9A48-E47547BE17D7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F13:F20</xm:sqref>
        </x14:conditionalFormatting>
        <x14:conditionalFormatting xmlns:xm="http://schemas.microsoft.com/office/excel/2006/main">
          <x14:cfRule type="cellIs" priority="33" operator="equal" id="{1A580D49-5573-472D-A71C-CA681E2E907C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34" operator="equal" id="{DF67F34C-DBA3-493A-BF6F-366DAE76D45F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35" operator="equal" id="{DE85E8D9-19CF-4F99-80BC-37DC4B082CC5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36" operator="equal" id="{167E49A1-49DA-46F7-AF05-DC8234C6ADC7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37" operator="equal" id="{42636968-E114-4A4F-8A94-EDFDDDD6BE34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38" operator="equal" id="{17D5E2DE-92D9-4FBC-8EFA-87E78A48EA41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39" operator="equal" id="{2AE7B142-DB9E-40EA-B301-F55EDDA684DC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ellIs" priority="25" operator="equal" id="{37094CE0-E007-4306-AF6B-257A2173CE0B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26" operator="equal" id="{328B808F-5C05-4F99-97AB-DD44333F9627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27" operator="equal" id="{7D6593D6-2F55-429F-A151-03989BB73064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28" operator="equal" id="{C7D47C82-A049-443C-A275-019976AD4318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29" operator="equal" id="{15D7AD50-2E18-4BA1-9E6A-E0C233ADE637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30" operator="equal" id="{19242B3F-2499-4678-9414-639C7A680DAE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31" operator="equal" id="{5AAAAB30-63FE-4FA2-8028-4596A2854345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H13:H20</xm:sqref>
        </x14:conditionalFormatting>
        <x14:conditionalFormatting xmlns:xm="http://schemas.microsoft.com/office/excel/2006/main">
          <x14:cfRule type="cellIs" priority="17" operator="equal" id="{1F81E84D-61DE-4106-AA7C-95E76F331F63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18" operator="equal" id="{B69180A2-486B-4B5E-A62D-237E7BE9EB3B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19" operator="equal" id="{D692912F-EE77-4766-9F74-4862847ECF75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20" operator="equal" id="{9607F3A4-26D0-46DD-B407-59F59FF8F7B2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21" operator="equal" id="{5BF6D75B-B2B9-485B-8BBB-1981A7FEC6A1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22" operator="equal" id="{99D4224E-97EE-4662-ADB0-639B4159F3A8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23" operator="equal" id="{2DE17D36-EC91-40B4-AA30-3409F9943447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I13:I20</xm:sqref>
        </x14:conditionalFormatting>
        <x14:conditionalFormatting xmlns:xm="http://schemas.microsoft.com/office/excel/2006/main">
          <x14:cfRule type="cellIs" priority="9" operator="equal" id="{6604164C-A0A7-442F-8148-059939667C3D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10" operator="equal" id="{C9D603F0-00B3-455E-9432-4F87F9594EF6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11" operator="equal" id="{7522DB36-4E4A-428B-A716-4FA3971B1D16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12" operator="equal" id="{A91AE4E1-DA01-4B63-8E4B-97E59BA5212F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13" operator="equal" id="{90C28DED-A622-42F8-8806-0C581E3B812A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14" operator="equal" id="{5F2B835B-9930-47E5-A63A-3F1B7DF3AAA7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15" operator="equal" id="{81EA28D8-DB18-49A5-B6CD-F79D2AFB3311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H26:I33</xm:sqref>
        </x14:conditionalFormatting>
        <x14:conditionalFormatting xmlns:xm="http://schemas.microsoft.com/office/excel/2006/main">
          <x14:cfRule type="cellIs" priority="1" operator="equal" id="{40568CA7-EEC1-4843-B8E1-11C5B1E3BCB6}">
            <xm:f>Listas!$E$8</xm:f>
            <x14:dxf>
              <font>
                <color rgb="FFFF0066"/>
              </font>
              <fill>
                <patternFill>
                  <bgColor rgb="FFFF0066"/>
                </patternFill>
              </fill>
            </x14:dxf>
          </x14:cfRule>
          <x14:cfRule type="cellIs" priority="2" operator="equal" id="{547E9896-9D14-4174-AC06-0AC78E3BAD16}">
            <xm:f>Listas!$E$7</xm:f>
            <x14:dxf>
              <font>
                <color theme="7"/>
              </font>
              <fill>
                <patternFill>
                  <bgColor theme="7"/>
                </patternFill>
              </fill>
            </x14:dxf>
          </x14:cfRule>
          <x14:cfRule type="cellIs" priority="3" operator="equal" id="{15FB325A-4B86-4A96-B348-09DBA4BF840F}">
            <xm:f>Listas!$E$6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14:cfRule type="cellIs" priority="4" operator="equal" id="{664661BF-535E-4222-A412-EC5C77C6C531}">
            <xm:f>Listas!$E$5</xm:f>
            <x14:dxf>
              <font>
                <color rgb="FFCC0000"/>
              </font>
              <fill>
                <patternFill>
                  <bgColor rgb="FFCC0000"/>
                </patternFill>
              </fill>
            </x14:dxf>
          </x14:cfRule>
          <x14:cfRule type="cellIs" priority="5" operator="equal" id="{33F3D7EE-1296-47E6-9D31-98D6C835D321}">
            <xm:f>Listas!$E$4</xm:f>
            <x14:dxf>
              <font>
                <color theme="9"/>
              </font>
              <fill>
                <patternFill>
                  <bgColor theme="9"/>
                </patternFill>
              </fill>
            </x14:dxf>
          </x14:cfRule>
          <x14:cfRule type="cellIs" priority="6" operator="equal" id="{2DCB0F17-DBBB-418A-91D3-425EDD58C551}">
            <xm:f>Listas!$E$3</xm:f>
            <x14:dxf>
              <font>
                <color theme="5"/>
              </font>
              <fill>
                <patternFill>
                  <bgColor theme="5"/>
                </patternFill>
              </fill>
            </x14:dxf>
          </x14:cfRule>
          <x14:cfRule type="cellIs" priority="7" operator="equal" id="{785E7BDE-D920-41A6-82A4-DA5E0B713061}">
            <xm:f>Listas!$E$2</xm:f>
            <x14:dxf>
              <font>
                <color theme="4"/>
              </font>
              <fill>
                <patternFill>
                  <bgColor theme="4"/>
                </patternFill>
              </fill>
            </x14:dxf>
          </x14:cfRule>
          <xm:sqref>E21:I21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Restricción Inexistente" error="Tenga en cuenta que debe introducir una restricción del menu desplegable">
          <x14:formula1>
            <xm:f>Listas!$E$2:$E$8</xm:f>
          </x14:formula1>
          <xm:sqref>E7:K40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topLeftCell="A36" workbookViewId="0">
      <selection activeCell="L70" sqref="L70"/>
    </sheetView>
  </sheetViews>
  <sheetFormatPr baseColWidth="10" defaultColWidth="11.42578125" defaultRowHeight="15" x14ac:dyDescent="0.25"/>
  <sheetData>
    <row r="1" spans="2:10" ht="15.75" thickBot="1" x14ac:dyDescent="0.3"/>
    <row r="2" spans="2:10" ht="15.75" thickBot="1" x14ac:dyDescent="0.3">
      <c r="B2" s="25" t="s">
        <v>14</v>
      </c>
      <c r="C2" s="26"/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10" t="s">
        <v>13</v>
      </c>
    </row>
    <row r="3" spans="2:10" ht="15.75" thickBot="1" x14ac:dyDescent="0.3">
      <c r="B3" s="11">
        <v>0.25</v>
      </c>
      <c r="C3" s="12">
        <v>0.27083333333333331</v>
      </c>
      <c r="D3" s="16" t="str">
        <f>Resumen!E21</f>
        <v>NoHOOP</v>
      </c>
      <c r="E3" s="16" t="str">
        <f>Resumen!F21</f>
        <v>NoHOOP</v>
      </c>
      <c r="F3" s="16" t="str">
        <f>Resumen!G21</f>
        <v>NoHOOP</v>
      </c>
      <c r="G3" s="16" t="str">
        <f>Resumen!H21</f>
        <v>NoHOOP</v>
      </c>
      <c r="H3" s="16" t="str">
        <f>Resumen!I21</f>
        <v>NoHOOP</v>
      </c>
      <c r="I3" s="16" t="str">
        <f>Resumen!J21</f>
        <v>NoHOOP</v>
      </c>
      <c r="J3" s="16" t="str">
        <f>Resumen!K21</f>
        <v>NoHOOP</v>
      </c>
    </row>
    <row r="4" spans="2:10" ht="15.75" thickBot="1" x14ac:dyDescent="0.3">
      <c r="B4" s="12">
        <v>0.27083333333333331</v>
      </c>
      <c r="C4" s="12">
        <v>0.29166666666666669</v>
      </c>
      <c r="D4" s="16">
        <f>Resumen!E22</f>
        <v>0</v>
      </c>
      <c r="E4" s="16">
        <f>Resumen!F22</f>
        <v>0</v>
      </c>
      <c r="F4" s="16">
        <f>Resumen!G22</f>
        <v>0</v>
      </c>
      <c r="G4" s="16">
        <f>Resumen!H22</f>
        <v>0</v>
      </c>
      <c r="H4" s="16">
        <f>Resumen!I22</f>
        <v>0</v>
      </c>
      <c r="I4" s="16" t="str">
        <f>Resumen!J22</f>
        <v>NoHOOP</v>
      </c>
      <c r="J4" s="16" t="str">
        <f>Resumen!K22</f>
        <v>NoHOOP</v>
      </c>
    </row>
    <row r="5" spans="2:10" ht="15.75" thickBot="1" x14ac:dyDescent="0.3">
      <c r="B5" s="11">
        <v>0.29166666666666702</v>
      </c>
      <c r="C5" s="12">
        <v>0.3125</v>
      </c>
      <c r="D5" s="16">
        <f>Resumen!E23</f>
        <v>7</v>
      </c>
      <c r="E5" s="16">
        <f>Resumen!F23</f>
        <v>7</v>
      </c>
      <c r="F5" s="16">
        <f>Resumen!G23</f>
        <v>7</v>
      </c>
      <c r="G5" s="16">
        <f>Resumen!H23</f>
        <v>7</v>
      </c>
      <c r="H5" s="16">
        <f>Resumen!I23</f>
        <v>7</v>
      </c>
      <c r="I5" s="16" t="str">
        <f>Resumen!J23</f>
        <v>NoHOOP</v>
      </c>
      <c r="J5" s="16" t="str">
        <f>Resumen!K23</f>
        <v>NoHOOP</v>
      </c>
    </row>
    <row r="6" spans="2:10" ht="15.75" thickBot="1" x14ac:dyDescent="0.3">
      <c r="B6" s="12">
        <v>0.3125</v>
      </c>
      <c r="C6" s="12">
        <v>0.33333333333333298</v>
      </c>
      <c r="D6" s="16">
        <f>Resumen!E24</f>
        <v>14</v>
      </c>
      <c r="E6" s="16">
        <f>Resumen!F24</f>
        <v>14</v>
      </c>
      <c r="F6" s="16">
        <f>Resumen!G24</f>
        <v>14</v>
      </c>
      <c r="G6" s="16">
        <f>Resumen!H24</f>
        <v>14</v>
      </c>
      <c r="H6" s="16">
        <f>Resumen!I24</f>
        <v>14</v>
      </c>
      <c r="I6" s="16" t="str">
        <f>Resumen!J24</f>
        <v>NoHOOP</v>
      </c>
      <c r="J6" s="16" t="str">
        <f>Resumen!K24</f>
        <v>NoHOOP</v>
      </c>
    </row>
    <row r="7" spans="2:10" ht="15.75" thickBot="1" x14ac:dyDescent="0.3">
      <c r="B7" s="11">
        <v>0.33333333333333298</v>
      </c>
      <c r="C7" s="12">
        <v>0.35416666666666702</v>
      </c>
      <c r="D7" s="16">
        <f>Resumen!E25</f>
        <v>21</v>
      </c>
      <c r="E7" s="16">
        <f>Resumen!F25</f>
        <v>21</v>
      </c>
      <c r="F7" s="16">
        <f>Resumen!G25</f>
        <v>21</v>
      </c>
      <c r="G7" s="16">
        <f>Resumen!H25</f>
        <v>21</v>
      </c>
      <c r="H7" s="16">
        <f>Resumen!I25</f>
        <v>21</v>
      </c>
      <c r="I7" s="16">
        <f>Resumen!J25</f>
        <v>0</v>
      </c>
      <c r="J7" s="16">
        <f>Resumen!K25</f>
        <v>0</v>
      </c>
    </row>
    <row r="8" spans="2:10" ht="15.75" thickBot="1" x14ac:dyDescent="0.3">
      <c r="B8" s="12">
        <v>0.35416666666666702</v>
      </c>
      <c r="C8" s="12">
        <v>0.375</v>
      </c>
      <c r="D8" s="16">
        <f>Resumen!E26</f>
        <v>28</v>
      </c>
      <c r="E8" s="16">
        <f>Resumen!F26</f>
        <v>28</v>
      </c>
      <c r="F8" s="16">
        <f>Resumen!G26</f>
        <v>28</v>
      </c>
      <c r="G8" s="16">
        <f>Resumen!H26</f>
        <v>28</v>
      </c>
      <c r="H8" s="16">
        <f>Resumen!I26</f>
        <v>28</v>
      </c>
      <c r="I8" s="16">
        <f>Resumen!J26</f>
        <v>0</v>
      </c>
      <c r="J8" s="16">
        <f>Resumen!K26</f>
        <v>0</v>
      </c>
    </row>
    <row r="9" spans="2:10" ht="15.75" thickBot="1" x14ac:dyDescent="0.3">
      <c r="B9" s="11">
        <v>0.375</v>
      </c>
      <c r="C9" s="12">
        <v>0.39583333333333298</v>
      </c>
      <c r="D9" s="16">
        <f>Resumen!E27</f>
        <v>35</v>
      </c>
      <c r="E9" s="16">
        <f>Resumen!F27</f>
        <v>35</v>
      </c>
      <c r="F9" s="16">
        <f>Resumen!G27</f>
        <v>35</v>
      </c>
      <c r="G9" s="16">
        <f>Resumen!H27</f>
        <v>35</v>
      </c>
      <c r="H9" s="16">
        <f>Resumen!I27</f>
        <v>35</v>
      </c>
      <c r="I9" s="16">
        <f>Resumen!J27</f>
        <v>0</v>
      </c>
      <c r="J9" s="16">
        <f>Resumen!K27</f>
        <v>0</v>
      </c>
    </row>
    <row r="10" spans="2:10" ht="15.75" thickBot="1" x14ac:dyDescent="0.3">
      <c r="B10" s="12">
        <v>0.39583333333333298</v>
      </c>
      <c r="C10" s="12">
        <v>0.41666666666666702</v>
      </c>
      <c r="D10" s="16">
        <f>Resumen!E28</f>
        <v>35</v>
      </c>
      <c r="E10" s="16">
        <f>Resumen!F28</f>
        <v>35</v>
      </c>
      <c r="F10" s="16">
        <f>Resumen!G28</f>
        <v>35</v>
      </c>
      <c r="G10" s="16">
        <f>Resumen!H28</f>
        <v>35</v>
      </c>
      <c r="H10" s="16">
        <f>Resumen!I28</f>
        <v>35</v>
      </c>
      <c r="I10" s="16">
        <f>Resumen!J28</f>
        <v>0</v>
      </c>
      <c r="J10" s="16">
        <f>Resumen!K28</f>
        <v>0</v>
      </c>
    </row>
    <row r="11" spans="2:10" ht="15.75" thickBot="1" x14ac:dyDescent="0.3">
      <c r="B11" s="11">
        <v>0.41666666666666702</v>
      </c>
      <c r="C11" s="12">
        <v>0.4375</v>
      </c>
      <c r="D11" s="16">
        <f>Resumen!E29</f>
        <v>35</v>
      </c>
      <c r="E11" s="16">
        <f>Resumen!F29</f>
        <v>35</v>
      </c>
      <c r="F11" s="16">
        <f>Resumen!G29</f>
        <v>35</v>
      </c>
      <c r="G11" s="16">
        <f>Resumen!H29</f>
        <v>35</v>
      </c>
      <c r="H11" s="16">
        <f>Resumen!I29</f>
        <v>35</v>
      </c>
      <c r="I11" s="16">
        <f>Resumen!J29</f>
        <v>0</v>
      </c>
      <c r="J11" s="16">
        <f>Resumen!K29</f>
        <v>0</v>
      </c>
    </row>
    <row r="12" spans="2:10" ht="15.75" thickBot="1" x14ac:dyDescent="0.3">
      <c r="B12" s="12">
        <v>0.4375</v>
      </c>
      <c r="C12" s="12">
        <v>0.45833333333333298</v>
      </c>
      <c r="D12" s="16">
        <f>Resumen!E30</f>
        <v>35</v>
      </c>
      <c r="E12" s="16">
        <f>Resumen!F30</f>
        <v>35</v>
      </c>
      <c r="F12" s="16">
        <f>Resumen!G30</f>
        <v>35</v>
      </c>
      <c r="G12" s="16">
        <f>Resumen!H30</f>
        <v>35</v>
      </c>
      <c r="H12" s="16">
        <f>Resumen!I30</f>
        <v>35</v>
      </c>
      <c r="I12" s="16">
        <f>Resumen!J30</f>
        <v>0</v>
      </c>
      <c r="J12" s="16">
        <f>Resumen!K30</f>
        <v>0</v>
      </c>
    </row>
    <row r="13" spans="2:10" ht="15.75" thickBot="1" x14ac:dyDescent="0.3">
      <c r="B13" s="11">
        <v>0.45833333333333298</v>
      </c>
      <c r="C13" s="12">
        <v>0.47916666666666702</v>
      </c>
      <c r="D13" s="16">
        <f>Resumen!E31</f>
        <v>35</v>
      </c>
      <c r="E13" s="16">
        <f>Resumen!F31</f>
        <v>35</v>
      </c>
      <c r="F13" s="16">
        <f>Resumen!G31</f>
        <v>35</v>
      </c>
      <c r="G13" s="16">
        <f>Resumen!H31</f>
        <v>35</v>
      </c>
      <c r="H13" s="16">
        <f>Resumen!I31</f>
        <v>35</v>
      </c>
      <c r="I13" s="16">
        <f>Resumen!J31</f>
        <v>0</v>
      </c>
      <c r="J13" s="16">
        <f>Resumen!K31</f>
        <v>0</v>
      </c>
    </row>
    <row r="14" spans="2:10" ht="15.75" thickBot="1" x14ac:dyDescent="0.3">
      <c r="B14" s="12">
        <v>0.47916666666666602</v>
      </c>
      <c r="C14" s="12">
        <v>0.5</v>
      </c>
      <c r="D14" s="16">
        <f>Resumen!E32</f>
        <v>28</v>
      </c>
      <c r="E14" s="16">
        <f>Resumen!F32</f>
        <v>28</v>
      </c>
      <c r="F14" s="16">
        <f>Resumen!G32</f>
        <v>28</v>
      </c>
      <c r="G14" s="16">
        <f>Resumen!H32</f>
        <v>28</v>
      </c>
      <c r="H14" s="16">
        <f>Resumen!I32</f>
        <v>28</v>
      </c>
      <c r="I14" s="16">
        <f>Resumen!J32</f>
        <v>0</v>
      </c>
      <c r="J14" s="16">
        <f>Resumen!K32</f>
        <v>0</v>
      </c>
    </row>
    <row r="15" spans="2:10" ht="15.75" thickBot="1" x14ac:dyDescent="0.3">
      <c r="B15" s="11">
        <v>0.5</v>
      </c>
      <c r="C15" s="12">
        <v>0.52083333333333304</v>
      </c>
      <c r="D15" s="16">
        <f>Resumen!E33</f>
        <v>21</v>
      </c>
      <c r="E15" s="16">
        <f>Resumen!F33</f>
        <v>21</v>
      </c>
      <c r="F15" s="16">
        <f>Resumen!G33</f>
        <v>21</v>
      </c>
      <c r="G15" s="16">
        <f>Resumen!H33</f>
        <v>21</v>
      </c>
      <c r="H15" s="16">
        <f>Resumen!I33</f>
        <v>21</v>
      </c>
      <c r="I15" s="16">
        <f>Resumen!J33</f>
        <v>0</v>
      </c>
      <c r="J15" s="16">
        <f>Resumen!K33</f>
        <v>0</v>
      </c>
    </row>
    <row r="16" spans="2:10" ht="15.75" thickBot="1" x14ac:dyDescent="0.3">
      <c r="B16" s="12">
        <v>0.52083333333333304</v>
      </c>
      <c r="C16" s="12">
        <v>0.54166666666666696</v>
      </c>
      <c r="D16" s="16">
        <f>Resumen!E34</f>
        <v>14</v>
      </c>
      <c r="E16" s="16">
        <f>Resumen!F34</f>
        <v>14</v>
      </c>
      <c r="F16" s="16">
        <f>Resumen!G34</f>
        <v>14</v>
      </c>
      <c r="G16" s="16">
        <f>Resumen!H34</f>
        <v>14</v>
      </c>
      <c r="H16" s="16">
        <f>Resumen!I34</f>
        <v>14</v>
      </c>
      <c r="I16" s="16">
        <f>Resumen!J34</f>
        <v>0</v>
      </c>
      <c r="J16" s="16">
        <f>Resumen!K34</f>
        <v>0</v>
      </c>
    </row>
    <row r="17" spans="2:10" ht="15.75" thickBot="1" x14ac:dyDescent="0.3">
      <c r="B17" s="11">
        <v>0.54166666666666596</v>
      </c>
      <c r="C17" s="12">
        <v>0.5625</v>
      </c>
      <c r="D17" s="16">
        <f>Resumen!E35</f>
        <v>7</v>
      </c>
      <c r="E17" s="16">
        <f>Resumen!F35</f>
        <v>7</v>
      </c>
      <c r="F17" s="16">
        <f>Resumen!G35</f>
        <v>7</v>
      </c>
      <c r="G17" s="16">
        <f>Resumen!H35</f>
        <v>7</v>
      </c>
      <c r="H17" s="16">
        <f>Resumen!I35</f>
        <v>7</v>
      </c>
      <c r="I17" s="16">
        <f>Resumen!J35</f>
        <v>0</v>
      </c>
      <c r="J17" s="16">
        <f>Resumen!K35</f>
        <v>0</v>
      </c>
    </row>
    <row r="18" spans="2:10" ht="15.75" thickBot="1" x14ac:dyDescent="0.3">
      <c r="B18" s="12">
        <v>0.5625</v>
      </c>
      <c r="C18" s="12">
        <v>0.58333333333333404</v>
      </c>
      <c r="D18" s="16">
        <f>Resumen!E36</f>
        <v>0</v>
      </c>
      <c r="E18" s="16">
        <f>Resumen!F36</f>
        <v>0</v>
      </c>
      <c r="F18" s="16">
        <f>Resumen!G36</f>
        <v>0</v>
      </c>
      <c r="G18" s="16">
        <f>Resumen!H36</f>
        <v>0</v>
      </c>
      <c r="H18" s="16">
        <f>Resumen!I36</f>
        <v>0</v>
      </c>
      <c r="I18" s="16">
        <f>Resumen!J36</f>
        <v>0</v>
      </c>
      <c r="J18" s="16">
        <f>Resumen!K36</f>
        <v>0</v>
      </c>
    </row>
    <row r="19" spans="2:10" ht="15.75" thickBot="1" x14ac:dyDescent="0.3">
      <c r="B19" s="11">
        <v>0.58333333333333304</v>
      </c>
      <c r="C19" s="12">
        <v>0.60416666666666696</v>
      </c>
      <c r="D19" s="16">
        <f>Resumen!E37</f>
        <v>0</v>
      </c>
      <c r="E19" s="16">
        <f>Resumen!F37</f>
        <v>0</v>
      </c>
      <c r="F19" s="16">
        <f>Resumen!G37</f>
        <v>0</v>
      </c>
      <c r="G19" s="16">
        <f>Resumen!H37</f>
        <v>0</v>
      </c>
      <c r="H19" s="16">
        <f>Resumen!I37</f>
        <v>0</v>
      </c>
      <c r="I19" s="16" t="str">
        <f>Resumen!J37</f>
        <v>NoHOOP</v>
      </c>
      <c r="J19" s="16" t="str">
        <f>Resumen!K37</f>
        <v>NoHOOP</v>
      </c>
    </row>
    <row r="20" spans="2:10" ht="15.75" thickBot="1" x14ac:dyDescent="0.3">
      <c r="B20" s="12">
        <v>0.60416666666666596</v>
      </c>
      <c r="C20" s="12">
        <v>0.625</v>
      </c>
      <c r="D20" s="16">
        <f>Resumen!E38</f>
        <v>0</v>
      </c>
      <c r="E20" s="16">
        <f>Resumen!F38</f>
        <v>0</v>
      </c>
      <c r="F20" s="16">
        <f>Resumen!G38</f>
        <v>0</v>
      </c>
      <c r="G20" s="16">
        <f>Resumen!H38</f>
        <v>0</v>
      </c>
      <c r="H20" s="16">
        <f>Resumen!I38</f>
        <v>0</v>
      </c>
      <c r="I20" s="16" t="str">
        <f>Resumen!J38</f>
        <v>NoHOOP</v>
      </c>
      <c r="J20" s="16" t="str">
        <f>Resumen!K38</f>
        <v>NoHOOP</v>
      </c>
    </row>
    <row r="21" spans="2:10" ht="15.75" thickBot="1" x14ac:dyDescent="0.3">
      <c r="B21" s="11">
        <v>0.625</v>
      </c>
      <c r="C21" s="12">
        <v>0.64583333333333404</v>
      </c>
      <c r="D21" s="16">
        <f>Resumen!E39</f>
        <v>0</v>
      </c>
      <c r="E21" s="16">
        <f>Resumen!F39</f>
        <v>0</v>
      </c>
      <c r="F21" s="16">
        <f>Resumen!G39</f>
        <v>0</v>
      </c>
      <c r="G21" s="16">
        <f>Resumen!H39</f>
        <v>0</v>
      </c>
      <c r="H21" s="16">
        <f>Resumen!I39</f>
        <v>0</v>
      </c>
      <c r="I21" s="16" t="str">
        <f>Resumen!J39</f>
        <v>NoHOOP</v>
      </c>
      <c r="J21" s="16" t="str">
        <f>Resumen!K39</f>
        <v>NoHOOP</v>
      </c>
    </row>
    <row r="22" spans="2:10" ht="15.75" thickBot="1" x14ac:dyDescent="0.3">
      <c r="B22" s="12">
        <v>0.64583333333333304</v>
      </c>
      <c r="C22" s="12">
        <v>0.66666666666666696</v>
      </c>
      <c r="D22" s="16">
        <f>Resumen!E40</f>
        <v>0</v>
      </c>
      <c r="E22" s="16">
        <f>Resumen!F40</f>
        <v>0</v>
      </c>
      <c r="F22" s="16">
        <f>Resumen!G40</f>
        <v>0</v>
      </c>
      <c r="G22" s="16">
        <f>Resumen!H40</f>
        <v>0</v>
      </c>
      <c r="H22" s="16">
        <f>Resumen!I40</f>
        <v>0</v>
      </c>
      <c r="I22" s="16" t="str">
        <f>Resumen!J40</f>
        <v>NoHOOP</v>
      </c>
      <c r="J22" s="16" t="str">
        <f>Resumen!K40</f>
        <v>NoHOOP</v>
      </c>
    </row>
    <row r="23" spans="2:10" ht="15.75" thickBot="1" x14ac:dyDescent="0.3">
      <c r="B23" s="11">
        <v>0.66666666666666596</v>
      </c>
      <c r="C23" s="12">
        <v>0.6875</v>
      </c>
      <c r="D23" s="16">
        <f>Resumen!E41</f>
        <v>0</v>
      </c>
      <c r="E23" s="16">
        <f>Resumen!F41</f>
        <v>0</v>
      </c>
      <c r="F23" s="16">
        <f>Resumen!G41</f>
        <v>0</v>
      </c>
      <c r="G23" s="16">
        <f>Resumen!H41</f>
        <v>0</v>
      </c>
      <c r="H23" s="16">
        <f>Resumen!I41</f>
        <v>0</v>
      </c>
      <c r="I23" s="16" t="str">
        <f>Resumen!J41</f>
        <v>NoHOOP</v>
      </c>
      <c r="J23" s="16" t="str">
        <f>Resumen!K41</f>
        <v>NoHOOP</v>
      </c>
    </row>
    <row r="24" spans="2:10" ht="15.75" thickBot="1" x14ac:dyDescent="0.3">
      <c r="B24" s="12">
        <v>0.6875</v>
      </c>
      <c r="C24" s="12">
        <v>0.70833333333333404</v>
      </c>
      <c r="D24" s="16">
        <f>Resumen!E42</f>
        <v>0</v>
      </c>
      <c r="E24" s="16">
        <f>Resumen!F42</f>
        <v>0</v>
      </c>
      <c r="F24" s="16">
        <f>Resumen!G42</f>
        <v>0</v>
      </c>
      <c r="G24" s="16">
        <f>Resumen!H42</f>
        <v>0</v>
      </c>
      <c r="H24" s="16">
        <f>Resumen!I42</f>
        <v>0</v>
      </c>
      <c r="I24" s="16" t="str">
        <f>Resumen!J42</f>
        <v>NoHOOP</v>
      </c>
      <c r="J24" s="16" t="str">
        <f>Resumen!K42</f>
        <v>NoHOOP</v>
      </c>
    </row>
    <row r="25" spans="2:10" ht="15.75" thickBot="1" x14ac:dyDescent="0.3">
      <c r="B25" s="11">
        <v>0.70833333333333304</v>
      </c>
      <c r="C25" s="12">
        <v>0.72916666666666696</v>
      </c>
      <c r="D25" s="16">
        <f>Resumen!E43</f>
        <v>0</v>
      </c>
      <c r="E25" s="16">
        <f>Resumen!F43</f>
        <v>0</v>
      </c>
      <c r="F25" s="16">
        <f>Resumen!G43</f>
        <v>0</v>
      </c>
      <c r="G25" s="16">
        <f>Resumen!H43</f>
        <v>0</v>
      </c>
      <c r="H25" s="16">
        <f>Resumen!I43</f>
        <v>0</v>
      </c>
      <c r="I25" s="16" t="str">
        <f>Resumen!J43</f>
        <v>NoHOOP</v>
      </c>
      <c r="J25" s="16" t="str">
        <f>Resumen!K43</f>
        <v>NoHOOP</v>
      </c>
    </row>
    <row r="26" spans="2:10" ht="15.75" thickBot="1" x14ac:dyDescent="0.3">
      <c r="B26" s="12">
        <v>0.72916666666666596</v>
      </c>
      <c r="C26" s="12">
        <v>0.750000000000001</v>
      </c>
      <c r="D26" s="16">
        <f>Resumen!E44</f>
        <v>0</v>
      </c>
      <c r="E26" s="16">
        <f>Resumen!F44</f>
        <v>0</v>
      </c>
      <c r="F26" s="16">
        <f>Resumen!G44</f>
        <v>0</v>
      </c>
      <c r="G26" s="16">
        <f>Resumen!H44</f>
        <v>0</v>
      </c>
      <c r="H26" s="16">
        <f>Resumen!I44</f>
        <v>0</v>
      </c>
      <c r="I26" s="16" t="str">
        <f>Resumen!J44</f>
        <v>NoHOOP</v>
      </c>
      <c r="J26" s="16" t="str">
        <f>Resumen!K44</f>
        <v>NoHOOP</v>
      </c>
    </row>
    <row r="27" spans="2:10" ht="15.75" thickBot="1" x14ac:dyDescent="0.3">
      <c r="B27" s="11">
        <v>0.75</v>
      </c>
      <c r="C27" s="12">
        <v>0.77083333333333404</v>
      </c>
      <c r="D27" s="16">
        <f>Resumen!E45</f>
        <v>0</v>
      </c>
      <c r="E27" s="16">
        <f>Resumen!F45</f>
        <v>0</v>
      </c>
      <c r="F27" s="16">
        <f>Resumen!G45</f>
        <v>0</v>
      </c>
      <c r="G27" s="16">
        <f>Resumen!H45</f>
        <v>0</v>
      </c>
      <c r="H27" s="16">
        <f>Resumen!I45</f>
        <v>0</v>
      </c>
      <c r="I27" s="16" t="str">
        <f>Resumen!J45</f>
        <v>NoHOOP</v>
      </c>
      <c r="J27" s="16" t="str">
        <f>Resumen!K45</f>
        <v>NoHOOP</v>
      </c>
    </row>
    <row r="28" spans="2:10" ht="15.75" thickBot="1" x14ac:dyDescent="0.3">
      <c r="B28" s="12">
        <v>0.77083333333333304</v>
      </c>
      <c r="C28" s="12">
        <v>0.79166666666666696</v>
      </c>
      <c r="D28" s="16">
        <f>Resumen!E46</f>
        <v>0</v>
      </c>
      <c r="E28" s="16">
        <f>Resumen!F46</f>
        <v>0</v>
      </c>
      <c r="F28" s="16">
        <f>Resumen!G46</f>
        <v>0</v>
      </c>
      <c r="G28" s="16">
        <f>Resumen!H46</f>
        <v>0</v>
      </c>
      <c r="H28" s="16">
        <f>Resumen!I46</f>
        <v>0</v>
      </c>
      <c r="I28" s="16" t="str">
        <f>Resumen!J46</f>
        <v>NoHOOP</v>
      </c>
      <c r="J28" s="16" t="str">
        <f>Resumen!K46</f>
        <v>NoHOOP</v>
      </c>
    </row>
    <row r="29" spans="2:10" ht="15.75" thickBot="1" x14ac:dyDescent="0.3">
      <c r="B29" s="11">
        <v>0.79166666666666596</v>
      </c>
      <c r="C29" s="12">
        <v>0.812500000000001</v>
      </c>
      <c r="D29" s="16">
        <f>Resumen!E47</f>
        <v>0</v>
      </c>
      <c r="E29" s="16">
        <f>Resumen!F47</f>
        <v>0</v>
      </c>
      <c r="F29" s="16">
        <f>Resumen!G47</f>
        <v>0</v>
      </c>
      <c r="G29" s="16">
        <f>Resumen!H47</f>
        <v>0</v>
      </c>
      <c r="H29" s="16">
        <f>Resumen!I47</f>
        <v>0</v>
      </c>
      <c r="I29" s="16" t="str">
        <f>Resumen!J47</f>
        <v>NoHOOP</v>
      </c>
      <c r="J29" s="16" t="str">
        <f>Resumen!K47</f>
        <v>NoHOOP</v>
      </c>
    </row>
    <row r="30" spans="2:10" ht="15.75" thickBot="1" x14ac:dyDescent="0.3">
      <c r="B30" s="12">
        <v>0.8125</v>
      </c>
      <c r="C30" s="12">
        <v>0.83333333333333404</v>
      </c>
      <c r="D30" s="16">
        <f>Resumen!E48</f>
        <v>0</v>
      </c>
      <c r="E30" s="16">
        <f>Resumen!F48</f>
        <v>0</v>
      </c>
      <c r="F30" s="16">
        <f>Resumen!G48</f>
        <v>0</v>
      </c>
      <c r="G30" s="16">
        <f>Resumen!H48</f>
        <v>0</v>
      </c>
      <c r="H30" s="16">
        <f>Resumen!I48</f>
        <v>0</v>
      </c>
      <c r="I30" s="16" t="str">
        <f>Resumen!J48</f>
        <v>NoHOOP</v>
      </c>
      <c r="J30" s="16" t="str">
        <f>Resumen!K48</f>
        <v>NoHOOP</v>
      </c>
    </row>
    <row r="31" spans="2:10" ht="15.75" thickBot="1" x14ac:dyDescent="0.3">
      <c r="B31" s="11">
        <v>0.83333333333333304</v>
      </c>
      <c r="C31" s="12">
        <v>0.85416666666666696</v>
      </c>
      <c r="D31" s="16" t="str">
        <f>Resumen!E49</f>
        <v>NoHOOP</v>
      </c>
      <c r="E31" s="16" t="str">
        <f>Resumen!F49</f>
        <v>NoHOOP</v>
      </c>
      <c r="F31" s="16" t="str">
        <f>Resumen!G49</f>
        <v>NoHOOP</v>
      </c>
      <c r="G31" s="16" t="str">
        <f>Resumen!H49</f>
        <v>NoHOOP</v>
      </c>
      <c r="H31" s="16" t="str">
        <f>Resumen!I49</f>
        <v>NoHOOP</v>
      </c>
      <c r="I31" s="16" t="str">
        <f>Resumen!J49</f>
        <v>NoHOOP</v>
      </c>
      <c r="J31" s="16" t="str">
        <f>Resumen!K49</f>
        <v>NoHOOP</v>
      </c>
    </row>
    <row r="32" spans="2:10" ht="15.75" thickBot="1" x14ac:dyDescent="0.3">
      <c r="B32" s="12">
        <v>0.85416666666666596</v>
      </c>
      <c r="C32" s="12">
        <v>0.875000000000001</v>
      </c>
      <c r="D32" s="16" t="str">
        <f>Resumen!E50</f>
        <v>NoHOOP</v>
      </c>
      <c r="E32" s="16" t="str">
        <f>Resumen!F50</f>
        <v>NoHOOP</v>
      </c>
      <c r="F32" s="16" t="str">
        <f>Resumen!G50</f>
        <v>NoHOOP</v>
      </c>
      <c r="G32" s="16" t="str">
        <f>Resumen!H50</f>
        <v>NoHOOP</v>
      </c>
      <c r="H32" s="16" t="str">
        <f>Resumen!I50</f>
        <v>NoHOOP</v>
      </c>
      <c r="I32" s="16" t="str">
        <f>Resumen!J50</f>
        <v>NoHOOP</v>
      </c>
      <c r="J32" s="16" t="str">
        <f>Resumen!K50</f>
        <v>NoHOOP</v>
      </c>
    </row>
    <row r="33" spans="2:16" ht="15.75" thickBot="1" x14ac:dyDescent="0.3">
      <c r="B33" s="11">
        <v>0.874999999999999</v>
      </c>
      <c r="C33" s="12">
        <v>0.89583333333333404</v>
      </c>
      <c r="D33" s="16" t="str">
        <f>Resumen!E51</f>
        <v>NoHOOP</v>
      </c>
      <c r="E33" s="16" t="str">
        <f>Resumen!F51</f>
        <v>NoHOOP</v>
      </c>
      <c r="F33" s="16" t="str">
        <f>Resumen!G51</f>
        <v>NoHOOP</v>
      </c>
      <c r="G33" s="16" t="str">
        <f>Resumen!H51</f>
        <v>NoHOOP</v>
      </c>
      <c r="H33" s="16" t="str">
        <f>Resumen!I51</f>
        <v>NoHOOP</v>
      </c>
      <c r="I33" s="16" t="str">
        <f>Resumen!J51</f>
        <v>NoHOOP</v>
      </c>
      <c r="J33" s="16" t="str">
        <f>Resumen!K51</f>
        <v>NoHOOP</v>
      </c>
    </row>
    <row r="34" spans="2:16" ht="15.75" thickBot="1" x14ac:dyDescent="0.3">
      <c r="B34" s="12">
        <v>0.89583333333333304</v>
      </c>
      <c r="C34" s="12">
        <v>0.91666666666666696</v>
      </c>
      <c r="D34" s="16" t="str">
        <f>Resumen!E52</f>
        <v>NoHOOP</v>
      </c>
      <c r="E34" s="16" t="str">
        <f>Resumen!F52</f>
        <v>NoHOOP</v>
      </c>
      <c r="F34" s="16" t="str">
        <f>Resumen!G52</f>
        <v>NoHOOP</v>
      </c>
      <c r="G34" s="16" t="str">
        <f>Resumen!H52</f>
        <v>NoHOOP</v>
      </c>
      <c r="H34" s="16" t="str">
        <f>Resumen!I52</f>
        <v>NoHOOP</v>
      </c>
      <c r="I34" s="16" t="str">
        <f>Resumen!J52</f>
        <v>NoHOOP</v>
      </c>
      <c r="J34" s="16" t="str">
        <f>Resumen!K52</f>
        <v>NoHOOP</v>
      </c>
    </row>
    <row r="35" spans="2:16" ht="15.75" thickBot="1" x14ac:dyDescent="0.3"/>
    <row r="36" spans="2:16" ht="15.75" thickBot="1" x14ac:dyDescent="0.3">
      <c r="B36" s="25" t="s">
        <v>14</v>
      </c>
      <c r="C36" s="26"/>
    </row>
    <row r="37" spans="2:16" ht="15.75" thickBot="1" x14ac:dyDescent="0.3">
      <c r="B37" s="11">
        <v>0.25</v>
      </c>
      <c r="C37" s="12">
        <v>0.27083333333333331</v>
      </c>
      <c r="D37" t="e">
        <f>D3+D4+D5+D6+D7+D8+D9+D10</f>
        <v>#VALUE!</v>
      </c>
      <c r="E37" t="e">
        <f t="shared" ref="E37:J37" si="0">E3+E4+E5+E6+E7+E8+E9+E10</f>
        <v>#VALUE!</v>
      </c>
      <c r="F37" t="e">
        <f t="shared" si="0"/>
        <v>#VALUE!</v>
      </c>
      <c r="G37" t="e">
        <f t="shared" si="0"/>
        <v>#VALUE!</v>
      </c>
      <c r="H37" t="e">
        <f t="shared" si="0"/>
        <v>#VALUE!</v>
      </c>
      <c r="I37" t="e">
        <f>I3+I4+I5+I6+I7+I8+I9+I10</f>
        <v>#VALUE!</v>
      </c>
      <c r="J37" t="e">
        <f t="shared" si="0"/>
        <v>#VALUE!</v>
      </c>
    </row>
    <row r="38" spans="2:16" ht="15.75" thickBot="1" x14ac:dyDescent="0.3">
      <c r="B38" s="12">
        <v>0.27083333333333331</v>
      </c>
      <c r="C38" s="12">
        <v>0.29166666666666669</v>
      </c>
      <c r="D38">
        <f t="shared" ref="D38:J38" si="1">D4+D5+D6+D7+D8+D9+D10+D11</f>
        <v>175</v>
      </c>
      <c r="E38">
        <f t="shared" si="1"/>
        <v>175</v>
      </c>
      <c r="F38">
        <f t="shared" si="1"/>
        <v>175</v>
      </c>
      <c r="G38">
        <f t="shared" si="1"/>
        <v>175</v>
      </c>
      <c r="H38">
        <f t="shared" si="1"/>
        <v>175</v>
      </c>
      <c r="I38" t="e">
        <f t="shared" si="1"/>
        <v>#VALUE!</v>
      </c>
      <c r="J38" t="e">
        <f t="shared" si="1"/>
        <v>#VALUE!</v>
      </c>
    </row>
    <row r="39" spans="2:16" ht="15.75" thickBot="1" x14ac:dyDescent="0.3">
      <c r="B39" s="11">
        <v>0.29166666666666702</v>
      </c>
      <c r="C39" s="12">
        <v>0.3125</v>
      </c>
      <c r="D39">
        <f t="shared" ref="D39:J39" si="2">D5+D6+D7+D8+D9+D10+D11+D12</f>
        <v>210</v>
      </c>
      <c r="E39">
        <f t="shared" si="2"/>
        <v>210</v>
      </c>
      <c r="F39">
        <f t="shared" si="2"/>
        <v>210</v>
      </c>
      <c r="G39">
        <f t="shared" si="2"/>
        <v>210</v>
      </c>
      <c r="H39">
        <f t="shared" si="2"/>
        <v>210</v>
      </c>
      <c r="I39" t="e">
        <f t="shared" si="2"/>
        <v>#VALUE!</v>
      </c>
      <c r="J39" t="e">
        <f t="shared" si="2"/>
        <v>#VALUE!</v>
      </c>
    </row>
    <row r="40" spans="2:16" ht="15.75" thickBot="1" x14ac:dyDescent="0.3">
      <c r="B40" s="12">
        <v>0.3125</v>
      </c>
      <c r="C40" s="12">
        <v>0.33333333333333298</v>
      </c>
      <c r="D40">
        <f t="shared" ref="D40:J40" si="3">D6+D7+D8+D9+D10+D11+D12+D13</f>
        <v>238</v>
      </c>
      <c r="E40">
        <f t="shared" si="3"/>
        <v>238</v>
      </c>
      <c r="F40">
        <f t="shared" si="3"/>
        <v>238</v>
      </c>
      <c r="G40">
        <f t="shared" si="3"/>
        <v>238</v>
      </c>
      <c r="H40">
        <f t="shared" si="3"/>
        <v>238</v>
      </c>
      <c r="I40" t="e">
        <f t="shared" si="3"/>
        <v>#VALUE!</v>
      </c>
      <c r="J40" t="e">
        <f t="shared" si="3"/>
        <v>#VALUE!</v>
      </c>
    </row>
    <row r="41" spans="2:16" ht="15.75" thickBot="1" x14ac:dyDescent="0.3">
      <c r="B41" s="11">
        <v>0.33333333333333298</v>
      </c>
      <c r="C41" s="12">
        <v>0.35416666666666702</v>
      </c>
      <c r="D41">
        <f t="shared" ref="D41:J41" si="4">D7+D8+D9+D10+D11+D12+D13+D14</f>
        <v>252</v>
      </c>
      <c r="E41">
        <f t="shared" si="4"/>
        <v>252</v>
      </c>
      <c r="F41">
        <f t="shared" si="4"/>
        <v>252</v>
      </c>
      <c r="G41">
        <f t="shared" si="4"/>
        <v>252</v>
      </c>
      <c r="H41">
        <f t="shared" si="4"/>
        <v>252</v>
      </c>
      <c r="I41">
        <f>I7+I8+I9+I10+I11+I12+I13+I14</f>
        <v>0</v>
      </c>
      <c r="J41">
        <f t="shared" si="4"/>
        <v>0</v>
      </c>
    </row>
    <row r="42" spans="2:16" ht="15.75" thickBot="1" x14ac:dyDescent="0.3">
      <c r="B42" s="12">
        <v>0.35416666666666702</v>
      </c>
      <c r="C42" s="12">
        <v>0.375</v>
      </c>
      <c r="D42">
        <f t="shared" ref="D42:J42" si="5">D8+D9+D10+D11+D12+D13+D14+D15</f>
        <v>252</v>
      </c>
      <c r="E42">
        <f t="shared" si="5"/>
        <v>252</v>
      </c>
      <c r="F42">
        <f t="shared" si="5"/>
        <v>252</v>
      </c>
      <c r="G42">
        <f t="shared" si="5"/>
        <v>252</v>
      </c>
      <c r="H42">
        <f t="shared" si="5"/>
        <v>252</v>
      </c>
      <c r="I42">
        <f>I8+I9+I10+I11+I12+I13+I14+I15</f>
        <v>0</v>
      </c>
      <c r="J42">
        <f t="shared" si="5"/>
        <v>0</v>
      </c>
    </row>
    <row r="43" spans="2:16" ht="15.75" thickBot="1" x14ac:dyDescent="0.3">
      <c r="B43" s="11">
        <v>0.375</v>
      </c>
      <c r="C43" s="12">
        <v>0.39583333333333298</v>
      </c>
      <c r="D43">
        <f t="shared" ref="D43:J43" si="6">D9+D10+D11+D12+D13+D14+D15+D16</f>
        <v>238</v>
      </c>
      <c r="E43">
        <f t="shared" si="6"/>
        <v>238</v>
      </c>
      <c r="F43">
        <f t="shared" si="6"/>
        <v>238</v>
      </c>
      <c r="G43">
        <f t="shared" si="6"/>
        <v>238</v>
      </c>
      <c r="H43">
        <f t="shared" si="6"/>
        <v>238</v>
      </c>
      <c r="I43">
        <f>I9+I10+I11+I12+I13+I14+I15+I16</f>
        <v>0</v>
      </c>
      <c r="J43">
        <f t="shared" si="6"/>
        <v>0</v>
      </c>
    </row>
    <row r="44" spans="2:16" ht="15.75" thickBot="1" x14ac:dyDescent="0.3">
      <c r="B44" s="12">
        <v>0.39583333333333298</v>
      </c>
      <c r="C44" s="12">
        <v>0.41666666666666702</v>
      </c>
      <c r="D44">
        <f t="shared" ref="D44:J44" si="7">D10+D11+D12+D13+D14+D15+D16+D17</f>
        <v>210</v>
      </c>
      <c r="E44">
        <f t="shared" si="7"/>
        <v>210</v>
      </c>
      <c r="F44">
        <f t="shared" si="7"/>
        <v>210</v>
      </c>
      <c r="G44">
        <f t="shared" si="7"/>
        <v>210</v>
      </c>
      <c r="H44">
        <f t="shared" si="7"/>
        <v>210</v>
      </c>
      <c r="I44">
        <f>I10+I11+I12+I13+I14+I15+I16+I17</f>
        <v>0</v>
      </c>
      <c r="J44">
        <f t="shared" si="7"/>
        <v>0</v>
      </c>
    </row>
    <row r="45" spans="2:16" ht="15.75" thickBot="1" x14ac:dyDescent="0.3">
      <c r="B45" s="11">
        <v>0.41666666666666702</v>
      </c>
      <c r="C45" s="12">
        <v>0.4375</v>
      </c>
      <c r="D45">
        <f t="shared" ref="D45:J45" si="8">D11+D12+D13+D14+D15+D16+D17+D18</f>
        <v>175</v>
      </c>
      <c r="E45">
        <f t="shared" si="8"/>
        <v>175</v>
      </c>
      <c r="F45">
        <f t="shared" si="8"/>
        <v>175</v>
      </c>
      <c r="G45">
        <f t="shared" si="8"/>
        <v>175</v>
      </c>
      <c r="H45">
        <f t="shared" si="8"/>
        <v>175</v>
      </c>
      <c r="I45">
        <f>I11+I12+I13+I14+I15+I16+I17+I18</f>
        <v>0</v>
      </c>
      <c r="J45">
        <f t="shared" si="8"/>
        <v>0</v>
      </c>
    </row>
    <row r="46" spans="2:16" ht="15.75" thickBot="1" x14ac:dyDescent="0.3">
      <c r="B46" s="12">
        <v>0.4375</v>
      </c>
      <c r="C46" s="12">
        <v>0.45833333333333298</v>
      </c>
      <c r="D46">
        <f t="shared" ref="D46:J46" si="9">D12+D13+D14+D15+D16+D17+D18+D19</f>
        <v>140</v>
      </c>
      <c r="E46">
        <f t="shared" si="9"/>
        <v>140</v>
      </c>
      <c r="F46">
        <f t="shared" si="9"/>
        <v>140</v>
      </c>
      <c r="G46">
        <f t="shared" si="9"/>
        <v>140</v>
      </c>
      <c r="H46">
        <f t="shared" si="9"/>
        <v>140</v>
      </c>
      <c r="I46" t="e">
        <f t="shared" si="9"/>
        <v>#VALUE!</v>
      </c>
      <c r="J46" t="e">
        <f t="shared" si="9"/>
        <v>#VALUE!</v>
      </c>
      <c r="M46">
        <v>1</v>
      </c>
      <c r="N46">
        <v>4</v>
      </c>
      <c r="O46">
        <f>M46*0.5</f>
        <v>0.5</v>
      </c>
      <c r="P46">
        <f>3.5+O46</f>
        <v>4</v>
      </c>
    </row>
    <row r="47" spans="2:16" ht="15.75" thickBot="1" x14ac:dyDescent="0.3">
      <c r="B47" s="11">
        <v>0.45833333333333298</v>
      </c>
      <c r="C47" s="12">
        <v>0.47916666666666702</v>
      </c>
      <c r="D47">
        <f t="shared" ref="D47:J47" si="10">D13+D14+D15+D16+D17+D18+D19+D20</f>
        <v>105</v>
      </c>
      <c r="E47">
        <f t="shared" si="10"/>
        <v>105</v>
      </c>
      <c r="F47">
        <f t="shared" si="10"/>
        <v>105</v>
      </c>
      <c r="G47">
        <f t="shared" si="10"/>
        <v>105</v>
      </c>
      <c r="H47">
        <f t="shared" si="10"/>
        <v>105</v>
      </c>
      <c r="I47" t="e">
        <f t="shared" si="10"/>
        <v>#VALUE!</v>
      </c>
      <c r="J47" t="e">
        <f t="shared" si="10"/>
        <v>#VALUE!</v>
      </c>
      <c r="M47">
        <v>2</v>
      </c>
      <c r="N47">
        <v>4.5</v>
      </c>
      <c r="O47">
        <f t="shared" ref="O47:O54" si="11">M47*0.5</f>
        <v>1</v>
      </c>
      <c r="P47">
        <f t="shared" ref="P47:P54" si="12">3.5+O47</f>
        <v>4.5</v>
      </c>
    </row>
    <row r="48" spans="2:16" ht="15.75" thickBot="1" x14ac:dyDescent="0.3">
      <c r="B48" s="12">
        <v>0.47916666666666602</v>
      </c>
      <c r="C48" s="12">
        <v>0.5</v>
      </c>
      <c r="D48">
        <f t="shared" ref="D48:J48" si="13">D14+D15+D16+D17+D18+D19+D20+D21</f>
        <v>70</v>
      </c>
      <c r="E48">
        <f t="shared" si="13"/>
        <v>70</v>
      </c>
      <c r="F48">
        <f t="shared" si="13"/>
        <v>70</v>
      </c>
      <c r="G48">
        <f t="shared" si="13"/>
        <v>70</v>
      </c>
      <c r="H48">
        <f t="shared" si="13"/>
        <v>70</v>
      </c>
      <c r="I48" t="e">
        <f t="shared" si="13"/>
        <v>#VALUE!</v>
      </c>
      <c r="J48" t="e">
        <f t="shared" si="13"/>
        <v>#VALUE!</v>
      </c>
      <c r="M48">
        <v>3</v>
      </c>
      <c r="N48">
        <v>5</v>
      </c>
      <c r="O48">
        <f t="shared" si="11"/>
        <v>1.5</v>
      </c>
      <c r="P48">
        <f t="shared" si="12"/>
        <v>5</v>
      </c>
    </row>
    <row r="49" spans="2:16" ht="15.75" thickBot="1" x14ac:dyDescent="0.3">
      <c r="B49" s="11">
        <v>0.5</v>
      </c>
      <c r="C49" s="12">
        <v>0.52083333333333304</v>
      </c>
      <c r="D49">
        <f t="shared" ref="D49:J49" si="14">D15+D16+D17+D18+D19+D20+D21+D22</f>
        <v>42</v>
      </c>
      <c r="E49">
        <f t="shared" si="14"/>
        <v>42</v>
      </c>
      <c r="F49">
        <f t="shared" si="14"/>
        <v>42</v>
      </c>
      <c r="G49">
        <f t="shared" si="14"/>
        <v>42</v>
      </c>
      <c r="H49">
        <f t="shared" si="14"/>
        <v>42</v>
      </c>
      <c r="I49" t="e">
        <f t="shared" si="14"/>
        <v>#VALUE!</v>
      </c>
      <c r="J49" t="e">
        <f t="shared" si="14"/>
        <v>#VALUE!</v>
      </c>
      <c r="M49">
        <v>4</v>
      </c>
      <c r="N49">
        <v>5.5</v>
      </c>
      <c r="O49">
        <f t="shared" si="11"/>
        <v>2</v>
      </c>
      <c r="P49">
        <f t="shared" si="12"/>
        <v>5.5</v>
      </c>
    </row>
    <row r="50" spans="2:16" ht="15.75" thickBot="1" x14ac:dyDescent="0.3">
      <c r="B50" s="12">
        <v>0.52083333333333304</v>
      </c>
      <c r="C50" s="12">
        <v>0.54166666666666696</v>
      </c>
      <c r="D50">
        <f t="shared" ref="D50:J50" si="15">D16+D17+D18+D19+D20+D21+D22+D23</f>
        <v>21</v>
      </c>
      <c r="E50">
        <f t="shared" si="15"/>
        <v>21</v>
      </c>
      <c r="F50">
        <f t="shared" si="15"/>
        <v>21</v>
      </c>
      <c r="G50">
        <f t="shared" si="15"/>
        <v>21</v>
      </c>
      <c r="H50">
        <f t="shared" si="15"/>
        <v>21</v>
      </c>
      <c r="I50" t="e">
        <f t="shared" si="15"/>
        <v>#VALUE!</v>
      </c>
      <c r="J50" t="e">
        <f t="shared" si="15"/>
        <v>#VALUE!</v>
      </c>
      <c r="M50">
        <v>5</v>
      </c>
      <c r="N50">
        <v>6</v>
      </c>
      <c r="O50">
        <f t="shared" si="11"/>
        <v>2.5</v>
      </c>
      <c r="P50">
        <f t="shared" si="12"/>
        <v>6</v>
      </c>
    </row>
    <row r="51" spans="2:16" ht="15.75" thickBot="1" x14ac:dyDescent="0.3">
      <c r="B51" s="11">
        <v>0.54166666666666596</v>
      </c>
      <c r="C51" s="12">
        <v>0.5625</v>
      </c>
      <c r="D51">
        <f t="shared" ref="D51:J51" si="16">D17+D18+D19+D20+D21+D22+D23+D24</f>
        <v>7</v>
      </c>
      <c r="E51">
        <f t="shared" si="16"/>
        <v>7</v>
      </c>
      <c r="F51">
        <f t="shared" si="16"/>
        <v>7</v>
      </c>
      <c r="G51">
        <f t="shared" si="16"/>
        <v>7</v>
      </c>
      <c r="H51">
        <f t="shared" si="16"/>
        <v>7</v>
      </c>
      <c r="I51" t="e">
        <f t="shared" si="16"/>
        <v>#VALUE!</v>
      </c>
      <c r="J51" t="e">
        <f t="shared" si="16"/>
        <v>#VALUE!</v>
      </c>
      <c r="M51">
        <v>6</v>
      </c>
      <c r="N51">
        <v>6.5</v>
      </c>
      <c r="O51">
        <f t="shared" si="11"/>
        <v>3</v>
      </c>
      <c r="P51">
        <f t="shared" si="12"/>
        <v>6.5</v>
      </c>
    </row>
    <row r="52" spans="2:16" ht="15.75" thickBot="1" x14ac:dyDescent="0.3">
      <c r="B52" s="12">
        <v>0.5625</v>
      </c>
      <c r="C52" s="12">
        <v>0.58333333333333404</v>
      </c>
      <c r="D52">
        <f t="shared" ref="D52:J52" si="17">D18+D19+D20+D21+D22+D23+D24+D25</f>
        <v>0</v>
      </c>
      <c r="E52">
        <f t="shared" si="17"/>
        <v>0</v>
      </c>
      <c r="F52">
        <f t="shared" si="17"/>
        <v>0</v>
      </c>
      <c r="G52">
        <f t="shared" si="17"/>
        <v>0</v>
      </c>
      <c r="H52">
        <f t="shared" si="17"/>
        <v>0</v>
      </c>
      <c r="I52" t="e">
        <f t="shared" si="17"/>
        <v>#VALUE!</v>
      </c>
      <c r="J52" t="e">
        <f t="shared" si="17"/>
        <v>#VALUE!</v>
      </c>
      <c r="M52">
        <v>7</v>
      </c>
      <c r="N52">
        <v>7</v>
      </c>
      <c r="O52">
        <f t="shared" si="11"/>
        <v>3.5</v>
      </c>
      <c r="P52">
        <f t="shared" si="12"/>
        <v>7</v>
      </c>
    </row>
    <row r="53" spans="2:16" ht="15.75" thickBot="1" x14ac:dyDescent="0.3">
      <c r="B53" s="11">
        <v>0.58333333333333304</v>
      </c>
      <c r="C53" s="12">
        <v>0.60416666666666696</v>
      </c>
      <c r="D53">
        <f t="shared" ref="D53:J53" si="18">D19+D20+D21+D22+D23+D24+D25+D26</f>
        <v>0</v>
      </c>
      <c r="E53">
        <f t="shared" si="18"/>
        <v>0</v>
      </c>
      <c r="F53">
        <f t="shared" si="18"/>
        <v>0</v>
      </c>
      <c r="G53">
        <f t="shared" si="18"/>
        <v>0</v>
      </c>
      <c r="H53">
        <f t="shared" si="18"/>
        <v>0</v>
      </c>
      <c r="I53" t="e">
        <f t="shared" si="18"/>
        <v>#VALUE!</v>
      </c>
      <c r="J53" t="e">
        <f t="shared" si="18"/>
        <v>#VALUE!</v>
      </c>
      <c r="M53">
        <v>8</v>
      </c>
      <c r="N53">
        <v>7.5</v>
      </c>
      <c r="O53">
        <f t="shared" si="11"/>
        <v>4</v>
      </c>
      <c r="P53">
        <f t="shared" si="12"/>
        <v>7.5</v>
      </c>
    </row>
    <row r="54" spans="2:16" ht="15.75" thickBot="1" x14ac:dyDescent="0.3">
      <c r="B54" s="12">
        <v>0.60416666666666596</v>
      </c>
      <c r="C54" s="12">
        <v>0.625</v>
      </c>
      <c r="D54">
        <f t="shared" ref="D54:J54" si="19">D20+D21+D22+D23+D24+D25+D26+D27</f>
        <v>0</v>
      </c>
      <c r="E54">
        <f t="shared" si="19"/>
        <v>0</v>
      </c>
      <c r="F54">
        <f t="shared" si="19"/>
        <v>0</v>
      </c>
      <c r="G54">
        <f t="shared" si="19"/>
        <v>0</v>
      </c>
      <c r="H54">
        <f t="shared" si="19"/>
        <v>0</v>
      </c>
      <c r="I54" t="e">
        <f t="shared" si="19"/>
        <v>#VALUE!</v>
      </c>
      <c r="J54" t="e">
        <f t="shared" si="19"/>
        <v>#VALUE!</v>
      </c>
      <c r="M54">
        <v>9</v>
      </c>
      <c r="N54">
        <v>8</v>
      </c>
      <c r="O54">
        <f t="shared" si="11"/>
        <v>4.5</v>
      </c>
      <c r="P54">
        <f t="shared" si="12"/>
        <v>8</v>
      </c>
    </row>
    <row r="55" spans="2:16" ht="15.75" thickBot="1" x14ac:dyDescent="0.3">
      <c r="B55" s="11">
        <v>0.625</v>
      </c>
      <c r="C55" s="12">
        <v>0.64583333333333404</v>
      </c>
      <c r="D55">
        <f t="shared" ref="D55:J55" si="20">D21+D22+D23+D24+D25+D26+D27+D28</f>
        <v>0</v>
      </c>
      <c r="E55">
        <f t="shared" si="20"/>
        <v>0</v>
      </c>
      <c r="F55">
        <f t="shared" si="20"/>
        <v>0</v>
      </c>
      <c r="G55">
        <f t="shared" si="20"/>
        <v>0</v>
      </c>
      <c r="H55">
        <f t="shared" si="20"/>
        <v>0</v>
      </c>
      <c r="I55" t="e">
        <f t="shared" si="20"/>
        <v>#VALUE!</v>
      </c>
      <c r="J55" t="e">
        <f t="shared" si="20"/>
        <v>#VALUE!</v>
      </c>
    </row>
    <row r="56" spans="2:16" ht="15.75" thickBot="1" x14ac:dyDescent="0.3">
      <c r="B56" s="12">
        <v>0.64583333333333304</v>
      </c>
      <c r="C56" s="12">
        <v>0.66666666666666696</v>
      </c>
      <c r="D56">
        <f t="shared" ref="D56:J56" si="21">D22+D23+D24+D25+D26+D27+D28+D29</f>
        <v>0</v>
      </c>
      <c r="E56">
        <f t="shared" si="21"/>
        <v>0</v>
      </c>
      <c r="F56">
        <f t="shared" si="21"/>
        <v>0</v>
      </c>
      <c r="G56">
        <f t="shared" si="21"/>
        <v>0</v>
      </c>
      <c r="H56">
        <f t="shared" si="21"/>
        <v>0</v>
      </c>
      <c r="I56" t="e">
        <f t="shared" si="21"/>
        <v>#VALUE!</v>
      </c>
      <c r="J56" t="e">
        <f t="shared" si="21"/>
        <v>#VALUE!</v>
      </c>
    </row>
    <row r="57" spans="2:16" ht="15.75" thickBot="1" x14ac:dyDescent="0.3">
      <c r="B57" s="11">
        <v>0.66666666666666596</v>
      </c>
      <c r="C57" s="12">
        <v>0.6875</v>
      </c>
      <c r="D57">
        <f>D23+D24+D25+D26+D27+D28+D29+D30</f>
        <v>0</v>
      </c>
      <c r="E57">
        <f t="shared" ref="E57:J57" si="22">E23+E24+E25+E26+E27+E28+E29+E30</f>
        <v>0</v>
      </c>
      <c r="F57">
        <f t="shared" si="22"/>
        <v>0</v>
      </c>
      <c r="G57">
        <f t="shared" si="22"/>
        <v>0</v>
      </c>
      <c r="H57">
        <f t="shared" si="22"/>
        <v>0</v>
      </c>
      <c r="I57" t="e">
        <f t="shared" si="22"/>
        <v>#VALUE!</v>
      </c>
      <c r="J57" t="e">
        <f t="shared" si="22"/>
        <v>#VALUE!</v>
      </c>
    </row>
    <row r="58" spans="2:16" ht="15.75" thickBot="1" x14ac:dyDescent="0.3">
      <c r="B58" s="12">
        <v>0.6875</v>
      </c>
      <c r="C58" s="12">
        <v>0.70833333333333404</v>
      </c>
      <c r="D58" t="e">
        <f t="shared" ref="D58:J58" si="23">D24+D25+D26+D27+D28+D29+D30+D31</f>
        <v>#VALUE!</v>
      </c>
      <c r="E58" t="e">
        <f t="shared" si="23"/>
        <v>#VALUE!</v>
      </c>
      <c r="F58" t="e">
        <f t="shared" si="23"/>
        <v>#VALUE!</v>
      </c>
      <c r="G58" t="e">
        <f t="shared" si="23"/>
        <v>#VALUE!</v>
      </c>
      <c r="H58" t="e">
        <f t="shared" si="23"/>
        <v>#VALUE!</v>
      </c>
      <c r="I58" t="e">
        <f t="shared" si="23"/>
        <v>#VALUE!</v>
      </c>
      <c r="J58" t="e">
        <f t="shared" si="23"/>
        <v>#VALUE!</v>
      </c>
    </row>
    <row r="59" spans="2:16" ht="15.75" thickBot="1" x14ac:dyDescent="0.3">
      <c r="B59" s="11">
        <v>0.70833333333333304</v>
      </c>
      <c r="C59" s="12">
        <v>0.72916666666666696</v>
      </c>
      <c r="D59" t="e">
        <f t="shared" ref="D59:J59" si="24">D25+D26+D27+D28+D29+D30+D31+D32</f>
        <v>#VALUE!</v>
      </c>
      <c r="E59" t="e">
        <f t="shared" si="24"/>
        <v>#VALUE!</v>
      </c>
      <c r="F59" t="e">
        <f t="shared" si="24"/>
        <v>#VALUE!</v>
      </c>
      <c r="G59" t="e">
        <f t="shared" si="24"/>
        <v>#VALUE!</v>
      </c>
      <c r="H59" t="e">
        <f t="shared" si="24"/>
        <v>#VALUE!</v>
      </c>
      <c r="I59" t="e">
        <f t="shared" si="24"/>
        <v>#VALUE!</v>
      </c>
      <c r="J59" t="e">
        <f t="shared" si="24"/>
        <v>#VALUE!</v>
      </c>
    </row>
    <row r="60" spans="2:16" ht="15.75" thickBot="1" x14ac:dyDescent="0.3">
      <c r="B60" s="12">
        <v>0.72916666666666596</v>
      </c>
      <c r="C60" s="12">
        <v>0.750000000000001</v>
      </c>
      <c r="D60" t="e">
        <f t="shared" ref="D60:J60" si="25">D26+D27+D28+D29+D30+D31+D32+D33</f>
        <v>#VALUE!</v>
      </c>
      <c r="E60" t="e">
        <f t="shared" si="25"/>
        <v>#VALUE!</v>
      </c>
      <c r="F60" t="e">
        <f t="shared" si="25"/>
        <v>#VALUE!</v>
      </c>
      <c r="G60" t="e">
        <f t="shared" si="25"/>
        <v>#VALUE!</v>
      </c>
      <c r="H60" t="e">
        <f t="shared" si="25"/>
        <v>#VALUE!</v>
      </c>
      <c r="I60" t="e">
        <f t="shared" si="25"/>
        <v>#VALUE!</v>
      </c>
      <c r="J60" t="e">
        <f t="shared" si="25"/>
        <v>#VALUE!</v>
      </c>
    </row>
    <row r="61" spans="2:16" ht="15.75" thickBot="1" x14ac:dyDescent="0.3">
      <c r="B61" s="11">
        <v>0.75</v>
      </c>
      <c r="C61" s="12">
        <v>0.77083333333333404</v>
      </c>
      <c r="D61" t="e">
        <f t="shared" ref="D61:J61" si="26">D27+D28+D29+D30+D31+D32+D33+D34</f>
        <v>#VALUE!</v>
      </c>
      <c r="E61" t="e">
        <f t="shared" si="26"/>
        <v>#VALUE!</v>
      </c>
      <c r="F61" t="e">
        <f t="shared" si="26"/>
        <v>#VALUE!</v>
      </c>
      <c r="G61" t="e">
        <f t="shared" si="26"/>
        <v>#VALUE!</v>
      </c>
      <c r="H61" t="e">
        <f t="shared" si="26"/>
        <v>#VALUE!</v>
      </c>
      <c r="I61" t="e">
        <f t="shared" si="26"/>
        <v>#VALUE!</v>
      </c>
      <c r="J61" t="e">
        <f t="shared" si="26"/>
        <v>#VALUE!</v>
      </c>
    </row>
    <row r="62" spans="2:16" ht="15.75" thickBot="1" x14ac:dyDescent="0.3">
      <c r="B62" s="12">
        <v>0.77083333333333304</v>
      </c>
      <c r="C62" s="12">
        <v>0.79166666666666696</v>
      </c>
      <c r="D62" t="e">
        <f t="shared" ref="D62:J62" si="27">D28+D29+D30+D31+D32+D33+D34+D35</f>
        <v>#VALUE!</v>
      </c>
      <c r="E62" t="e">
        <f t="shared" si="27"/>
        <v>#VALUE!</v>
      </c>
      <c r="F62" t="e">
        <f t="shared" si="27"/>
        <v>#VALUE!</v>
      </c>
      <c r="G62" t="e">
        <f t="shared" si="27"/>
        <v>#VALUE!</v>
      </c>
      <c r="H62" t="e">
        <f t="shared" si="27"/>
        <v>#VALUE!</v>
      </c>
      <c r="I62" t="e">
        <f t="shared" si="27"/>
        <v>#VALUE!</v>
      </c>
      <c r="J62" t="e">
        <f t="shared" si="27"/>
        <v>#VALUE!</v>
      </c>
    </row>
    <row r="63" spans="2:16" ht="15.75" thickBot="1" x14ac:dyDescent="0.3">
      <c r="B63" s="11">
        <v>0.79166666666666596</v>
      </c>
      <c r="C63" s="12">
        <v>0.812500000000001</v>
      </c>
      <c r="D63" t="e">
        <f t="shared" ref="D63:J63" si="28">D29+D30+D31+D32+D33+D34+D35+D36</f>
        <v>#VALUE!</v>
      </c>
      <c r="E63" t="e">
        <f t="shared" si="28"/>
        <v>#VALUE!</v>
      </c>
      <c r="F63" t="e">
        <f t="shared" si="28"/>
        <v>#VALUE!</v>
      </c>
      <c r="G63" t="e">
        <f t="shared" si="28"/>
        <v>#VALUE!</v>
      </c>
      <c r="H63" t="e">
        <f t="shared" si="28"/>
        <v>#VALUE!</v>
      </c>
      <c r="I63" t="e">
        <f t="shared" si="28"/>
        <v>#VALUE!</v>
      </c>
      <c r="J63" t="e">
        <f t="shared" si="28"/>
        <v>#VALUE!</v>
      </c>
    </row>
    <row r="64" spans="2:16" ht="15.75" thickBot="1" x14ac:dyDescent="0.3">
      <c r="B64" s="12">
        <v>0.8125</v>
      </c>
      <c r="C64" s="12">
        <v>0.83333333333333404</v>
      </c>
      <c r="D64" t="e">
        <f t="shared" ref="D64:J64" si="29">D30+D31+D32+D33+D34+D35+D36+D37</f>
        <v>#VALUE!</v>
      </c>
      <c r="E64" t="e">
        <f t="shared" si="29"/>
        <v>#VALUE!</v>
      </c>
      <c r="F64" t="e">
        <f t="shared" si="29"/>
        <v>#VALUE!</v>
      </c>
      <c r="G64" t="e">
        <f t="shared" si="29"/>
        <v>#VALUE!</v>
      </c>
      <c r="H64" t="e">
        <f t="shared" si="29"/>
        <v>#VALUE!</v>
      </c>
      <c r="I64" t="e">
        <f t="shared" si="29"/>
        <v>#VALUE!</v>
      </c>
      <c r="J64" t="e">
        <f t="shared" si="29"/>
        <v>#VALUE!</v>
      </c>
    </row>
    <row r="65" spans="2:10" ht="15.75" thickBot="1" x14ac:dyDescent="0.3">
      <c r="B65" s="11">
        <v>0.83333333333333304</v>
      </c>
      <c r="C65" s="12">
        <v>0.85416666666666696</v>
      </c>
      <c r="D65" t="e">
        <f t="shared" ref="D65:J65" si="30">D31+D32+D33+D34+D35+D36+D37+D38</f>
        <v>#VALUE!</v>
      </c>
      <c r="E65" t="e">
        <f t="shared" si="30"/>
        <v>#VALUE!</v>
      </c>
      <c r="F65" t="e">
        <f t="shared" si="30"/>
        <v>#VALUE!</v>
      </c>
      <c r="G65" t="e">
        <f t="shared" si="30"/>
        <v>#VALUE!</v>
      </c>
      <c r="H65" t="e">
        <f t="shared" si="30"/>
        <v>#VALUE!</v>
      </c>
      <c r="I65" t="e">
        <f t="shared" si="30"/>
        <v>#VALUE!</v>
      </c>
      <c r="J65" t="e">
        <f t="shared" si="30"/>
        <v>#VALUE!</v>
      </c>
    </row>
    <row r="66" spans="2:10" ht="15.75" thickBot="1" x14ac:dyDescent="0.3">
      <c r="B66" s="12">
        <v>0.85416666666666596</v>
      </c>
      <c r="C66" s="12">
        <v>0.875000000000001</v>
      </c>
      <c r="D66" t="e">
        <f t="shared" ref="D66:J66" si="31">D32+D33+D34+D35+D36+D37+D38+D39</f>
        <v>#VALUE!</v>
      </c>
      <c r="E66" t="e">
        <f t="shared" si="31"/>
        <v>#VALUE!</v>
      </c>
      <c r="F66" t="e">
        <f t="shared" si="31"/>
        <v>#VALUE!</v>
      </c>
      <c r="G66" t="e">
        <f t="shared" si="31"/>
        <v>#VALUE!</v>
      </c>
      <c r="H66" t="e">
        <f t="shared" si="31"/>
        <v>#VALUE!</v>
      </c>
      <c r="I66" t="e">
        <f t="shared" si="31"/>
        <v>#VALUE!</v>
      </c>
      <c r="J66" t="e">
        <f t="shared" si="31"/>
        <v>#VALUE!</v>
      </c>
    </row>
    <row r="67" spans="2:10" ht="15.75" thickBot="1" x14ac:dyDescent="0.3">
      <c r="B67" s="11">
        <v>0.874999999999999</v>
      </c>
      <c r="C67" s="12">
        <v>0.89583333333333404</v>
      </c>
      <c r="D67" t="e">
        <f t="shared" ref="D67:J67" si="32">D33+D34+D35+D36+D37+D38+D39+D40</f>
        <v>#VALUE!</v>
      </c>
      <c r="E67" t="e">
        <f t="shared" si="32"/>
        <v>#VALUE!</v>
      </c>
      <c r="F67" t="e">
        <f t="shared" si="32"/>
        <v>#VALUE!</v>
      </c>
      <c r="G67" t="e">
        <f t="shared" si="32"/>
        <v>#VALUE!</v>
      </c>
      <c r="H67" t="e">
        <f t="shared" si="32"/>
        <v>#VALUE!</v>
      </c>
      <c r="I67" t="e">
        <f t="shared" si="32"/>
        <v>#VALUE!</v>
      </c>
      <c r="J67" t="e">
        <f t="shared" si="32"/>
        <v>#VALUE!</v>
      </c>
    </row>
    <row r="68" spans="2:10" ht="15.75" thickBot="1" x14ac:dyDescent="0.3">
      <c r="B68" s="12">
        <v>0.89583333333333304</v>
      </c>
      <c r="C68" s="12">
        <v>0.91666666666666696</v>
      </c>
      <c r="D68" t="e">
        <f t="shared" ref="D68:J68" si="33">D34+D35+D36+D37+D38+D39+D40+D41</f>
        <v>#VALUE!</v>
      </c>
      <c r="E68" t="e">
        <f t="shared" si="33"/>
        <v>#VALUE!</v>
      </c>
      <c r="F68" t="e">
        <f t="shared" si="33"/>
        <v>#VALUE!</v>
      </c>
      <c r="G68" t="e">
        <f t="shared" si="33"/>
        <v>#VALUE!</v>
      </c>
      <c r="H68" t="e">
        <f t="shared" si="33"/>
        <v>#VALUE!</v>
      </c>
      <c r="I68" t="e">
        <f t="shared" si="33"/>
        <v>#VALUE!</v>
      </c>
      <c r="J68" t="e">
        <f t="shared" si="33"/>
        <v>#VALUE!</v>
      </c>
    </row>
    <row r="70" spans="2:10" x14ac:dyDescent="0.25">
      <c r="D70">
        <f>IF(COUNTIF(D37:D68,0)&gt;0,1,0)</f>
        <v>1</v>
      </c>
      <c r="E70">
        <f t="shared" ref="E70:J70" si="34">IF(COUNTIF(E37:E68,0)&gt;0,1,0)</f>
        <v>1</v>
      </c>
      <c r="F70">
        <f t="shared" si="34"/>
        <v>1</v>
      </c>
      <c r="G70">
        <f t="shared" si="34"/>
        <v>1</v>
      </c>
      <c r="H70">
        <f t="shared" si="34"/>
        <v>1</v>
      </c>
      <c r="I70">
        <f t="shared" si="34"/>
        <v>1</v>
      </c>
      <c r="J70">
        <f t="shared" si="34"/>
        <v>1</v>
      </c>
    </row>
    <row r="71" spans="2:10" x14ac:dyDescent="0.25">
      <c r="D71">
        <f>COUNTIF(D37:D68,0)</f>
        <v>6</v>
      </c>
      <c r="E71">
        <f t="shared" ref="E71:J71" si="35">COUNTIF(E37:E68,0)</f>
        <v>6</v>
      </c>
      <c r="F71">
        <f t="shared" si="35"/>
        <v>6</v>
      </c>
      <c r="G71">
        <f t="shared" si="35"/>
        <v>6</v>
      </c>
      <c r="H71">
        <f t="shared" si="35"/>
        <v>6</v>
      </c>
      <c r="I71">
        <f t="shared" si="35"/>
        <v>5</v>
      </c>
      <c r="J71">
        <f t="shared" si="35"/>
        <v>5</v>
      </c>
    </row>
    <row r="72" spans="2:10" x14ac:dyDescent="0.25">
      <c r="D72">
        <f t="shared" ref="D72:J72" si="36">IF(COUNTIF(D3:D34,0)&gt;13,COUNTIF(D3:D34,0)-2,COUNTIF(D3:D34,0))</f>
        <v>12</v>
      </c>
      <c r="E72">
        <f t="shared" si="36"/>
        <v>12</v>
      </c>
      <c r="F72">
        <f t="shared" si="36"/>
        <v>12</v>
      </c>
      <c r="G72">
        <f t="shared" si="36"/>
        <v>12</v>
      </c>
      <c r="H72">
        <f t="shared" si="36"/>
        <v>12</v>
      </c>
      <c r="I72">
        <f t="shared" si="36"/>
        <v>12</v>
      </c>
      <c r="J72">
        <f t="shared" si="36"/>
        <v>12</v>
      </c>
    </row>
    <row r="73" spans="2:10" x14ac:dyDescent="0.25">
      <c r="D73">
        <f>((COUNTIF(D37:D68,0)*0.5)+3.5)*2</f>
        <v>13</v>
      </c>
      <c r="E73">
        <f t="shared" ref="E73:J73" si="37">((COUNTIF(E37:E68,0)*0.5)+3.5)*2</f>
        <v>13</v>
      </c>
      <c r="F73">
        <f t="shared" si="37"/>
        <v>13</v>
      </c>
      <c r="G73">
        <f t="shared" si="37"/>
        <v>13</v>
      </c>
      <c r="H73">
        <f t="shared" si="37"/>
        <v>13</v>
      </c>
      <c r="I73">
        <f t="shared" si="37"/>
        <v>12</v>
      </c>
      <c r="J73">
        <f t="shared" si="37"/>
        <v>12</v>
      </c>
    </row>
    <row r="75" spans="2:10" x14ac:dyDescent="0.25">
      <c r="C75">
        <f>SUM(D75:J75)-MIN(D75:J75)</f>
        <v>38.5</v>
      </c>
      <c r="D75">
        <f>IF(IF(D73*D70/2=7,6,IF(D73*D70/2=7.5,6,D73*D70/2))&gt;9,9,IF(D73*D70/2=7,6,IF(D73*D70/2=7.5,6,D73*D70/2)))</f>
        <v>6.5</v>
      </c>
      <c r="E75">
        <f t="shared" ref="E75:J75" si="38">IF(IF(E73*E70/2=7,6,IF(E73*E70/2=7.5,6,E73*E70/2))&gt;9,9,IF(E73*E70/2=7,6,IF(E73*E70/2=7.5,6,E73*E70/2)))</f>
        <v>6.5</v>
      </c>
      <c r="F75">
        <f t="shared" si="38"/>
        <v>6.5</v>
      </c>
      <c r="G75">
        <f t="shared" si="38"/>
        <v>6.5</v>
      </c>
      <c r="H75">
        <f t="shared" si="38"/>
        <v>6.5</v>
      </c>
      <c r="I75">
        <f t="shared" si="38"/>
        <v>6</v>
      </c>
      <c r="J75">
        <f t="shared" si="38"/>
        <v>6</v>
      </c>
    </row>
  </sheetData>
  <mergeCells count="2">
    <mergeCell ref="B2:C2"/>
    <mergeCell ref="B36:C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17.140625" bestFit="1" customWidth="1"/>
  </cols>
  <sheetData>
    <row r="1" spans="1:5" x14ac:dyDescent="0.25">
      <c r="A1" s="2" t="s">
        <v>15</v>
      </c>
      <c r="C1" s="2" t="s">
        <v>17</v>
      </c>
      <c r="E1" s="2" t="s">
        <v>21</v>
      </c>
    </row>
    <row r="2" spans="1:5" x14ac:dyDescent="0.25">
      <c r="A2" t="s">
        <v>16</v>
      </c>
      <c r="C2">
        <v>24</v>
      </c>
      <c r="E2" t="s">
        <v>27</v>
      </c>
    </row>
    <row r="3" spans="1:5" x14ac:dyDescent="0.25">
      <c r="C3">
        <v>27</v>
      </c>
      <c r="E3" t="s">
        <v>28</v>
      </c>
    </row>
    <row r="4" spans="1:5" x14ac:dyDescent="0.25">
      <c r="C4">
        <v>30</v>
      </c>
      <c r="E4" t="s">
        <v>29</v>
      </c>
    </row>
    <row r="5" spans="1:5" x14ac:dyDescent="0.25">
      <c r="C5">
        <v>32</v>
      </c>
      <c r="E5" t="s">
        <v>30</v>
      </c>
    </row>
    <row r="6" spans="1:5" x14ac:dyDescent="0.25">
      <c r="C6">
        <v>35</v>
      </c>
      <c r="E6" t="s">
        <v>31</v>
      </c>
    </row>
    <row r="7" spans="1:5" x14ac:dyDescent="0.25">
      <c r="C7">
        <v>40</v>
      </c>
      <c r="E7" t="s">
        <v>32</v>
      </c>
    </row>
    <row r="8" spans="1:5" x14ac:dyDescent="0.25">
      <c r="C8">
        <v>45</v>
      </c>
      <c r="E8" t="s">
        <v>26</v>
      </c>
    </row>
    <row r="9" spans="1:5" x14ac:dyDescent="0.25">
      <c r="C9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Restricciones</vt:lpstr>
      <vt:lpstr>Horas Semanales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Rey</dc:creator>
  <cp:lastModifiedBy>Ana Crsitina Porras Varela</cp:lastModifiedBy>
  <cp:lastPrinted>2015-01-16T23:56:22Z</cp:lastPrinted>
  <dcterms:created xsi:type="dcterms:W3CDTF">2013-10-22T16:03:16Z</dcterms:created>
  <dcterms:modified xsi:type="dcterms:W3CDTF">2015-02-25T00:47:36Z</dcterms:modified>
</cp:coreProperties>
</file>