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activeTab="2"/>
  </bookViews>
  <sheets>
    <sheet name="Sheet1" sheetId="1" r:id="rId1"/>
    <sheet name="Propuesta 1" sheetId="2" r:id="rId2"/>
    <sheet name="Propuesta 2" sheetId="3" r:id="rId3"/>
  </sheets>
  <calcPr calcId="124519" iterateDelta="1E-4"/>
</workbook>
</file>

<file path=xl/calcChain.xml><?xml version="1.0" encoding="utf-8"?>
<calcChain xmlns="http://schemas.openxmlformats.org/spreadsheetml/2006/main">
  <c r="C19" i="1"/>
  <c r="C21" s="1"/>
  <c r="J5" i="3"/>
  <c r="J13"/>
  <c r="F12"/>
  <c r="F13" s="1"/>
  <c r="F14" s="1"/>
  <c r="F7"/>
  <c r="F21" s="1"/>
  <c r="C8" i="2"/>
  <c r="C6"/>
  <c r="C10" s="1"/>
  <c r="C11" s="1"/>
  <c r="C12" s="1"/>
  <c r="F5" i="1"/>
  <c r="F3"/>
  <c r="C3"/>
  <c r="C4" s="1"/>
  <c r="C5" s="1"/>
  <c r="C8" s="1"/>
  <c r="C9" s="1"/>
  <c r="C11" s="1"/>
  <c r="C23" l="1"/>
  <c r="C14" i="2"/>
  <c r="C13"/>
  <c r="F8" i="3"/>
  <c r="F15" s="1"/>
  <c r="J9" s="1"/>
  <c r="J11" s="1"/>
  <c r="J12" s="1"/>
  <c r="J2" s="1"/>
  <c r="F20"/>
  <c r="F22" s="1"/>
  <c r="J3" l="1"/>
  <c r="J4"/>
</calcChain>
</file>

<file path=xl/sharedStrings.xml><?xml version="1.0" encoding="utf-8"?>
<sst xmlns="http://schemas.openxmlformats.org/spreadsheetml/2006/main" count="69" uniqueCount="65">
  <si>
    <t>Accidentes por hora</t>
  </si>
  <si>
    <t>Promedio valor seguro</t>
  </si>
  <si>
    <t>Accidentes por día</t>
  </si>
  <si>
    <t>Ingreso anual</t>
  </si>
  <si>
    <t>Accidentes por mes</t>
  </si>
  <si>
    <t>Promedio de clientes</t>
  </si>
  <si>
    <t>Accidentes por año</t>
  </si>
  <si>
    <t>Ingreso total</t>
  </si>
  <si>
    <t>Gasto por accidente</t>
  </si>
  <si>
    <t>Fracción de siniestros</t>
  </si>
  <si>
    <t>Fracción de accidentes</t>
  </si>
  <si>
    <t>Gasto por año</t>
  </si>
  <si>
    <t>Total</t>
  </si>
  <si>
    <t>Parque automotor</t>
  </si>
  <si>
    <t>Expectativa de nuevos clientes</t>
  </si>
  <si>
    <t>Accidentes por vehículo por año</t>
  </si>
  <si>
    <t>Cuota promedio de seguro</t>
  </si>
  <si>
    <t>Ingreso anual por asegurado</t>
  </si>
  <si>
    <t>Gasto promedio por siniestro</t>
  </si>
  <si>
    <t>Gasto promedio por siniestros de asegurado en el año</t>
  </si>
  <si>
    <t>Gasto promedio por siniestros de todos los asegurados en el año</t>
  </si>
  <si>
    <t>Dejamos la mitad en ganancia</t>
  </si>
  <si>
    <t>Cuota mensual a cobrar</t>
  </si>
  <si>
    <t>Valor de la consulta</t>
  </si>
  <si>
    <t>Cantidad total de asegurados</t>
  </si>
  <si>
    <t>% de Siniestralidad</t>
  </si>
  <si>
    <t>Póliza promedio mensual</t>
  </si>
  <si>
    <t>Consulta puntual</t>
  </si>
  <si>
    <t>Gasto promedio en siniestros</t>
  </si>
  <si>
    <t>Cantidad de accidentes promedio anual de asegurado riesgoso</t>
  </si>
  <si>
    <t>Usuarios con siniestros</t>
  </si>
  <si>
    <t>Gasto promedio anual en siniestros</t>
  </si>
  <si>
    <t>Promedio de ganancia</t>
  </si>
  <si>
    <t>1200000 * 4320000 / 2</t>
  </si>
  <si>
    <t>Comparación reduciendo la tasa de siniestralidad</t>
  </si>
  <si>
    <t>% a compartir</t>
  </si>
  <si>
    <t>Mejora del % de siniestralidad (puntos de mejora)</t>
  </si>
  <si>
    <t>Nuestra ganancia anual</t>
  </si>
  <si>
    <t>8160000 * J10</t>
  </si>
  <si>
    <t>Nuevo % de siniestralidad</t>
  </si>
  <si>
    <t>Ganancia mensual</t>
  </si>
  <si>
    <t>8160000 * J10 / 12</t>
  </si>
  <si>
    <t>A ojo</t>
  </si>
  <si>
    <t>Ganancia promedio</t>
  </si>
  <si>
    <t>Consultas ilimitadas por año</t>
  </si>
  <si>
    <t>Valor mensual</t>
  </si>
  <si>
    <t>Consultas ilimitadas / 12</t>
  </si>
  <si>
    <t>% 6 meses</t>
  </si>
  <si>
    <t>Ganancia del 20%</t>
  </si>
  <si>
    <t>Comparación aumentando la póliza</t>
  </si>
  <si>
    <t>Consultas ilimitadas por 6 meses</t>
  </si>
  <si>
    <t>(Consulta mensual + ganancia) * 6</t>
  </si>
  <si>
    <t>Nueva póliza promedio mensual</t>
  </si>
  <si>
    <t>% mes</t>
  </si>
  <si>
    <t>Ganancia del 50%</t>
  </si>
  <si>
    <t>Ganancia de los asegurados riesgosos</t>
  </si>
  <si>
    <t>Consultas ilimitadas por mes</t>
  </si>
  <si>
    <t>Consulta mensual + ganancia</t>
  </si>
  <si>
    <t>Costos de los asegurados riesgosos</t>
  </si>
  <si>
    <t>Diferencia</t>
  </si>
  <si>
    <t>Pack 50 consultas mensual</t>
  </si>
  <si>
    <t>Pack 200 consultas mensual</t>
  </si>
  <si>
    <t>Consultas ilimitadas mensual</t>
  </si>
  <si>
    <t>Detalle de cálculo de precios</t>
  </si>
  <si>
    <t>ESTABA EN LA PROPUESTA 2, LO DEJO ACA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</si>
</sst>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sz val="11"/>
      <color rgb="FF40404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5" xfId="0" applyFont="1" applyBorder="1" applyAlignment="1"/>
    <xf numFmtId="0" fontId="0" fillId="0" borderId="4" xfId="0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0" xfId="0"/>
    <xf numFmtId="3" fontId="1" fillId="0" borderId="0" xfId="0" applyNumberFormat="1" applyFon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2" xfId="0" applyFill="1" applyBorder="1"/>
    <xf numFmtId="0" fontId="0" fillId="3" borderId="12" xfId="0" applyFill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6" xfId="0" applyFont="1" applyBorder="1" applyAlignment="1"/>
    <xf numFmtId="0" fontId="0" fillId="2" borderId="17" xfId="0" applyFill="1" applyBorder="1"/>
    <xf numFmtId="0" fontId="0" fillId="3" borderId="17" xfId="0" applyFill="1" applyBorder="1"/>
    <xf numFmtId="0" fontId="0" fillId="3" borderId="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23"/>
  <sheetViews>
    <sheetView workbookViewId="0">
      <selection activeCell="B18" sqref="B18:D23"/>
    </sheetView>
  </sheetViews>
  <sheetFormatPr baseColWidth="10" defaultRowHeight="15"/>
  <cols>
    <col min="1" max="1" width="9.140625"/>
    <col min="2" max="2" width="21.28515625"/>
    <col min="3" max="3" width="11.85546875"/>
    <col min="4" max="4" width="9.140625"/>
    <col min="5" max="5" width="21.5703125"/>
    <col min="6" max="6" width="10.140625"/>
    <col min="7" max="257" width="9.140625"/>
  </cols>
  <sheetData>
    <row r="2" spans="2:6">
      <c r="B2" t="s">
        <v>0</v>
      </c>
      <c r="C2">
        <v>120</v>
      </c>
      <c r="E2" t="s">
        <v>1</v>
      </c>
      <c r="F2">
        <v>350</v>
      </c>
    </row>
    <row r="3" spans="2:6">
      <c r="B3" t="s">
        <v>2</v>
      </c>
      <c r="C3" s="6">
        <f>C2*24</f>
        <v>2880</v>
      </c>
      <c r="E3" t="s">
        <v>3</v>
      </c>
      <c r="F3" s="6">
        <f>F2*12</f>
        <v>4200</v>
      </c>
    </row>
    <row r="4" spans="2:6">
      <c r="B4" t="s">
        <v>4</v>
      </c>
      <c r="C4" s="6">
        <f>C3*30</f>
        <v>86400</v>
      </c>
      <c r="E4" t="s">
        <v>5</v>
      </c>
      <c r="F4">
        <v>10000</v>
      </c>
    </row>
    <row r="5" spans="2:6">
      <c r="B5" t="s">
        <v>6</v>
      </c>
      <c r="C5" s="6">
        <f>C4*12</f>
        <v>1036800</v>
      </c>
      <c r="E5" t="s">
        <v>7</v>
      </c>
      <c r="F5" s="6">
        <f>F4*F4</f>
        <v>100000000</v>
      </c>
    </row>
    <row r="6" spans="2:6">
      <c r="B6" t="s">
        <v>8</v>
      </c>
      <c r="C6">
        <v>3000</v>
      </c>
    </row>
    <row r="7" spans="2:6">
      <c r="B7" t="s">
        <v>9</v>
      </c>
      <c r="C7">
        <v>0.4</v>
      </c>
    </row>
    <row r="8" spans="2:6">
      <c r="B8" t="s">
        <v>10</v>
      </c>
      <c r="C8" s="6">
        <f>0.4*C5</f>
        <v>414720</v>
      </c>
    </row>
    <row r="9" spans="2:6">
      <c r="B9" t="s">
        <v>11</v>
      </c>
      <c r="C9" s="6">
        <f>C8*C6</f>
        <v>1244160000</v>
      </c>
    </row>
    <row r="11" spans="2:6">
      <c r="B11" t="s">
        <v>12</v>
      </c>
      <c r="C11" s="6">
        <f>F5-C9</f>
        <v>-1144160000</v>
      </c>
    </row>
    <row r="16" spans="2:6">
      <c r="B16" s="6" t="s">
        <v>64</v>
      </c>
    </row>
    <row r="18" spans="2:4">
      <c r="B18" s="14" t="s">
        <v>44</v>
      </c>
      <c r="C18" s="21">
        <v>80000</v>
      </c>
      <c r="D18" s="15" t="s">
        <v>42</v>
      </c>
    </row>
    <row r="19" spans="2:4">
      <c r="B19" s="14" t="s">
        <v>45</v>
      </c>
      <c r="C19" s="21">
        <f>C18/12</f>
        <v>6666.666666666667</v>
      </c>
      <c r="D19" s="15" t="s">
        <v>46</v>
      </c>
    </row>
    <row r="20" spans="2:4">
      <c r="B20" s="14" t="s">
        <v>47</v>
      </c>
      <c r="C20" s="21">
        <v>1.2</v>
      </c>
      <c r="D20" s="15" t="s">
        <v>48</v>
      </c>
    </row>
    <row r="21" spans="2:4">
      <c r="B21" s="14" t="s">
        <v>50</v>
      </c>
      <c r="C21" s="21">
        <f>C20*C19*6</f>
        <v>48000</v>
      </c>
      <c r="D21" s="15" t="s">
        <v>51</v>
      </c>
    </row>
    <row r="22" spans="2:4">
      <c r="B22" s="14" t="s">
        <v>53</v>
      </c>
      <c r="C22" s="21">
        <v>1.5</v>
      </c>
      <c r="D22" s="15" t="s">
        <v>54</v>
      </c>
    </row>
    <row r="23" spans="2:4" ht="15.75" thickBot="1">
      <c r="B23" s="16" t="s">
        <v>56</v>
      </c>
      <c r="C23" s="22">
        <f>C22*C19</f>
        <v>10000</v>
      </c>
      <c r="D23" s="17" t="s">
        <v>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2:C14"/>
  <sheetViews>
    <sheetView workbookViewId="0">
      <selection activeCell="B18" sqref="B18"/>
    </sheetView>
  </sheetViews>
  <sheetFormatPr baseColWidth="10" defaultRowHeight="15"/>
  <cols>
    <col min="1" max="1" width="9.140625"/>
    <col min="2" max="2" width="59.85546875"/>
    <col min="3" max="3" width="10.28515625"/>
    <col min="4" max="257" width="9.140625"/>
  </cols>
  <sheetData>
    <row r="2" spans="2:3">
      <c r="B2" t="s">
        <v>6</v>
      </c>
      <c r="C2" s="7">
        <v>1000000</v>
      </c>
    </row>
    <row r="3" spans="2:3">
      <c r="B3" t="s">
        <v>13</v>
      </c>
      <c r="C3" s="8">
        <v>14000000</v>
      </c>
    </row>
    <row r="4" spans="2:3">
      <c r="B4" t="s">
        <v>14</v>
      </c>
      <c r="C4" s="8">
        <v>450</v>
      </c>
    </row>
    <row r="6" spans="2:3">
      <c r="B6" t="s">
        <v>15</v>
      </c>
      <c r="C6" s="6">
        <f>C2/C3</f>
        <v>7.1428571428571425E-2</v>
      </c>
    </row>
    <row r="7" spans="2:3">
      <c r="B7" t="s">
        <v>16</v>
      </c>
      <c r="C7">
        <v>350</v>
      </c>
    </row>
    <row r="8" spans="2:3">
      <c r="B8" t="s">
        <v>17</v>
      </c>
      <c r="C8" s="6">
        <f>C7*12</f>
        <v>4200</v>
      </c>
    </row>
    <row r="9" spans="2:3">
      <c r="B9" t="s">
        <v>18</v>
      </c>
      <c r="C9">
        <v>3000</v>
      </c>
    </row>
    <row r="10" spans="2:3">
      <c r="B10" t="s">
        <v>19</v>
      </c>
      <c r="C10" s="6">
        <f>C9*C6</f>
        <v>214.28571428571428</v>
      </c>
    </row>
    <row r="11" spans="2:3">
      <c r="B11" t="s">
        <v>20</v>
      </c>
      <c r="C11" s="6">
        <f>C10*C4</f>
        <v>96428.57142857142</v>
      </c>
    </row>
    <row r="12" spans="2:3">
      <c r="B12" t="s">
        <v>21</v>
      </c>
      <c r="C12" s="6">
        <f>C11/2</f>
        <v>48214.28571428571</v>
      </c>
    </row>
    <row r="13" spans="2:3">
      <c r="B13" t="s">
        <v>22</v>
      </c>
      <c r="C13" s="6">
        <f>C12/12</f>
        <v>4017.8571428571427</v>
      </c>
    </row>
    <row r="14" spans="2:3">
      <c r="B14" t="s">
        <v>23</v>
      </c>
      <c r="C14" s="6">
        <f>C12/C4</f>
        <v>107.14285714285714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"/>
  <sheetViews>
    <sheetView tabSelected="1" workbookViewId="0">
      <selection activeCell="A7" sqref="A7:E7"/>
    </sheetView>
  </sheetViews>
  <sheetFormatPr baseColWidth="10" defaultRowHeight="15"/>
  <cols>
    <col min="1" max="4" width="9.140625"/>
    <col min="5" max="5" width="11.7109375" customWidth="1"/>
    <col min="7" max="8" width="9.140625"/>
    <col min="9" max="9" width="38.7109375"/>
    <col min="10" max="10" width="8"/>
    <col min="11" max="11" width="31.5703125"/>
    <col min="12" max="257" width="9.140625"/>
  </cols>
  <sheetData>
    <row r="1" spans="1:11" ht="15.75" thickBot="1">
      <c r="A1" s="5" t="s">
        <v>24</v>
      </c>
      <c r="B1" s="5"/>
      <c r="C1" s="5"/>
      <c r="D1" s="5"/>
      <c r="E1" s="5"/>
      <c r="F1" s="9">
        <v>80000</v>
      </c>
      <c r="I1" s="22"/>
      <c r="J1" s="22"/>
    </row>
    <row r="2" spans="1:11">
      <c r="A2" s="4" t="s">
        <v>25</v>
      </c>
      <c r="B2" s="4"/>
      <c r="C2" s="4"/>
      <c r="D2" s="4"/>
      <c r="E2" s="4"/>
      <c r="F2" s="10">
        <v>6</v>
      </c>
      <c r="I2" s="24" t="s">
        <v>27</v>
      </c>
      <c r="J2" s="25">
        <f>J13</f>
        <v>68</v>
      </c>
    </row>
    <row r="3" spans="1:11">
      <c r="A3" s="4" t="s">
        <v>26</v>
      </c>
      <c r="B3" s="4"/>
      <c r="C3" s="4"/>
      <c r="D3" s="4"/>
      <c r="E3" s="4"/>
      <c r="F3" s="10">
        <v>350</v>
      </c>
      <c r="I3" s="18" t="s">
        <v>60</v>
      </c>
      <c r="J3" s="19">
        <f>J2*50-(0.2*J2*50)</f>
        <v>2720</v>
      </c>
    </row>
    <row r="4" spans="1:11">
      <c r="A4" s="4" t="s">
        <v>28</v>
      </c>
      <c r="B4" s="4"/>
      <c r="C4" s="4"/>
      <c r="D4" s="4"/>
      <c r="E4" s="4"/>
      <c r="F4" s="10">
        <v>2500</v>
      </c>
      <c r="I4" s="18" t="s">
        <v>61</v>
      </c>
      <c r="J4" s="19">
        <f>J2*200-(0.2*J2*200)</f>
        <v>10880</v>
      </c>
    </row>
    <row r="5" spans="1:11" ht="15.75" thickBot="1">
      <c r="A5" s="3" t="s">
        <v>29</v>
      </c>
      <c r="B5" s="3"/>
      <c r="C5" s="3"/>
      <c r="D5" s="3"/>
      <c r="E5" s="3"/>
      <c r="F5" s="11">
        <v>3</v>
      </c>
      <c r="I5" s="18" t="s">
        <v>62</v>
      </c>
      <c r="J5" s="19">
        <f>0.5*J12</f>
        <v>17000</v>
      </c>
    </row>
    <row r="6" spans="1:11" ht="15.75" thickBot="1">
      <c r="A6" s="2"/>
      <c r="B6" s="2"/>
      <c r="C6" s="2"/>
      <c r="D6" s="2"/>
      <c r="E6" s="2"/>
      <c r="F6" s="10"/>
    </row>
    <row r="7" spans="1:11" ht="15.75" thickBot="1">
      <c r="A7" s="5" t="s">
        <v>30</v>
      </c>
      <c r="B7" s="5"/>
      <c r="C7" s="5"/>
      <c r="D7" s="5"/>
      <c r="E7" s="5"/>
      <c r="F7" s="9">
        <f>(F2/100)*F1</f>
        <v>4800</v>
      </c>
    </row>
    <row r="8" spans="1:11" ht="15.75" thickBot="1">
      <c r="A8" s="3" t="s">
        <v>31</v>
      </c>
      <c r="B8" s="3"/>
      <c r="C8" s="3"/>
      <c r="D8" s="3"/>
      <c r="E8" s="3"/>
      <c r="F8" s="11">
        <f>F5*F4*F7</f>
        <v>36000000</v>
      </c>
      <c r="I8" s="26" t="s">
        <v>63</v>
      </c>
      <c r="J8" s="27"/>
      <c r="K8" s="28"/>
    </row>
    <row r="9" spans="1:11" ht="15.75" thickBot="1">
      <c r="I9" s="12" t="s">
        <v>32</v>
      </c>
      <c r="J9" s="20">
        <f>AVERAGE(F15,F22)</f>
        <v>8160000</v>
      </c>
      <c r="K9" s="13" t="s">
        <v>33</v>
      </c>
    </row>
    <row r="10" spans="1:11" ht="15.75" thickBot="1">
      <c r="A10" s="1" t="s">
        <v>34</v>
      </c>
      <c r="B10" s="1"/>
      <c r="C10" s="1"/>
      <c r="D10" s="1"/>
      <c r="E10" s="1"/>
      <c r="F10" s="23"/>
      <c r="I10" s="14" t="s">
        <v>35</v>
      </c>
      <c r="J10" s="21">
        <v>0.05</v>
      </c>
      <c r="K10" s="15"/>
    </row>
    <row r="11" spans="1:11">
      <c r="A11" s="5" t="s">
        <v>36</v>
      </c>
      <c r="B11" s="5"/>
      <c r="C11" s="5"/>
      <c r="D11" s="5"/>
      <c r="E11" s="5"/>
      <c r="F11" s="9">
        <v>2</v>
      </c>
      <c r="I11" s="14" t="s">
        <v>37</v>
      </c>
      <c r="J11" s="21">
        <f>J9*J10</f>
        <v>408000</v>
      </c>
      <c r="K11" s="15" t="s">
        <v>38</v>
      </c>
    </row>
    <row r="12" spans="1:11">
      <c r="A12" s="4" t="s">
        <v>39</v>
      </c>
      <c r="B12" s="4"/>
      <c r="C12" s="4"/>
      <c r="D12" s="4"/>
      <c r="E12" s="4"/>
      <c r="F12" s="10">
        <f>F2-F11</f>
        <v>4</v>
      </c>
      <c r="I12" s="14" t="s">
        <v>40</v>
      </c>
      <c r="J12" s="21">
        <f>J11/12</f>
        <v>34000</v>
      </c>
      <c r="K12" s="15" t="s">
        <v>41</v>
      </c>
    </row>
    <row r="13" spans="1:11" ht="15.75" thickBot="1">
      <c r="A13" s="4" t="s">
        <v>30</v>
      </c>
      <c r="B13" s="4"/>
      <c r="C13" s="4"/>
      <c r="D13" s="4"/>
      <c r="E13" s="4"/>
      <c r="F13" s="10">
        <f>(F12/100)*F1</f>
        <v>3200</v>
      </c>
      <c r="I13" s="16" t="s">
        <v>27</v>
      </c>
      <c r="J13" s="22">
        <f>0.002*J12</f>
        <v>68</v>
      </c>
      <c r="K13" s="17"/>
    </row>
    <row r="14" spans="1:11">
      <c r="A14" s="4" t="s">
        <v>31</v>
      </c>
      <c r="B14" s="4"/>
      <c r="C14" s="4"/>
      <c r="D14" s="4"/>
      <c r="E14" s="4"/>
      <c r="F14" s="10">
        <f>F5*F4*F13</f>
        <v>24000000</v>
      </c>
      <c r="I14" s="21"/>
      <c r="J14" s="21"/>
      <c r="K14" s="21"/>
    </row>
    <row r="15" spans="1:11" ht="15.75" thickBot="1">
      <c r="A15" s="3" t="s">
        <v>43</v>
      </c>
      <c r="B15" s="3"/>
      <c r="C15" s="3"/>
      <c r="D15" s="3"/>
      <c r="E15" s="3"/>
      <c r="F15" s="11">
        <f>F8-F14</f>
        <v>12000000</v>
      </c>
    </row>
    <row r="17" spans="1:6" ht="15.75" thickBot="1"/>
    <row r="18" spans="1:6" ht="15.75" thickBot="1">
      <c r="A18" s="1" t="s">
        <v>49</v>
      </c>
      <c r="B18" s="1"/>
      <c r="C18" s="1"/>
      <c r="D18" s="1"/>
      <c r="E18" s="1"/>
      <c r="F18" s="23"/>
    </row>
    <row r="19" spans="1:6">
      <c r="A19" s="5" t="s">
        <v>52</v>
      </c>
      <c r="B19" s="5"/>
      <c r="C19" s="5"/>
      <c r="D19" s="5"/>
      <c r="E19" s="5"/>
      <c r="F19" s="9">
        <v>700</v>
      </c>
    </row>
    <row r="20" spans="1:6">
      <c r="A20" s="4" t="s">
        <v>55</v>
      </c>
      <c r="B20" s="4"/>
      <c r="C20" s="4"/>
      <c r="D20" s="4"/>
      <c r="E20" s="4"/>
      <c r="F20" s="10">
        <f>F7*12*F19</f>
        <v>40320000</v>
      </c>
    </row>
    <row r="21" spans="1:6">
      <c r="A21" s="4" t="s">
        <v>58</v>
      </c>
      <c r="B21" s="4"/>
      <c r="C21" s="4"/>
      <c r="D21" s="4"/>
      <c r="E21" s="4"/>
      <c r="F21" s="10">
        <f>F5*F4*F7</f>
        <v>36000000</v>
      </c>
    </row>
    <row r="22" spans="1:6">
      <c r="A22" s="3" t="s">
        <v>59</v>
      </c>
      <c r="B22" s="3"/>
      <c r="C22" s="3"/>
      <c r="D22" s="3"/>
      <c r="E22" s="3"/>
      <c r="F22" s="11">
        <f>F20-F21</f>
        <v>4320000</v>
      </c>
    </row>
  </sheetData>
  <mergeCells count="20">
    <mergeCell ref="A19:E19"/>
    <mergeCell ref="A20:E20"/>
    <mergeCell ref="A21:E21"/>
    <mergeCell ref="A22:E22"/>
    <mergeCell ref="I8:K8"/>
    <mergeCell ref="A12:E12"/>
    <mergeCell ref="A13:E13"/>
    <mergeCell ref="A14:E14"/>
    <mergeCell ref="A15:E15"/>
    <mergeCell ref="A18:F18"/>
    <mergeCell ref="A6:E6"/>
    <mergeCell ref="A7:E7"/>
    <mergeCell ref="A8:E8"/>
    <mergeCell ref="A10:F10"/>
    <mergeCell ref="A11:E11"/>
    <mergeCell ref="A1:E1"/>
    <mergeCell ref="A2:E2"/>
    <mergeCell ref="A3:E3"/>
    <mergeCell ref="A4:E4"/>
    <mergeCell ref="A5:E5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Propuesta 1</vt:lpstr>
      <vt:lpstr>Propuesta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Rama</cp:lastModifiedBy>
  <cp:revision>0</cp:revision>
  <dcterms:created xsi:type="dcterms:W3CDTF">2006-09-16T00:00:00Z</dcterms:created>
  <dcterms:modified xsi:type="dcterms:W3CDTF">2011-06-08T11:03:49Z</dcterms:modified>
</cp:coreProperties>
</file>