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Propuesta 1" sheetId="2" r:id="rId2"/>
    <sheet name="Propuesta 2" sheetId="3" r:id="rId3"/>
  </sheets>
  <calcPr calcId="124519"/>
</workbook>
</file>

<file path=xl/calcChain.xml><?xml version="1.0" encoding="utf-8"?>
<calcChain xmlns="http://schemas.openxmlformats.org/spreadsheetml/2006/main">
  <c r="J16" i="3"/>
  <c r="J20" s="1"/>
  <c r="F12"/>
  <c r="F13" s="1"/>
  <c r="F14" s="1"/>
  <c r="F7"/>
  <c r="F8" s="1"/>
  <c r="F15" l="1"/>
  <c r="F20"/>
  <c r="F22" s="1"/>
  <c r="F21"/>
  <c r="J18"/>
  <c r="J9" l="1"/>
  <c r="J11" s="1"/>
  <c r="J13" l="1"/>
  <c r="J22" s="1"/>
  <c r="J12"/>
  <c r="C8" i="2"/>
  <c r="C6"/>
  <c r="C10" s="1"/>
  <c r="C11" i="1"/>
  <c r="F5"/>
  <c r="F3"/>
  <c r="C9"/>
  <c r="C8"/>
  <c r="C5"/>
  <c r="C4"/>
  <c r="C3"/>
  <c r="C11" i="2" l="1"/>
  <c r="C12" s="1"/>
  <c r="C13" s="1"/>
  <c r="C14" l="1"/>
</calcChain>
</file>

<file path=xl/sharedStrings.xml><?xml version="1.0" encoding="utf-8"?>
<sst xmlns="http://schemas.openxmlformats.org/spreadsheetml/2006/main" count="75" uniqueCount="71">
  <si>
    <t>Accidentes por hora</t>
  </si>
  <si>
    <t>Accidentes por día</t>
  </si>
  <si>
    <t>Accidentes por mes</t>
  </si>
  <si>
    <t>Accidentes por año</t>
  </si>
  <si>
    <t>Gasto por accidente</t>
  </si>
  <si>
    <t>Promedio valor seguro</t>
  </si>
  <si>
    <t>Fracción de siniestros</t>
  </si>
  <si>
    <t>Fracción de accidentes</t>
  </si>
  <si>
    <t>Gasto por año</t>
  </si>
  <si>
    <t>Ingreso anual</t>
  </si>
  <si>
    <t>Promedio de clientes</t>
  </si>
  <si>
    <t>Ingreso total</t>
  </si>
  <si>
    <t>Total</t>
  </si>
  <si>
    <t>Parque automotor</t>
  </si>
  <si>
    <t>Expectativa de nuevos clientes</t>
  </si>
  <si>
    <t>Accidentes por vehículo por año</t>
  </si>
  <si>
    <t>Cuota promedio de seguro</t>
  </si>
  <si>
    <t>Ingreso anual por asegurado</t>
  </si>
  <si>
    <t>Gasto promedio por siniestro</t>
  </si>
  <si>
    <t>Gasto promedio por siniestros de asegurado en el año</t>
  </si>
  <si>
    <t>Gasto promedio por siniestros de todos los asegurados en el año</t>
  </si>
  <si>
    <t>Dejamos la mitad en ganancia</t>
  </si>
  <si>
    <t>Cuota mensual a cobrar</t>
  </si>
  <si>
    <t>Valor de la consulta</t>
  </si>
  <si>
    <t>Cantidad total de asegurados</t>
  </si>
  <si>
    <t>Concepto</t>
  </si>
  <si>
    <t>Valor</t>
  </si>
  <si>
    <t>Detalle</t>
  </si>
  <si>
    <t>% de Siniestralidad</t>
  </si>
  <si>
    <t>Calculo de Pricing</t>
  </si>
  <si>
    <t>Póliza promedio mensual</t>
  </si>
  <si>
    <t>Consulta puntual</t>
  </si>
  <si>
    <t>Gasto promedio en siniestros</t>
  </si>
  <si>
    <t>Cantidad de accidentes promedio anual de asegurado riesgoso</t>
  </si>
  <si>
    <t>Packs de consulta Mensuales</t>
  </si>
  <si>
    <t>Usuarios con siniestros</t>
  </si>
  <si>
    <t>Consultas ilimitadas (por mes o por año?)</t>
  </si>
  <si>
    <t>Gasto promedio anual en siniestros</t>
  </si>
  <si>
    <t>Promedio de ganancia</t>
  </si>
  <si>
    <t>1200000 * 4320000 / 2</t>
  </si>
  <si>
    <t>Comparación reduciendo la tasa de siniestralidad</t>
  </si>
  <si>
    <t>% a compartir</t>
  </si>
  <si>
    <t>Mejora del % de siniestralidad (puntos de mejora)</t>
  </si>
  <si>
    <t>Nuestra ganancia anual</t>
  </si>
  <si>
    <t>8160000 * J10</t>
  </si>
  <si>
    <t>Nuevo % de siniestralidad</t>
  </si>
  <si>
    <t>Ganancia mensual</t>
  </si>
  <si>
    <t>8160000 * J10 / 12</t>
  </si>
  <si>
    <t>8160000 * J10 / # total asegurados</t>
  </si>
  <si>
    <t>Ganancia promedio</t>
  </si>
  <si>
    <t>Consultas ilimitadas por año</t>
  </si>
  <si>
    <t>A ojo</t>
  </si>
  <si>
    <t>Valor mensual</t>
  </si>
  <si>
    <t>Consultas ilimitadas / 12</t>
  </si>
  <si>
    <t>% 6 meses</t>
  </si>
  <si>
    <t>Ganancia del 20%</t>
  </si>
  <si>
    <t>Comparación aumentando la póliza</t>
  </si>
  <si>
    <t>Consultas ilimitadas por 6 meses</t>
  </si>
  <si>
    <t>(Consulta mensual + ganancia) * 6</t>
  </si>
  <si>
    <t>Nueva póliza promedio mensual</t>
  </si>
  <si>
    <t>% mes</t>
  </si>
  <si>
    <t>Ganancia del 50%</t>
  </si>
  <si>
    <t>Ganancia de los asegurados riesgosos</t>
  </si>
  <si>
    <t>Consultas ilimitadas por mes</t>
  </si>
  <si>
    <t>Consulta mensual + ganancia</t>
  </si>
  <si>
    <t>Costos de los asegurados riesgosos</t>
  </si>
  <si>
    <t>% puntual</t>
  </si>
  <si>
    <t>Ganancia del 100%</t>
  </si>
  <si>
    <t>Diferencia</t>
  </si>
  <si>
    <t>Consulta única</t>
  </si>
  <si>
    <t>Consulta puntual *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</si>
</sst>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1" xfId="0" applyBorder="1" applyAlignment="1"/>
    <xf numFmtId="0" fontId="0" fillId="0" borderId="1" xfId="0" applyBorder="1"/>
    <xf numFmtId="0" fontId="0" fillId="0" borderId="2" xfId="0" applyBorder="1" applyAlignment="1"/>
    <xf numFmtId="0" fontId="0" fillId="0" borderId="2" xfId="0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1"/>
  <sheetViews>
    <sheetView workbookViewId="0">
      <selection activeCell="C5" sqref="C5"/>
    </sheetView>
  </sheetViews>
  <sheetFormatPr defaultColWidth="9.140625" defaultRowHeight="15"/>
  <cols>
    <col min="2" max="2" width="21.140625" bestFit="1" customWidth="1"/>
    <col min="3" max="3" width="11.7109375" bestFit="1" customWidth="1"/>
    <col min="5" max="5" width="21.42578125" bestFit="1" customWidth="1"/>
    <col min="6" max="6" width="10" bestFit="1" customWidth="1"/>
  </cols>
  <sheetData>
    <row r="2" spans="2:6">
      <c r="B2" t="s">
        <v>0</v>
      </c>
      <c r="C2">
        <v>120</v>
      </c>
      <c r="E2" t="s">
        <v>5</v>
      </c>
      <c r="F2">
        <v>350</v>
      </c>
    </row>
    <row r="3" spans="2:6">
      <c r="B3" t="s">
        <v>1</v>
      </c>
      <c r="C3">
        <f>C2*24</f>
        <v>2880</v>
      </c>
      <c r="E3" t="s">
        <v>9</v>
      </c>
      <c r="F3">
        <f>F2*12</f>
        <v>4200</v>
      </c>
    </row>
    <row r="4" spans="2:6">
      <c r="B4" t="s">
        <v>2</v>
      </c>
      <c r="C4">
        <f>C3*30</f>
        <v>86400</v>
      </c>
      <c r="E4" t="s">
        <v>10</v>
      </c>
      <c r="F4">
        <v>10000</v>
      </c>
    </row>
    <row r="5" spans="2:6">
      <c r="B5" t="s">
        <v>3</v>
      </c>
      <c r="C5">
        <f>C4*12</f>
        <v>1036800</v>
      </c>
      <c r="E5" t="s">
        <v>11</v>
      </c>
      <c r="F5">
        <f>F4*F4</f>
        <v>100000000</v>
      </c>
    </row>
    <row r="6" spans="2:6">
      <c r="B6" t="s">
        <v>4</v>
      </c>
      <c r="C6">
        <v>3000</v>
      </c>
    </row>
    <row r="7" spans="2:6">
      <c r="B7" t="s">
        <v>6</v>
      </c>
      <c r="C7">
        <v>0.4</v>
      </c>
    </row>
    <row r="8" spans="2:6">
      <c r="B8" t="s">
        <v>7</v>
      </c>
      <c r="C8">
        <f>0.4*C5</f>
        <v>414720</v>
      </c>
    </row>
    <row r="9" spans="2:6">
      <c r="B9" t="s">
        <v>8</v>
      </c>
      <c r="C9">
        <f>C8*C6</f>
        <v>1244160000</v>
      </c>
    </row>
    <row r="11" spans="2:6">
      <c r="B11" t="s">
        <v>12</v>
      </c>
      <c r="C11">
        <f>F5-C9</f>
        <v>-1144160000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B18" sqref="B18"/>
    </sheetView>
  </sheetViews>
  <sheetFormatPr defaultColWidth="9.140625" defaultRowHeight="15"/>
  <cols>
    <col min="2" max="2" width="59.42578125" bestFit="1" customWidth="1"/>
    <col min="3" max="3" width="10.140625" bestFit="1" customWidth="1"/>
  </cols>
  <sheetData>
    <row r="2" spans="2:3">
      <c r="B2" t="s">
        <v>3</v>
      </c>
      <c r="C2" s="2">
        <v>1000000</v>
      </c>
    </row>
    <row r="3" spans="2:3">
      <c r="B3" t="s">
        <v>13</v>
      </c>
      <c r="C3" s="1">
        <v>14000000</v>
      </c>
    </row>
    <row r="4" spans="2:3">
      <c r="B4" t="s">
        <v>14</v>
      </c>
      <c r="C4" s="1">
        <v>450</v>
      </c>
    </row>
    <row r="6" spans="2:3">
      <c r="B6" t="s">
        <v>15</v>
      </c>
      <c r="C6">
        <f>C2/C3</f>
        <v>7.1428571428571425E-2</v>
      </c>
    </row>
    <row r="7" spans="2:3">
      <c r="B7" t="s">
        <v>16</v>
      </c>
      <c r="C7">
        <v>350</v>
      </c>
    </row>
    <row r="8" spans="2:3">
      <c r="B8" t="s">
        <v>17</v>
      </c>
      <c r="C8">
        <f>C7*12</f>
        <v>4200</v>
      </c>
    </row>
    <row r="9" spans="2:3">
      <c r="B9" t="s">
        <v>18</v>
      </c>
      <c r="C9">
        <v>3000</v>
      </c>
    </row>
    <row r="10" spans="2:3">
      <c r="B10" t="s">
        <v>19</v>
      </c>
      <c r="C10">
        <f>C9*C6</f>
        <v>214.28571428571428</v>
      </c>
    </row>
    <row r="11" spans="2:3">
      <c r="B11" t="s">
        <v>20</v>
      </c>
      <c r="C11">
        <f>C10*C4</f>
        <v>96428.57142857142</v>
      </c>
    </row>
    <row r="12" spans="2:3">
      <c r="B12" t="s">
        <v>21</v>
      </c>
      <c r="C12">
        <f>C11/2</f>
        <v>48214.28571428571</v>
      </c>
    </row>
    <row r="13" spans="2:3">
      <c r="B13" t="s">
        <v>22</v>
      </c>
      <c r="C13">
        <f>C12/12</f>
        <v>4017.8571428571427</v>
      </c>
    </row>
    <row r="14" spans="2:3">
      <c r="B14" t="s">
        <v>23</v>
      </c>
      <c r="C14">
        <f>C12/C4</f>
        <v>107.14285714285714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sqref="A1:E1"/>
    </sheetView>
  </sheetViews>
  <sheetFormatPr defaultColWidth="9.140625" defaultRowHeight="15"/>
  <cols>
    <col min="6" max="6" width="9" bestFit="1" customWidth="1"/>
    <col min="9" max="9" width="38.42578125" bestFit="1" customWidth="1"/>
    <col min="10" max="10" width="8" bestFit="1" customWidth="1"/>
    <col min="11" max="11" width="31.28515625" bestFit="1" customWidth="1"/>
  </cols>
  <sheetData>
    <row r="1" spans="1:11">
      <c r="A1" s="3" t="s">
        <v>24</v>
      </c>
      <c r="B1" s="3"/>
      <c r="C1" s="3"/>
      <c r="D1" s="3"/>
      <c r="E1" s="3"/>
      <c r="F1" s="4">
        <v>80000</v>
      </c>
      <c r="I1" t="s">
        <v>25</v>
      </c>
      <c r="J1" t="s">
        <v>26</v>
      </c>
      <c r="K1" t="s">
        <v>27</v>
      </c>
    </row>
    <row r="2" spans="1:11">
      <c r="A2" s="5" t="s">
        <v>28</v>
      </c>
      <c r="B2" s="5"/>
      <c r="C2" s="5"/>
      <c r="D2" s="5"/>
      <c r="E2" s="5"/>
      <c r="F2" s="6">
        <v>6</v>
      </c>
      <c r="I2" t="s">
        <v>29</v>
      </c>
    </row>
    <row r="3" spans="1:11">
      <c r="A3" s="5" t="s">
        <v>30</v>
      </c>
      <c r="B3" s="5"/>
      <c r="C3" s="5"/>
      <c r="D3" s="5"/>
      <c r="E3" s="5"/>
      <c r="F3" s="6">
        <v>350</v>
      </c>
      <c r="I3" t="s">
        <v>31</v>
      </c>
    </row>
    <row r="4" spans="1:11">
      <c r="A4" s="5" t="s">
        <v>32</v>
      </c>
      <c r="B4" s="5"/>
      <c r="C4" s="5"/>
      <c r="D4" s="5"/>
      <c r="E4" s="5"/>
      <c r="F4" s="6">
        <v>2500</v>
      </c>
    </row>
    <row r="5" spans="1:11" ht="15.75" thickBot="1">
      <c r="A5" s="7" t="s">
        <v>33</v>
      </c>
      <c r="B5" s="7"/>
      <c r="C5" s="7"/>
      <c r="D5" s="7"/>
      <c r="E5" s="7"/>
      <c r="F5" s="8">
        <v>3</v>
      </c>
      <c r="I5" t="s">
        <v>34</v>
      </c>
    </row>
    <row r="6" spans="1:11" ht="15.75" thickBot="1">
      <c r="A6" s="9"/>
      <c r="B6" s="10"/>
      <c r="C6" s="10"/>
      <c r="D6" s="10"/>
      <c r="E6" s="11"/>
      <c r="F6" s="6"/>
    </row>
    <row r="7" spans="1:11">
      <c r="A7" s="3" t="s">
        <v>35</v>
      </c>
      <c r="B7" s="3"/>
      <c r="C7" s="3"/>
      <c r="D7" s="3"/>
      <c r="E7" s="3"/>
      <c r="F7" s="4">
        <f>(F2/100)*F1</f>
        <v>4800</v>
      </c>
      <c r="I7" t="s">
        <v>36</v>
      </c>
    </row>
    <row r="8" spans="1:11" ht="15.75" thickBot="1">
      <c r="A8" s="7" t="s">
        <v>37</v>
      </c>
      <c r="B8" s="7"/>
      <c r="C8" s="7"/>
      <c r="D8" s="7"/>
      <c r="E8" s="7"/>
      <c r="F8" s="8">
        <f>F5*F4*F7</f>
        <v>36000000</v>
      </c>
    </row>
    <row r="9" spans="1:11" ht="15.75" thickBot="1">
      <c r="I9" t="s">
        <v>38</v>
      </c>
      <c r="J9">
        <f>AVERAGE(F15,F22)</f>
        <v>8160000</v>
      </c>
      <c r="K9" t="s">
        <v>39</v>
      </c>
    </row>
    <row r="10" spans="1:11" ht="15.75" thickBot="1">
      <c r="A10" s="12" t="s">
        <v>40</v>
      </c>
      <c r="B10" s="13"/>
      <c r="C10" s="13"/>
      <c r="D10" s="13"/>
      <c r="E10" s="13"/>
      <c r="F10" s="14"/>
      <c r="I10" t="s">
        <v>41</v>
      </c>
      <c r="J10">
        <v>0.5</v>
      </c>
    </row>
    <row r="11" spans="1:11">
      <c r="A11" s="3" t="s">
        <v>42</v>
      </c>
      <c r="B11" s="3"/>
      <c r="C11" s="3"/>
      <c r="D11" s="3"/>
      <c r="E11" s="3"/>
      <c r="F11" s="4">
        <v>2</v>
      </c>
      <c r="I11" t="s">
        <v>43</v>
      </c>
      <c r="J11">
        <f>J9*J10</f>
        <v>4080000</v>
      </c>
      <c r="K11" t="s">
        <v>44</v>
      </c>
    </row>
    <row r="12" spans="1:11">
      <c r="A12" s="5" t="s">
        <v>45</v>
      </c>
      <c r="B12" s="5"/>
      <c r="C12" s="5"/>
      <c r="D12" s="5"/>
      <c r="E12" s="5"/>
      <c r="F12" s="6">
        <f>F2-F11</f>
        <v>4</v>
      </c>
      <c r="I12" t="s">
        <v>46</v>
      </c>
      <c r="J12">
        <f>J11/12</f>
        <v>340000</v>
      </c>
      <c r="K12" t="s">
        <v>47</v>
      </c>
    </row>
    <row r="13" spans="1:11">
      <c r="A13" s="5" t="s">
        <v>35</v>
      </c>
      <c r="B13" s="5"/>
      <c r="C13" s="5"/>
      <c r="D13" s="5"/>
      <c r="E13" s="5"/>
      <c r="F13" s="6">
        <f>(F12/100)*F1</f>
        <v>3200</v>
      </c>
      <c r="I13" t="s">
        <v>31</v>
      </c>
      <c r="J13">
        <f>J11/F1</f>
        <v>51</v>
      </c>
      <c r="K13" t="s">
        <v>48</v>
      </c>
    </row>
    <row r="14" spans="1:11">
      <c r="A14" s="5" t="s">
        <v>37</v>
      </c>
      <c r="B14" s="5"/>
      <c r="C14" s="5"/>
      <c r="D14" s="5"/>
      <c r="E14" s="5"/>
      <c r="F14" s="6">
        <f>F5*F4*F13</f>
        <v>24000000</v>
      </c>
    </row>
    <row r="15" spans="1:11" ht="15.75" thickBot="1">
      <c r="A15" s="7" t="s">
        <v>49</v>
      </c>
      <c r="B15" s="7"/>
      <c r="C15" s="7"/>
      <c r="D15" s="7"/>
      <c r="E15" s="7"/>
      <c r="F15" s="8">
        <f>F8-F14</f>
        <v>12000000</v>
      </c>
      <c r="I15" t="s">
        <v>50</v>
      </c>
      <c r="J15">
        <v>4500000</v>
      </c>
      <c r="K15" t="s">
        <v>51</v>
      </c>
    </row>
    <row r="16" spans="1:11">
      <c r="I16" t="s">
        <v>52</v>
      </c>
      <c r="J16">
        <f>J15/12</f>
        <v>375000</v>
      </c>
      <c r="K16" t="s">
        <v>53</v>
      </c>
    </row>
    <row r="17" spans="1:11" ht="15.75" thickBot="1">
      <c r="I17" t="s">
        <v>54</v>
      </c>
      <c r="J17">
        <v>1.2</v>
      </c>
      <c r="K17" t="s">
        <v>55</v>
      </c>
    </row>
    <row r="18" spans="1:11" ht="15.75" thickBot="1">
      <c r="A18" s="12" t="s">
        <v>56</v>
      </c>
      <c r="B18" s="13"/>
      <c r="C18" s="13"/>
      <c r="D18" s="13"/>
      <c r="E18" s="13"/>
      <c r="F18" s="14"/>
      <c r="I18" t="s">
        <v>57</v>
      </c>
      <c r="J18">
        <f>J17*J16*6</f>
        <v>2700000</v>
      </c>
      <c r="K18" t="s">
        <v>58</v>
      </c>
    </row>
    <row r="19" spans="1:11">
      <c r="A19" s="3" t="s">
        <v>59</v>
      </c>
      <c r="B19" s="3"/>
      <c r="C19" s="3"/>
      <c r="D19" s="3"/>
      <c r="E19" s="3"/>
      <c r="F19" s="4">
        <v>700</v>
      </c>
      <c r="I19" t="s">
        <v>60</v>
      </c>
      <c r="J19">
        <v>1.5</v>
      </c>
      <c r="K19" t="s">
        <v>61</v>
      </c>
    </row>
    <row r="20" spans="1:11">
      <c r="A20" s="5" t="s">
        <v>62</v>
      </c>
      <c r="B20" s="5"/>
      <c r="C20" s="5"/>
      <c r="D20" s="5"/>
      <c r="E20" s="5"/>
      <c r="F20" s="6">
        <f>F7*12*F19</f>
        <v>40320000</v>
      </c>
      <c r="I20" t="s">
        <v>63</v>
      </c>
      <c r="J20">
        <f>J19*J16</f>
        <v>562500</v>
      </c>
      <c r="K20" t="s">
        <v>64</v>
      </c>
    </row>
    <row r="21" spans="1:11">
      <c r="A21" s="5" t="s">
        <v>65</v>
      </c>
      <c r="B21" s="5"/>
      <c r="C21" s="5"/>
      <c r="D21" s="5"/>
      <c r="E21" s="5"/>
      <c r="F21" s="6">
        <f>F5*F4*F7</f>
        <v>36000000</v>
      </c>
      <c r="I21" t="s">
        <v>66</v>
      </c>
      <c r="J21">
        <v>4</v>
      </c>
      <c r="K21" t="s">
        <v>67</v>
      </c>
    </row>
    <row r="22" spans="1:11" ht="15.75" thickBot="1">
      <c r="A22" s="7" t="s">
        <v>68</v>
      </c>
      <c r="B22" s="7"/>
      <c r="C22" s="7"/>
      <c r="D22" s="7"/>
      <c r="E22" s="7"/>
      <c r="F22" s="8">
        <f>F20-F21</f>
        <v>4320000</v>
      </c>
      <c r="I22" t="s">
        <v>69</v>
      </c>
      <c r="J22">
        <f>J13*J21</f>
        <v>204</v>
      </c>
      <c r="K22" t="s">
        <v>70</v>
      </c>
    </row>
  </sheetData>
  <mergeCells count="19">
    <mergeCell ref="A22:E22"/>
    <mergeCell ref="A14:E14"/>
    <mergeCell ref="A15:E15"/>
    <mergeCell ref="A18:F18"/>
    <mergeCell ref="A19:E19"/>
    <mergeCell ref="A20:E20"/>
    <mergeCell ref="A21:E21"/>
    <mergeCell ref="A7:E7"/>
    <mergeCell ref="A8:E8"/>
    <mergeCell ref="A10:F10"/>
    <mergeCell ref="A11:E11"/>
    <mergeCell ref="A12:E12"/>
    <mergeCell ref="A13:E13"/>
    <mergeCell ref="A1:E1"/>
    <mergeCell ref="A2:E2"/>
    <mergeCell ref="A3:E3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Propuesta 1</vt:lpstr>
      <vt:lpstr>Propuesta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2011-05-15T18:16:24Z</dcterms:modified>
</cp:coreProperties>
</file>