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Propuesta 1" sheetId="2" state="visible" r:id="rId3"/>
    <sheet name="Propuesta 2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<sst xmlns="http://schemas.openxmlformats.org/spreadsheetml/2006/main" count="71" uniqueCount="66">
  <si>
    <t>Accidentes por hora</t>
  </si>
  <si>
    <t>Promedio valor seguro</t>
  </si>
  <si>
    <t>Accidentes por día</t>
  </si>
  <si>
    <t>Ingreso anual</t>
  </si>
  <si>
    <t>Accidentes por mes</t>
  </si>
  <si>
    <t>Promedio de clientes</t>
  </si>
  <si>
    <t>Accidentes por año</t>
  </si>
  <si>
    <t>Ingreso total</t>
  </si>
  <si>
    <t>Gasto por accidente</t>
  </si>
  <si>
    <t>Fracción de siniestros</t>
  </si>
  <si>
    <t>Fracción de accidentes</t>
  </si>
  <si>
    <t>Gasto por año</t>
  </si>
  <si>
    <t>Total</t>
  </si>
  <si>
    <t>Parque automotor</t>
  </si>
  <si>
    <t>Expectativa de nuevos clientes</t>
  </si>
  <si>
    <t>Accidentes por vehículo por año</t>
  </si>
  <si>
    <t>Cuota promedio de seguro</t>
  </si>
  <si>
    <t>Ingreso anual por asegurado</t>
  </si>
  <si>
    <t>Gasto promedio por siniestro</t>
  </si>
  <si>
    <t>Gasto promedio por siniestros de asegurado en el año</t>
  </si>
  <si>
    <t>Gasto promedio por siniestros de todos los asegurados en el año</t>
  </si>
  <si>
    <t>Dejamos la mitad en ganancia</t>
  </si>
  <si>
    <t>Cuota mensual a cobrar</t>
  </si>
  <si>
    <t>Valor de la consulta</t>
  </si>
  <si>
    <t>Cantidad total de asegurados</t>
  </si>
  <si>
    <t>Concepto</t>
  </si>
  <si>
    <t>Valor</t>
  </si>
  <si>
    <t>Detalle</t>
  </si>
  <si>
    <t>% de Siniestralidad</t>
  </si>
  <si>
    <t>Calculo de Pricing</t>
  </si>
  <si>
    <t>Póliza promedio mensual</t>
  </si>
  <si>
    <t>Consulta puntual</t>
  </si>
  <si>
    <t>Gasto promedio en siniestros</t>
  </si>
  <si>
    <t>Cantidad de accidentes promedio anual de asegurado riesgoso</t>
  </si>
  <si>
    <t>Packs de consulta Mensuales</t>
  </si>
  <si>
    <t>Usuarios con siniestros</t>
  </si>
  <si>
    <t>Consultas ilimitadas (por mes o por año?)</t>
  </si>
  <si>
    <t>Gasto promedio anual en siniestros</t>
  </si>
  <si>
    <t>Promedio de ganancia</t>
  </si>
  <si>
    <t>1200000 * 4320000 / 2</t>
  </si>
  <si>
    <t>Comparación reduciendo la tasa de siniestralidad</t>
  </si>
  <si>
    <t>% a compartir</t>
  </si>
  <si>
    <t>Mejora del % de siniestralidad (puntos de mejora)</t>
  </si>
  <si>
    <t>Nuestra ganancia anual</t>
  </si>
  <si>
    <t>8160000 * J10</t>
  </si>
  <si>
    <t>Nuevo % de siniestralidad</t>
  </si>
  <si>
    <t>Ganancia mensual</t>
  </si>
  <si>
    <t>8160000 * J10 / 12</t>
  </si>
  <si>
    <t>A ojo</t>
  </si>
  <si>
    <t>Ganancia promedio</t>
  </si>
  <si>
    <t>Consultas ilimitadas por año</t>
  </si>
  <si>
    <t>Valor mensual</t>
  </si>
  <si>
    <t>Consultas ilimitadas / 12</t>
  </si>
  <si>
    <t>% 6 meses</t>
  </si>
  <si>
    <t>Ganancia del 20%</t>
  </si>
  <si>
    <t>Comparación aumentando la póliza</t>
  </si>
  <si>
    <t>Consultas ilimitadas por 6 meses</t>
  </si>
  <si>
    <t>(Consulta mensual + ganancia) * 6</t>
  </si>
  <si>
    <t>Nueva póliza promedio mensual</t>
  </si>
  <si>
    <t>% mes</t>
  </si>
  <si>
    <t>Ganancia del 50%</t>
  </si>
  <si>
    <t>Ganancia de los asegurados riesgosos</t>
  </si>
  <si>
    <t>Consultas ilimitadas por mes</t>
  </si>
  <si>
    <t>Consulta mensual + ganancia</t>
  </si>
  <si>
    <t>Costos de los asegurados riesgosos</t>
  </si>
  <si>
    <t>Diferencia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</si>
</sst>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#,##0" numFmtId="166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404040"/>
      <sz val="11"/>
    </font>
  </fonts>
  <fills count="2">
    <fill>
      <patternFill patternType="none"/>
    </fill>
    <fill>
      <patternFill patternType="gray125"/>
    </fill>
  </fills>
  <borders count="6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/>
      <top/>
      <bottom/>
      <diagonal/>
    </border>
    <border diagonalDown="false" diagonalUp="false">
      <left style="medium"/>
      <right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6" xfId="0"/>
    <xf applyAlignment="false" applyBorder="false" applyFont="false" applyProtection="false" borderId="0" fillId="0" fontId="0" numFmtId="166" xfId="0"/>
    <xf applyAlignment="true" applyBorder="true" applyFont="true" applyProtection="false" borderId="1" fillId="0" fontId="0" numFmtId="164" xfId="0">
      <alignment horizontal="general" indent="0" shrinkToFit="false" textRotation="0" vertical="bottom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2" fillId="0" fontId="0" numFmtId="164" xfId="0">
      <alignment horizontal="general" indent="0" shrinkToFit="false" textRotation="0" vertical="bottom" wrapText="false"/>
    </xf>
    <xf applyAlignment="false" applyBorder="true" applyFont="false" applyProtection="false" borderId="2" fillId="0" fontId="0" numFmtId="164" xfId="0"/>
    <xf applyAlignment="true" applyBorder="true" applyFont="true" applyProtection="false" borderId="3" fillId="0" fontId="0" numFmtId="164" xfId="0">
      <alignment horizontal="general" indent="0" shrinkToFit="false" textRotation="0" vertical="bottom" wrapText="false"/>
    </xf>
    <xf applyAlignment="false" applyBorder="true" applyFont="false" applyProtection="false" borderId="3" fillId="0" fontId="0" numFmtId="164" xfId="0"/>
    <xf applyAlignment="true" applyBorder="true" applyFont="false" applyProtection="false" borderId="4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5" fillId="0" fontId="0" numFmtId="164" xfId="0">
      <alignment horizontal="general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5" activeCellId="0" pane="topLeft" sqref="C5"/>
    </sheetView>
  </sheetViews>
  <cols>
    <col collapsed="false" hidden="false" max="1" min="1" style="0" width="9.2078431372549"/>
    <col collapsed="false" hidden="false" max="2" min="2" style="0" width="21.3058823529412"/>
    <col collapsed="false" hidden="false" max="3" min="3" style="0" width="11.8"/>
    <col collapsed="false" hidden="false" max="4" min="4" style="0" width="9.2078431372549"/>
    <col collapsed="false" hidden="false" max="5" min="5" style="0" width="21.5921568627451"/>
    <col collapsed="false" hidden="false" max="6" min="6" style="0" width="10.078431372549"/>
    <col collapsed="false" hidden="false" max="257" min="7" style="0" width="9.2078431372549"/>
  </cols>
  <sheetData>
    <row collapsed="false" customFormat="false" customHeight="false" hidden="false" ht="14.75" outlineLevel="0" r="2">
      <c r="B2" s="0" t="s">
        <v>0</v>
      </c>
      <c r="C2" s="0" t="n">
        <v>120</v>
      </c>
      <c r="E2" s="0" t="s">
        <v>1</v>
      </c>
      <c r="F2" s="0" t="n">
        <v>350</v>
      </c>
    </row>
    <row collapsed="false" customFormat="false" customHeight="false" hidden="false" ht="14.75" outlineLevel="0" r="3">
      <c r="B3" s="0" t="s">
        <v>2</v>
      </c>
      <c r="C3" s="1" t="n">
        <f aca="false">C2*24</f>
        <v>2880</v>
      </c>
      <c r="E3" s="0" t="s">
        <v>3</v>
      </c>
      <c r="F3" s="1" t="n">
        <f aca="false">F2*12</f>
        <v>4200</v>
      </c>
    </row>
    <row collapsed="false" customFormat="false" customHeight="false" hidden="false" ht="14.75" outlineLevel="0" r="4">
      <c r="B4" s="0" t="s">
        <v>4</v>
      </c>
      <c r="C4" s="1" t="n">
        <f aca="false">C3*30</f>
        <v>86400</v>
      </c>
      <c r="E4" s="0" t="s">
        <v>5</v>
      </c>
      <c r="F4" s="0" t="n">
        <v>10000</v>
      </c>
    </row>
    <row collapsed="false" customFormat="false" customHeight="false" hidden="false" ht="14.75" outlineLevel="0" r="5">
      <c r="B5" s="0" t="s">
        <v>6</v>
      </c>
      <c r="C5" s="1" t="n">
        <f aca="false">C4*12</f>
        <v>1036800</v>
      </c>
      <c r="E5" s="0" t="s">
        <v>7</v>
      </c>
      <c r="F5" s="1" t="n">
        <f aca="false">F4*F4</f>
        <v>100000000</v>
      </c>
    </row>
    <row collapsed="false" customFormat="false" customHeight="false" hidden="false" ht="14.75" outlineLevel="0" r="6">
      <c r="B6" s="0" t="s">
        <v>8</v>
      </c>
      <c r="C6" s="0" t="n">
        <v>3000</v>
      </c>
    </row>
    <row collapsed="false" customFormat="false" customHeight="false" hidden="false" ht="14.75" outlineLevel="0" r="7">
      <c r="B7" s="0" t="s">
        <v>9</v>
      </c>
      <c r="C7" s="0" t="n">
        <v>0.4</v>
      </c>
    </row>
    <row collapsed="false" customFormat="false" customHeight="false" hidden="false" ht="14.75" outlineLevel="0" r="8">
      <c r="B8" s="0" t="s">
        <v>10</v>
      </c>
      <c r="C8" s="1" t="n">
        <f aca="false">0.4*C5</f>
        <v>414720</v>
      </c>
    </row>
    <row collapsed="false" customFormat="false" customHeight="false" hidden="false" ht="14.75" outlineLevel="0" r="9">
      <c r="B9" s="0" t="s">
        <v>11</v>
      </c>
      <c r="C9" s="1" t="n">
        <f aca="false">C8*C6</f>
        <v>1244160000</v>
      </c>
    </row>
    <row collapsed="false" customFormat="false" customHeight="false" hidden="false" ht="14.75" outlineLevel="0" r="11">
      <c r="B11" s="0" t="s">
        <v>12</v>
      </c>
      <c r="C11" s="1" t="n">
        <f aca="false">F5-C9</f>
        <v>-1144160000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8" activeCellId="0" pane="topLeft" sqref="B18"/>
    </sheetView>
  </sheetViews>
  <cols>
    <col collapsed="false" hidden="false" max="1" min="1" style="0" width="9.2078431372549"/>
    <col collapsed="false" hidden="false" max="2" min="2" style="0" width="59.8823529411765"/>
    <col collapsed="false" hidden="false" max="3" min="3" style="0" width="10.2196078431373"/>
    <col collapsed="false" hidden="false" max="257" min="4" style="0" width="9.2078431372549"/>
  </cols>
  <sheetData>
    <row collapsed="false" customFormat="false" customHeight="false" hidden="false" ht="14.75" outlineLevel="0" r="2">
      <c r="B2" s="0" t="s">
        <v>6</v>
      </c>
      <c r="C2" s="2" t="n">
        <v>1000000</v>
      </c>
    </row>
    <row collapsed="false" customFormat="false" customHeight="false" hidden="false" ht="14.75" outlineLevel="0" r="3">
      <c r="B3" s="0" t="s">
        <v>13</v>
      </c>
      <c r="C3" s="3" t="n">
        <v>14000000</v>
      </c>
    </row>
    <row collapsed="false" customFormat="false" customHeight="false" hidden="false" ht="14.75" outlineLevel="0" r="4">
      <c r="B4" s="0" t="s">
        <v>14</v>
      </c>
      <c r="C4" s="3" t="n">
        <v>450</v>
      </c>
    </row>
    <row collapsed="false" customFormat="false" customHeight="false" hidden="false" ht="14.75" outlineLevel="0" r="6">
      <c r="B6" s="0" t="s">
        <v>15</v>
      </c>
      <c r="C6" s="1" t="n">
        <f aca="false">C2/C3</f>
        <v>0.0714285714285714</v>
      </c>
    </row>
    <row collapsed="false" customFormat="false" customHeight="false" hidden="false" ht="14.75" outlineLevel="0" r="7">
      <c r="B7" s="0" t="s">
        <v>16</v>
      </c>
      <c r="C7" s="0" t="n">
        <v>350</v>
      </c>
    </row>
    <row collapsed="false" customFormat="false" customHeight="false" hidden="false" ht="14.75" outlineLevel="0" r="8">
      <c r="B8" s="0" t="s">
        <v>17</v>
      </c>
      <c r="C8" s="1" t="n">
        <f aca="false">C7*12</f>
        <v>4200</v>
      </c>
    </row>
    <row collapsed="false" customFormat="false" customHeight="false" hidden="false" ht="14.75" outlineLevel="0" r="9">
      <c r="B9" s="0" t="s">
        <v>18</v>
      </c>
      <c r="C9" s="0" t="n">
        <v>3000</v>
      </c>
    </row>
    <row collapsed="false" customFormat="false" customHeight="false" hidden="false" ht="14.75" outlineLevel="0" r="10">
      <c r="B10" s="0" t="s">
        <v>19</v>
      </c>
      <c r="C10" s="1" t="n">
        <f aca="false">C9*C6</f>
        <v>214.285714285714</v>
      </c>
    </row>
    <row collapsed="false" customFormat="false" customHeight="false" hidden="false" ht="14.75" outlineLevel="0" r="11">
      <c r="B11" s="0" t="s">
        <v>20</v>
      </c>
      <c r="C11" s="1" t="n">
        <f aca="false">C10*C4</f>
        <v>96428.5714285714</v>
      </c>
    </row>
    <row collapsed="false" customFormat="false" customHeight="false" hidden="false" ht="14.75" outlineLevel="0" r="12">
      <c r="B12" s="0" t="s">
        <v>21</v>
      </c>
      <c r="C12" s="1" t="n">
        <f aca="false">C11/2</f>
        <v>48214.2857142857</v>
      </c>
    </row>
    <row collapsed="false" customFormat="false" customHeight="false" hidden="false" ht="14.75" outlineLevel="0" r="13">
      <c r="B13" s="0" t="s">
        <v>22</v>
      </c>
      <c r="C13" s="1" t="n">
        <f aca="false">C12/12</f>
        <v>4017.85714285714</v>
      </c>
    </row>
    <row collapsed="false" customFormat="false" customHeight="false" hidden="false" ht="14.75" outlineLevel="0" r="14">
      <c r="B14" s="0" t="s">
        <v>23</v>
      </c>
      <c r="C14" s="1" t="n">
        <f aca="false">C12/C4</f>
        <v>107.142857142857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100" zoomScaleNormal="100" zoomScalePageLayoutView="100">
      <selection activeCell="J1" activeCellId="0" pane="topLeft" sqref="J1"/>
    </sheetView>
  </sheetViews>
  <cols>
    <col collapsed="false" hidden="false" max="5" min="1" style="0" width="9.2078431372549"/>
    <col collapsed="false" hidden="false" max="8" min="7" style="0" width="9.2078431372549"/>
    <col collapsed="false" hidden="false" max="9" min="9" style="0" width="38.7254901960784"/>
    <col collapsed="false" hidden="false" max="10" min="10" style="0" width="8.06274509803922"/>
    <col collapsed="false" hidden="false" max="11" min="11" style="0" width="31.5254901960784"/>
    <col collapsed="false" hidden="false" max="257" min="12" style="0" width="9.2078431372549"/>
  </cols>
  <sheetData>
    <row collapsed="false" customFormat="false" customHeight="false" hidden="false" ht="14.75" outlineLevel="0" r="1">
      <c r="A1" s="4" t="s">
        <v>24</v>
      </c>
      <c r="B1" s="4"/>
      <c r="C1" s="4"/>
      <c r="D1" s="4"/>
      <c r="E1" s="4"/>
      <c r="F1" s="5" t="n">
        <v>80000</v>
      </c>
      <c r="I1" s="0" t="s">
        <v>25</v>
      </c>
      <c r="J1" s="0" t="s">
        <v>26</v>
      </c>
      <c r="K1" s="0" t="s">
        <v>27</v>
      </c>
    </row>
    <row collapsed="false" customFormat="false" customHeight="false" hidden="false" ht="14.75" outlineLevel="0" r="2">
      <c r="A2" s="6" t="s">
        <v>28</v>
      </c>
      <c r="B2" s="6"/>
      <c r="C2" s="6"/>
      <c r="D2" s="6"/>
      <c r="E2" s="6"/>
      <c r="F2" s="7" t="n">
        <v>6</v>
      </c>
      <c r="I2" s="0" t="s">
        <v>29</v>
      </c>
    </row>
    <row collapsed="false" customFormat="false" customHeight="false" hidden="false" ht="14.75" outlineLevel="0" r="3">
      <c r="A3" s="6" t="s">
        <v>30</v>
      </c>
      <c r="B3" s="6"/>
      <c r="C3" s="6"/>
      <c r="D3" s="6"/>
      <c r="E3" s="6"/>
      <c r="F3" s="7" t="n">
        <v>350</v>
      </c>
      <c r="I3" s="0" t="s">
        <v>31</v>
      </c>
    </row>
    <row collapsed="false" customFormat="false" customHeight="false" hidden="false" ht="14.75" outlineLevel="0" r="4">
      <c r="A4" s="6" t="s">
        <v>32</v>
      </c>
      <c r="B4" s="6"/>
      <c r="C4" s="6"/>
      <c r="D4" s="6"/>
      <c r="E4" s="6"/>
      <c r="F4" s="7" t="n">
        <v>2500</v>
      </c>
    </row>
    <row collapsed="false" customFormat="false" customHeight="false" hidden="false" ht="14.75" outlineLevel="0" r="5">
      <c r="A5" s="8" t="s">
        <v>33</v>
      </c>
      <c r="B5" s="8"/>
      <c r="C5" s="8"/>
      <c r="D5" s="8"/>
      <c r="E5" s="8"/>
      <c r="F5" s="9" t="n">
        <v>3</v>
      </c>
      <c r="I5" s="0" t="s">
        <v>34</v>
      </c>
    </row>
    <row collapsed="false" customFormat="false" customHeight="false" hidden="false" ht="14.75" outlineLevel="0" r="6">
      <c r="A6" s="10"/>
      <c r="B6" s="10"/>
      <c r="C6" s="10"/>
      <c r="D6" s="10"/>
      <c r="E6" s="10"/>
      <c r="F6" s="7"/>
    </row>
    <row collapsed="false" customFormat="false" customHeight="false" hidden="false" ht="14.75" outlineLevel="0" r="7">
      <c r="A7" s="4" t="s">
        <v>35</v>
      </c>
      <c r="B7" s="4"/>
      <c r="C7" s="4"/>
      <c r="D7" s="4"/>
      <c r="E7" s="4"/>
      <c r="F7" s="5" t="n">
        <f aca="false">(F2/100)*F1</f>
        <v>4800</v>
      </c>
      <c r="I7" s="0" t="s">
        <v>36</v>
      </c>
    </row>
    <row collapsed="false" customFormat="false" customHeight="false" hidden="false" ht="14.75" outlineLevel="0" r="8">
      <c r="A8" s="8" t="s">
        <v>37</v>
      </c>
      <c r="B8" s="8"/>
      <c r="C8" s="8"/>
      <c r="D8" s="8"/>
      <c r="E8" s="8"/>
      <c r="F8" s="9" t="n">
        <f aca="false">F5*F4*F7</f>
        <v>36000000</v>
      </c>
    </row>
    <row collapsed="false" customFormat="false" customHeight="false" hidden="false" ht="14.75" outlineLevel="0" r="9">
      <c r="I9" s="0" t="s">
        <v>38</v>
      </c>
      <c r="J9" s="1" t="n">
        <f aca="false">AVERAGE(F15,F22)</f>
        <v>8160000</v>
      </c>
      <c r="K9" s="0" t="s">
        <v>39</v>
      </c>
    </row>
    <row collapsed="false" customFormat="false" customHeight="false" hidden="false" ht="14.75" outlineLevel="0" r="10">
      <c r="A10" s="11" t="s">
        <v>40</v>
      </c>
      <c r="B10" s="11"/>
      <c r="C10" s="11"/>
      <c r="D10" s="11"/>
      <c r="E10" s="11"/>
      <c r="F10" s="11"/>
      <c r="I10" s="0" t="s">
        <v>41</v>
      </c>
      <c r="J10" s="0" t="n">
        <v>0.01</v>
      </c>
    </row>
    <row collapsed="false" customFormat="false" customHeight="false" hidden="false" ht="14.75" outlineLevel="0" r="11">
      <c r="A11" s="4" t="s">
        <v>42</v>
      </c>
      <c r="B11" s="4"/>
      <c r="C11" s="4"/>
      <c r="D11" s="4"/>
      <c r="E11" s="4"/>
      <c r="F11" s="5" t="n">
        <v>2</v>
      </c>
      <c r="I11" s="0" t="s">
        <v>43</v>
      </c>
      <c r="J11" s="1" t="n">
        <f aca="false">J9*J10</f>
        <v>81600</v>
      </c>
      <c r="K11" s="0" t="s">
        <v>44</v>
      </c>
    </row>
    <row collapsed="false" customFormat="false" customHeight="false" hidden="false" ht="14.75" outlineLevel="0" r="12">
      <c r="A12" s="6" t="s">
        <v>45</v>
      </c>
      <c r="B12" s="6"/>
      <c r="C12" s="6"/>
      <c r="D12" s="6"/>
      <c r="E12" s="6"/>
      <c r="F12" s="7" t="n">
        <f aca="false">F2-F11</f>
        <v>4</v>
      </c>
      <c r="I12" s="0" t="s">
        <v>46</v>
      </c>
      <c r="J12" s="1" t="n">
        <f aca="false">J11/12</f>
        <v>6800</v>
      </c>
      <c r="K12" s="0" t="s">
        <v>47</v>
      </c>
    </row>
    <row collapsed="false" customFormat="false" customHeight="false" hidden="false" ht="14.75" outlineLevel="0" r="13">
      <c r="A13" s="6" t="s">
        <v>35</v>
      </c>
      <c r="B13" s="6"/>
      <c r="C13" s="6"/>
      <c r="D13" s="6"/>
      <c r="E13" s="6"/>
      <c r="F13" s="7" t="n">
        <f aca="false">(F12/100)*F1</f>
        <v>3200</v>
      </c>
      <c r="I13" s="0" t="s">
        <v>31</v>
      </c>
      <c r="J13" s="0" t="n">
        <v>100</v>
      </c>
      <c r="K13" s="0" t="s">
        <v>48</v>
      </c>
    </row>
    <row collapsed="false" customFormat="false" customHeight="false" hidden="false" ht="14.75" outlineLevel="0" r="14">
      <c r="A14" s="6" t="s">
        <v>37</v>
      </c>
      <c r="B14" s="6"/>
      <c r="C14" s="6"/>
      <c r="D14" s="6"/>
      <c r="E14" s="6"/>
      <c r="F14" s="7" t="n">
        <f aca="false">F5*F4*F13</f>
        <v>24000000</v>
      </c>
    </row>
    <row collapsed="false" customFormat="false" customHeight="false" hidden="false" ht="14.75" outlineLevel="0" r="15">
      <c r="A15" s="8" t="s">
        <v>49</v>
      </c>
      <c r="B15" s="8"/>
      <c r="C15" s="8"/>
      <c r="D15" s="8"/>
      <c r="E15" s="8"/>
      <c r="F15" s="9" t="n">
        <f aca="false">F8-F14</f>
        <v>12000000</v>
      </c>
      <c r="I15" s="0" t="s">
        <v>50</v>
      </c>
      <c r="J15" s="0" t="n">
        <v>80000</v>
      </c>
      <c r="K15" s="0" t="s">
        <v>48</v>
      </c>
    </row>
    <row collapsed="false" customFormat="false" customHeight="false" hidden="false" ht="14.75" outlineLevel="0" r="16">
      <c r="I16" s="0" t="s">
        <v>51</v>
      </c>
      <c r="J16" s="1" t="n">
        <f aca="false">J15/12</f>
        <v>6666.66666666667</v>
      </c>
      <c r="K16" s="0" t="s">
        <v>52</v>
      </c>
    </row>
    <row collapsed="false" customFormat="false" customHeight="false" hidden="false" ht="14.75" outlineLevel="0" r="17">
      <c r="I17" s="0" t="s">
        <v>53</v>
      </c>
      <c r="J17" s="0" t="n">
        <v>1.2</v>
      </c>
      <c r="K17" s="0" t="s">
        <v>54</v>
      </c>
    </row>
    <row collapsed="false" customFormat="false" customHeight="false" hidden="false" ht="14.75" outlineLevel="0" r="18">
      <c r="A18" s="11" t="s">
        <v>55</v>
      </c>
      <c r="B18" s="11"/>
      <c r="C18" s="11"/>
      <c r="D18" s="11"/>
      <c r="E18" s="11"/>
      <c r="F18" s="11"/>
      <c r="I18" s="0" t="s">
        <v>56</v>
      </c>
      <c r="J18" s="1" t="n">
        <f aca="false">J17*J16*6</f>
        <v>48000</v>
      </c>
      <c r="K18" s="0" t="s">
        <v>57</v>
      </c>
    </row>
    <row collapsed="false" customFormat="false" customHeight="false" hidden="false" ht="14.75" outlineLevel="0" r="19">
      <c r="A19" s="4" t="s">
        <v>58</v>
      </c>
      <c r="B19" s="4"/>
      <c r="C19" s="4"/>
      <c r="D19" s="4"/>
      <c r="E19" s="4"/>
      <c r="F19" s="5" t="n">
        <v>700</v>
      </c>
      <c r="I19" s="0" t="s">
        <v>59</v>
      </c>
      <c r="J19" s="0" t="n">
        <v>1.5</v>
      </c>
      <c r="K19" s="0" t="s">
        <v>60</v>
      </c>
    </row>
    <row collapsed="false" customFormat="false" customHeight="false" hidden="false" ht="14.75" outlineLevel="0" r="20">
      <c r="A20" s="6" t="s">
        <v>61</v>
      </c>
      <c r="B20" s="6"/>
      <c r="C20" s="6"/>
      <c r="D20" s="6"/>
      <c r="E20" s="6"/>
      <c r="F20" s="7" t="n">
        <f aca="false">F7*12*F19</f>
        <v>40320000</v>
      </c>
      <c r="I20" s="0" t="s">
        <v>62</v>
      </c>
      <c r="J20" s="1" t="n">
        <f aca="false">J19*J16</f>
        <v>10000</v>
      </c>
      <c r="K20" s="0" t="s">
        <v>63</v>
      </c>
    </row>
    <row collapsed="false" customFormat="false" customHeight="false" hidden="false" ht="14.75" outlineLevel="0" r="21">
      <c r="A21" s="6" t="s">
        <v>64</v>
      </c>
      <c r="B21" s="6"/>
      <c r="C21" s="6"/>
      <c r="D21" s="6"/>
      <c r="E21" s="6"/>
      <c r="F21" s="7" t="n">
        <f aca="false">F5*F4*F7</f>
        <v>36000000</v>
      </c>
    </row>
    <row collapsed="false" customFormat="false" customHeight="false" hidden="false" ht="14.75" outlineLevel="0" r="22">
      <c r="A22" s="8" t="s">
        <v>65</v>
      </c>
      <c r="B22" s="8"/>
      <c r="C22" s="8"/>
      <c r="D22" s="8"/>
      <c r="E22" s="8"/>
      <c r="F22" s="9" t="n">
        <f aca="false">F20-F21</f>
        <v>4320000</v>
      </c>
    </row>
  </sheetData>
  <mergeCells count="19">
    <mergeCell ref="A1:E1"/>
    <mergeCell ref="A2:E2"/>
    <mergeCell ref="A3:E3"/>
    <mergeCell ref="A4:E4"/>
    <mergeCell ref="A5:E5"/>
    <mergeCell ref="A6:E6"/>
    <mergeCell ref="A7:E7"/>
    <mergeCell ref="A8:E8"/>
    <mergeCell ref="A10:F10"/>
    <mergeCell ref="A11:E11"/>
    <mergeCell ref="A12:E12"/>
    <mergeCell ref="A13:E13"/>
    <mergeCell ref="A14:E14"/>
    <mergeCell ref="A15:E15"/>
    <mergeCell ref="A18:F18"/>
    <mergeCell ref="A19:E19"/>
    <mergeCell ref="A20:E20"/>
    <mergeCell ref="A21:E21"/>
    <mergeCell ref="A22:E2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2011-05-15T18:16:24.00Z</dcterms:modified>
  <cp:revision>0</cp:revision>
</cp:coreProperties>
</file>