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Pulsos_pulmon" sheetId="1" r:id="rId1"/>
    <sheet name="Hemoglobina" sheetId="2" r:id="rId2"/>
    <sheet name="Comparaciones" sheetId="3" r:id="rId3"/>
  </sheets>
  <calcPr calcId="144525"/>
</workbook>
</file>

<file path=xl/calcChain.xml><?xml version="1.0" encoding="utf-8"?>
<calcChain xmlns="http://schemas.openxmlformats.org/spreadsheetml/2006/main">
  <c r="K12" i="2" l="1"/>
  <c r="D14" i="2"/>
  <c r="J8" i="2"/>
  <c r="H6" i="2"/>
  <c r="H5" i="2"/>
  <c r="E5" i="2"/>
  <c r="E6" i="2"/>
  <c r="AB3" i="1"/>
  <c r="V1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72" i="1"/>
  <c r="Y73" i="1"/>
  <c r="Y74" i="1"/>
  <c r="Y75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39" i="1"/>
  <c r="Y40" i="1"/>
  <c r="Y38" i="1"/>
  <c r="Z2" i="1"/>
  <c r="AB8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37" i="1"/>
  <c r="Z38" i="1"/>
  <c r="AB38" i="1" s="1"/>
  <c r="Z33" i="1"/>
  <c r="Z34" i="1"/>
  <c r="Z35" i="1"/>
  <c r="Z36" i="1"/>
  <c r="Z30" i="1"/>
  <c r="Z31" i="1"/>
  <c r="Z32" i="1"/>
  <c r="Z21" i="1"/>
  <c r="Z22" i="1"/>
  <c r="AB22" i="1" s="1"/>
  <c r="Z23" i="1"/>
  <c r="Z24" i="1"/>
  <c r="Z25" i="1"/>
  <c r="Z26" i="1"/>
  <c r="Z27" i="1"/>
  <c r="Z28" i="1"/>
  <c r="AB28" i="1" s="1"/>
  <c r="Z29" i="1"/>
  <c r="Z20" i="1"/>
  <c r="AB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V5" i="1"/>
  <c r="AB29" i="1"/>
  <c r="AB30" i="1"/>
  <c r="AB31" i="1"/>
  <c r="AB32" i="1"/>
  <c r="AB33" i="1"/>
  <c r="AB34" i="1"/>
  <c r="AB35" i="1"/>
  <c r="AB36" i="1"/>
  <c r="AB37" i="1"/>
  <c r="AB39" i="1"/>
  <c r="AB40" i="1"/>
  <c r="AB41" i="1"/>
  <c r="AB42" i="1"/>
  <c r="AB27" i="1"/>
  <c r="AB24" i="1"/>
  <c r="AB25" i="1"/>
  <c r="AB26" i="1"/>
  <c r="AB23" i="1"/>
  <c r="AB21" i="1"/>
  <c r="AB2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V6" i="1"/>
  <c r="V4" i="1"/>
  <c r="U2" i="1"/>
  <c r="V2" i="1"/>
  <c r="I1" i="1" l="1"/>
  <c r="F53" i="1"/>
  <c r="F54" i="1"/>
  <c r="F55" i="1"/>
  <c r="F56" i="1"/>
  <c r="F57" i="1"/>
  <c r="F58" i="1"/>
  <c r="F59" i="1"/>
  <c r="F60" i="1"/>
  <c r="F61" i="1"/>
  <c r="F62" i="1"/>
  <c r="F51" i="1"/>
  <c r="F52" i="1"/>
  <c r="F47" i="1"/>
  <c r="F48" i="1"/>
  <c r="F49" i="1"/>
  <c r="F5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B20" i="1"/>
  <c r="B14" i="1"/>
  <c r="B17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  <c r="B16" i="1"/>
  <c r="B15" i="1"/>
</calcChain>
</file>

<file path=xl/sharedStrings.xml><?xml version="1.0" encoding="utf-8"?>
<sst xmlns="http://schemas.openxmlformats.org/spreadsheetml/2006/main" count="68" uniqueCount="48">
  <si>
    <t>Frecuencias (respiraciones/minuto)</t>
  </si>
  <si>
    <t>Vnormal</t>
  </si>
  <si>
    <t>Vmínimo</t>
  </si>
  <si>
    <t>T(segundos)</t>
  </si>
  <si>
    <t>w (rad/s)</t>
  </si>
  <si>
    <t>f(resp/s)</t>
  </si>
  <si>
    <t>t(s)</t>
  </si>
  <si>
    <t>Amplitud == (Volumen pulmón máximo - Vmin)</t>
  </si>
  <si>
    <t>Vmáx</t>
  </si>
  <si>
    <t>Ejemplo usado</t>
  </si>
  <si>
    <t>Amplitud</t>
  </si>
  <si>
    <t>Estandar</t>
  </si>
  <si>
    <t>Maximo</t>
  </si>
  <si>
    <t>Minimo</t>
  </si>
  <si>
    <t>EN L</t>
  </si>
  <si>
    <t>Volumen (L)</t>
  </si>
  <si>
    <t>Matlab</t>
  </si>
  <si>
    <t>Xa</t>
  </si>
  <si>
    <t>t</t>
  </si>
  <si>
    <t>ra</t>
  </si>
  <si>
    <t>V</t>
  </si>
  <si>
    <t>Rectas</t>
  </si>
  <si>
    <t>T expiracion</t>
  </si>
  <si>
    <t>Tinspiración</t>
  </si>
  <si>
    <t>minspira</t>
  </si>
  <si>
    <t>Vordenada</t>
  </si>
  <si>
    <t>mespira</t>
  </si>
  <si>
    <t>a</t>
  </si>
  <si>
    <t>b</t>
  </si>
  <si>
    <t>Resultados</t>
  </si>
  <si>
    <t>Comparacion</t>
  </si>
  <si>
    <t>Triangulos</t>
  </si>
  <si>
    <t>MEJOR SUPERPONER LUEGO EN EL POWERPOINT</t>
  </si>
  <si>
    <t>Cb</t>
  </si>
  <si>
    <t>'' Anemia</t>
  </si>
  <si>
    <t>Hemoglobina+</t>
  </si>
  <si>
    <t>Revista</t>
  </si>
  <si>
    <t>g/L</t>
  </si>
  <si>
    <t>PM Hemo</t>
  </si>
  <si>
    <t>Cb (mol/m^3)</t>
  </si>
  <si>
    <t>mol/L</t>
  </si>
  <si>
    <t>g/mol</t>
  </si>
  <si>
    <t>mol/m^3</t>
  </si>
  <si>
    <t xml:space="preserve"> eritrocitosis</t>
  </si>
  <si>
    <t>coagular sangre</t>
  </si>
  <si>
    <t>(EPO)</t>
  </si>
  <si>
    <t>ra,prom</t>
  </si>
  <si>
    <t>rprom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</si>
</sst>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5341447944007001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Pulsos_pulmon!$G$1</c:f>
              <c:strCache>
                <c:ptCount val="1"/>
                <c:pt idx="0">
                  <c:v>t(s)</c:v>
                </c:pt>
              </c:strCache>
            </c:strRef>
          </c:tx>
          <c:marker>
            <c:symbol val="none"/>
          </c:marker>
          <c:xVal>
            <c:numRef>
              <c:f>Pulsos_pulmon!$G$2:$G$62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Pulsos_pulmon!$F$2:$F$62</c:f>
              <c:numCache>
                <c:formatCode>General</c:formatCode>
                <c:ptCount val="61"/>
                <c:pt idx="0">
                  <c:v>7</c:v>
                </c:pt>
                <c:pt idx="1">
                  <c:v>7.4693033951206926</c:v>
                </c:pt>
                <c:pt idx="2">
                  <c:v>7.9270509831248424</c:v>
                </c:pt>
                <c:pt idx="3">
                  <c:v>8.3619714992186402</c:v>
                </c:pt>
                <c:pt idx="4">
                  <c:v>8.7633557568774201</c:v>
                </c:pt>
                <c:pt idx="5">
                  <c:v>9.1213203435596419</c:v>
                </c:pt>
                <c:pt idx="6">
                  <c:v>9.4270509831248432</c:v>
                </c:pt>
                <c:pt idx="7">
                  <c:v>9.6730195725651029</c:v>
                </c:pt>
                <c:pt idx="8">
                  <c:v>9.8531695488854609</c:v>
                </c:pt>
                <c:pt idx="9">
                  <c:v>9.9630650217854129</c:v>
                </c:pt>
                <c:pt idx="10">
                  <c:v>10</c:v>
                </c:pt>
                <c:pt idx="11">
                  <c:v>9.9630650217854129</c:v>
                </c:pt>
                <c:pt idx="12">
                  <c:v>9.8531695488854609</c:v>
                </c:pt>
                <c:pt idx="13">
                  <c:v>9.6730195725651029</c:v>
                </c:pt>
                <c:pt idx="14">
                  <c:v>9.4270509831248432</c:v>
                </c:pt>
                <c:pt idx="15">
                  <c:v>9.1213203435596419</c:v>
                </c:pt>
                <c:pt idx="16">
                  <c:v>8.7633557568774201</c:v>
                </c:pt>
                <c:pt idx="17">
                  <c:v>8.3619714992186402</c:v>
                </c:pt>
                <c:pt idx="18">
                  <c:v>7.9270509831248424</c:v>
                </c:pt>
                <c:pt idx="19">
                  <c:v>7.4693033951206926</c:v>
                </c:pt>
                <c:pt idx="20">
                  <c:v>7</c:v>
                </c:pt>
                <c:pt idx="21">
                  <c:v>6.5306966048793083</c:v>
                </c:pt>
                <c:pt idx="22">
                  <c:v>6.0729490168751568</c:v>
                </c:pt>
                <c:pt idx="23">
                  <c:v>5.6380285007813615</c:v>
                </c:pt>
                <c:pt idx="24">
                  <c:v>5.2366442431225808</c:v>
                </c:pt>
                <c:pt idx="25">
                  <c:v>4.8786796564403581</c:v>
                </c:pt>
                <c:pt idx="26">
                  <c:v>4.5729490168751585</c:v>
                </c:pt>
                <c:pt idx="27">
                  <c:v>4.3269804274348971</c:v>
                </c:pt>
                <c:pt idx="28">
                  <c:v>4.1468304511145391</c:v>
                </c:pt>
                <c:pt idx="29">
                  <c:v>4.0369349782145871</c:v>
                </c:pt>
                <c:pt idx="30">
                  <c:v>4</c:v>
                </c:pt>
                <c:pt idx="31">
                  <c:v>4.0369349782145871</c:v>
                </c:pt>
                <c:pt idx="32">
                  <c:v>4.1468304511145391</c:v>
                </c:pt>
                <c:pt idx="33">
                  <c:v>4.3269804274348962</c:v>
                </c:pt>
                <c:pt idx="34">
                  <c:v>4.5729490168751568</c:v>
                </c:pt>
                <c:pt idx="35">
                  <c:v>4.8786796564403572</c:v>
                </c:pt>
                <c:pt idx="36">
                  <c:v>5.2366442431225799</c:v>
                </c:pt>
                <c:pt idx="37">
                  <c:v>5.6380285007813589</c:v>
                </c:pt>
                <c:pt idx="38">
                  <c:v>6.0729490168751568</c:v>
                </c:pt>
                <c:pt idx="39">
                  <c:v>6.5306966048793065</c:v>
                </c:pt>
                <c:pt idx="40">
                  <c:v>6.9999999999999991</c:v>
                </c:pt>
                <c:pt idx="41">
                  <c:v>7.4693033951206891</c:v>
                </c:pt>
                <c:pt idx="42">
                  <c:v>7.9270509831248415</c:v>
                </c:pt>
                <c:pt idx="43">
                  <c:v>8.3619714992186402</c:v>
                </c:pt>
                <c:pt idx="44">
                  <c:v>8.7633557568774201</c:v>
                </c:pt>
                <c:pt idx="45">
                  <c:v>9.1213203435596419</c:v>
                </c:pt>
                <c:pt idx="46">
                  <c:v>9.4270509831248397</c:v>
                </c:pt>
                <c:pt idx="47">
                  <c:v>9.6730195725651029</c:v>
                </c:pt>
                <c:pt idx="48">
                  <c:v>9.8531695488854609</c:v>
                </c:pt>
                <c:pt idx="49">
                  <c:v>9.9630650217854129</c:v>
                </c:pt>
                <c:pt idx="50">
                  <c:v>10</c:v>
                </c:pt>
                <c:pt idx="51">
                  <c:v>9.9630650217854146</c:v>
                </c:pt>
                <c:pt idx="52">
                  <c:v>9.8531695488854609</c:v>
                </c:pt>
                <c:pt idx="53">
                  <c:v>9.6730195725651065</c:v>
                </c:pt>
                <c:pt idx="54">
                  <c:v>9.4270509831248432</c:v>
                </c:pt>
                <c:pt idx="55">
                  <c:v>9.1213203435596455</c:v>
                </c:pt>
                <c:pt idx="56">
                  <c:v>8.7633557568774201</c:v>
                </c:pt>
                <c:pt idx="57">
                  <c:v>8.3619714992186385</c:v>
                </c:pt>
                <c:pt idx="58">
                  <c:v>7.9270509831248432</c:v>
                </c:pt>
                <c:pt idx="59">
                  <c:v>7.4693033951206909</c:v>
                </c:pt>
                <c:pt idx="60">
                  <c:v>7.0000000000000009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08128"/>
        <c:axId val="161410048"/>
      </c:scatterChart>
      <c:valAx>
        <c:axId val="1614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tiempo(s)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61410048"/>
        <c:crosses val="autoZero"/>
        <c:crossBetween val="midCat"/>
      </c:valAx>
      <c:valAx>
        <c:axId val="161410048"/>
        <c:scaling>
          <c:orientation val="minMax"/>
          <c:max val="10"/>
          <c:min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Volumen (L)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6140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Pulsos_pulmon!$L$2:$L$82</c:f>
              <c:numCache>
                <c:formatCode>General</c:formatCode>
                <c:ptCount val="81"/>
                <c:pt idx="0">
                  <c:v>0</c:v>
                </c:pt>
                <c:pt idx="1">
                  <c:v>2.32266988476389E-4</c:v>
                </c:pt>
                <c:pt idx="2">
                  <c:v>4.64533976952778E-4</c:v>
                </c:pt>
                <c:pt idx="3">
                  <c:v>6.9680096542916697E-4</c:v>
                </c:pt>
                <c:pt idx="4">
                  <c:v>9.29067953905556E-4</c:v>
                </c:pt>
                <c:pt idx="5">
                  <c:v>2.0904028962874998E-3</c:v>
                </c:pt>
                <c:pt idx="6">
                  <c:v>3.2517378386694501E-3</c:v>
                </c:pt>
                <c:pt idx="7">
                  <c:v>4.4130727810513899E-3</c:v>
                </c:pt>
                <c:pt idx="8">
                  <c:v>5.5744077234333401E-3</c:v>
                </c:pt>
                <c:pt idx="9">
                  <c:v>1.1381082435343101E-2</c:v>
                </c:pt>
                <c:pt idx="10">
                  <c:v>1.7187757147252802E-2</c:v>
                </c:pt>
                <c:pt idx="11">
                  <c:v>2.2994431859162501E-2</c:v>
                </c:pt>
                <c:pt idx="12">
                  <c:v>2.88011065710722E-2</c:v>
                </c:pt>
                <c:pt idx="13">
                  <c:v>5.7834480130620897E-2</c:v>
                </c:pt>
                <c:pt idx="14">
                  <c:v>8.68678536901695E-2</c:v>
                </c:pt>
                <c:pt idx="15">
                  <c:v>0.11590122724971801</c:v>
                </c:pt>
                <c:pt idx="16">
                  <c:v>0.14493460080926701</c:v>
                </c:pt>
                <c:pt idx="17">
                  <c:v>0.29010146860701003</c:v>
                </c:pt>
                <c:pt idx="18">
                  <c:v>0.43526833640475299</c:v>
                </c:pt>
                <c:pt idx="19">
                  <c:v>0.58043520420249595</c:v>
                </c:pt>
                <c:pt idx="20">
                  <c:v>0.72560207200023896</c:v>
                </c:pt>
                <c:pt idx="21">
                  <c:v>1.14831763822726</c:v>
                </c:pt>
                <c:pt idx="22">
                  <c:v>1.5710332044542701</c:v>
                </c:pt>
                <c:pt idx="23">
                  <c:v>1.99374877068129</c:v>
                </c:pt>
                <c:pt idx="24">
                  <c:v>2.4164643369083101</c:v>
                </c:pt>
                <c:pt idx="25">
                  <c:v>2.83917990313532</c:v>
                </c:pt>
                <c:pt idx="26">
                  <c:v>3.2618954693623401</c:v>
                </c:pt>
                <c:pt idx="27">
                  <c:v>3.6846110355893602</c:v>
                </c:pt>
                <c:pt idx="28">
                  <c:v>4.1073266018163803</c:v>
                </c:pt>
                <c:pt idx="29">
                  <c:v>4.6138196869126897</c:v>
                </c:pt>
                <c:pt idx="30">
                  <c:v>5.120312772009</c:v>
                </c:pt>
                <c:pt idx="31">
                  <c:v>5.6268058571053201</c:v>
                </c:pt>
                <c:pt idx="32">
                  <c:v>6.1332989422016304</c:v>
                </c:pt>
                <c:pt idx="33">
                  <c:v>6.6397920272979496</c:v>
                </c:pt>
                <c:pt idx="34">
                  <c:v>7.1462851123942599</c:v>
                </c:pt>
                <c:pt idx="35">
                  <c:v>7.65277819749058</c:v>
                </c:pt>
                <c:pt idx="36">
                  <c:v>8.1592712825868894</c:v>
                </c:pt>
                <c:pt idx="37">
                  <c:v>8.8036704546455091</c:v>
                </c:pt>
                <c:pt idx="38">
                  <c:v>9.4480696267041306</c:v>
                </c:pt>
                <c:pt idx="39">
                  <c:v>10.0924687987628</c:v>
                </c:pt>
                <c:pt idx="40">
                  <c:v>10.7368679708214</c:v>
                </c:pt>
                <c:pt idx="41">
                  <c:v>11.3750821193004</c:v>
                </c:pt>
                <c:pt idx="42">
                  <c:v>12.013296267779401</c:v>
                </c:pt>
                <c:pt idx="43">
                  <c:v>12.6515104162584</c:v>
                </c:pt>
                <c:pt idx="44">
                  <c:v>13.2897245647374</c:v>
                </c:pt>
                <c:pt idx="45">
                  <c:v>14.2703842945803</c:v>
                </c:pt>
                <c:pt idx="46">
                  <c:v>15.2510440244231</c:v>
                </c:pt>
                <c:pt idx="47">
                  <c:v>16.231703754266</c:v>
                </c:pt>
                <c:pt idx="48">
                  <c:v>17.212363484108899</c:v>
                </c:pt>
                <c:pt idx="49">
                  <c:v>18.5843602610746</c:v>
                </c:pt>
                <c:pt idx="50">
                  <c:v>19.956357038040299</c:v>
                </c:pt>
                <c:pt idx="51">
                  <c:v>21.328353815005901</c:v>
                </c:pt>
                <c:pt idx="52">
                  <c:v>22.700350591971699</c:v>
                </c:pt>
                <c:pt idx="53">
                  <c:v>24.200350591971699</c:v>
                </c:pt>
                <c:pt idx="54">
                  <c:v>25.700350591971699</c:v>
                </c:pt>
                <c:pt idx="55">
                  <c:v>27.200350591971699</c:v>
                </c:pt>
                <c:pt idx="56">
                  <c:v>28.700350591971699</c:v>
                </c:pt>
                <c:pt idx="57">
                  <c:v>30.200350591971699</c:v>
                </c:pt>
                <c:pt idx="58">
                  <c:v>31.700350591971699</c:v>
                </c:pt>
                <c:pt idx="59">
                  <c:v>33.200350591971699</c:v>
                </c:pt>
                <c:pt idx="60">
                  <c:v>34.700350591971699</c:v>
                </c:pt>
                <c:pt idx="61">
                  <c:v>36.200350591971699</c:v>
                </c:pt>
                <c:pt idx="62">
                  <c:v>37.700350591971699</c:v>
                </c:pt>
                <c:pt idx="63">
                  <c:v>39.200350591971699</c:v>
                </c:pt>
                <c:pt idx="64">
                  <c:v>40.700350591971699</c:v>
                </c:pt>
                <c:pt idx="65">
                  <c:v>42.200350591971699</c:v>
                </c:pt>
                <c:pt idx="66">
                  <c:v>43.700350591971699</c:v>
                </c:pt>
                <c:pt idx="67">
                  <c:v>45.200350591971699</c:v>
                </c:pt>
                <c:pt idx="68">
                  <c:v>46.700350591971699</c:v>
                </c:pt>
                <c:pt idx="69">
                  <c:v>48.200350591971699</c:v>
                </c:pt>
                <c:pt idx="70">
                  <c:v>49.700350591971699</c:v>
                </c:pt>
                <c:pt idx="71">
                  <c:v>51.200350591971699</c:v>
                </c:pt>
                <c:pt idx="72">
                  <c:v>52.700350591971699</c:v>
                </c:pt>
                <c:pt idx="73">
                  <c:v>54.200350591971699</c:v>
                </c:pt>
                <c:pt idx="74">
                  <c:v>55.700350591971699</c:v>
                </c:pt>
                <c:pt idx="75">
                  <c:v>57.200350591971699</c:v>
                </c:pt>
                <c:pt idx="76">
                  <c:v>58.700350591971699</c:v>
                </c:pt>
                <c:pt idx="77">
                  <c:v>59.025262943978703</c:v>
                </c:pt>
                <c:pt idx="78">
                  <c:v>59.3501752959858</c:v>
                </c:pt>
                <c:pt idx="79">
                  <c:v>59.675087647992903</c:v>
                </c:pt>
                <c:pt idx="80">
                  <c:v>60</c:v>
                </c:pt>
              </c:numCache>
            </c:numRef>
          </c:xVal>
          <c:yVal>
            <c:numRef>
              <c:f>Pulsos_pulmon!$M$2:$M$82</c:f>
              <c:numCache>
                <c:formatCode>0.00E+00</c:formatCode>
                <c:ptCount val="81"/>
                <c:pt idx="0" formatCode="General">
                  <c:v>0</c:v>
                </c:pt>
                <c:pt idx="1">
                  <c:v>5.0232539713222799E-5</c:v>
                </c:pt>
                <c:pt idx="2" formatCode="General">
                  <c:v>1.00454704103524E-4</c:v>
                </c:pt>
                <c:pt idx="3" formatCode="General">
                  <c:v>1.5066649693674499E-4</c:v>
                </c:pt>
                <c:pt idx="4" formatCode="General">
                  <c:v>2.0086792197781601E-4</c:v>
                </c:pt>
                <c:pt idx="5" formatCode="General">
                  <c:v>4.5171966200957298E-4</c:v>
                </c:pt>
                <c:pt idx="6" formatCode="General">
                  <c:v>7.0231277145274204E-4</c:v>
                </c:pt>
                <c:pt idx="7" formatCode="General">
                  <c:v>9.5264771989680302E-4</c:v>
                </c:pt>
                <c:pt idx="8" formatCode="General">
                  <c:v>1.20272497635987E-3</c:v>
                </c:pt>
                <c:pt idx="9" formatCode="General">
                  <c:v>2.44926225435344E-3</c:v>
                </c:pt>
                <c:pt idx="10" formatCode="General">
                  <c:v>3.6894272560668798E-3</c:v>
                </c:pt>
                <c:pt idx="11" formatCode="General">
                  <c:v>4.9232779615769303E-3</c:v>
                </c:pt>
                <c:pt idx="12" formatCode="General">
                  <c:v>6.1508719888820696E-3</c:v>
                </c:pt>
                <c:pt idx="13" formatCode="General">
                  <c:v>1.21969829872372E-2</c:v>
                </c:pt>
                <c:pt idx="14" formatCode="General">
                  <c:v>1.8095109096897401E-2</c:v>
                </c:pt>
                <c:pt idx="15" formatCode="General">
                  <c:v>2.3852037922685601E-2</c:v>
                </c:pt>
                <c:pt idx="16" formatCode="General">
                  <c:v>2.94743249063464E-2</c:v>
                </c:pt>
                <c:pt idx="17" formatCode="General">
                  <c:v>5.5781516903279003E-2</c:v>
                </c:pt>
                <c:pt idx="18" formatCode="General">
                  <c:v>7.9574258517298199E-2</c:v>
                </c:pt>
                <c:pt idx="19" formatCode="General">
                  <c:v>0.101440425544311</c:v>
                </c:pt>
                <c:pt idx="20" formatCode="General">
                  <c:v>0.12186753354681</c:v>
                </c:pt>
                <c:pt idx="21" formatCode="General">
                  <c:v>0.17674931409019601</c:v>
                </c:pt>
                <c:pt idx="22" formatCode="General">
                  <c:v>0.2306171521847</c:v>
                </c:pt>
                <c:pt idx="23" formatCode="General">
                  <c:v>0.29016972512398598</c:v>
                </c:pt>
                <c:pt idx="24" formatCode="General">
                  <c:v>0.36144346242508701</c:v>
                </c:pt>
                <c:pt idx="25" formatCode="General">
                  <c:v>0.44734834535845203</c:v>
                </c:pt>
                <c:pt idx="26" formatCode="General">
                  <c:v>0.52791512585370304</c:v>
                </c:pt>
                <c:pt idx="27" formatCode="General">
                  <c:v>0.586946743607062</c:v>
                </c:pt>
                <c:pt idx="28" formatCode="General">
                  <c:v>0.62502219167861695</c:v>
                </c:pt>
                <c:pt idx="29" formatCode="General">
                  <c:v>0.65758207232375399</c:v>
                </c:pt>
                <c:pt idx="30" formatCode="General">
                  <c:v>0.68313012260983696</c:v>
                </c:pt>
                <c:pt idx="31" formatCode="General">
                  <c:v>0.70764803116562003</c:v>
                </c:pt>
                <c:pt idx="32" formatCode="General">
                  <c:v>0.73606297021981704</c:v>
                </c:pt>
                <c:pt idx="33" formatCode="General">
                  <c:v>0.77347928567247404</c:v>
                </c:pt>
                <c:pt idx="34" formatCode="General">
                  <c:v>0.81121529480993304</c:v>
                </c:pt>
                <c:pt idx="35" formatCode="General">
                  <c:v>0.83938215281275297</c:v>
                </c:pt>
                <c:pt idx="36" formatCode="General">
                  <c:v>0.856962899091402</c:v>
                </c:pt>
                <c:pt idx="37" formatCode="General">
                  <c:v>0.87206605264400605</c:v>
                </c:pt>
                <c:pt idx="38" formatCode="General">
                  <c:v>0.88436464180319097</c:v>
                </c:pt>
                <c:pt idx="39" formatCode="General">
                  <c:v>0.89764728387604598</c:v>
                </c:pt>
                <c:pt idx="40" formatCode="General">
                  <c:v>0.91468012882070604</c:v>
                </c:pt>
                <c:pt idx="41" formatCode="General">
                  <c:v>0.93143543798550699</c:v>
                </c:pt>
                <c:pt idx="42" formatCode="General">
                  <c:v>0.94280735518544301</c:v>
                </c:pt>
                <c:pt idx="43" formatCode="General">
                  <c:v>0.94965965524927998</c:v>
                </c:pt>
                <c:pt idx="44" formatCode="General">
                  <c:v>0.95424982458783902</c:v>
                </c:pt>
                <c:pt idx="45" formatCode="General">
                  <c:v>0.96391506146440997</c:v>
                </c:pt>
                <c:pt idx="46" formatCode="General">
                  <c:v>0.97344743685976198</c:v>
                </c:pt>
                <c:pt idx="47" formatCode="General">
                  <c:v>0.97875888132630795</c:v>
                </c:pt>
                <c:pt idx="48" formatCode="General">
                  <c:v>0.981210059902759</c:v>
                </c:pt>
                <c:pt idx="49" formatCode="General">
                  <c:v>0.98718566096881899</c:v>
                </c:pt>
                <c:pt idx="50" formatCode="General">
                  <c:v>0.99277816034653099</c:v>
                </c:pt>
                <c:pt idx="51" formatCode="General">
                  <c:v>0.99503805137850498</c:v>
                </c:pt>
                <c:pt idx="52" formatCode="General">
                  <c:v>0.99587649206505302</c:v>
                </c:pt>
                <c:pt idx="53" formatCode="General">
                  <c:v>0.99712807425837102</c:v>
                </c:pt>
                <c:pt idx="54" formatCode="General">
                  <c:v>0.99761813002244304</c:v>
                </c:pt>
                <c:pt idx="55" formatCode="General">
                  <c:v>0.99820936611545097</c:v>
                </c:pt>
                <c:pt idx="56" formatCode="General">
                  <c:v>0.99878552125708797</c:v>
                </c:pt>
                <c:pt idx="57" formatCode="General">
                  <c:v>0.99934974300204604</c:v>
                </c:pt>
                <c:pt idx="58" formatCode="General">
                  <c:v>0.99974533423317702</c:v>
                </c:pt>
                <c:pt idx="59" formatCode="General">
                  <c:v>0.99959072520533498</c:v>
                </c:pt>
                <c:pt idx="60" formatCode="General">
                  <c:v>0.99944925893578296</c:v>
                </c:pt>
                <c:pt idx="61" formatCode="General">
                  <c:v>0.999616421875682</c:v>
                </c:pt>
                <c:pt idx="62" formatCode="General">
                  <c:v>0.99968187435868705</c:v>
                </c:pt>
                <c:pt idx="63" formatCode="General">
                  <c:v>0.99976084061756199</c:v>
                </c:pt>
                <c:pt idx="64" formatCode="General">
                  <c:v>0.99983779264502604</c:v>
                </c:pt>
                <c:pt idx="65" formatCode="General">
                  <c:v>0.99991315083256405</c:v>
                </c:pt>
                <c:pt idx="66" formatCode="General">
                  <c:v>0.99996598651011404</c:v>
                </c:pt>
                <c:pt idx="67" formatCode="General">
                  <c:v>0.99994533672796904</c:v>
                </c:pt>
                <c:pt idx="68" formatCode="General">
                  <c:v>0.99992644230965499</c:v>
                </c:pt>
                <c:pt idx="69" formatCode="General">
                  <c:v>0.99994876880856498</c:v>
                </c:pt>
                <c:pt idx="70" formatCode="General">
                  <c:v>0.99995751072702799</c:v>
                </c:pt>
                <c:pt idx="71" formatCode="General">
                  <c:v>0.99996805756290996</c:v>
                </c:pt>
                <c:pt idx="72" formatCode="General">
                  <c:v>0.99997833537543501</c:v>
                </c:pt>
                <c:pt idx="73" formatCode="General">
                  <c:v>0.99998840031263303</c:v>
                </c:pt>
                <c:pt idx="74" formatCode="General">
                  <c:v>0.99999545711420701</c:v>
                </c:pt>
                <c:pt idx="75" formatCode="General">
                  <c:v>0.99999269910253896</c:v>
                </c:pt>
                <c:pt idx="76" formatCode="General">
                  <c:v>0.99999017553954095</c:v>
                </c:pt>
                <c:pt idx="77" formatCode="General">
                  <c:v>0.99999128848819296</c:v>
                </c:pt>
                <c:pt idx="78" formatCode="General">
                  <c:v>0.99999226563431198</c:v>
                </c:pt>
                <c:pt idx="79" formatCode="General">
                  <c:v>0.99999300656644496</c:v>
                </c:pt>
                <c:pt idx="80" formatCode="General">
                  <c:v>0.99999353184947304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55648"/>
        <c:axId val="122954112"/>
      </c:scatterChart>
      <c:valAx>
        <c:axId val="12295564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954112"/>
        <c:crosses val="autoZero"/>
        <c:crossBetween val="midCat"/>
      </c:valAx>
      <c:valAx>
        <c:axId val="12295411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Conversión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95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Pulsos_pulmon!$R$2:$R$82</c:f>
              <c:numCache>
                <c:formatCode>General</c:formatCode>
                <c:ptCount val="81"/>
                <c:pt idx="0">
                  <c:v>0</c:v>
                </c:pt>
                <c:pt idx="1">
                  <c:v>2.32266988476389E-4</c:v>
                </c:pt>
                <c:pt idx="2">
                  <c:v>4.64533976952778E-4</c:v>
                </c:pt>
                <c:pt idx="3">
                  <c:v>6.9680096542916697E-4</c:v>
                </c:pt>
                <c:pt idx="4">
                  <c:v>9.29067953905556E-4</c:v>
                </c:pt>
                <c:pt idx="5">
                  <c:v>2.0904028962874998E-3</c:v>
                </c:pt>
                <c:pt idx="6">
                  <c:v>3.2517378386694501E-3</c:v>
                </c:pt>
                <c:pt idx="7">
                  <c:v>4.4130727810513899E-3</c:v>
                </c:pt>
                <c:pt idx="8">
                  <c:v>5.5744077234333401E-3</c:v>
                </c:pt>
                <c:pt idx="9">
                  <c:v>1.1381082435343101E-2</c:v>
                </c:pt>
                <c:pt idx="10">
                  <c:v>1.7187757147252802E-2</c:v>
                </c:pt>
                <c:pt idx="11">
                  <c:v>2.2994431859162501E-2</c:v>
                </c:pt>
                <c:pt idx="12">
                  <c:v>2.88011065710722E-2</c:v>
                </c:pt>
                <c:pt idx="13">
                  <c:v>5.7834480130620897E-2</c:v>
                </c:pt>
                <c:pt idx="14">
                  <c:v>8.68678536901695E-2</c:v>
                </c:pt>
                <c:pt idx="15">
                  <c:v>0.11590122724971801</c:v>
                </c:pt>
                <c:pt idx="16">
                  <c:v>0.14493460080926701</c:v>
                </c:pt>
                <c:pt idx="17">
                  <c:v>0.29010146860701003</c:v>
                </c:pt>
                <c:pt idx="18">
                  <c:v>0.43526833640475299</c:v>
                </c:pt>
                <c:pt idx="19">
                  <c:v>0.58043520420249595</c:v>
                </c:pt>
                <c:pt idx="20">
                  <c:v>0.72560207200023896</c:v>
                </c:pt>
                <c:pt idx="21">
                  <c:v>1.14831763822726</c:v>
                </c:pt>
                <c:pt idx="22">
                  <c:v>1.5710332044542701</c:v>
                </c:pt>
                <c:pt idx="23">
                  <c:v>1.99374877068129</c:v>
                </c:pt>
                <c:pt idx="24">
                  <c:v>2.4164643369083101</c:v>
                </c:pt>
                <c:pt idx="25">
                  <c:v>2.83917990313532</c:v>
                </c:pt>
                <c:pt idx="26">
                  <c:v>3.2618954693623401</c:v>
                </c:pt>
                <c:pt idx="27">
                  <c:v>3.6846110355893602</c:v>
                </c:pt>
                <c:pt idx="28">
                  <c:v>4.1073266018163803</c:v>
                </c:pt>
                <c:pt idx="29">
                  <c:v>4.6138196869126897</c:v>
                </c:pt>
                <c:pt idx="30">
                  <c:v>5.120312772009</c:v>
                </c:pt>
                <c:pt idx="31">
                  <c:v>5.6268058571053201</c:v>
                </c:pt>
                <c:pt idx="32">
                  <c:v>6.1332989422016304</c:v>
                </c:pt>
                <c:pt idx="33">
                  <c:v>6.6397920272979496</c:v>
                </c:pt>
                <c:pt idx="34">
                  <c:v>7.1462851123942599</c:v>
                </c:pt>
                <c:pt idx="35">
                  <c:v>7.65277819749058</c:v>
                </c:pt>
                <c:pt idx="36">
                  <c:v>8.1592712825868894</c:v>
                </c:pt>
                <c:pt idx="37">
                  <c:v>8.8036704546455091</c:v>
                </c:pt>
                <c:pt idx="38">
                  <c:v>9.4480696267041306</c:v>
                </c:pt>
                <c:pt idx="39">
                  <c:v>10.0924687987628</c:v>
                </c:pt>
                <c:pt idx="40">
                  <c:v>10.7368679708214</c:v>
                </c:pt>
                <c:pt idx="41">
                  <c:v>11.3750821193004</c:v>
                </c:pt>
                <c:pt idx="42">
                  <c:v>12.013296267779401</c:v>
                </c:pt>
                <c:pt idx="43">
                  <c:v>12.6515104162584</c:v>
                </c:pt>
                <c:pt idx="44">
                  <c:v>13.2897245647374</c:v>
                </c:pt>
                <c:pt idx="45">
                  <c:v>14.2703842945803</c:v>
                </c:pt>
                <c:pt idx="46">
                  <c:v>15.2510440244231</c:v>
                </c:pt>
                <c:pt idx="47">
                  <c:v>16.231703754266</c:v>
                </c:pt>
                <c:pt idx="48">
                  <c:v>17.212363484108899</c:v>
                </c:pt>
                <c:pt idx="49">
                  <c:v>18.5843602610746</c:v>
                </c:pt>
                <c:pt idx="50">
                  <c:v>19.956357038040299</c:v>
                </c:pt>
                <c:pt idx="51">
                  <c:v>21.328353815005901</c:v>
                </c:pt>
                <c:pt idx="52">
                  <c:v>22.700350591971699</c:v>
                </c:pt>
                <c:pt idx="53">
                  <c:v>24.200350591971699</c:v>
                </c:pt>
                <c:pt idx="54">
                  <c:v>25.700350591971699</c:v>
                </c:pt>
                <c:pt idx="55">
                  <c:v>27.200350591971699</c:v>
                </c:pt>
                <c:pt idx="56">
                  <c:v>28.700350591971699</c:v>
                </c:pt>
                <c:pt idx="57">
                  <c:v>30.200350591971699</c:v>
                </c:pt>
                <c:pt idx="58">
                  <c:v>31.700350591971699</c:v>
                </c:pt>
                <c:pt idx="59">
                  <c:v>33.200350591971699</c:v>
                </c:pt>
                <c:pt idx="60">
                  <c:v>34.700350591971699</c:v>
                </c:pt>
                <c:pt idx="61">
                  <c:v>36.200350591971699</c:v>
                </c:pt>
                <c:pt idx="62">
                  <c:v>37.700350591971699</c:v>
                </c:pt>
                <c:pt idx="63">
                  <c:v>39.200350591971699</c:v>
                </c:pt>
                <c:pt idx="64">
                  <c:v>40.700350591971699</c:v>
                </c:pt>
                <c:pt idx="65">
                  <c:v>42.200350591971699</c:v>
                </c:pt>
                <c:pt idx="66">
                  <c:v>43.700350591971699</c:v>
                </c:pt>
                <c:pt idx="67">
                  <c:v>45.200350591971699</c:v>
                </c:pt>
                <c:pt idx="68">
                  <c:v>46.700350591971699</c:v>
                </c:pt>
                <c:pt idx="69">
                  <c:v>48.200350591971699</c:v>
                </c:pt>
                <c:pt idx="70">
                  <c:v>49.700350591971699</c:v>
                </c:pt>
                <c:pt idx="71">
                  <c:v>51.200350591971699</c:v>
                </c:pt>
                <c:pt idx="72">
                  <c:v>52.700350591971699</c:v>
                </c:pt>
                <c:pt idx="73">
                  <c:v>54.200350591971699</c:v>
                </c:pt>
                <c:pt idx="74">
                  <c:v>55.700350591971699</c:v>
                </c:pt>
                <c:pt idx="75">
                  <c:v>57.200350591971699</c:v>
                </c:pt>
                <c:pt idx="76">
                  <c:v>58.700350591971699</c:v>
                </c:pt>
                <c:pt idx="77">
                  <c:v>59.025262943978703</c:v>
                </c:pt>
                <c:pt idx="78">
                  <c:v>59.3501752959858</c:v>
                </c:pt>
                <c:pt idx="79">
                  <c:v>59.675087647992903</c:v>
                </c:pt>
                <c:pt idx="80">
                  <c:v>60</c:v>
                </c:pt>
              </c:numCache>
            </c:numRef>
          </c:xVal>
          <c:yVal>
            <c:numRef>
              <c:f>Pulsos_pulmon!$S$2:$S$82</c:f>
              <c:numCache>
                <c:formatCode>General</c:formatCode>
                <c:ptCount val="81"/>
                <c:pt idx="0">
                  <c:v>7.0000000000000001E-3</c:v>
                </c:pt>
                <c:pt idx="1">
                  <c:v>7.0010945323727199E-3</c:v>
                </c:pt>
                <c:pt idx="2">
                  <c:v>7.0021890645997498E-3</c:v>
                </c:pt>
                <c:pt idx="3">
                  <c:v>7.00328359653538E-3</c:v>
                </c:pt>
                <c:pt idx="4">
                  <c:v>7.0043781280339397E-3</c:v>
                </c:pt>
                <c:pt idx="5">
                  <c:v>7.0098507738711501E-3</c:v>
                </c:pt>
                <c:pt idx="6">
                  <c:v>7.0153233869271496E-3</c:v>
                </c:pt>
                <c:pt idx="7">
                  <c:v>7.0207959489902898E-3</c:v>
                </c:pt>
                <c:pt idx="8">
                  <c:v>7.0262684418490899E-3</c:v>
                </c:pt>
                <c:pt idx="9">
                  <c:v>7.0536292306954901E-3</c:v>
                </c:pt>
                <c:pt idx="10">
                  <c:v>7.0809855579144201E-3</c:v>
                </c:pt>
                <c:pt idx="11">
                  <c:v>7.1083351476249898E-3</c:v>
                </c:pt>
                <c:pt idx="12">
                  <c:v>7.1356757245068401E-3</c:v>
                </c:pt>
                <c:pt idx="13">
                  <c:v>7.27216384335393E-3</c:v>
                </c:pt>
                <c:pt idx="14">
                  <c:v>7.4080859967598604E-3</c:v>
                </c:pt>
                <c:pt idx="15">
                  <c:v>7.54315953424263E-3</c:v>
                </c:pt>
                <c:pt idx="16">
                  <c:v>7.6771035700192699E-3</c:v>
                </c:pt>
                <c:pt idx="17">
                  <c:v>8.3202468932590604E-3</c:v>
                </c:pt>
                <c:pt idx="18">
                  <c:v>8.8950388367117893E-3</c:v>
                </c:pt>
                <c:pt idx="19">
                  <c:v>9.3717214644746302E-3</c:v>
                </c:pt>
                <c:pt idx="20">
                  <c:v>9.7256161232635099E-3</c:v>
                </c:pt>
                <c:pt idx="21">
                  <c:v>9.9189503146568502E-3</c:v>
                </c:pt>
                <c:pt idx="22">
                  <c:v>8.8719256929660293E-3</c:v>
                </c:pt>
                <c:pt idx="23">
                  <c:v>7.0294577507601704E-3</c:v>
                </c:pt>
                <c:pt idx="24">
                  <c:v>5.17447223311441E-3</c:v>
                </c:pt>
                <c:pt idx="25">
                  <c:v>4.0952140181283302E-3</c:v>
                </c:pt>
                <c:pt idx="26">
                  <c:v>4.2502957213814601E-3</c:v>
                </c:pt>
                <c:pt idx="27">
                  <c:v>5.5738179829524399E-3</c:v>
                </c:pt>
                <c:pt idx="28">
                  <c:v>7.5033722913947099E-3</c:v>
                </c:pt>
                <c:pt idx="29">
                  <c:v>9.4647549195403802E-3</c:v>
                </c:pt>
                <c:pt idx="30">
                  <c:v>9.94658521459439E-3</c:v>
                </c:pt>
                <c:pt idx="31">
                  <c:v>8.6596282787786E-3</c:v>
                </c:pt>
                <c:pt idx="32">
                  <c:v>6.3764234513510702E-3</c:v>
                </c:pt>
                <c:pt idx="33">
                  <c:v>4.4675414947697896E-3</c:v>
                </c:pt>
                <c:pt idx="34">
                  <c:v>4.0788532337831598E-3</c:v>
                </c:pt>
                <c:pt idx="35">
                  <c:v>5.4436819164061798E-3</c:v>
                </c:pt>
                <c:pt idx="36">
                  <c:v>7.7427430589621198E-3</c:v>
                </c:pt>
                <c:pt idx="37">
                  <c:v>9.8584670441533798E-3</c:v>
                </c:pt>
                <c:pt idx="38">
                  <c:v>9.2871152150439205E-3</c:v>
                </c:pt>
                <c:pt idx="39">
                  <c:v>6.5657816355994903E-3</c:v>
                </c:pt>
                <c:pt idx="40">
                  <c:v>4.25263106022094E-3</c:v>
                </c:pt>
                <c:pt idx="41">
                  <c:v>4.5058061773496699E-3</c:v>
                </c:pt>
                <c:pt idx="42">
                  <c:v>7.0626526305431802E-3</c:v>
                </c:pt>
                <c:pt idx="43">
                  <c:v>9.5616322620804602E-3</c:v>
                </c:pt>
                <c:pt idx="44">
                  <c:v>9.6946534977209193E-3</c:v>
                </c:pt>
                <c:pt idx="45">
                  <c:v>5.76380664750961E-3</c:v>
                </c:pt>
                <c:pt idx="46">
                  <c:v>4.2302478734660004E-3</c:v>
                </c:pt>
                <c:pt idx="47">
                  <c:v>8.0679311737335193E-3</c:v>
                </c:pt>
                <c:pt idx="48">
                  <c:v>9.8346288439605696E-3</c:v>
                </c:pt>
                <c:pt idx="49">
                  <c:v>4.6169971081315197E-3</c:v>
                </c:pt>
                <c:pt idx="50">
                  <c:v>6.7944984405147804E-3</c:v>
                </c:pt>
                <c:pt idx="51">
                  <c:v>9.6097293297122792E-3</c:v>
                </c:pt>
                <c:pt idx="52">
                  <c:v>4.3262307834173496E-3</c:v>
                </c:pt>
                <c:pt idx="53">
                  <c:v>7.9286221074218195E-3</c:v>
                </c:pt>
                <c:pt idx="54">
                  <c:v>8.3604992379472196E-3</c:v>
                </c:pt>
                <c:pt idx="55">
                  <c:v>4.1473414186749503E-3</c:v>
                </c:pt>
                <c:pt idx="56">
                  <c:v>9.6737692165826603E-3</c:v>
                </c:pt>
                <c:pt idx="57">
                  <c:v>6.07137789257818E-3</c:v>
                </c:pt>
                <c:pt idx="58">
                  <c:v>5.6395007620527703E-3</c:v>
                </c:pt>
                <c:pt idx="59">
                  <c:v>9.8526585813250508E-3</c:v>
                </c:pt>
                <c:pt idx="60">
                  <c:v>4.3262307834173496E-3</c:v>
                </c:pt>
                <c:pt idx="61">
                  <c:v>7.9286221074218108E-3</c:v>
                </c:pt>
                <c:pt idx="62">
                  <c:v>8.3604992379472196E-3</c:v>
                </c:pt>
                <c:pt idx="63">
                  <c:v>4.1473414186749503E-3</c:v>
                </c:pt>
                <c:pt idx="64">
                  <c:v>9.6737692165826603E-3</c:v>
                </c:pt>
                <c:pt idx="65">
                  <c:v>6.0713778925781999E-3</c:v>
                </c:pt>
                <c:pt idx="66">
                  <c:v>5.6395007620527703E-3</c:v>
                </c:pt>
                <c:pt idx="67">
                  <c:v>9.8526585813250508E-3</c:v>
                </c:pt>
                <c:pt idx="68">
                  <c:v>4.3262307834173496E-3</c:v>
                </c:pt>
                <c:pt idx="69">
                  <c:v>7.9286221074218299E-3</c:v>
                </c:pt>
                <c:pt idx="70">
                  <c:v>8.3604992379472404E-3</c:v>
                </c:pt>
                <c:pt idx="71">
                  <c:v>4.1473414186749503E-3</c:v>
                </c:pt>
                <c:pt idx="72">
                  <c:v>9.6737692165826498E-3</c:v>
                </c:pt>
                <c:pt idx="73">
                  <c:v>6.07137789257818E-3</c:v>
                </c:pt>
                <c:pt idx="74">
                  <c:v>5.6395007620527902E-3</c:v>
                </c:pt>
                <c:pt idx="75">
                  <c:v>9.8526585813250508E-3</c:v>
                </c:pt>
                <c:pt idx="76">
                  <c:v>4.32623078341734E-3</c:v>
                </c:pt>
                <c:pt idx="77">
                  <c:v>4.0023617935858501E-3</c:v>
                </c:pt>
                <c:pt idx="78">
                  <c:v>4.4425112205679299E-3</c:v>
                </c:pt>
                <c:pt idx="79">
                  <c:v>5.53449665767937E-3</c:v>
                </c:pt>
                <c:pt idx="80">
                  <c:v>6.9999999999999698E-3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89184"/>
        <c:axId val="122921344"/>
      </c:scatterChart>
      <c:valAx>
        <c:axId val="1229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921344"/>
        <c:crosses val="autoZero"/>
        <c:crossBetween val="midCat"/>
      </c:valAx>
      <c:valAx>
        <c:axId val="1229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98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Pulsos_pulmon!$AA$2:$AA$42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Pulsos_pulmon!$AB$2:$AB$42</c:f>
              <c:numCache>
                <c:formatCode>General</c:formatCode>
                <c:ptCount val="41"/>
                <c:pt idx="0">
                  <c:v>4</c:v>
                </c:pt>
                <c:pt idx="1">
                  <c:v>4.3375147662710241</c:v>
                </c:pt>
                <c:pt idx="2">
                  <c:v>4.675029532542049</c:v>
                </c:pt>
                <c:pt idx="3">
                  <c:v>5.0125442988130731</c:v>
                </c:pt>
                <c:pt idx="4">
                  <c:v>5.3500590650840971</c:v>
                </c:pt>
                <c:pt idx="5">
                  <c:v>5.6875738313551221</c:v>
                </c:pt>
                <c:pt idx="6">
                  <c:v>6.0250885976261461</c:v>
                </c:pt>
                <c:pt idx="7">
                  <c:v>6.3626033638971702</c:v>
                </c:pt>
                <c:pt idx="8">
                  <c:v>6.7001181301681942</c:v>
                </c:pt>
                <c:pt idx="9">
                  <c:v>7.0376328964392192</c:v>
                </c:pt>
                <c:pt idx="10">
                  <c:v>7.3751476627102432</c:v>
                </c:pt>
                <c:pt idx="11">
                  <c:v>7.7126624289812682</c:v>
                </c:pt>
                <c:pt idx="12">
                  <c:v>8.0501771952522923</c:v>
                </c:pt>
                <c:pt idx="13">
                  <c:v>8.3876919615233163</c:v>
                </c:pt>
                <c:pt idx="14">
                  <c:v>8.7252067277943404</c:v>
                </c:pt>
                <c:pt idx="15">
                  <c:v>9.0627214940653644</c:v>
                </c:pt>
                <c:pt idx="16">
                  <c:v>9.4002362603363885</c:v>
                </c:pt>
                <c:pt idx="17">
                  <c:v>9.7377510266074125</c:v>
                </c:pt>
                <c:pt idx="18">
                  <c:v>9.94</c:v>
                </c:pt>
                <c:pt idx="19">
                  <c:v>9.67</c:v>
                </c:pt>
                <c:pt idx="20">
                  <c:v>9.4</c:v>
                </c:pt>
                <c:pt idx="21">
                  <c:v>9.129999999999999</c:v>
                </c:pt>
                <c:pt idx="22">
                  <c:v>8.86</c:v>
                </c:pt>
                <c:pt idx="23">
                  <c:v>8.59</c:v>
                </c:pt>
                <c:pt idx="24">
                  <c:v>8.32</c:v>
                </c:pt>
                <c:pt idx="25">
                  <c:v>8.0500000000000007</c:v>
                </c:pt>
                <c:pt idx="26">
                  <c:v>7.7799999999999994</c:v>
                </c:pt>
                <c:pt idx="27">
                  <c:v>7.51</c:v>
                </c:pt>
                <c:pt idx="28">
                  <c:v>7.24</c:v>
                </c:pt>
                <c:pt idx="29">
                  <c:v>6.9700000000000006</c:v>
                </c:pt>
                <c:pt idx="30">
                  <c:v>6.7</c:v>
                </c:pt>
                <c:pt idx="31">
                  <c:v>6.43</c:v>
                </c:pt>
                <c:pt idx="32">
                  <c:v>6.16</c:v>
                </c:pt>
                <c:pt idx="33">
                  <c:v>5.8900000000000006</c:v>
                </c:pt>
                <c:pt idx="34">
                  <c:v>5.62</c:v>
                </c:pt>
                <c:pt idx="35">
                  <c:v>5.3500000000000005</c:v>
                </c:pt>
                <c:pt idx="36">
                  <c:v>5.08</c:v>
                </c:pt>
                <c:pt idx="37">
                  <c:v>4.8099999999999996</c:v>
                </c:pt>
                <c:pt idx="38">
                  <c:v>4.5400000000000009</c:v>
                </c:pt>
                <c:pt idx="39">
                  <c:v>4.2700000000000005</c:v>
                </c:pt>
                <c:pt idx="40">
                  <c:v>4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Pulsos_pulmon!$AA$42:$AA$82</c:f>
              <c:numCache>
                <c:formatCode>General</c:formatCode>
                <c:ptCount val="4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  <c:pt idx="30">
                  <c:v>7</c:v>
                </c:pt>
                <c:pt idx="31">
                  <c:v>7.1</c:v>
                </c:pt>
                <c:pt idx="32">
                  <c:v>7.2</c:v>
                </c:pt>
                <c:pt idx="33">
                  <c:v>7.3</c:v>
                </c:pt>
                <c:pt idx="34">
                  <c:v>7.4</c:v>
                </c:pt>
                <c:pt idx="35">
                  <c:v>7.5</c:v>
                </c:pt>
                <c:pt idx="36">
                  <c:v>7.6</c:v>
                </c:pt>
                <c:pt idx="37">
                  <c:v>7.7</c:v>
                </c:pt>
                <c:pt idx="38">
                  <c:v>7.8</c:v>
                </c:pt>
                <c:pt idx="39">
                  <c:v>7.9</c:v>
                </c:pt>
                <c:pt idx="40">
                  <c:v>8</c:v>
                </c:pt>
              </c:numCache>
            </c:numRef>
          </c:xVal>
          <c:yVal>
            <c:numRef>
              <c:f>Pulsos_pulmon!$AB$2:$AB$42</c:f>
              <c:numCache>
                <c:formatCode>General</c:formatCode>
                <c:ptCount val="41"/>
                <c:pt idx="0">
                  <c:v>4</c:v>
                </c:pt>
                <c:pt idx="1">
                  <c:v>4.3375147662710241</c:v>
                </c:pt>
                <c:pt idx="2">
                  <c:v>4.675029532542049</c:v>
                </c:pt>
                <c:pt idx="3">
                  <c:v>5.0125442988130731</c:v>
                </c:pt>
                <c:pt idx="4">
                  <c:v>5.3500590650840971</c:v>
                </c:pt>
                <c:pt idx="5">
                  <c:v>5.6875738313551221</c:v>
                </c:pt>
                <c:pt idx="6">
                  <c:v>6.0250885976261461</c:v>
                </c:pt>
                <c:pt idx="7">
                  <c:v>6.3626033638971702</c:v>
                </c:pt>
                <c:pt idx="8">
                  <c:v>6.7001181301681942</c:v>
                </c:pt>
                <c:pt idx="9">
                  <c:v>7.0376328964392192</c:v>
                </c:pt>
                <c:pt idx="10">
                  <c:v>7.3751476627102432</c:v>
                </c:pt>
                <c:pt idx="11">
                  <c:v>7.7126624289812682</c:v>
                </c:pt>
                <c:pt idx="12">
                  <c:v>8.0501771952522923</c:v>
                </c:pt>
                <c:pt idx="13">
                  <c:v>8.3876919615233163</c:v>
                </c:pt>
                <c:pt idx="14">
                  <c:v>8.7252067277943404</c:v>
                </c:pt>
                <c:pt idx="15">
                  <c:v>9.0627214940653644</c:v>
                </c:pt>
                <c:pt idx="16">
                  <c:v>9.4002362603363885</c:v>
                </c:pt>
                <c:pt idx="17">
                  <c:v>9.7377510266074125</c:v>
                </c:pt>
                <c:pt idx="18">
                  <c:v>9.94</c:v>
                </c:pt>
                <c:pt idx="19">
                  <c:v>9.67</c:v>
                </c:pt>
                <c:pt idx="20">
                  <c:v>9.4</c:v>
                </c:pt>
                <c:pt idx="21">
                  <c:v>9.129999999999999</c:v>
                </c:pt>
                <c:pt idx="22">
                  <c:v>8.86</c:v>
                </c:pt>
                <c:pt idx="23">
                  <c:v>8.59</c:v>
                </c:pt>
                <c:pt idx="24">
                  <c:v>8.32</c:v>
                </c:pt>
                <c:pt idx="25">
                  <c:v>8.0500000000000007</c:v>
                </c:pt>
                <c:pt idx="26">
                  <c:v>7.7799999999999994</c:v>
                </c:pt>
                <c:pt idx="27">
                  <c:v>7.51</c:v>
                </c:pt>
                <c:pt idx="28">
                  <c:v>7.24</c:v>
                </c:pt>
                <c:pt idx="29">
                  <c:v>6.9700000000000006</c:v>
                </c:pt>
                <c:pt idx="30">
                  <c:v>6.7</c:v>
                </c:pt>
                <c:pt idx="31">
                  <c:v>6.43</c:v>
                </c:pt>
                <c:pt idx="32">
                  <c:v>6.16</c:v>
                </c:pt>
                <c:pt idx="33">
                  <c:v>5.8900000000000006</c:v>
                </c:pt>
                <c:pt idx="34">
                  <c:v>5.62</c:v>
                </c:pt>
                <c:pt idx="35">
                  <c:v>5.3500000000000005</c:v>
                </c:pt>
                <c:pt idx="36">
                  <c:v>5.08</c:v>
                </c:pt>
                <c:pt idx="37">
                  <c:v>4.8099999999999996</c:v>
                </c:pt>
                <c:pt idx="38">
                  <c:v>4.5400000000000009</c:v>
                </c:pt>
                <c:pt idx="39">
                  <c:v>4.2700000000000005</c:v>
                </c:pt>
                <c:pt idx="40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9424"/>
        <c:axId val="121237888"/>
      </c:scatterChart>
      <c:valAx>
        <c:axId val="121239424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237888"/>
        <c:crosses val="autoZero"/>
        <c:crossBetween val="midCat"/>
      </c:valAx>
      <c:valAx>
        <c:axId val="121237888"/>
        <c:scaling>
          <c:orientation val="minMax"/>
          <c:max val="10"/>
          <c:min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Volumen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23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Pulsos_pulmon!$AG$1</c:f>
              <c:strCache>
                <c:ptCount val="1"/>
                <c:pt idx="0">
                  <c:v>Xa</c:v>
                </c:pt>
              </c:strCache>
            </c:strRef>
          </c:tx>
          <c:marker>
            <c:symbol val="none"/>
          </c:marker>
          <c:xVal>
            <c:numRef>
              <c:f>Pulsos_pulmon!$AF$2:$AF$94</c:f>
              <c:numCache>
                <c:formatCode>General</c:formatCode>
                <c:ptCount val="93"/>
                <c:pt idx="0">
                  <c:v>0</c:v>
                </c:pt>
                <c:pt idx="1">
                  <c:v>1.3272399341507899E-4</c:v>
                </c:pt>
                <c:pt idx="2">
                  <c:v>2.6544798683015902E-4</c:v>
                </c:pt>
                <c:pt idx="3">
                  <c:v>3.9817198024523801E-4</c:v>
                </c:pt>
                <c:pt idx="4">
                  <c:v>5.3089597366031804E-4</c:v>
                </c:pt>
                <c:pt idx="5">
                  <c:v>1.19451594073571E-3</c:v>
                </c:pt>
                <c:pt idx="6">
                  <c:v>1.85813590781111E-3</c:v>
                </c:pt>
                <c:pt idx="7">
                  <c:v>2.5217558748865101E-3</c:v>
                </c:pt>
                <c:pt idx="8">
                  <c:v>3.1853758419619102E-3</c:v>
                </c:pt>
                <c:pt idx="9">
                  <c:v>6.5034756773388897E-3</c:v>
                </c:pt>
                <c:pt idx="10">
                  <c:v>9.8215755127158792E-3</c:v>
                </c:pt>
                <c:pt idx="11">
                  <c:v>1.31396753480929E-2</c:v>
                </c:pt>
                <c:pt idx="12">
                  <c:v>1.6457775183469799E-2</c:v>
                </c:pt>
                <c:pt idx="13">
                  <c:v>3.3048274360354797E-2</c:v>
                </c:pt>
                <c:pt idx="14">
                  <c:v>4.9638773537239701E-2</c:v>
                </c:pt>
                <c:pt idx="15">
                  <c:v>6.6229272714124598E-2</c:v>
                </c:pt>
                <c:pt idx="16">
                  <c:v>8.2819771891009503E-2</c:v>
                </c:pt>
                <c:pt idx="17">
                  <c:v>0.165772267775434</c:v>
                </c:pt>
                <c:pt idx="18">
                  <c:v>0.24872476365985899</c:v>
                </c:pt>
                <c:pt idx="19">
                  <c:v>0.33167725954428301</c:v>
                </c:pt>
                <c:pt idx="20">
                  <c:v>0.414629755428708</c:v>
                </c:pt>
                <c:pt idx="21">
                  <c:v>0.73252610771919902</c:v>
                </c:pt>
                <c:pt idx="22">
                  <c:v>1.0504224600096901</c:v>
                </c:pt>
                <c:pt idx="23">
                  <c:v>1.3683188123001799</c:v>
                </c:pt>
                <c:pt idx="24">
                  <c:v>1.68621516459067</c:v>
                </c:pt>
                <c:pt idx="25">
                  <c:v>2.23588792994896</c:v>
                </c:pt>
                <c:pt idx="26">
                  <c:v>2.78556069530724</c:v>
                </c:pt>
                <c:pt idx="27">
                  <c:v>3.3352334606655298</c:v>
                </c:pt>
                <c:pt idx="28">
                  <c:v>3.8849062260238099</c:v>
                </c:pt>
                <c:pt idx="29">
                  <c:v>4.4359961552922904</c:v>
                </c:pt>
                <c:pt idx="30">
                  <c:v>4.9870860845607599</c:v>
                </c:pt>
                <c:pt idx="31">
                  <c:v>5.5381760138292302</c:v>
                </c:pt>
                <c:pt idx="32">
                  <c:v>6.0892659430977103</c:v>
                </c:pt>
                <c:pt idx="33">
                  <c:v>6.8197885459340304</c:v>
                </c:pt>
                <c:pt idx="34">
                  <c:v>7.5503111487703496</c:v>
                </c:pt>
                <c:pt idx="35">
                  <c:v>8.2808337516066803</c:v>
                </c:pt>
                <c:pt idx="36">
                  <c:v>9.0113563544430004</c:v>
                </c:pt>
                <c:pt idx="37">
                  <c:v>9.7108237506705706</c:v>
                </c:pt>
                <c:pt idx="38">
                  <c:v>10.4102911468981</c:v>
                </c:pt>
                <c:pt idx="39">
                  <c:v>11.1097585431257</c:v>
                </c:pt>
                <c:pt idx="40">
                  <c:v>11.809225939353301</c:v>
                </c:pt>
                <c:pt idx="41">
                  <c:v>12.5436384924908</c:v>
                </c:pt>
                <c:pt idx="42">
                  <c:v>13.278051045628199</c:v>
                </c:pt>
                <c:pt idx="43">
                  <c:v>14.0124635987657</c:v>
                </c:pt>
                <c:pt idx="44">
                  <c:v>14.7468761519032</c:v>
                </c:pt>
                <c:pt idx="45">
                  <c:v>15.627378550222</c:v>
                </c:pt>
                <c:pt idx="46">
                  <c:v>16.507880948540802</c:v>
                </c:pt>
                <c:pt idx="47">
                  <c:v>17.388383346859602</c:v>
                </c:pt>
                <c:pt idx="48">
                  <c:v>18.268885745178402</c:v>
                </c:pt>
                <c:pt idx="49">
                  <c:v>19.149388143497202</c:v>
                </c:pt>
                <c:pt idx="50">
                  <c:v>20.029890541816101</c:v>
                </c:pt>
                <c:pt idx="51">
                  <c:v>20.910392940134901</c:v>
                </c:pt>
                <c:pt idx="52">
                  <c:v>21.790895338453701</c:v>
                </c:pt>
                <c:pt idx="53">
                  <c:v>23.402671743555398</c:v>
                </c:pt>
                <c:pt idx="54">
                  <c:v>25.014448148656999</c:v>
                </c:pt>
                <c:pt idx="55">
                  <c:v>26.6262245537587</c:v>
                </c:pt>
                <c:pt idx="56">
                  <c:v>28.2380009588604</c:v>
                </c:pt>
                <c:pt idx="57">
                  <c:v>30.1207236782518</c:v>
                </c:pt>
                <c:pt idx="58">
                  <c:v>32.003446397643202</c:v>
                </c:pt>
                <c:pt idx="59">
                  <c:v>33.886169117034598</c:v>
                </c:pt>
                <c:pt idx="60">
                  <c:v>35.768891836426</c:v>
                </c:pt>
                <c:pt idx="61">
                  <c:v>37.437885650035398</c:v>
                </c:pt>
                <c:pt idx="62">
                  <c:v>39.106879463644901</c:v>
                </c:pt>
                <c:pt idx="63">
                  <c:v>40.775873277254298</c:v>
                </c:pt>
                <c:pt idx="64">
                  <c:v>42.444867090863703</c:v>
                </c:pt>
                <c:pt idx="65">
                  <c:v>44.682575640583103</c:v>
                </c:pt>
                <c:pt idx="66">
                  <c:v>46.920284190302503</c:v>
                </c:pt>
                <c:pt idx="67">
                  <c:v>49.157992740021903</c:v>
                </c:pt>
                <c:pt idx="68">
                  <c:v>51.395701289741403</c:v>
                </c:pt>
                <c:pt idx="69">
                  <c:v>53.549003197940401</c:v>
                </c:pt>
                <c:pt idx="70">
                  <c:v>55.702305106139498</c:v>
                </c:pt>
                <c:pt idx="71">
                  <c:v>57.855607014338503</c:v>
                </c:pt>
                <c:pt idx="72">
                  <c:v>60.0089089225376</c:v>
                </c:pt>
                <c:pt idx="73">
                  <c:v>62.257949735353598</c:v>
                </c:pt>
                <c:pt idx="74">
                  <c:v>64.506990548169497</c:v>
                </c:pt>
                <c:pt idx="75">
                  <c:v>66.756031360985602</c:v>
                </c:pt>
                <c:pt idx="76">
                  <c:v>69.005072173801494</c:v>
                </c:pt>
                <c:pt idx="77">
                  <c:v>71.080375096032199</c:v>
                </c:pt>
                <c:pt idx="78">
                  <c:v>73.155678018262805</c:v>
                </c:pt>
                <c:pt idx="79">
                  <c:v>75.230980940493495</c:v>
                </c:pt>
                <c:pt idx="80">
                  <c:v>77.306283862724101</c:v>
                </c:pt>
                <c:pt idx="81">
                  <c:v>79.14133686273</c:v>
                </c:pt>
                <c:pt idx="82">
                  <c:v>80.9763898627359</c:v>
                </c:pt>
                <c:pt idx="83">
                  <c:v>82.811442862741799</c:v>
                </c:pt>
                <c:pt idx="84">
                  <c:v>84.646495862747699</c:v>
                </c:pt>
                <c:pt idx="85">
                  <c:v>86.853818343513296</c:v>
                </c:pt>
                <c:pt idx="86">
                  <c:v>89.061140824278894</c:v>
                </c:pt>
                <c:pt idx="87">
                  <c:v>91.268463305044506</c:v>
                </c:pt>
                <c:pt idx="88">
                  <c:v>93.475785785810103</c:v>
                </c:pt>
                <c:pt idx="89">
                  <c:v>95.106839339357606</c:v>
                </c:pt>
                <c:pt idx="90">
                  <c:v>96.737892892905094</c:v>
                </c:pt>
                <c:pt idx="91">
                  <c:v>98.368946446452497</c:v>
                </c:pt>
                <c:pt idx="92">
                  <c:v>100</c:v>
                </c:pt>
              </c:numCache>
            </c:numRef>
          </c:xVal>
          <c:yVal>
            <c:numRef>
              <c:f>Pulsos_pulmon!$AG$2:$AG$94</c:f>
              <c:numCache>
                <c:formatCode>0.00E+00</c:formatCode>
                <c:ptCount val="93"/>
                <c:pt idx="0" formatCode="General">
                  <c:v>0</c:v>
                </c:pt>
                <c:pt idx="1">
                  <c:v>5.0233654130063197E-5</c:v>
                </c:pt>
                <c:pt idx="2" formatCode="General">
                  <c:v>1.00459160749263E-4</c:v>
                </c:pt>
                <c:pt idx="3" formatCode="General">
                  <c:v>1.5067652209104201E-4</c:v>
                </c:pt>
                <c:pt idx="4" formatCode="General">
                  <c:v>2.00885740387982E-4</c:v>
                </c:pt>
                <c:pt idx="5" formatCode="General">
                  <c:v>4.5180976428024202E-4</c:v>
                </c:pt>
                <c:pt idx="6" formatCode="General">
                  <c:v>7.0253054644346799E-4</c:v>
                </c:pt>
                <c:pt idx="7" formatCode="General">
                  <c:v>9.5304836498309004E-4</c:v>
                </c:pt>
                <c:pt idx="8" formatCode="General">
                  <c:v>1.2033634974689101E-3</c:v>
                </c:pt>
                <c:pt idx="9" formatCode="General">
                  <c:v>2.45190854702875E-3</c:v>
                </c:pt>
                <c:pt idx="10" formatCode="General">
                  <c:v>3.6954277743785199E-3</c:v>
                </c:pt>
                <c:pt idx="11" formatCode="General">
                  <c:v>4.9339552815701798E-3</c:v>
                </c:pt>
                <c:pt idx="12" formatCode="General">
                  <c:v>6.1675248457522596E-3</c:v>
                </c:pt>
                <c:pt idx="13" formatCode="General">
                  <c:v>1.22621643249339E-2</c:v>
                </c:pt>
                <c:pt idx="14" formatCode="General">
                  <c:v>1.8237740015731401E-2</c:v>
                </c:pt>
                <c:pt idx="15" formatCode="General">
                  <c:v>2.4098132717716901E-2</c:v>
                </c:pt>
                <c:pt idx="16" formatCode="General">
                  <c:v>2.9847047713367599E-2</c:v>
                </c:pt>
                <c:pt idx="17" formatCode="General">
                  <c:v>5.7039312820668403E-2</c:v>
                </c:pt>
                <c:pt idx="18" formatCode="General">
                  <c:v>8.1912646626242799E-2</c:v>
                </c:pt>
                <c:pt idx="19" formatCode="General">
                  <c:v>0.104784423683221</c:v>
                </c:pt>
                <c:pt idx="20" formatCode="General">
                  <c:v>0.12591476050085801</c:v>
                </c:pt>
                <c:pt idx="21" formatCode="General">
                  <c:v>0.19429724966016601</c:v>
                </c:pt>
                <c:pt idx="22" formatCode="General">
                  <c:v>0.247790422597474</c:v>
                </c:pt>
                <c:pt idx="23" formatCode="General">
                  <c:v>0.29125208323448099</c:v>
                </c:pt>
                <c:pt idx="24" formatCode="General">
                  <c:v>0.32765473296189501</c:v>
                </c:pt>
                <c:pt idx="25" formatCode="General">
                  <c:v>0.38566841591394502</c:v>
                </c:pt>
                <c:pt idx="26" formatCode="General">
                  <c:v>0.44622231870913698</c:v>
                </c:pt>
                <c:pt idx="27" formatCode="General">
                  <c:v>0.51229156239140194</c:v>
                </c:pt>
                <c:pt idx="28" formatCode="General">
                  <c:v>0.586836210483619</c:v>
                </c:pt>
                <c:pt idx="29" formatCode="General">
                  <c:v>0.65221583108673797</c:v>
                </c:pt>
                <c:pt idx="30" formatCode="General">
                  <c:v>0.69493809858762601</c:v>
                </c:pt>
                <c:pt idx="31" formatCode="General">
                  <c:v>0.72401947172909298</c:v>
                </c:pt>
                <c:pt idx="32" formatCode="General">
                  <c:v>0.747447845915441</c:v>
                </c:pt>
                <c:pt idx="33" formatCode="General">
                  <c:v>0.77923204777060995</c:v>
                </c:pt>
                <c:pt idx="34" formatCode="General">
                  <c:v>0.81436759334893905</c:v>
                </c:pt>
                <c:pt idx="35" formatCode="General">
                  <c:v>0.84977864663416902</c:v>
                </c:pt>
                <c:pt idx="36" formatCode="General">
                  <c:v>0.87672848976366502</c:v>
                </c:pt>
                <c:pt idx="37" formatCode="General">
                  <c:v>0.89108345851995097</c:v>
                </c:pt>
                <c:pt idx="38" formatCode="General">
                  <c:v>0.90259481392321295</c:v>
                </c:pt>
                <c:pt idx="39" formatCode="General">
                  <c:v>0.91509431621376403</c:v>
                </c:pt>
                <c:pt idx="40" formatCode="General">
                  <c:v>0.93019013535250605</c:v>
                </c:pt>
                <c:pt idx="41" formatCode="General">
                  <c:v>0.94381911757338699</c:v>
                </c:pt>
                <c:pt idx="42" formatCode="General">
                  <c:v>0.95217003127353195</c:v>
                </c:pt>
                <c:pt idx="43" formatCode="General">
                  <c:v>0.95779203799224599</c:v>
                </c:pt>
                <c:pt idx="44" formatCode="General">
                  <c:v>0.96293651512278899</c:v>
                </c:pt>
                <c:pt idx="45" formatCode="General">
                  <c:v>0.97114466346504102</c:v>
                </c:pt>
                <c:pt idx="46" formatCode="General">
                  <c:v>0.97855706841823997</c:v>
                </c:pt>
                <c:pt idx="47" formatCode="General">
                  <c:v>0.982504967130715</c:v>
                </c:pt>
                <c:pt idx="48" formatCode="General">
                  <c:v>0.98441714221002397</c:v>
                </c:pt>
                <c:pt idx="49" formatCode="General">
                  <c:v>0.98715196703142305</c:v>
                </c:pt>
                <c:pt idx="50" formatCode="General">
                  <c:v>0.98981431217772897</c:v>
                </c:pt>
                <c:pt idx="51" formatCode="General">
                  <c:v>0.99174763716109904</c:v>
                </c:pt>
                <c:pt idx="52" formatCode="General">
                  <c:v>0.99292443082548898</c:v>
                </c:pt>
                <c:pt idx="53" formatCode="General">
                  <c:v>0.99524664168132504</c:v>
                </c:pt>
                <c:pt idx="54" formatCode="General">
                  <c:v>0.99742745663593002</c:v>
                </c:pt>
                <c:pt idx="55" formatCode="General">
                  <c:v>0.99851346490680504</c:v>
                </c:pt>
                <c:pt idx="56" formatCode="General">
                  <c:v>0.99892048978324299</c:v>
                </c:pt>
                <c:pt idx="57" formatCode="General">
                  <c:v>0.99994490453345397</c:v>
                </c:pt>
                <c:pt idx="58" formatCode="General">
                  <c:v>1.0002867087395999</c:v>
                </c:pt>
                <c:pt idx="59" formatCode="General">
                  <c:v>0.99938803325516401</c:v>
                </c:pt>
                <c:pt idx="60" formatCode="General">
                  <c:v>0.99884747911551297</c:v>
                </c:pt>
                <c:pt idx="61" formatCode="General">
                  <c:v>0.99933095572463604</c:v>
                </c:pt>
                <c:pt idx="62" formatCode="General">
                  <c:v>0.99947511947247802</c:v>
                </c:pt>
                <c:pt idx="63" formatCode="General">
                  <c:v>0.99937910262928298</c:v>
                </c:pt>
                <c:pt idx="64" formatCode="General">
                  <c:v>0.99936740477389696</c:v>
                </c:pt>
                <c:pt idx="65" formatCode="General">
                  <c:v>0.99916619095004</c:v>
                </c:pt>
                <c:pt idx="66" formatCode="General">
                  <c:v>0.99921203678917103</c:v>
                </c:pt>
                <c:pt idx="67" formatCode="General">
                  <c:v>1.00004804074928</c:v>
                </c:pt>
                <c:pt idx="68" formatCode="General">
                  <c:v>1.0005968314970899</c:v>
                </c:pt>
                <c:pt idx="69" formatCode="General">
                  <c:v>1.00008863764553</c:v>
                </c:pt>
                <c:pt idx="70" formatCode="General">
                  <c:v>0.99993294712228897</c:v>
                </c:pt>
                <c:pt idx="71" formatCode="General">
                  <c:v>1.00036136728697</c:v>
                </c:pt>
                <c:pt idx="72" formatCode="General">
                  <c:v>1.0005585868754601</c:v>
                </c:pt>
                <c:pt idx="73" formatCode="General">
                  <c:v>1.0013119713710601</c:v>
                </c:pt>
                <c:pt idx="74" formatCode="General">
                  <c:v>1.00097474774965</c:v>
                </c:pt>
                <c:pt idx="75" formatCode="General">
                  <c:v>0.99812700779095298</c:v>
                </c:pt>
                <c:pt idx="76" formatCode="General">
                  <c:v>0.99653827471954104</c:v>
                </c:pt>
                <c:pt idx="77" formatCode="General">
                  <c:v>0.99693118502141997</c:v>
                </c:pt>
                <c:pt idx="78" formatCode="General">
                  <c:v>0.99787249815902201</c:v>
                </c:pt>
                <c:pt idx="79" formatCode="General">
                  <c:v>1.0005110666549799</c:v>
                </c:pt>
                <c:pt idx="80" formatCode="General">
                  <c:v>1.00211657909525</c:v>
                </c:pt>
                <c:pt idx="81" formatCode="General">
                  <c:v>1.0017382684658001</c:v>
                </c:pt>
                <c:pt idx="82" formatCode="General">
                  <c:v>1.0010154266143401</c:v>
                </c:pt>
                <c:pt idx="83" formatCode="General">
                  <c:v>0.99965823409705301</c:v>
                </c:pt>
                <c:pt idx="84" formatCode="General">
                  <c:v>0.99896366423822602</c:v>
                </c:pt>
                <c:pt idx="85" formatCode="General">
                  <c:v>0.99902473355339205</c:v>
                </c:pt>
                <c:pt idx="86" formatCode="General">
                  <c:v>0.99921698694890604</c:v>
                </c:pt>
                <c:pt idx="87" formatCode="General">
                  <c:v>1.00009329063325</c:v>
                </c:pt>
                <c:pt idx="88" formatCode="General">
                  <c:v>1.0006845680282199</c:v>
                </c:pt>
                <c:pt idx="89" formatCode="General">
                  <c:v>1.0003926671372501</c:v>
                </c:pt>
                <c:pt idx="90" formatCode="General">
                  <c:v>1.0001927826200001</c:v>
                </c:pt>
                <c:pt idx="91" formatCode="General">
                  <c:v>1.0002333277094799</c:v>
                </c:pt>
                <c:pt idx="92" formatCode="General">
                  <c:v>1.0002619228604099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4912"/>
        <c:axId val="72923392"/>
      </c:scatterChart>
      <c:valAx>
        <c:axId val="72934912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923392"/>
        <c:crosses val="autoZero"/>
        <c:crossBetween val="midCat"/>
      </c:valAx>
      <c:valAx>
        <c:axId val="7292339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Conversión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9349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triangulos</c:v>
          </c:tx>
          <c:marker>
            <c:symbol val="none"/>
          </c:marker>
          <c:xVal>
            <c:numRef>
              <c:f>Pulsos_pulmon!$AF$2:$AF$94</c:f>
              <c:numCache>
                <c:formatCode>General</c:formatCode>
                <c:ptCount val="93"/>
                <c:pt idx="0">
                  <c:v>0</c:v>
                </c:pt>
                <c:pt idx="1">
                  <c:v>1.3272399341507899E-4</c:v>
                </c:pt>
                <c:pt idx="2">
                  <c:v>2.6544798683015902E-4</c:v>
                </c:pt>
                <c:pt idx="3">
                  <c:v>3.9817198024523801E-4</c:v>
                </c:pt>
                <c:pt idx="4">
                  <c:v>5.3089597366031804E-4</c:v>
                </c:pt>
                <c:pt idx="5">
                  <c:v>1.19451594073571E-3</c:v>
                </c:pt>
                <c:pt idx="6">
                  <c:v>1.85813590781111E-3</c:v>
                </c:pt>
                <c:pt idx="7">
                  <c:v>2.5217558748865101E-3</c:v>
                </c:pt>
                <c:pt idx="8">
                  <c:v>3.1853758419619102E-3</c:v>
                </c:pt>
                <c:pt idx="9">
                  <c:v>6.5034756773388897E-3</c:v>
                </c:pt>
                <c:pt idx="10">
                  <c:v>9.8215755127158792E-3</c:v>
                </c:pt>
                <c:pt idx="11">
                  <c:v>1.31396753480929E-2</c:v>
                </c:pt>
                <c:pt idx="12">
                  <c:v>1.6457775183469799E-2</c:v>
                </c:pt>
                <c:pt idx="13">
                  <c:v>3.3048274360354797E-2</c:v>
                </c:pt>
                <c:pt idx="14">
                  <c:v>4.9638773537239701E-2</c:v>
                </c:pt>
                <c:pt idx="15">
                  <c:v>6.6229272714124598E-2</c:v>
                </c:pt>
                <c:pt idx="16">
                  <c:v>8.2819771891009503E-2</c:v>
                </c:pt>
                <c:pt idx="17">
                  <c:v>0.165772267775434</c:v>
                </c:pt>
                <c:pt idx="18">
                  <c:v>0.24872476365985899</c:v>
                </c:pt>
                <c:pt idx="19">
                  <c:v>0.33167725954428301</c:v>
                </c:pt>
                <c:pt idx="20">
                  <c:v>0.414629755428708</c:v>
                </c:pt>
                <c:pt idx="21">
                  <c:v>0.73252610771919902</c:v>
                </c:pt>
                <c:pt idx="22">
                  <c:v>1.0504224600096901</c:v>
                </c:pt>
                <c:pt idx="23">
                  <c:v>1.3683188123001799</c:v>
                </c:pt>
                <c:pt idx="24">
                  <c:v>1.68621516459067</c:v>
                </c:pt>
                <c:pt idx="25">
                  <c:v>2.23588792994896</c:v>
                </c:pt>
                <c:pt idx="26">
                  <c:v>2.78556069530724</c:v>
                </c:pt>
                <c:pt idx="27">
                  <c:v>3.3352334606655298</c:v>
                </c:pt>
                <c:pt idx="28">
                  <c:v>3.8849062260238099</c:v>
                </c:pt>
                <c:pt idx="29">
                  <c:v>4.4359961552922904</c:v>
                </c:pt>
                <c:pt idx="30">
                  <c:v>4.9870860845607599</c:v>
                </c:pt>
                <c:pt idx="31">
                  <c:v>5.5381760138292302</c:v>
                </c:pt>
                <c:pt idx="32">
                  <c:v>6.0892659430977103</c:v>
                </c:pt>
                <c:pt idx="33">
                  <c:v>6.8197885459340304</c:v>
                </c:pt>
                <c:pt idx="34">
                  <c:v>7.5503111487703496</c:v>
                </c:pt>
                <c:pt idx="35">
                  <c:v>8.2808337516066803</c:v>
                </c:pt>
                <c:pt idx="36">
                  <c:v>9.0113563544430004</c:v>
                </c:pt>
                <c:pt idx="37">
                  <c:v>9.7108237506705706</c:v>
                </c:pt>
                <c:pt idx="38">
                  <c:v>10.4102911468981</c:v>
                </c:pt>
                <c:pt idx="39">
                  <c:v>11.1097585431257</c:v>
                </c:pt>
                <c:pt idx="40">
                  <c:v>11.809225939353301</c:v>
                </c:pt>
                <c:pt idx="41">
                  <c:v>12.5436384924908</c:v>
                </c:pt>
                <c:pt idx="42">
                  <c:v>13.278051045628199</c:v>
                </c:pt>
                <c:pt idx="43">
                  <c:v>14.0124635987657</c:v>
                </c:pt>
                <c:pt idx="44">
                  <c:v>14.7468761519032</c:v>
                </c:pt>
                <c:pt idx="45">
                  <c:v>15.627378550222</c:v>
                </c:pt>
                <c:pt idx="46">
                  <c:v>16.507880948540802</c:v>
                </c:pt>
                <c:pt idx="47">
                  <c:v>17.388383346859602</c:v>
                </c:pt>
                <c:pt idx="48">
                  <c:v>18.268885745178402</c:v>
                </c:pt>
                <c:pt idx="49">
                  <c:v>19.149388143497202</c:v>
                </c:pt>
                <c:pt idx="50">
                  <c:v>20.029890541816101</c:v>
                </c:pt>
                <c:pt idx="51">
                  <c:v>20.910392940134901</c:v>
                </c:pt>
                <c:pt idx="52">
                  <c:v>21.790895338453701</c:v>
                </c:pt>
                <c:pt idx="53">
                  <c:v>23.402671743555398</c:v>
                </c:pt>
                <c:pt idx="54">
                  <c:v>25.014448148656999</c:v>
                </c:pt>
                <c:pt idx="55">
                  <c:v>26.6262245537587</c:v>
                </c:pt>
                <c:pt idx="56">
                  <c:v>28.2380009588604</c:v>
                </c:pt>
                <c:pt idx="57">
                  <c:v>30.1207236782518</c:v>
                </c:pt>
                <c:pt idx="58">
                  <c:v>32.003446397643202</c:v>
                </c:pt>
                <c:pt idx="59">
                  <c:v>33.886169117034598</c:v>
                </c:pt>
                <c:pt idx="60">
                  <c:v>35.768891836426</c:v>
                </c:pt>
                <c:pt idx="61">
                  <c:v>37.437885650035398</c:v>
                </c:pt>
                <c:pt idx="62">
                  <c:v>39.106879463644901</c:v>
                </c:pt>
                <c:pt idx="63">
                  <c:v>40.775873277254298</c:v>
                </c:pt>
                <c:pt idx="64">
                  <c:v>42.444867090863703</c:v>
                </c:pt>
                <c:pt idx="65">
                  <c:v>44.682575640583103</c:v>
                </c:pt>
                <c:pt idx="66">
                  <c:v>46.920284190302503</c:v>
                </c:pt>
                <c:pt idx="67">
                  <c:v>49.157992740021903</c:v>
                </c:pt>
                <c:pt idx="68">
                  <c:v>51.395701289741403</c:v>
                </c:pt>
                <c:pt idx="69">
                  <c:v>53.549003197940401</c:v>
                </c:pt>
                <c:pt idx="70">
                  <c:v>55.702305106139498</c:v>
                </c:pt>
                <c:pt idx="71">
                  <c:v>57.855607014338503</c:v>
                </c:pt>
                <c:pt idx="72">
                  <c:v>60.0089089225376</c:v>
                </c:pt>
                <c:pt idx="73">
                  <c:v>62.257949735353598</c:v>
                </c:pt>
                <c:pt idx="74">
                  <c:v>64.506990548169497</c:v>
                </c:pt>
                <c:pt idx="75">
                  <c:v>66.756031360985602</c:v>
                </c:pt>
                <c:pt idx="76">
                  <c:v>69.005072173801494</c:v>
                </c:pt>
                <c:pt idx="77">
                  <c:v>71.080375096032199</c:v>
                </c:pt>
                <c:pt idx="78">
                  <c:v>73.155678018262805</c:v>
                </c:pt>
                <c:pt idx="79">
                  <c:v>75.230980940493495</c:v>
                </c:pt>
                <c:pt idx="80">
                  <c:v>77.306283862724101</c:v>
                </c:pt>
                <c:pt idx="81">
                  <c:v>79.14133686273</c:v>
                </c:pt>
                <c:pt idx="82">
                  <c:v>80.9763898627359</c:v>
                </c:pt>
                <c:pt idx="83">
                  <c:v>82.811442862741799</c:v>
                </c:pt>
                <c:pt idx="84">
                  <c:v>84.646495862747699</c:v>
                </c:pt>
                <c:pt idx="85">
                  <c:v>86.853818343513296</c:v>
                </c:pt>
                <c:pt idx="86">
                  <c:v>89.061140824278894</c:v>
                </c:pt>
                <c:pt idx="87">
                  <c:v>91.268463305044506</c:v>
                </c:pt>
                <c:pt idx="88">
                  <c:v>93.475785785810103</c:v>
                </c:pt>
                <c:pt idx="89">
                  <c:v>95.106839339357606</c:v>
                </c:pt>
                <c:pt idx="90">
                  <c:v>96.737892892905094</c:v>
                </c:pt>
                <c:pt idx="91">
                  <c:v>98.368946446452497</c:v>
                </c:pt>
                <c:pt idx="92">
                  <c:v>100</c:v>
                </c:pt>
              </c:numCache>
            </c:numRef>
          </c:xVal>
          <c:yVal>
            <c:numRef>
              <c:f>Pulsos_pulmon!$AG$2:$AG$94</c:f>
              <c:numCache>
                <c:formatCode>0.00E+00</c:formatCode>
                <c:ptCount val="93"/>
                <c:pt idx="0" formatCode="General">
                  <c:v>0</c:v>
                </c:pt>
                <c:pt idx="1">
                  <c:v>5.0233654130063197E-5</c:v>
                </c:pt>
                <c:pt idx="2" formatCode="General">
                  <c:v>1.00459160749263E-4</c:v>
                </c:pt>
                <c:pt idx="3" formatCode="General">
                  <c:v>1.5067652209104201E-4</c:v>
                </c:pt>
                <c:pt idx="4" formatCode="General">
                  <c:v>2.00885740387982E-4</c:v>
                </c:pt>
                <c:pt idx="5" formatCode="General">
                  <c:v>4.5180976428024202E-4</c:v>
                </c:pt>
                <c:pt idx="6" formatCode="General">
                  <c:v>7.0253054644346799E-4</c:v>
                </c:pt>
                <c:pt idx="7" formatCode="General">
                  <c:v>9.5304836498309004E-4</c:v>
                </c:pt>
                <c:pt idx="8" formatCode="General">
                  <c:v>1.2033634974689101E-3</c:v>
                </c:pt>
                <c:pt idx="9" formatCode="General">
                  <c:v>2.45190854702875E-3</c:v>
                </c:pt>
                <c:pt idx="10" formatCode="General">
                  <c:v>3.6954277743785199E-3</c:v>
                </c:pt>
                <c:pt idx="11" formatCode="General">
                  <c:v>4.9339552815701798E-3</c:v>
                </c:pt>
                <c:pt idx="12" formatCode="General">
                  <c:v>6.1675248457522596E-3</c:v>
                </c:pt>
                <c:pt idx="13" formatCode="General">
                  <c:v>1.22621643249339E-2</c:v>
                </c:pt>
                <c:pt idx="14" formatCode="General">
                  <c:v>1.8237740015731401E-2</c:v>
                </c:pt>
                <c:pt idx="15" formatCode="General">
                  <c:v>2.4098132717716901E-2</c:v>
                </c:pt>
                <c:pt idx="16" formatCode="General">
                  <c:v>2.9847047713367599E-2</c:v>
                </c:pt>
                <c:pt idx="17" formatCode="General">
                  <c:v>5.7039312820668403E-2</c:v>
                </c:pt>
                <c:pt idx="18" formatCode="General">
                  <c:v>8.1912646626242799E-2</c:v>
                </c:pt>
                <c:pt idx="19" formatCode="General">
                  <c:v>0.104784423683221</c:v>
                </c:pt>
                <c:pt idx="20" formatCode="General">
                  <c:v>0.12591476050085801</c:v>
                </c:pt>
                <c:pt idx="21" formatCode="General">
                  <c:v>0.19429724966016601</c:v>
                </c:pt>
                <c:pt idx="22" formatCode="General">
                  <c:v>0.247790422597474</c:v>
                </c:pt>
                <c:pt idx="23" formatCode="General">
                  <c:v>0.29125208323448099</c:v>
                </c:pt>
                <c:pt idx="24" formatCode="General">
                  <c:v>0.32765473296189501</c:v>
                </c:pt>
                <c:pt idx="25" formatCode="General">
                  <c:v>0.38566841591394502</c:v>
                </c:pt>
                <c:pt idx="26" formatCode="General">
                  <c:v>0.44622231870913698</c:v>
                </c:pt>
                <c:pt idx="27" formatCode="General">
                  <c:v>0.51229156239140194</c:v>
                </c:pt>
                <c:pt idx="28" formatCode="General">
                  <c:v>0.586836210483619</c:v>
                </c:pt>
                <c:pt idx="29" formatCode="General">
                  <c:v>0.65221583108673797</c:v>
                </c:pt>
                <c:pt idx="30" formatCode="General">
                  <c:v>0.69493809858762601</c:v>
                </c:pt>
                <c:pt idx="31" formatCode="General">
                  <c:v>0.72401947172909298</c:v>
                </c:pt>
                <c:pt idx="32" formatCode="General">
                  <c:v>0.747447845915441</c:v>
                </c:pt>
                <c:pt idx="33" formatCode="General">
                  <c:v>0.77923204777060995</c:v>
                </c:pt>
                <c:pt idx="34" formatCode="General">
                  <c:v>0.81436759334893905</c:v>
                </c:pt>
                <c:pt idx="35" formatCode="General">
                  <c:v>0.84977864663416902</c:v>
                </c:pt>
                <c:pt idx="36" formatCode="General">
                  <c:v>0.87672848976366502</c:v>
                </c:pt>
                <c:pt idx="37" formatCode="General">
                  <c:v>0.89108345851995097</c:v>
                </c:pt>
                <c:pt idx="38" formatCode="General">
                  <c:v>0.90259481392321295</c:v>
                </c:pt>
                <c:pt idx="39" formatCode="General">
                  <c:v>0.91509431621376403</c:v>
                </c:pt>
                <c:pt idx="40" formatCode="General">
                  <c:v>0.93019013535250605</c:v>
                </c:pt>
                <c:pt idx="41" formatCode="General">
                  <c:v>0.94381911757338699</c:v>
                </c:pt>
                <c:pt idx="42" formatCode="General">
                  <c:v>0.95217003127353195</c:v>
                </c:pt>
                <c:pt idx="43" formatCode="General">
                  <c:v>0.95779203799224599</c:v>
                </c:pt>
                <c:pt idx="44" formatCode="General">
                  <c:v>0.96293651512278899</c:v>
                </c:pt>
                <c:pt idx="45" formatCode="General">
                  <c:v>0.97114466346504102</c:v>
                </c:pt>
                <c:pt idx="46" formatCode="General">
                  <c:v>0.97855706841823997</c:v>
                </c:pt>
                <c:pt idx="47" formatCode="General">
                  <c:v>0.982504967130715</c:v>
                </c:pt>
                <c:pt idx="48" formatCode="General">
                  <c:v>0.98441714221002397</c:v>
                </c:pt>
                <c:pt idx="49" formatCode="General">
                  <c:v>0.98715196703142305</c:v>
                </c:pt>
                <c:pt idx="50" formatCode="General">
                  <c:v>0.98981431217772897</c:v>
                </c:pt>
                <c:pt idx="51" formatCode="General">
                  <c:v>0.99174763716109904</c:v>
                </c:pt>
                <c:pt idx="52" formatCode="General">
                  <c:v>0.99292443082548898</c:v>
                </c:pt>
                <c:pt idx="53" formatCode="General">
                  <c:v>0.99524664168132504</c:v>
                </c:pt>
                <c:pt idx="54" formatCode="General">
                  <c:v>0.99742745663593002</c:v>
                </c:pt>
                <c:pt idx="55" formatCode="General">
                  <c:v>0.99851346490680504</c:v>
                </c:pt>
                <c:pt idx="56" formatCode="General">
                  <c:v>0.99892048978324299</c:v>
                </c:pt>
                <c:pt idx="57" formatCode="General">
                  <c:v>0.99994490453345397</c:v>
                </c:pt>
                <c:pt idx="58" formatCode="General">
                  <c:v>1.0002867087395999</c:v>
                </c:pt>
                <c:pt idx="59" formatCode="General">
                  <c:v>0.99938803325516401</c:v>
                </c:pt>
                <c:pt idx="60" formatCode="General">
                  <c:v>0.99884747911551297</c:v>
                </c:pt>
                <c:pt idx="61" formatCode="General">
                  <c:v>0.99933095572463604</c:v>
                </c:pt>
                <c:pt idx="62" formatCode="General">
                  <c:v>0.99947511947247802</c:v>
                </c:pt>
                <c:pt idx="63" formatCode="General">
                  <c:v>0.99937910262928298</c:v>
                </c:pt>
                <c:pt idx="64" formatCode="General">
                  <c:v>0.99936740477389696</c:v>
                </c:pt>
                <c:pt idx="65" formatCode="General">
                  <c:v>0.99916619095004</c:v>
                </c:pt>
                <c:pt idx="66" formatCode="General">
                  <c:v>0.99921203678917103</c:v>
                </c:pt>
                <c:pt idx="67" formatCode="General">
                  <c:v>1.00004804074928</c:v>
                </c:pt>
                <c:pt idx="68" formatCode="General">
                  <c:v>1.0005968314970899</c:v>
                </c:pt>
                <c:pt idx="69" formatCode="General">
                  <c:v>1.00008863764553</c:v>
                </c:pt>
                <c:pt idx="70" formatCode="General">
                  <c:v>0.99993294712228897</c:v>
                </c:pt>
                <c:pt idx="71" formatCode="General">
                  <c:v>1.00036136728697</c:v>
                </c:pt>
                <c:pt idx="72" formatCode="General">
                  <c:v>1.0005585868754601</c:v>
                </c:pt>
                <c:pt idx="73" formatCode="General">
                  <c:v>1.0013119713710601</c:v>
                </c:pt>
                <c:pt idx="74" formatCode="General">
                  <c:v>1.00097474774965</c:v>
                </c:pt>
                <c:pt idx="75" formatCode="General">
                  <c:v>0.99812700779095298</c:v>
                </c:pt>
                <c:pt idx="76" formatCode="General">
                  <c:v>0.99653827471954104</c:v>
                </c:pt>
                <c:pt idx="77" formatCode="General">
                  <c:v>0.99693118502141997</c:v>
                </c:pt>
                <c:pt idx="78" formatCode="General">
                  <c:v>0.99787249815902201</c:v>
                </c:pt>
                <c:pt idx="79" formatCode="General">
                  <c:v>1.0005110666549799</c:v>
                </c:pt>
                <c:pt idx="80" formatCode="General">
                  <c:v>1.00211657909525</c:v>
                </c:pt>
                <c:pt idx="81" formatCode="General">
                  <c:v>1.0017382684658001</c:v>
                </c:pt>
                <c:pt idx="82" formatCode="General">
                  <c:v>1.0010154266143401</c:v>
                </c:pt>
                <c:pt idx="83" formatCode="General">
                  <c:v>0.99965823409705301</c:v>
                </c:pt>
                <c:pt idx="84" formatCode="General">
                  <c:v>0.99896366423822602</c:v>
                </c:pt>
                <c:pt idx="85" formatCode="General">
                  <c:v>0.99902473355339205</c:v>
                </c:pt>
                <c:pt idx="86" formatCode="General">
                  <c:v>0.99921698694890604</c:v>
                </c:pt>
                <c:pt idx="87" formatCode="General">
                  <c:v>1.00009329063325</c:v>
                </c:pt>
                <c:pt idx="88" formatCode="General">
                  <c:v>1.0006845680282199</c:v>
                </c:pt>
                <c:pt idx="89" formatCode="General">
                  <c:v>1.0003926671372501</c:v>
                </c:pt>
                <c:pt idx="90" formatCode="General">
                  <c:v>1.0001927826200001</c:v>
                </c:pt>
                <c:pt idx="91" formatCode="General">
                  <c:v>1.0002333277094799</c:v>
                </c:pt>
                <c:pt idx="92" formatCode="General">
                  <c:v>1.0002619228604099</c:v>
                </c:pt>
              </c:numCache>
            </c:numRef>
          </c:yVal>
          <c:smooth val="1"/>
        </c:ser>
        <c:ser>
          <c:idx val="1"/>
          <c:order val="1"/>
          <c:tx>
            <c:v>senos</c:v>
          </c:tx>
          <c:marker>
            <c:symbol val="none"/>
          </c:marker>
          <c:xVal>
            <c:numRef>
              <c:f>Pulsos_pulmon!$L$2:$L$82</c:f>
              <c:numCache>
                <c:formatCode>General</c:formatCode>
                <c:ptCount val="81"/>
                <c:pt idx="0">
                  <c:v>0</c:v>
                </c:pt>
                <c:pt idx="1">
                  <c:v>2.32266988476389E-4</c:v>
                </c:pt>
                <c:pt idx="2">
                  <c:v>4.64533976952778E-4</c:v>
                </c:pt>
                <c:pt idx="3">
                  <c:v>6.9680096542916697E-4</c:v>
                </c:pt>
                <c:pt idx="4">
                  <c:v>9.29067953905556E-4</c:v>
                </c:pt>
                <c:pt idx="5">
                  <c:v>2.0904028962874998E-3</c:v>
                </c:pt>
                <c:pt idx="6">
                  <c:v>3.2517378386694501E-3</c:v>
                </c:pt>
                <c:pt idx="7">
                  <c:v>4.4130727810513899E-3</c:v>
                </c:pt>
                <c:pt idx="8">
                  <c:v>5.5744077234333401E-3</c:v>
                </c:pt>
                <c:pt idx="9">
                  <c:v>1.1381082435343101E-2</c:v>
                </c:pt>
                <c:pt idx="10">
                  <c:v>1.7187757147252802E-2</c:v>
                </c:pt>
                <c:pt idx="11">
                  <c:v>2.2994431859162501E-2</c:v>
                </c:pt>
                <c:pt idx="12">
                  <c:v>2.88011065710722E-2</c:v>
                </c:pt>
                <c:pt idx="13">
                  <c:v>5.7834480130620897E-2</c:v>
                </c:pt>
                <c:pt idx="14">
                  <c:v>8.68678536901695E-2</c:v>
                </c:pt>
                <c:pt idx="15">
                  <c:v>0.11590122724971801</c:v>
                </c:pt>
                <c:pt idx="16">
                  <c:v>0.14493460080926701</c:v>
                </c:pt>
                <c:pt idx="17">
                  <c:v>0.29010146860701003</c:v>
                </c:pt>
                <c:pt idx="18">
                  <c:v>0.43526833640475299</c:v>
                </c:pt>
                <c:pt idx="19">
                  <c:v>0.58043520420249595</c:v>
                </c:pt>
                <c:pt idx="20">
                  <c:v>0.72560207200023896</c:v>
                </c:pt>
                <c:pt idx="21">
                  <c:v>1.14831763822726</c:v>
                </c:pt>
                <c:pt idx="22">
                  <c:v>1.5710332044542701</c:v>
                </c:pt>
                <c:pt idx="23">
                  <c:v>1.99374877068129</c:v>
                </c:pt>
                <c:pt idx="24">
                  <c:v>2.4164643369083101</c:v>
                </c:pt>
                <c:pt idx="25">
                  <c:v>2.83917990313532</c:v>
                </c:pt>
                <c:pt idx="26">
                  <c:v>3.2618954693623401</c:v>
                </c:pt>
                <c:pt idx="27">
                  <c:v>3.6846110355893602</c:v>
                </c:pt>
                <c:pt idx="28">
                  <c:v>4.1073266018163803</c:v>
                </c:pt>
                <c:pt idx="29">
                  <c:v>4.6138196869126897</c:v>
                </c:pt>
                <c:pt idx="30">
                  <c:v>5.120312772009</c:v>
                </c:pt>
                <c:pt idx="31">
                  <c:v>5.6268058571053201</c:v>
                </c:pt>
                <c:pt idx="32">
                  <c:v>6.1332989422016304</c:v>
                </c:pt>
                <c:pt idx="33">
                  <c:v>6.6397920272979496</c:v>
                </c:pt>
                <c:pt idx="34">
                  <c:v>7.1462851123942599</c:v>
                </c:pt>
                <c:pt idx="35">
                  <c:v>7.65277819749058</c:v>
                </c:pt>
                <c:pt idx="36">
                  <c:v>8.1592712825868894</c:v>
                </c:pt>
                <c:pt idx="37">
                  <c:v>8.8036704546455091</c:v>
                </c:pt>
                <c:pt idx="38">
                  <c:v>9.4480696267041306</c:v>
                </c:pt>
                <c:pt idx="39">
                  <c:v>10.0924687987628</c:v>
                </c:pt>
                <c:pt idx="40">
                  <c:v>10.7368679708214</c:v>
                </c:pt>
                <c:pt idx="41">
                  <c:v>11.3750821193004</c:v>
                </c:pt>
                <c:pt idx="42">
                  <c:v>12.013296267779401</c:v>
                </c:pt>
                <c:pt idx="43">
                  <c:v>12.6515104162584</c:v>
                </c:pt>
                <c:pt idx="44">
                  <c:v>13.2897245647374</c:v>
                </c:pt>
                <c:pt idx="45">
                  <c:v>14.2703842945803</c:v>
                </c:pt>
                <c:pt idx="46">
                  <c:v>15.2510440244231</c:v>
                </c:pt>
                <c:pt idx="47">
                  <c:v>16.231703754266</c:v>
                </c:pt>
                <c:pt idx="48">
                  <c:v>17.212363484108899</c:v>
                </c:pt>
                <c:pt idx="49">
                  <c:v>18.5843602610746</c:v>
                </c:pt>
                <c:pt idx="50">
                  <c:v>19.956357038040299</c:v>
                </c:pt>
                <c:pt idx="51">
                  <c:v>21.328353815005901</c:v>
                </c:pt>
                <c:pt idx="52">
                  <c:v>22.700350591971699</c:v>
                </c:pt>
                <c:pt idx="53">
                  <c:v>24.200350591971699</c:v>
                </c:pt>
                <c:pt idx="54">
                  <c:v>25.700350591971699</c:v>
                </c:pt>
                <c:pt idx="55">
                  <c:v>27.200350591971699</c:v>
                </c:pt>
                <c:pt idx="56">
                  <c:v>28.700350591971699</c:v>
                </c:pt>
                <c:pt idx="57">
                  <c:v>30.200350591971699</c:v>
                </c:pt>
                <c:pt idx="58">
                  <c:v>31.700350591971699</c:v>
                </c:pt>
                <c:pt idx="59">
                  <c:v>33.200350591971699</c:v>
                </c:pt>
                <c:pt idx="60">
                  <c:v>34.700350591971699</c:v>
                </c:pt>
                <c:pt idx="61">
                  <c:v>36.200350591971699</c:v>
                </c:pt>
                <c:pt idx="62">
                  <c:v>37.700350591971699</c:v>
                </c:pt>
                <c:pt idx="63">
                  <c:v>39.200350591971699</c:v>
                </c:pt>
                <c:pt idx="64">
                  <c:v>40.700350591971699</c:v>
                </c:pt>
                <c:pt idx="65">
                  <c:v>42.200350591971699</c:v>
                </c:pt>
                <c:pt idx="66">
                  <c:v>43.700350591971699</c:v>
                </c:pt>
                <c:pt idx="67">
                  <c:v>45.200350591971699</c:v>
                </c:pt>
                <c:pt idx="68">
                  <c:v>46.700350591971699</c:v>
                </c:pt>
                <c:pt idx="69">
                  <c:v>48.200350591971699</c:v>
                </c:pt>
                <c:pt idx="70">
                  <c:v>49.700350591971699</c:v>
                </c:pt>
                <c:pt idx="71">
                  <c:v>51.200350591971699</c:v>
                </c:pt>
                <c:pt idx="72">
                  <c:v>52.700350591971699</c:v>
                </c:pt>
                <c:pt idx="73">
                  <c:v>54.200350591971699</c:v>
                </c:pt>
                <c:pt idx="74">
                  <c:v>55.700350591971699</c:v>
                </c:pt>
                <c:pt idx="75">
                  <c:v>57.200350591971699</c:v>
                </c:pt>
                <c:pt idx="76">
                  <c:v>58.700350591971699</c:v>
                </c:pt>
                <c:pt idx="77">
                  <c:v>59.025262943978703</c:v>
                </c:pt>
                <c:pt idx="78">
                  <c:v>59.3501752959858</c:v>
                </c:pt>
                <c:pt idx="79">
                  <c:v>59.675087647992903</c:v>
                </c:pt>
                <c:pt idx="80">
                  <c:v>60</c:v>
                </c:pt>
              </c:numCache>
            </c:numRef>
          </c:xVal>
          <c:yVal>
            <c:numRef>
              <c:f>Pulsos_pulmon!$M$2:$M$82</c:f>
              <c:numCache>
                <c:formatCode>0.00E+00</c:formatCode>
                <c:ptCount val="81"/>
                <c:pt idx="0" formatCode="General">
                  <c:v>0</c:v>
                </c:pt>
                <c:pt idx="1">
                  <c:v>5.0232539713222799E-5</c:v>
                </c:pt>
                <c:pt idx="2" formatCode="General">
                  <c:v>1.00454704103524E-4</c:v>
                </c:pt>
                <c:pt idx="3" formatCode="General">
                  <c:v>1.5066649693674499E-4</c:v>
                </c:pt>
                <c:pt idx="4" formatCode="General">
                  <c:v>2.0086792197781601E-4</c:v>
                </c:pt>
                <c:pt idx="5" formatCode="General">
                  <c:v>4.5171966200957298E-4</c:v>
                </c:pt>
                <c:pt idx="6" formatCode="General">
                  <c:v>7.0231277145274204E-4</c:v>
                </c:pt>
                <c:pt idx="7" formatCode="General">
                  <c:v>9.5264771989680302E-4</c:v>
                </c:pt>
                <c:pt idx="8" formatCode="General">
                  <c:v>1.20272497635987E-3</c:v>
                </c:pt>
                <c:pt idx="9" formatCode="General">
                  <c:v>2.44926225435344E-3</c:v>
                </c:pt>
                <c:pt idx="10" formatCode="General">
                  <c:v>3.6894272560668798E-3</c:v>
                </c:pt>
                <c:pt idx="11" formatCode="General">
                  <c:v>4.9232779615769303E-3</c:v>
                </c:pt>
                <c:pt idx="12" formatCode="General">
                  <c:v>6.1508719888820696E-3</c:v>
                </c:pt>
                <c:pt idx="13" formatCode="General">
                  <c:v>1.21969829872372E-2</c:v>
                </c:pt>
                <c:pt idx="14" formatCode="General">
                  <c:v>1.8095109096897401E-2</c:v>
                </c:pt>
                <c:pt idx="15" formatCode="General">
                  <c:v>2.3852037922685601E-2</c:v>
                </c:pt>
                <c:pt idx="16" formatCode="General">
                  <c:v>2.94743249063464E-2</c:v>
                </c:pt>
                <c:pt idx="17" formatCode="General">
                  <c:v>5.5781516903279003E-2</c:v>
                </c:pt>
                <c:pt idx="18" formatCode="General">
                  <c:v>7.9574258517298199E-2</c:v>
                </c:pt>
                <c:pt idx="19" formatCode="General">
                  <c:v>0.101440425544311</c:v>
                </c:pt>
                <c:pt idx="20" formatCode="General">
                  <c:v>0.12186753354681</c:v>
                </c:pt>
                <c:pt idx="21" formatCode="General">
                  <c:v>0.17674931409019601</c:v>
                </c:pt>
                <c:pt idx="22" formatCode="General">
                  <c:v>0.2306171521847</c:v>
                </c:pt>
                <c:pt idx="23" formatCode="General">
                  <c:v>0.29016972512398598</c:v>
                </c:pt>
                <c:pt idx="24" formatCode="General">
                  <c:v>0.36144346242508701</c:v>
                </c:pt>
                <c:pt idx="25" formatCode="General">
                  <c:v>0.44734834535845203</c:v>
                </c:pt>
                <c:pt idx="26" formatCode="General">
                  <c:v>0.52791512585370304</c:v>
                </c:pt>
                <c:pt idx="27" formatCode="General">
                  <c:v>0.586946743607062</c:v>
                </c:pt>
                <c:pt idx="28" formatCode="General">
                  <c:v>0.62502219167861695</c:v>
                </c:pt>
                <c:pt idx="29" formatCode="General">
                  <c:v>0.65758207232375399</c:v>
                </c:pt>
                <c:pt idx="30" formatCode="General">
                  <c:v>0.68313012260983696</c:v>
                </c:pt>
                <c:pt idx="31" formatCode="General">
                  <c:v>0.70764803116562003</c:v>
                </c:pt>
                <c:pt idx="32" formatCode="General">
                  <c:v>0.73606297021981704</c:v>
                </c:pt>
                <c:pt idx="33" formatCode="General">
                  <c:v>0.77347928567247404</c:v>
                </c:pt>
                <c:pt idx="34" formatCode="General">
                  <c:v>0.81121529480993304</c:v>
                </c:pt>
                <c:pt idx="35" formatCode="General">
                  <c:v>0.83938215281275297</c:v>
                </c:pt>
                <c:pt idx="36" formatCode="General">
                  <c:v>0.856962899091402</c:v>
                </c:pt>
                <c:pt idx="37" formatCode="General">
                  <c:v>0.87206605264400605</c:v>
                </c:pt>
                <c:pt idx="38" formatCode="General">
                  <c:v>0.88436464180319097</c:v>
                </c:pt>
                <c:pt idx="39" formatCode="General">
                  <c:v>0.89764728387604598</c:v>
                </c:pt>
                <c:pt idx="40" formatCode="General">
                  <c:v>0.91468012882070604</c:v>
                </c:pt>
                <c:pt idx="41" formatCode="General">
                  <c:v>0.93143543798550699</c:v>
                </c:pt>
                <c:pt idx="42" formatCode="General">
                  <c:v>0.94280735518544301</c:v>
                </c:pt>
                <c:pt idx="43" formatCode="General">
                  <c:v>0.94965965524927998</c:v>
                </c:pt>
                <c:pt idx="44" formatCode="General">
                  <c:v>0.95424982458783902</c:v>
                </c:pt>
                <c:pt idx="45" formatCode="General">
                  <c:v>0.96391506146440997</c:v>
                </c:pt>
                <c:pt idx="46" formatCode="General">
                  <c:v>0.97344743685976198</c:v>
                </c:pt>
                <c:pt idx="47" formatCode="General">
                  <c:v>0.97875888132630795</c:v>
                </c:pt>
                <c:pt idx="48" formatCode="General">
                  <c:v>0.981210059902759</c:v>
                </c:pt>
                <c:pt idx="49" formatCode="General">
                  <c:v>0.98718566096881899</c:v>
                </c:pt>
                <c:pt idx="50" formatCode="General">
                  <c:v>0.99277816034653099</c:v>
                </c:pt>
                <c:pt idx="51" formatCode="General">
                  <c:v>0.99503805137850498</c:v>
                </c:pt>
                <c:pt idx="52" formatCode="General">
                  <c:v>0.99587649206505302</c:v>
                </c:pt>
                <c:pt idx="53" formatCode="General">
                  <c:v>0.99712807425837102</c:v>
                </c:pt>
                <c:pt idx="54" formatCode="General">
                  <c:v>0.99761813002244304</c:v>
                </c:pt>
                <c:pt idx="55" formatCode="General">
                  <c:v>0.99820936611545097</c:v>
                </c:pt>
                <c:pt idx="56" formatCode="General">
                  <c:v>0.99878552125708797</c:v>
                </c:pt>
                <c:pt idx="57" formatCode="General">
                  <c:v>0.99934974300204604</c:v>
                </c:pt>
                <c:pt idx="58" formatCode="General">
                  <c:v>0.99974533423317702</c:v>
                </c:pt>
                <c:pt idx="59" formatCode="General">
                  <c:v>0.99959072520533498</c:v>
                </c:pt>
                <c:pt idx="60" formatCode="General">
                  <c:v>0.99944925893578296</c:v>
                </c:pt>
                <c:pt idx="61" formatCode="General">
                  <c:v>0.999616421875682</c:v>
                </c:pt>
                <c:pt idx="62" formatCode="General">
                  <c:v>0.99968187435868705</c:v>
                </c:pt>
                <c:pt idx="63" formatCode="General">
                  <c:v>0.99976084061756199</c:v>
                </c:pt>
                <c:pt idx="64" formatCode="General">
                  <c:v>0.99983779264502604</c:v>
                </c:pt>
                <c:pt idx="65" formatCode="General">
                  <c:v>0.99991315083256405</c:v>
                </c:pt>
                <c:pt idx="66" formatCode="General">
                  <c:v>0.99996598651011404</c:v>
                </c:pt>
                <c:pt idx="67" formatCode="General">
                  <c:v>0.99994533672796904</c:v>
                </c:pt>
                <c:pt idx="68" formatCode="General">
                  <c:v>0.99992644230965499</c:v>
                </c:pt>
                <c:pt idx="69" formatCode="General">
                  <c:v>0.99994876880856498</c:v>
                </c:pt>
                <c:pt idx="70" formatCode="General">
                  <c:v>0.99995751072702799</c:v>
                </c:pt>
                <c:pt idx="71" formatCode="General">
                  <c:v>0.99996805756290996</c:v>
                </c:pt>
                <c:pt idx="72" formatCode="General">
                  <c:v>0.99997833537543501</c:v>
                </c:pt>
                <c:pt idx="73" formatCode="General">
                  <c:v>0.99998840031263303</c:v>
                </c:pt>
                <c:pt idx="74" formatCode="General">
                  <c:v>0.99999545711420701</c:v>
                </c:pt>
                <c:pt idx="75" formatCode="General">
                  <c:v>0.99999269910253896</c:v>
                </c:pt>
                <c:pt idx="76" formatCode="General">
                  <c:v>0.99999017553954095</c:v>
                </c:pt>
                <c:pt idx="77" formatCode="General">
                  <c:v>0.99999128848819296</c:v>
                </c:pt>
                <c:pt idx="78" formatCode="General">
                  <c:v>0.99999226563431198</c:v>
                </c:pt>
                <c:pt idx="79" formatCode="General">
                  <c:v>0.99999300656644496</c:v>
                </c:pt>
                <c:pt idx="80" formatCode="General">
                  <c:v>0.99999353184947304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3984"/>
        <c:axId val="173435904"/>
      </c:scatterChart>
      <c:valAx>
        <c:axId val="173433984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435904"/>
        <c:crosses val="autoZero"/>
        <c:crossBetween val="midCat"/>
      </c:valAx>
      <c:valAx>
        <c:axId val="17343590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Conversión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4339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123824</xdr:rowOff>
    </xdr:from>
    <xdr:to>
      <xdr:col>5</xdr:col>
      <xdr:colOff>119063</xdr:colOff>
      <xdr:row>41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1024759</xdr:colOff>
      <xdr:row>45</xdr:row>
      <xdr:rowOff>9290</xdr:rowOff>
    </xdr:from>
    <xdr:to>
      <xdr:col>4</xdr:col>
      <xdr:colOff>372554</xdr:colOff>
      <xdr:row>59</xdr:row>
      <xdr:rowOff>85490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68035</xdr:colOff>
      <xdr:row>60</xdr:row>
      <xdr:rowOff>166007</xdr:rowOff>
    </xdr:from>
    <xdr:to>
      <xdr:col>3</xdr:col>
      <xdr:colOff>204106</xdr:colOff>
      <xdr:row>75</xdr:row>
      <xdr:rowOff>51707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123825</xdr:colOff>
      <xdr:row>5</xdr:row>
      <xdr:rowOff>9525</xdr:rowOff>
    </xdr:from>
    <xdr:to>
      <xdr:col>41</xdr:col>
      <xdr:colOff>428625</xdr:colOff>
      <xdr:row>19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314325</xdr:colOff>
      <xdr:row>29</xdr:row>
      <xdr:rowOff>161925</xdr:rowOff>
    </xdr:from>
    <xdr:to>
      <xdr:col>42</xdr:col>
      <xdr:colOff>9525</xdr:colOff>
      <xdr:row>44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538656</xdr:colOff>
      <xdr:row>48</xdr:row>
      <xdr:rowOff>26276</xdr:rowOff>
    </xdr:from>
    <xdr:to>
      <xdr:col>42</xdr:col>
      <xdr:colOff>232542</xdr:colOff>
      <xdr:row>62</xdr:row>
      <xdr:rowOff>102476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0.21222</cdr:x>
      <cdr:y>0.59147</cdr:y>
    </cdr:from>
    <cdr:to>
      <cdr:x>0.37281</cdr:x>
      <cdr:y>0.67289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72207" y="1622534"/>
          <a:ext cx="735724" cy="22334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>
              <a:solidFill>
                <a:srgbClr val="C00000"/>
              </a:solidFill>
            </a:rPr>
            <a:t>senos</a:t>
          </a:r>
        </a:p>
      </cdr:txBody>
    </cdr:sp>
  </cdr:relSizeAnchor>
  <cdr:relSizeAnchor xmlns:cdr="http://schemas.openxmlformats.org/drawingml/2006/chartDrawing">
    <cdr:from>
      <cdr:x>0.1812</cdr:x>
      <cdr:y>0.26125</cdr:y>
    </cdr:from>
    <cdr:to>
      <cdr:x>0.22995</cdr:x>
      <cdr:y>0.59475</cdr:y>
    </cdr:to>
    <cdr:sp macro="" textlink="">
      <cdr:nvSpPr>
        <cdr:cNvPr id="3" name="TextBox 1"/>
        <cdr:cNvSpPr txBox="1"/>
      </cdr:nvSpPr>
      <cdr:spPr>
        <a:xfrm xmlns:a="http://schemas.openxmlformats.org/drawingml/2006/main" rot="18484769">
          <a:off x="484350" y="1062420"/>
          <a:ext cx="914837" cy="223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tx2">
                  <a:lumMod val="60000"/>
                  <a:lumOff val="40000"/>
                </a:schemeClr>
              </a:solidFill>
            </a:rPr>
            <a:t>triángulos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4"/>
  <sheetViews>
    <sheetView topLeftCell="A46" zoomScale="145" zoomScaleNormal="145" workbookViewId="0">
      <selection activeCell="E58" sqref="E58"/>
    </sheetView>
  </sheetViews>
  <sheetFormatPr defaultRowHeight="15" x14ac:dyDescent="0.25"/>
  <cols>
    <col min="1" max="1" width="42.5703125" customWidth="1"/>
    <col min="2" max="2" width="12.28515625" customWidth="1"/>
    <col min="3" max="3" width="11.7109375" customWidth="1"/>
    <col min="4" max="4" width="11.85546875" customWidth="1"/>
    <col min="6" max="6" width="15.5703125" customWidth="1"/>
    <col min="13" max="13" width="11" customWidth="1"/>
    <col min="21" max="21" width="14.7109375" customWidth="1"/>
    <col min="24" max="24" width="14.140625" customWidth="1"/>
    <col min="25" max="25" width="14.5703125" customWidth="1"/>
  </cols>
  <sheetData>
    <row r="1" spans="1:33" x14ac:dyDescent="0.25">
      <c r="A1" t="s">
        <v>0</v>
      </c>
      <c r="B1" t="s">
        <v>5</v>
      </c>
      <c r="C1" t="s">
        <v>3</v>
      </c>
      <c r="D1" t="s">
        <v>4</v>
      </c>
      <c r="F1" t="s">
        <v>15</v>
      </c>
      <c r="G1" t="s">
        <v>6</v>
      </c>
      <c r="I1">
        <f>AVERAGE(F2:F62)</f>
        <v>7.6248953148938403</v>
      </c>
      <c r="K1" s="1" t="s">
        <v>16</v>
      </c>
      <c r="L1" t="s">
        <v>18</v>
      </c>
      <c r="M1" t="s">
        <v>17</v>
      </c>
      <c r="O1" t="s">
        <v>18</v>
      </c>
      <c r="P1" t="s">
        <v>19</v>
      </c>
      <c r="R1" t="s">
        <v>18</v>
      </c>
      <c r="S1" t="s">
        <v>20</v>
      </c>
      <c r="U1" t="s">
        <v>23</v>
      </c>
      <c r="V1" t="s">
        <v>22</v>
      </c>
      <c r="Y1" t="s">
        <v>28</v>
      </c>
      <c r="Z1" t="s">
        <v>27</v>
      </c>
      <c r="AA1" t="s">
        <v>18</v>
      </c>
      <c r="AB1" t="s">
        <v>20</v>
      </c>
      <c r="AD1" t="s">
        <v>29</v>
      </c>
      <c r="AF1" t="s">
        <v>18</v>
      </c>
      <c r="AG1" t="s">
        <v>17</v>
      </c>
    </row>
    <row r="2" spans="1:33" x14ac:dyDescent="0.25">
      <c r="A2">
        <v>12</v>
      </c>
      <c r="B2">
        <f>A2/60</f>
        <v>0.2</v>
      </c>
      <c r="C2">
        <f>1/B2</f>
        <v>5</v>
      </c>
      <c r="D2">
        <f>2*PI()*B2</f>
        <v>1.2566370614359172</v>
      </c>
      <c r="F2">
        <f>B$20*SIN(D$5*G2) + B$21</f>
        <v>7</v>
      </c>
      <c r="G2">
        <v>0</v>
      </c>
      <c r="L2">
        <v>0</v>
      </c>
      <c r="M2">
        <v>0</v>
      </c>
      <c r="O2">
        <v>0</v>
      </c>
      <c r="P2" s="3">
        <v>-17.867999999999999</v>
      </c>
      <c r="R2">
        <v>0</v>
      </c>
      <c r="S2">
        <v>7.0000000000000001E-3</v>
      </c>
      <c r="U2">
        <f>C5*4/9</f>
        <v>1.7777777777777777</v>
      </c>
      <c r="V2">
        <f>C5*5/9</f>
        <v>2.2222222222222223</v>
      </c>
      <c r="W2" s="3"/>
      <c r="Y2">
        <f t="shared" ref="Y2:Y37" si="0">IF(Z2&lt;=U$2,Z2,Z2-U$2)</f>
        <v>0</v>
      </c>
      <c r="Z2">
        <f>IF(AA2&lt;=U$2,AA2,AA2-AA$19)</f>
        <v>0</v>
      </c>
      <c r="AA2">
        <v>0</v>
      </c>
      <c r="AB2">
        <f>IF(AA2&lt;=U$2,V$6 + V$4*Z2,V$7+V$5*Z2)</f>
        <v>4</v>
      </c>
      <c r="AF2">
        <v>0</v>
      </c>
      <c r="AG2">
        <v>0</v>
      </c>
    </row>
    <row r="3" spans="1:33" x14ac:dyDescent="0.25">
      <c r="A3">
        <v>13</v>
      </c>
      <c r="B3">
        <f t="shared" ref="B3:B10" si="1">A3/60</f>
        <v>0.21666666666666667</v>
      </c>
      <c r="C3">
        <f t="shared" ref="C3:C10" si="2">1/B3</f>
        <v>4.615384615384615</v>
      </c>
      <c r="D3">
        <f t="shared" ref="D3:D10" si="3">2*PI()*B3</f>
        <v>1.3613568165555772</v>
      </c>
      <c r="F3">
        <f t="shared" ref="F3:F62" si="4">B$20*SIN(D$5*G3) + B$21</f>
        <v>7.4693033951206926</v>
      </c>
      <c r="G3">
        <v>0.1</v>
      </c>
      <c r="L3">
        <v>2.32266988476389E-4</v>
      </c>
      <c r="M3" s="2">
        <v>5.0232539713222799E-5</v>
      </c>
      <c r="O3">
        <v>2.32266988476389E-4</v>
      </c>
      <c r="P3" s="3">
        <v>-17.866</v>
      </c>
      <c r="R3">
        <v>2.32266988476389E-4</v>
      </c>
      <c r="S3">
        <v>7.0010945323727199E-3</v>
      </c>
      <c r="W3" s="3"/>
      <c r="Y3">
        <f t="shared" si="0"/>
        <v>0.1</v>
      </c>
      <c r="Z3">
        <f t="shared" ref="Z3:Z62" si="5">IF(AA3&lt;=U$2,AA3,AA3-AA$19)</f>
        <v>0.1</v>
      </c>
      <c r="AA3">
        <v>0.1</v>
      </c>
      <c r="AB3">
        <f>IF(AA3&lt;=U$2,V$6 + V$4*Z3,V$7+V$5*Z3)</f>
        <v>4.3375147662710241</v>
      </c>
      <c r="AF3">
        <v>1.3272399341507899E-4</v>
      </c>
      <c r="AG3" s="2">
        <v>5.0233654130063197E-5</v>
      </c>
    </row>
    <row r="4" spans="1:33" x14ac:dyDescent="0.25">
      <c r="A4">
        <v>14</v>
      </c>
      <c r="B4">
        <f t="shared" si="1"/>
        <v>0.23333333333333334</v>
      </c>
      <c r="C4">
        <f t="shared" si="2"/>
        <v>4.2857142857142856</v>
      </c>
      <c r="D4">
        <f t="shared" si="3"/>
        <v>1.4660765716752369</v>
      </c>
      <c r="F4">
        <f t="shared" si="4"/>
        <v>7.9270509831248424</v>
      </c>
      <c r="G4">
        <v>0.2</v>
      </c>
      <c r="L4">
        <v>4.64533976952778E-4</v>
      </c>
      <c r="M4">
        <v>1.00454704103524E-4</v>
      </c>
      <c r="O4">
        <v>4.64533976952778E-4</v>
      </c>
      <c r="P4" s="3">
        <v>-17.864999999999998</v>
      </c>
      <c r="R4">
        <v>4.64533976952778E-4</v>
      </c>
      <c r="S4">
        <v>7.0021890645997498E-3</v>
      </c>
      <c r="U4" t="s">
        <v>24</v>
      </c>
      <c r="V4">
        <f>6/1.7777</f>
        <v>3.3751476627102432</v>
      </c>
      <c r="W4" s="3"/>
      <c r="Y4">
        <f t="shared" si="0"/>
        <v>0.2</v>
      </c>
      <c r="Z4">
        <f t="shared" si="5"/>
        <v>0.2</v>
      </c>
      <c r="AA4">
        <v>0.2</v>
      </c>
      <c r="AB4">
        <f t="shared" ref="AB2:AB19" si="6">IF(AA4&lt;=U$2,V$6 + V$4*Z4,V$7+V$5*Z4)</f>
        <v>4.675029532542049</v>
      </c>
      <c r="AF4">
        <v>2.6544798683015902E-4</v>
      </c>
      <c r="AG4">
        <v>1.00459160749263E-4</v>
      </c>
    </row>
    <row r="5" spans="1:33" x14ac:dyDescent="0.25">
      <c r="A5">
        <v>15</v>
      </c>
      <c r="B5">
        <f t="shared" si="1"/>
        <v>0.25</v>
      </c>
      <c r="C5">
        <f t="shared" si="2"/>
        <v>4</v>
      </c>
      <c r="D5">
        <f t="shared" si="3"/>
        <v>1.5707963267948966</v>
      </c>
      <c r="F5">
        <f t="shared" si="4"/>
        <v>8.3619714992186402</v>
      </c>
      <c r="G5">
        <v>0.3</v>
      </c>
      <c r="L5">
        <v>6.9680096542916697E-4</v>
      </c>
      <c r="M5">
        <v>1.5066649693674499E-4</v>
      </c>
      <c r="O5">
        <v>6.9680096542916697E-4</v>
      </c>
      <c r="P5" s="3">
        <v>-17.859000000000002</v>
      </c>
      <c r="R5">
        <v>6.9680096542916697E-4</v>
      </c>
      <c r="S5">
        <v>7.00328359653538E-3</v>
      </c>
      <c r="U5" t="s">
        <v>26</v>
      </c>
      <c r="V5">
        <f>(V6-V7)/(U2+V2-U2)</f>
        <v>-2.6999999999999997</v>
      </c>
      <c r="W5" s="3"/>
      <c r="Y5">
        <f t="shared" si="0"/>
        <v>0.3</v>
      </c>
      <c r="Z5">
        <f t="shared" si="5"/>
        <v>0.3</v>
      </c>
      <c r="AA5">
        <v>0.3</v>
      </c>
      <c r="AB5">
        <f t="shared" si="6"/>
        <v>5.0125442988130731</v>
      </c>
      <c r="AF5">
        <v>3.9817198024523801E-4</v>
      </c>
      <c r="AG5">
        <v>1.5067652209104201E-4</v>
      </c>
    </row>
    <row r="6" spans="1:33" x14ac:dyDescent="0.25">
      <c r="A6">
        <v>16</v>
      </c>
      <c r="B6">
        <f t="shared" si="1"/>
        <v>0.26666666666666666</v>
      </c>
      <c r="C6">
        <f t="shared" si="2"/>
        <v>3.75</v>
      </c>
      <c r="D6">
        <f t="shared" si="3"/>
        <v>1.6755160819145563</v>
      </c>
      <c r="F6">
        <f t="shared" si="4"/>
        <v>8.7633557568774201</v>
      </c>
      <c r="G6">
        <v>0.4</v>
      </c>
      <c r="L6">
        <v>9.29067953905556E-4</v>
      </c>
      <c r="M6">
        <v>2.0086792197781601E-4</v>
      </c>
      <c r="O6">
        <v>9.29067953905556E-4</v>
      </c>
      <c r="P6" s="3">
        <v>-17.858000000000001</v>
      </c>
      <c r="R6">
        <v>9.29067953905556E-4</v>
      </c>
      <c r="S6">
        <v>7.0043781280339397E-3</v>
      </c>
      <c r="U6" t="s">
        <v>25</v>
      </c>
      <c r="V6">
        <f>4</f>
        <v>4</v>
      </c>
      <c r="W6" s="3"/>
      <c r="Y6">
        <f t="shared" si="0"/>
        <v>0.4</v>
      </c>
      <c r="Z6">
        <f t="shared" si="5"/>
        <v>0.4</v>
      </c>
      <c r="AA6">
        <v>0.4</v>
      </c>
      <c r="AB6">
        <f t="shared" si="6"/>
        <v>5.3500590650840971</v>
      </c>
      <c r="AF6">
        <v>5.3089597366031804E-4</v>
      </c>
      <c r="AG6">
        <v>2.00885740387982E-4</v>
      </c>
    </row>
    <row r="7" spans="1:33" x14ac:dyDescent="0.25">
      <c r="A7">
        <v>17</v>
      </c>
      <c r="B7">
        <f t="shared" si="1"/>
        <v>0.28333333333333333</v>
      </c>
      <c r="C7">
        <f t="shared" si="2"/>
        <v>3.5294117647058822</v>
      </c>
      <c r="D7">
        <f t="shared" si="3"/>
        <v>1.780235837034216</v>
      </c>
      <c r="F7">
        <f t="shared" si="4"/>
        <v>9.1213203435596419</v>
      </c>
      <c r="G7">
        <v>0.5</v>
      </c>
      <c r="L7">
        <v>2.0904028962874998E-3</v>
      </c>
      <c r="M7">
        <v>4.5171966200957298E-4</v>
      </c>
      <c r="O7">
        <v>2.0904028962874998E-3</v>
      </c>
      <c r="P7" s="3">
        <v>-17.856999999999999</v>
      </c>
      <c r="R7">
        <v>2.0904028962874998E-3</v>
      </c>
      <c r="S7">
        <v>7.0098507738711501E-3</v>
      </c>
      <c r="U7" t="s">
        <v>25</v>
      </c>
      <c r="V7">
        <v>10</v>
      </c>
      <c r="W7" s="3"/>
      <c r="Y7">
        <f t="shared" si="0"/>
        <v>0.5</v>
      </c>
      <c r="Z7">
        <f t="shared" si="5"/>
        <v>0.5</v>
      </c>
      <c r="AA7">
        <v>0.5</v>
      </c>
      <c r="AB7">
        <f t="shared" si="6"/>
        <v>5.6875738313551221</v>
      </c>
      <c r="AF7">
        <v>1.19451594073571E-3</v>
      </c>
      <c r="AG7">
        <v>4.5180976428024202E-4</v>
      </c>
    </row>
    <row r="8" spans="1:33" x14ac:dyDescent="0.25">
      <c r="A8">
        <v>18</v>
      </c>
      <c r="B8">
        <f t="shared" si="1"/>
        <v>0.3</v>
      </c>
      <c r="C8">
        <f t="shared" si="2"/>
        <v>3.3333333333333335</v>
      </c>
      <c r="D8">
        <f t="shared" si="3"/>
        <v>1.8849555921538759</v>
      </c>
      <c r="F8">
        <f t="shared" si="4"/>
        <v>9.4270509831248432</v>
      </c>
      <c r="G8">
        <v>0.6</v>
      </c>
      <c r="L8">
        <v>3.2517378386694501E-3</v>
      </c>
      <c r="M8">
        <v>7.0231277145274204E-4</v>
      </c>
      <c r="O8">
        <v>3.2517378386694501E-3</v>
      </c>
      <c r="P8" s="3">
        <v>-17.856999999999999</v>
      </c>
      <c r="R8">
        <v>3.2517378386694501E-3</v>
      </c>
      <c r="S8">
        <v>7.0153233869271496E-3</v>
      </c>
      <c r="W8" s="3"/>
      <c r="Y8">
        <f t="shared" si="0"/>
        <v>0.6</v>
      </c>
      <c r="Z8">
        <f t="shared" si="5"/>
        <v>0.6</v>
      </c>
      <c r="AA8">
        <v>0.6</v>
      </c>
      <c r="AB8">
        <f t="shared" si="6"/>
        <v>6.0250885976261461</v>
      </c>
      <c r="AF8">
        <v>1.85813590781111E-3</v>
      </c>
      <c r="AG8">
        <v>7.0253054644346799E-4</v>
      </c>
    </row>
    <row r="9" spans="1:33" x14ac:dyDescent="0.25">
      <c r="A9">
        <v>19</v>
      </c>
      <c r="B9">
        <f t="shared" si="1"/>
        <v>0.31666666666666665</v>
      </c>
      <c r="C9">
        <f t="shared" si="2"/>
        <v>3.1578947368421053</v>
      </c>
      <c r="D9">
        <f t="shared" si="3"/>
        <v>1.9896753472735356</v>
      </c>
      <c r="F9">
        <f t="shared" si="4"/>
        <v>9.6730195725651029</v>
      </c>
      <c r="G9">
        <v>0.7</v>
      </c>
      <c r="L9">
        <v>4.4130727810513899E-3</v>
      </c>
      <c r="M9">
        <v>9.5264771989680302E-4</v>
      </c>
      <c r="O9">
        <v>4.4130727810513899E-3</v>
      </c>
      <c r="P9" s="3">
        <v>-17.846</v>
      </c>
      <c r="R9">
        <v>4.4130727810513899E-3</v>
      </c>
      <c r="S9">
        <v>7.0207959489902898E-3</v>
      </c>
      <c r="W9" s="3"/>
      <c r="Y9">
        <f t="shared" si="0"/>
        <v>0.7</v>
      </c>
      <c r="Z9">
        <f t="shared" si="5"/>
        <v>0.7</v>
      </c>
      <c r="AA9">
        <v>0.7</v>
      </c>
      <c r="AB9">
        <f t="shared" si="6"/>
        <v>6.3626033638971702</v>
      </c>
      <c r="AF9">
        <v>2.5217558748865101E-3</v>
      </c>
      <c r="AG9">
        <v>9.5304836498309004E-4</v>
      </c>
    </row>
    <row r="10" spans="1:33" x14ac:dyDescent="0.25">
      <c r="A10">
        <v>20</v>
      </c>
      <c r="B10">
        <f t="shared" si="1"/>
        <v>0.33333333333333331</v>
      </c>
      <c r="C10">
        <f t="shared" si="2"/>
        <v>3</v>
      </c>
      <c r="D10">
        <f t="shared" si="3"/>
        <v>2.0943951023931953</v>
      </c>
      <c r="F10">
        <f t="shared" si="4"/>
        <v>9.8531695488854609</v>
      </c>
      <c r="G10">
        <v>0.8</v>
      </c>
      <c r="L10">
        <v>5.5744077234333401E-3</v>
      </c>
      <c r="M10">
        <v>1.20272497635987E-3</v>
      </c>
      <c r="O10">
        <v>5.5744077234333401E-3</v>
      </c>
      <c r="P10" s="3">
        <v>-17841</v>
      </c>
      <c r="R10">
        <v>5.5744077234333401E-3</v>
      </c>
      <c r="S10">
        <v>7.0262684418490899E-3</v>
      </c>
      <c r="T10" s="1" t="s">
        <v>21</v>
      </c>
      <c r="W10" s="3"/>
      <c r="Y10">
        <f t="shared" si="0"/>
        <v>0.8</v>
      </c>
      <c r="Z10">
        <f t="shared" si="5"/>
        <v>0.8</v>
      </c>
      <c r="AA10">
        <v>0.8</v>
      </c>
      <c r="AB10">
        <f t="shared" si="6"/>
        <v>6.7001181301681942</v>
      </c>
      <c r="AF10">
        <v>3.1853758419619102E-3</v>
      </c>
      <c r="AG10">
        <v>1.2033634974689101E-3</v>
      </c>
    </row>
    <row r="11" spans="1:33" x14ac:dyDescent="0.25">
      <c r="F11">
        <f t="shared" si="4"/>
        <v>9.9630650217854129</v>
      </c>
      <c r="G11">
        <v>0.9</v>
      </c>
      <c r="L11">
        <v>1.1381082435343101E-2</v>
      </c>
      <c r="M11">
        <v>2.44926225435344E-3</v>
      </c>
      <c r="O11">
        <v>1.1381082435343101E-2</v>
      </c>
      <c r="P11" s="3">
        <v>-17813</v>
      </c>
      <c r="R11">
        <v>1.1381082435343101E-2</v>
      </c>
      <c r="S11">
        <v>7.0536292306954901E-3</v>
      </c>
      <c r="V11">
        <f>(10-4)/U2</f>
        <v>3.375</v>
      </c>
      <c r="W11" s="3"/>
      <c r="Y11">
        <f t="shared" si="0"/>
        <v>0.9</v>
      </c>
      <c r="Z11">
        <f t="shared" si="5"/>
        <v>0.9</v>
      </c>
      <c r="AA11">
        <v>0.9</v>
      </c>
      <c r="AB11">
        <f t="shared" si="6"/>
        <v>7.0376328964392192</v>
      </c>
      <c r="AF11">
        <v>6.5034756773388897E-3</v>
      </c>
      <c r="AG11">
        <v>2.45190854702875E-3</v>
      </c>
    </row>
    <row r="12" spans="1:33" x14ac:dyDescent="0.25">
      <c r="F12">
        <f t="shared" si="4"/>
        <v>10</v>
      </c>
      <c r="G12">
        <v>1</v>
      </c>
      <c r="L12">
        <v>1.7187757147252802E-2</v>
      </c>
      <c r="M12">
        <v>3.6894272560668798E-3</v>
      </c>
      <c r="O12">
        <v>1.7187757147252802E-2</v>
      </c>
      <c r="P12" s="3">
        <v>-17808</v>
      </c>
      <c r="R12">
        <v>1.7187757147252802E-2</v>
      </c>
      <c r="S12">
        <v>7.0809855579144201E-3</v>
      </c>
      <c r="W12" s="3"/>
      <c r="Y12">
        <f t="shared" si="0"/>
        <v>1</v>
      </c>
      <c r="Z12">
        <f t="shared" si="5"/>
        <v>1</v>
      </c>
      <c r="AA12">
        <v>1</v>
      </c>
      <c r="AB12">
        <f t="shared" si="6"/>
        <v>7.3751476627102432</v>
      </c>
      <c r="AF12">
        <v>9.8215755127158792E-3</v>
      </c>
      <c r="AG12">
        <v>3.6954277743785199E-3</v>
      </c>
    </row>
    <row r="13" spans="1:33" x14ac:dyDescent="0.25">
      <c r="F13">
        <f t="shared" si="4"/>
        <v>9.9630650217854129</v>
      </c>
      <c r="G13">
        <v>1.1000000000000001</v>
      </c>
      <c r="L13">
        <v>2.2994431859162501E-2</v>
      </c>
      <c r="M13">
        <v>4.9232779615769303E-3</v>
      </c>
      <c r="O13">
        <v>2.2994431859162501E-2</v>
      </c>
      <c r="P13" s="3">
        <v>-17802</v>
      </c>
      <c r="R13">
        <v>2.2994431859162501E-2</v>
      </c>
      <c r="S13">
        <v>7.1083351476249898E-3</v>
      </c>
      <c r="W13" s="3"/>
      <c r="Y13">
        <f t="shared" si="0"/>
        <v>1.1000000000000001</v>
      </c>
      <c r="Z13">
        <f t="shared" si="5"/>
        <v>1.1000000000000001</v>
      </c>
      <c r="AA13">
        <v>1.1000000000000001</v>
      </c>
      <c r="AB13">
        <f t="shared" si="6"/>
        <v>7.7126624289812682</v>
      </c>
      <c r="AF13">
        <v>1.31396753480929E-2</v>
      </c>
      <c r="AG13">
        <v>4.9339552815701798E-3</v>
      </c>
    </row>
    <row r="14" spans="1:33" x14ac:dyDescent="0.25">
      <c r="A14" t="s">
        <v>7</v>
      </c>
      <c r="B14">
        <f>B17-B16</f>
        <v>9.0000000000000011E-3</v>
      </c>
      <c r="F14">
        <f t="shared" si="4"/>
        <v>9.8531695488854609</v>
      </c>
      <c r="G14">
        <v>1.2</v>
      </c>
      <c r="L14">
        <v>2.88011065710722E-2</v>
      </c>
      <c r="M14">
        <v>6.1508719888820696E-3</v>
      </c>
      <c r="O14">
        <v>2.88011065710722E-2</v>
      </c>
      <c r="P14" s="3">
        <v>-17802</v>
      </c>
      <c r="R14">
        <v>2.88011065710722E-2</v>
      </c>
      <c r="S14">
        <v>7.1356757245068401E-3</v>
      </c>
      <c r="W14" s="3"/>
      <c r="Y14">
        <f t="shared" si="0"/>
        <v>1.2</v>
      </c>
      <c r="Z14">
        <f t="shared" si="5"/>
        <v>1.2</v>
      </c>
      <c r="AA14">
        <v>1.2</v>
      </c>
      <c r="AB14">
        <f t="shared" si="6"/>
        <v>8.0501771952522923</v>
      </c>
      <c r="AF14">
        <v>1.6457775183469799E-2</v>
      </c>
      <c r="AG14">
        <v>6.1675248457522596E-3</v>
      </c>
    </row>
    <row r="15" spans="1:33" x14ac:dyDescent="0.25">
      <c r="A15" t="s">
        <v>1</v>
      </c>
      <c r="B15">
        <f>6.5*10^-3</f>
        <v>6.5000000000000006E-3</v>
      </c>
      <c r="F15">
        <f t="shared" si="4"/>
        <v>9.6730195725651029</v>
      </c>
      <c r="G15">
        <v>1.3</v>
      </c>
      <c r="L15">
        <v>5.7834480130620897E-2</v>
      </c>
      <c r="M15">
        <v>1.21969829872372E-2</v>
      </c>
      <c r="O15">
        <v>5.7834480130620897E-2</v>
      </c>
      <c r="P15" s="3">
        <v>-17746</v>
      </c>
      <c r="R15">
        <v>5.7834480130620897E-2</v>
      </c>
      <c r="S15">
        <v>7.27216384335393E-3</v>
      </c>
      <c r="W15" s="3"/>
      <c r="Y15">
        <f t="shared" si="0"/>
        <v>1.3</v>
      </c>
      <c r="Z15">
        <f t="shared" si="5"/>
        <v>1.3</v>
      </c>
      <c r="AA15">
        <v>1.3</v>
      </c>
      <c r="AB15">
        <f t="shared" si="6"/>
        <v>8.3876919615233163</v>
      </c>
      <c r="AF15">
        <v>3.3048274360354797E-2</v>
      </c>
      <c r="AG15">
        <v>1.22621643249339E-2</v>
      </c>
    </row>
    <row r="16" spans="1:33" x14ac:dyDescent="0.25">
      <c r="A16" t="s">
        <v>2</v>
      </c>
      <c r="B16">
        <f>1*10^-3</f>
        <v>1E-3</v>
      </c>
      <c r="F16">
        <f t="shared" si="4"/>
        <v>9.4270509831248432</v>
      </c>
      <c r="G16">
        <v>1.4</v>
      </c>
      <c r="L16">
        <v>8.68678536901695E-2</v>
      </c>
      <c r="M16">
        <v>1.8095109096897401E-2</v>
      </c>
      <c r="O16">
        <v>8.68678536901695E-2</v>
      </c>
      <c r="P16" s="3">
        <v>-17719</v>
      </c>
      <c r="R16">
        <v>8.68678536901695E-2</v>
      </c>
      <c r="S16">
        <v>7.4080859967598604E-3</v>
      </c>
      <c r="W16" s="3"/>
      <c r="Y16">
        <f t="shared" si="0"/>
        <v>1.4</v>
      </c>
      <c r="Z16">
        <f t="shared" si="5"/>
        <v>1.4</v>
      </c>
      <c r="AA16">
        <v>1.4</v>
      </c>
      <c r="AB16">
        <f t="shared" si="6"/>
        <v>8.7252067277943404</v>
      </c>
      <c r="AF16">
        <v>4.9638773537239701E-2</v>
      </c>
      <c r="AG16">
        <v>1.8237740015731401E-2</v>
      </c>
    </row>
    <row r="17" spans="1:37" x14ac:dyDescent="0.25">
      <c r="A17" t="s">
        <v>8</v>
      </c>
      <c r="B17">
        <f>10*10^-3</f>
        <v>0.01</v>
      </c>
      <c r="F17">
        <f t="shared" si="4"/>
        <v>9.1213203435596419</v>
      </c>
      <c r="G17">
        <v>1.5</v>
      </c>
      <c r="L17">
        <v>0.11590122724971801</v>
      </c>
      <c r="M17">
        <v>2.3852037922685601E-2</v>
      </c>
      <c r="O17">
        <v>0.11590122724971801</v>
      </c>
      <c r="P17" s="3">
        <v>-17583</v>
      </c>
      <c r="R17">
        <v>0.11590122724971801</v>
      </c>
      <c r="S17">
        <v>7.54315953424263E-3</v>
      </c>
      <c r="W17" s="3"/>
      <c r="Y17">
        <f t="shared" si="0"/>
        <v>1.5</v>
      </c>
      <c r="Z17">
        <f t="shared" si="5"/>
        <v>1.5</v>
      </c>
      <c r="AA17">
        <v>1.5</v>
      </c>
      <c r="AB17">
        <f t="shared" si="6"/>
        <v>9.0627214940653644</v>
      </c>
      <c r="AF17">
        <v>6.6229272714124598E-2</v>
      </c>
      <c r="AG17">
        <v>2.4098132717716901E-2</v>
      </c>
    </row>
    <row r="18" spans="1:37" x14ac:dyDescent="0.25">
      <c r="F18">
        <f t="shared" si="4"/>
        <v>8.7633557568774201</v>
      </c>
      <c r="G18">
        <v>1.6</v>
      </c>
      <c r="L18">
        <v>0.14493460080926701</v>
      </c>
      <c r="M18">
        <v>2.94743249063464E-2</v>
      </c>
      <c r="O18">
        <v>0.14493460080926701</v>
      </c>
      <c r="P18" s="3">
        <v>-17559</v>
      </c>
      <c r="R18">
        <v>0.14493460080926701</v>
      </c>
      <c r="S18">
        <v>7.6771035700192699E-3</v>
      </c>
      <c r="W18" s="3"/>
      <c r="Y18">
        <f t="shared" si="0"/>
        <v>1.6</v>
      </c>
      <c r="Z18">
        <f t="shared" si="5"/>
        <v>1.6</v>
      </c>
      <c r="AA18">
        <v>1.6</v>
      </c>
      <c r="AB18">
        <f t="shared" si="6"/>
        <v>9.4002362603363885</v>
      </c>
      <c r="AF18">
        <v>8.2819771891009503E-2</v>
      </c>
      <c r="AG18">
        <v>2.9847047713367599E-2</v>
      </c>
    </row>
    <row r="19" spans="1:37" x14ac:dyDescent="0.25">
      <c r="A19" t="s">
        <v>9</v>
      </c>
      <c r="B19" t="s">
        <v>14</v>
      </c>
      <c r="F19">
        <f t="shared" si="4"/>
        <v>8.3619714992186402</v>
      </c>
      <c r="G19">
        <v>1.7</v>
      </c>
      <c r="L19">
        <v>0.29010146860701003</v>
      </c>
      <c r="M19">
        <v>5.5781516903279003E-2</v>
      </c>
      <c r="O19">
        <v>0.29010146860701003</v>
      </c>
      <c r="P19" s="3">
        <v>-17529</v>
      </c>
      <c r="R19">
        <v>0.29010146860701003</v>
      </c>
      <c r="S19">
        <v>8.3202468932590604E-3</v>
      </c>
      <c r="W19" s="3"/>
      <c r="Y19">
        <f t="shared" si="0"/>
        <v>1.7</v>
      </c>
      <c r="Z19">
        <f t="shared" si="5"/>
        <v>1.7</v>
      </c>
      <c r="AA19">
        <v>1.7</v>
      </c>
      <c r="AB19">
        <f t="shared" si="6"/>
        <v>9.7377510266074125</v>
      </c>
      <c r="AF19">
        <v>0.165772267775434</v>
      </c>
      <c r="AG19">
        <v>5.7039312820668403E-2</v>
      </c>
    </row>
    <row r="20" spans="1:37" x14ac:dyDescent="0.25">
      <c r="A20" t="s">
        <v>10</v>
      </c>
      <c r="B20">
        <f>3</f>
        <v>3</v>
      </c>
      <c r="F20">
        <f t="shared" si="4"/>
        <v>7.9270509831248424</v>
      </c>
      <c r="G20">
        <v>1.8</v>
      </c>
      <c r="L20">
        <v>0.43526833640475299</v>
      </c>
      <c r="M20">
        <v>7.9574258517298199E-2</v>
      </c>
      <c r="O20">
        <v>0.43526833640475299</v>
      </c>
      <c r="P20" s="3">
        <v>-17529</v>
      </c>
      <c r="R20">
        <v>0.43526833640475299</v>
      </c>
      <c r="S20">
        <v>8.8950388367117893E-3</v>
      </c>
      <c r="W20" s="3"/>
      <c r="Y20">
        <f t="shared" si="0"/>
        <v>2.2222222222222365E-2</v>
      </c>
      <c r="Z20">
        <f>IF(AA20&lt;=U$2,AA20,AA20-U$2)</f>
        <v>2.2222222222222365E-2</v>
      </c>
      <c r="AA20">
        <v>1.8</v>
      </c>
      <c r="AB20">
        <f>IF(AA20&lt;=U$2,V$6 + V$4*Z20,V$7+V$5*Z20)</f>
        <v>9.94</v>
      </c>
      <c r="AF20">
        <v>0.24872476365985899</v>
      </c>
      <c r="AG20">
        <v>8.1912646626242799E-2</v>
      </c>
    </row>
    <row r="21" spans="1:37" x14ac:dyDescent="0.25">
      <c r="A21" t="s">
        <v>11</v>
      </c>
      <c r="B21">
        <v>7</v>
      </c>
      <c r="F21">
        <f t="shared" si="4"/>
        <v>7.4693033951206926</v>
      </c>
      <c r="G21">
        <v>1.9</v>
      </c>
      <c r="L21">
        <v>0.58043520420249595</v>
      </c>
      <c r="M21">
        <v>0.101440425544311</v>
      </c>
      <c r="O21">
        <v>0.58043520420249595</v>
      </c>
      <c r="P21" s="3">
        <v>-17264</v>
      </c>
      <c r="R21">
        <v>0.58043520420249595</v>
      </c>
      <c r="S21">
        <v>9.3717214644746302E-3</v>
      </c>
      <c r="W21" s="3"/>
      <c r="Y21">
        <f t="shared" si="0"/>
        <v>0.12222222222222223</v>
      </c>
      <c r="Z21">
        <f t="shared" ref="Z21:Z37" si="7">IF(AA21&lt;=U$2,AA21,AA21-U$2)</f>
        <v>0.12222222222222223</v>
      </c>
      <c r="AA21">
        <v>1.9</v>
      </c>
      <c r="AB21">
        <f>IF(AA21&lt;=U$2,V$6 + V$4*Z21,V$7+V$5*Z21)</f>
        <v>9.67</v>
      </c>
      <c r="AF21">
        <v>0.33167725954428301</v>
      </c>
      <c r="AG21">
        <v>0.104784423683221</v>
      </c>
    </row>
    <row r="22" spans="1:37" x14ac:dyDescent="0.25">
      <c r="A22" t="s">
        <v>12</v>
      </c>
      <c r="B22">
        <v>10</v>
      </c>
      <c r="F22">
        <f t="shared" si="4"/>
        <v>7</v>
      </c>
      <c r="G22">
        <v>2</v>
      </c>
      <c r="L22">
        <v>0.72560207200023896</v>
      </c>
      <c r="M22">
        <v>0.12186753354681</v>
      </c>
      <c r="O22">
        <v>0.72560207200023896</v>
      </c>
      <c r="P22" s="3">
        <v>-17136</v>
      </c>
      <c r="R22">
        <v>0.72560207200023896</v>
      </c>
      <c r="S22">
        <v>9.7256161232635099E-3</v>
      </c>
      <c r="W22" s="3"/>
      <c r="Y22">
        <f t="shared" si="0"/>
        <v>0.22222222222222232</v>
      </c>
      <c r="Z22">
        <f t="shared" si="7"/>
        <v>0.22222222222222232</v>
      </c>
      <c r="AA22">
        <v>2</v>
      </c>
      <c r="AB22">
        <f>IF(AA22&lt;=U$2,V$6 + V$4*Z22,V$7+V$5*Z22)</f>
        <v>9.4</v>
      </c>
      <c r="AF22">
        <v>0.414629755428708</v>
      </c>
      <c r="AG22">
        <v>0.12591476050085801</v>
      </c>
    </row>
    <row r="23" spans="1:37" x14ac:dyDescent="0.25">
      <c r="A23" t="s">
        <v>13</v>
      </c>
      <c r="B23">
        <v>4</v>
      </c>
      <c r="F23">
        <f t="shared" si="4"/>
        <v>6.5306966048793083</v>
      </c>
      <c r="G23">
        <v>2.1</v>
      </c>
      <c r="L23">
        <v>1.14831763822726</v>
      </c>
      <c r="M23">
        <v>0.17674931409019601</v>
      </c>
      <c r="O23">
        <v>1.14831763822726</v>
      </c>
      <c r="P23" s="3">
        <v>-16523</v>
      </c>
      <c r="R23">
        <v>1.14831763822726</v>
      </c>
      <c r="S23">
        <v>9.9189503146568502E-3</v>
      </c>
      <c r="W23" s="3"/>
      <c r="Y23">
        <f t="shared" si="0"/>
        <v>0.32222222222222241</v>
      </c>
      <c r="Z23">
        <f t="shared" si="7"/>
        <v>0.32222222222222241</v>
      </c>
      <c r="AA23">
        <v>2.1</v>
      </c>
      <c r="AB23">
        <f>IF(AA23&lt;=U$2,V$6 + V$4*Z23,V$7+V$5*Z23)</f>
        <v>9.129999999999999</v>
      </c>
      <c r="AF23">
        <v>0.73252610771919902</v>
      </c>
      <c r="AG23">
        <v>0.19429724966016601</v>
      </c>
    </row>
    <row r="24" spans="1:37" x14ac:dyDescent="0.25">
      <c r="F24">
        <f t="shared" si="4"/>
        <v>6.0729490168751568</v>
      </c>
      <c r="G24">
        <v>2.2000000000000002</v>
      </c>
      <c r="L24">
        <v>1.5710332044542701</v>
      </c>
      <c r="M24">
        <v>0.2306171521847</v>
      </c>
      <c r="O24">
        <v>1.5710332044542701</v>
      </c>
      <c r="P24" s="3">
        <v>-16419</v>
      </c>
      <c r="R24">
        <v>1.5710332044542701</v>
      </c>
      <c r="S24">
        <v>8.8719256929660293E-3</v>
      </c>
      <c r="W24" s="3"/>
      <c r="Y24">
        <f t="shared" si="0"/>
        <v>0.4222222222222225</v>
      </c>
      <c r="Z24">
        <f t="shared" si="7"/>
        <v>0.4222222222222225</v>
      </c>
      <c r="AA24">
        <v>2.2000000000000002</v>
      </c>
      <c r="AB24">
        <f t="shared" ref="AB24:AB82" si="8">IF(AA24&lt;=U$2,V$6 + V$4*Z24,V$7+V$5*Z24)</f>
        <v>8.86</v>
      </c>
      <c r="AF24">
        <v>1.0504224600096901</v>
      </c>
      <c r="AG24">
        <v>0.247790422597474</v>
      </c>
    </row>
    <row r="25" spans="1:37" x14ac:dyDescent="0.25">
      <c r="F25">
        <f t="shared" si="4"/>
        <v>5.6380285007813615</v>
      </c>
      <c r="G25">
        <v>2.2999999999999998</v>
      </c>
      <c r="L25">
        <v>1.99374877068129</v>
      </c>
      <c r="M25">
        <v>0.29016972512398598</v>
      </c>
      <c r="O25">
        <v>1.99374877068129</v>
      </c>
      <c r="P25" s="3">
        <v>-16292</v>
      </c>
      <c r="R25">
        <v>1.99374877068129</v>
      </c>
      <c r="S25">
        <v>7.0294577507601704E-3</v>
      </c>
      <c r="W25" s="3"/>
      <c r="Y25">
        <f t="shared" si="0"/>
        <v>0.52222222222222214</v>
      </c>
      <c r="Z25">
        <f t="shared" si="7"/>
        <v>0.52222222222222214</v>
      </c>
      <c r="AA25">
        <v>2.2999999999999998</v>
      </c>
      <c r="AB25">
        <f t="shared" si="8"/>
        <v>8.59</v>
      </c>
      <c r="AF25">
        <v>1.3683188123001799</v>
      </c>
      <c r="AG25">
        <v>0.29125208323448099</v>
      </c>
    </row>
    <row r="26" spans="1:37" x14ac:dyDescent="0.25">
      <c r="F26">
        <f t="shared" si="4"/>
        <v>5.2366442431225808</v>
      </c>
      <c r="G26">
        <v>2.4</v>
      </c>
      <c r="L26">
        <v>2.4164643369083101</v>
      </c>
      <c r="M26">
        <v>0.36144346242508701</v>
      </c>
      <c r="O26">
        <v>2.4164643369083101</v>
      </c>
      <c r="P26" s="3">
        <v>-16292</v>
      </c>
      <c r="R26">
        <v>2.4164643369083101</v>
      </c>
      <c r="S26">
        <v>5.17447223311441E-3</v>
      </c>
      <c r="W26" s="3"/>
      <c r="Y26">
        <f t="shared" si="0"/>
        <v>0.62222222222222223</v>
      </c>
      <c r="Z26">
        <f t="shared" si="7"/>
        <v>0.62222222222222223</v>
      </c>
      <c r="AA26">
        <v>2.4</v>
      </c>
      <c r="AB26">
        <f t="shared" si="8"/>
        <v>8.32</v>
      </c>
      <c r="AF26">
        <v>1.68621516459067</v>
      </c>
      <c r="AG26">
        <v>0.32765473296189501</v>
      </c>
    </row>
    <row r="27" spans="1:37" x14ac:dyDescent="0.25">
      <c r="F27">
        <f t="shared" si="4"/>
        <v>4.8786796564403581</v>
      </c>
      <c r="G27">
        <v>2.5</v>
      </c>
      <c r="L27">
        <v>2.83917990313532</v>
      </c>
      <c r="M27">
        <v>0.44734834535845203</v>
      </c>
      <c r="O27">
        <v>2.83917990313532</v>
      </c>
      <c r="P27" s="3">
        <v>-15261</v>
      </c>
      <c r="R27">
        <v>2.83917990313532</v>
      </c>
      <c r="S27">
        <v>4.0952140181283302E-3</v>
      </c>
      <c r="W27" s="3"/>
      <c r="Y27">
        <f t="shared" si="0"/>
        <v>0.72222222222222232</v>
      </c>
      <c r="Z27">
        <f t="shared" si="7"/>
        <v>0.72222222222222232</v>
      </c>
      <c r="AA27">
        <v>2.5</v>
      </c>
      <c r="AB27">
        <f>IF(AA27&lt;=U$2,V$6 + V$4*Z27,V$7+V$5*Z27)</f>
        <v>8.0500000000000007</v>
      </c>
      <c r="AF27">
        <v>2.23588792994896</v>
      </c>
      <c r="AG27">
        <v>0.38566841591394502</v>
      </c>
    </row>
    <row r="28" spans="1:37" x14ac:dyDescent="0.25">
      <c r="F28">
        <f t="shared" si="4"/>
        <v>4.5729490168751585</v>
      </c>
      <c r="G28">
        <v>2.6</v>
      </c>
      <c r="L28">
        <v>3.2618954693623401</v>
      </c>
      <c r="M28">
        <v>0.52791512585370304</v>
      </c>
      <c r="O28">
        <v>3.2618954693623401</v>
      </c>
      <c r="P28" s="3">
        <v>-14817</v>
      </c>
      <c r="R28">
        <v>3.2618954693623401</v>
      </c>
      <c r="S28">
        <v>4.2502957213814601E-3</v>
      </c>
      <c r="W28" s="3"/>
      <c r="Y28">
        <f t="shared" si="0"/>
        <v>0.82222222222222241</v>
      </c>
      <c r="Z28">
        <f t="shared" si="7"/>
        <v>0.82222222222222241</v>
      </c>
      <c r="AA28">
        <v>2.6</v>
      </c>
      <c r="AB28">
        <f t="shared" si="8"/>
        <v>7.7799999999999994</v>
      </c>
      <c r="AF28">
        <v>2.78556069530724</v>
      </c>
      <c r="AG28">
        <v>0.44622231870913698</v>
      </c>
      <c r="AK28" t="s">
        <v>31</v>
      </c>
    </row>
    <row r="29" spans="1:37" x14ac:dyDescent="0.25">
      <c r="F29">
        <f t="shared" si="4"/>
        <v>4.3269804274348971</v>
      </c>
      <c r="G29">
        <v>2.7</v>
      </c>
      <c r="L29">
        <v>3.6846110355893602</v>
      </c>
      <c r="M29">
        <v>0.586946743607062</v>
      </c>
      <c r="O29">
        <v>3.6846110355893602</v>
      </c>
      <c r="P29" s="3">
        <v>-13232</v>
      </c>
      <c r="R29">
        <v>3.6846110355893602</v>
      </c>
      <c r="S29">
        <v>5.5738179829524399E-3</v>
      </c>
      <c r="W29" s="3"/>
      <c r="Y29">
        <f t="shared" si="0"/>
        <v>0.9222222222222225</v>
      </c>
      <c r="Z29">
        <f t="shared" si="7"/>
        <v>0.9222222222222225</v>
      </c>
      <c r="AA29">
        <v>2.7</v>
      </c>
      <c r="AB29">
        <f t="shared" si="8"/>
        <v>7.51</v>
      </c>
      <c r="AF29">
        <v>3.3352334606655298</v>
      </c>
      <c r="AG29">
        <v>0.51229156239140194</v>
      </c>
    </row>
    <row r="30" spans="1:37" x14ac:dyDescent="0.25">
      <c r="F30">
        <f t="shared" si="4"/>
        <v>4.1468304511145391</v>
      </c>
      <c r="G30">
        <v>2.8</v>
      </c>
      <c r="L30">
        <v>4.1073266018163803</v>
      </c>
      <c r="M30">
        <v>0.62502219167861695</v>
      </c>
      <c r="O30">
        <v>4.1073266018163803</v>
      </c>
      <c r="P30" s="3">
        <v>-13050</v>
      </c>
      <c r="R30">
        <v>4.1073266018163803</v>
      </c>
      <c r="S30">
        <v>7.5033722913947099E-3</v>
      </c>
      <c r="W30" s="3"/>
      <c r="Y30">
        <f t="shared" si="0"/>
        <v>1.0222222222222221</v>
      </c>
      <c r="Z30">
        <f>IF(AA30&lt;=U$2,AA30,AA30-U$2)</f>
        <v>1.0222222222222221</v>
      </c>
      <c r="AA30">
        <v>2.8</v>
      </c>
      <c r="AB30">
        <f t="shared" si="8"/>
        <v>7.24</v>
      </c>
      <c r="AF30">
        <v>3.8849062260238099</v>
      </c>
      <c r="AG30">
        <v>0.586836210483619</v>
      </c>
    </row>
    <row r="31" spans="1:37" x14ac:dyDescent="0.25">
      <c r="F31">
        <f t="shared" si="4"/>
        <v>4.0369349782145871</v>
      </c>
      <c r="G31">
        <v>2.9</v>
      </c>
      <c r="L31">
        <v>4.6138196869126897</v>
      </c>
      <c r="M31">
        <v>0.65758207232375399</v>
      </c>
      <c r="O31">
        <v>4.6138196869126897</v>
      </c>
      <c r="P31" s="3">
        <v>-12861</v>
      </c>
      <c r="R31">
        <v>4.6138196869126897</v>
      </c>
      <c r="S31">
        <v>9.4647549195403802E-3</v>
      </c>
      <c r="W31" s="3"/>
      <c r="Y31">
        <f t="shared" si="0"/>
        <v>1.1222222222222222</v>
      </c>
      <c r="Z31">
        <f t="shared" si="7"/>
        <v>1.1222222222222222</v>
      </c>
      <c r="AA31">
        <v>2.9</v>
      </c>
      <c r="AB31">
        <f t="shared" si="8"/>
        <v>6.9700000000000006</v>
      </c>
      <c r="AF31">
        <v>4.4359961552922904</v>
      </c>
      <c r="AG31">
        <v>0.65221583108673797</v>
      </c>
    </row>
    <row r="32" spans="1:37" x14ac:dyDescent="0.25">
      <c r="F32">
        <f t="shared" si="4"/>
        <v>4</v>
      </c>
      <c r="G32">
        <v>3</v>
      </c>
      <c r="L32">
        <v>5.120312772009</v>
      </c>
      <c r="M32">
        <v>0.68313012260983696</v>
      </c>
      <c r="O32">
        <v>5.120312772009</v>
      </c>
      <c r="P32" s="3">
        <v>-12861</v>
      </c>
      <c r="R32">
        <v>5.120312772009</v>
      </c>
      <c r="S32">
        <v>9.94658521459439E-3</v>
      </c>
      <c r="W32" s="3"/>
      <c r="Y32">
        <f t="shared" si="0"/>
        <v>1.2222222222222223</v>
      </c>
      <c r="Z32">
        <f t="shared" si="7"/>
        <v>1.2222222222222223</v>
      </c>
      <c r="AA32">
        <v>3</v>
      </c>
      <c r="AB32">
        <f t="shared" si="8"/>
        <v>6.7</v>
      </c>
      <c r="AF32">
        <v>4.9870860845607599</v>
      </c>
      <c r="AG32">
        <v>0.69493809858762601</v>
      </c>
    </row>
    <row r="33" spans="6:36" x14ac:dyDescent="0.25">
      <c r="F33">
        <f t="shared" si="4"/>
        <v>4.0369349782145871</v>
      </c>
      <c r="G33">
        <v>3.1</v>
      </c>
      <c r="L33">
        <v>5.6268058571053201</v>
      </c>
      <c r="M33">
        <v>0.70764803116562003</v>
      </c>
      <c r="O33">
        <v>5.6268058571053201</v>
      </c>
      <c r="P33" s="3">
        <v>-12775</v>
      </c>
      <c r="R33">
        <v>5.6268058571053201</v>
      </c>
      <c r="S33">
        <v>8.6596282787786E-3</v>
      </c>
      <c r="W33" s="3"/>
      <c r="Y33">
        <f t="shared" si="0"/>
        <v>1.3222222222222224</v>
      </c>
      <c r="Z33">
        <f>IF(AA33&lt;=U$2,AA33,AA33-U$2)</f>
        <v>1.3222222222222224</v>
      </c>
      <c r="AA33">
        <v>3.1</v>
      </c>
      <c r="AB33">
        <f t="shared" si="8"/>
        <v>6.43</v>
      </c>
      <c r="AF33">
        <v>5.5381760138292302</v>
      </c>
      <c r="AG33">
        <v>0.72401947172909298</v>
      </c>
    </row>
    <row r="34" spans="6:36" x14ac:dyDescent="0.25">
      <c r="F34">
        <f t="shared" si="4"/>
        <v>4.1468304511145391</v>
      </c>
      <c r="G34">
        <v>3.2</v>
      </c>
      <c r="L34">
        <v>6.1332989422016304</v>
      </c>
      <c r="M34">
        <v>0.73606297021981704</v>
      </c>
      <c r="O34">
        <v>6.1332989422016304</v>
      </c>
      <c r="P34" s="3">
        <v>-13693</v>
      </c>
      <c r="R34">
        <v>6.1332989422016304</v>
      </c>
      <c r="S34">
        <v>6.3764234513510702E-3</v>
      </c>
      <c r="W34" s="3"/>
      <c r="Y34">
        <f t="shared" si="0"/>
        <v>1.4222222222222225</v>
      </c>
      <c r="Z34">
        <f t="shared" si="7"/>
        <v>1.4222222222222225</v>
      </c>
      <c r="AA34">
        <v>3.2</v>
      </c>
      <c r="AB34">
        <f t="shared" si="8"/>
        <v>6.16</v>
      </c>
      <c r="AF34">
        <v>6.0892659430977103</v>
      </c>
      <c r="AG34">
        <v>0.747447845915441</v>
      </c>
    </row>
    <row r="35" spans="6:36" x14ac:dyDescent="0.25">
      <c r="F35">
        <f t="shared" si="4"/>
        <v>4.3269804274348962</v>
      </c>
      <c r="G35">
        <v>3.3</v>
      </c>
      <c r="L35">
        <v>6.6397920272979496</v>
      </c>
      <c r="M35">
        <v>0.77347928567247404</v>
      </c>
      <c r="O35">
        <v>6.6397920272979496</v>
      </c>
      <c r="P35" s="3">
        <v>-29943</v>
      </c>
      <c r="R35">
        <v>6.6397920272979496</v>
      </c>
      <c r="S35">
        <v>4.4675414947697896E-3</v>
      </c>
      <c r="W35" s="3"/>
      <c r="Y35">
        <f t="shared" si="0"/>
        <v>1.5222222222222221</v>
      </c>
      <c r="Z35">
        <f t="shared" si="7"/>
        <v>1.5222222222222221</v>
      </c>
      <c r="AA35">
        <v>3.3</v>
      </c>
      <c r="AB35">
        <f t="shared" si="8"/>
        <v>5.8900000000000006</v>
      </c>
      <c r="AF35">
        <v>6.8197885459340304</v>
      </c>
      <c r="AG35">
        <v>0.77923204777060995</v>
      </c>
    </row>
    <row r="36" spans="6:36" x14ac:dyDescent="0.25">
      <c r="F36">
        <f t="shared" si="4"/>
        <v>4.5729490168751568</v>
      </c>
      <c r="G36">
        <v>3.4</v>
      </c>
      <c r="L36">
        <v>7.1462851123942599</v>
      </c>
      <c r="M36">
        <v>0.81121529480993304</v>
      </c>
      <c r="O36">
        <v>7.1462851123942599</v>
      </c>
      <c r="P36" s="3">
        <v>-31268</v>
      </c>
      <c r="R36">
        <v>7.1462851123942599</v>
      </c>
      <c r="S36">
        <v>4.0788532337831598E-3</v>
      </c>
      <c r="W36" s="3"/>
      <c r="Y36">
        <f t="shared" si="0"/>
        <v>1.6222222222222222</v>
      </c>
      <c r="Z36">
        <f t="shared" si="7"/>
        <v>1.6222222222222222</v>
      </c>
      <c r="AA36">
        <v>3.4</v>
      </c>
      <c r="AB36">
        <f t="shared" si="8"/>
        <v>5.62</v>
      </c>
      <c r="AF36">
        <v>7.5503111487703496</v>
      </c>
      <c r="AG36">
        <v>0.81436759334893905</v>
      </c>
    </row>
    <row r="37" spans="6:36" x14ac:dyDescent="0.25">
      <c r="F37">
        <f t="shared" si="4"/>
        <v>4.8786796564403572</v>
      </c>
      <c r="G37">
        <v>3.5</v>
      </c>
      <c r="L37">
        <v>7.65277819749058</v>
      </c>
      <c r="M37">
        <v>0.83938215281275297</v>
      </c>
      <c r="O37">
        <v>7.65277819749058</v>
      </c>
      <c r="P37" s="3">
        <v>-28997</v>
      </c>
      <c r="R37">
        <v>7.65277819749058</v>
      </c>
      <c r="S37">
        <v>5.4436819164061798E-3</v>
      </c>
      <c r="W37" s="3"/>
      <c r="Y37">
        <f t="shared" si="0"/>
        <v>1.7222222222222223</v>
      </c>
      <c r="Z37">
        <f>IF(AA37&lt;=U$2,AA37,AA37-U$2)</f>
        <v>1.7222222222222223</v>
      </c>
      <c r="AA37">
        <v>3.5</v>
      </c>
      <c r="AB37">
        <f t="shared" si="8"/>
        <v>5.3500000000000005</v>
      </c>
      <c r="AF37">
        <v>8.2808337516066803</v>
      </c>
      <c r="AG37">
        <v>0.84977864663416902</v>
      </c>
    </row>
    <row r="38" spans="6:36" x14ac:dyDescent="0.25">
      <c r="F38">
        <f t="shared" si="4"/>
        <v>5.2366442431225799</v>
      </c>
      <c r="G38">
        <v>3.6</v>
      </c>
      <c r="L38">
        <v>8.1592712825868894</v>
      </c>
      <c r="M38">
        <v>0.856962899091402</v>
      </c>
      <c r="O38">
        <v>8.1592712825868894</v>
      </c>
      <c r="P38" s="3">
        <v>-28997</v>
      </c>
      <c r="R38">
        <v>8.1592712825868894</v>
      </c>
      <c r="S38">
        <v>7.7427430589621198E-3</v>
      </c>
      <c r="W38" s="3"/>
      <c r="Y38">
        <f>IF(Z38&lt;=U$2,Z38,Z38-U$2)</f>
        <v>4.4444444444444731E-2</v>
      </c>
      <c r="Z38">
        <f>IF(AA38&lt;=U$2,AA38,AA38-U$2)</f>
        <v>1.8222222222222224</v>
      </c>
      <c r="AA38">
        <v>3.6</v>
      </c>
      <c r="AB38">
        <f t="shared" si="8"/>
        <v>5.08</v>
      </c>
      <c r="AF38">
        <v>9.0113563544430004</v>
      </c>
      <c r="AG38">
        <v>0.87672848976366502</v>
      </c>
    </row>
    <row r="39" spans="6:36" x14ac:dyDescent="0.25">
      <c r="F39">
        <f t="shared" si="4"/>
        <v>5.6380285007813589</v>
      </c>
      <c r="G39">
        <v>3.7</v>
      </c>
      <c r="L39">
        <v>8.8036704546455091</v>
      </c>
      <c r="M39">
        <v>0.87206605264400605</v>
      </c>
      <c r="O39">
        <v>8.8036704546455091</v>
      </c>
      <c r="P39" s="3">
        <v>-12527</v>
      </c>
      <c r="R39">
        <v>8.8036704546455091</v>
      </c>
      <c r="S39">
        <v>9.8584670441533798E-3</v>
      </c>
      <c r="W39" s="3"/>
      <c r="Y39">
        <f t="shared" ref="Y39:Y75" si="9">IF(Z39&lt;=U$2,Z39,Z39-U$2)</f>
        <v>0.14444444444444482</v>
      </c>
      <c r="Z39">
        <f t="shared" ref="Z39:Z82" si="10">IF(AA39&lt;=U$2,AA39,AA39-U$2)</f>
        <v>1.9222222222222225</v>
      </c>
      <c r="AA39">
        <v>3.7</v>
      </c>
      <c r="AB39">
        <f t="shared" si="8"/>
        <v>4.8099999999999996</v>
      </c>
      <c r="AF39">
        <v>9.7108237506705706</v>
      </c>
      <c r="AG39">
        <v>0.89108345851995097</v>
      </c>
    </row>
    <row r="40" spans="6:36" x14ac:dyDescent="0.25">
      <c r="F40">
        <f t="shared" si="4"/>
        <v>6.0729490168751568</v>
      </c>
      <c r="G40">
        <v>3.8</v>
      </c>
      <c r="L40">
        <v>9.4480696267041306</v>
      </c>
      <c r="M40">
        <v>0.88436464180319097</v>
      </c>
      <c r="O40">
        <v>9.4480696267041306</v>
      </c>
      <c r="P40" s="3">
        <v>-12761</v>
      </c>
      <c r="R40">
        <v>9.4480696267041306</v>
      </c>
      <c r="S40">
        <v>9.2871152150439205E-3</v>
      </c>
      <c r="W40" s="3"/>
      <c r="Y40">
        <f t="shared" si="9"/>
        <v>0.24444444444444446</v>
      </c>
      <c r="Z40">
        <f t="shared" si="10"/>
        <v>2.0222222222222221</v>
      </c>
      <c r="AA40">
        <v>3.8</v>
      </c>
      <c r="AB40">
        <f t="shared" si="8"/>
        <v>4.5400000000000009</v>
      </c>
      <c r="AF40">
        <v>10.4102911468981</v>
      </c>
      <c r="AG40">
        <v>0.90259481392321295</v>
      </c>
    </row>
    <row r="41" spans="6:36" x14ac:dyDescent="0.25">
      <c r="F41">
        <f t="shared" si="4"/>
        <v>6.5306966048793065</v>
      </c>
      <c r="G41">
        <v>3.9</v>
      </c>
      <c r="L41">
        <v>10.0924687987628</v>
      </c>
      <c r="M41">
        <v>0.89764728387604598</v>
      </c>
      <c r="O41">
        <v>10.0924687987628</v>
      </c>
      <c r="P41" s="3">
        <v>-18860</v>
      </c>
      <c r="R41">
        <v>10.0924687987628</v>
      </c>
      <c r="S41">
        <v>6.5657816355994903E-3</v>
      </c>
      <c r="W41" s="3"/>
      <c r="Y41">
        <f t="shared" si="9"/>
        <v>0.34444444444444455</v>
      </c>
      <c r="Z41">
        <f t="shared" si="10"/>
        <v>2.1222222222222222</v>
      </c>
      <c r="AA41">
        <v>3.9</v>
      </c>
      <c r="AB41">
        <f t="shared" si="8"/>
        <v>4.2700000000000005</v>
      </c>
      <c r="AF41">
        <v>11.1097585431257</v>
      </c>
      <c r="AG41">
        <v>0.91509431621376403</v>
      </c>
    </row>
    <row r="42" spans="6:36" x14ac:dyDescent="0.25">
      <c r="F42">
        <f t="shared" si="4"/>
        <v>6.9999999999999991</v>
      </c>
      <c r="G42">
        <v>4</v>
      </c>
      <c r="L42">
        <v>10.7368679708214</v>
      </c>
      <c r="M42">
        <v>0.91468012882070604</v>
      </c>
      <c r="O42">
        <v>10.7368679708214</v>
      </c>
      <c r="P42" s="3">
        <v>-21037</v>
      </c>
      <c r="R42">
        <v>10.7368679708214</v>
      </c>
      <c r="S42">
        <v>4.25263106022094E-3</v>
      </c>
      <c r="W42" s="3"/>
      <c r="Y42">
        <f t="shared" si="9"/>
        <v>0.44444444444444464</v>
      </c>
      <c r="Z42">
        <f t="shared" si="10"/>
        <v>2.2222222222222223</v>
      </c>
      <c r="AA42">
        <v>4</v>
      </c>
      <c r="AB42">
        <f t="shared" si="8"/>
        <v>4</v>
      </c>
      <c r="AF42">
        <v>11.809225939353301</v>
      </c>
      <c r="AG42">
        <v>0.93019013535250605</v>
      </c>
    </row>
    <row r="43" spans="6:36" x14ac:dyDescent="0.25">
      <c r="F43">
        <f t="shared" si="4"/>
        <v>7.4693033951206891</v>
      </c>
      <c r="G43">
        <v>4.0999999999999996</v>
      </c>
      <c r="L43">
        <v>11.3750821193004</v>
      </c>
      <c r="M43">
        <v>0.93143543798550699</v>
      </c>
      <c r="O43">
        <v>11.3750821193004</v>
      </c>
      <c r="P43" s="3">
        <v>-24172</v>
      </c>
      <c r="R43">
        <v>11.3750821193004</v>
      </c>
      <c r="S43">
        <v>4.5058061773496699E-3</v>
      </c>
      <c r="W43" s="3"/>
      <c r="Y43">
        <f t="shared" si="9"/>
        <v>0.54444444444444429</v>
      </c>
      <c r="Z43">
        <f t="shared" si="10"/>
        <v>2.322222222222222</v>
      </c>
      <c r="AA43">
        <v>4.0999999999999996</v>
      </c>
      <c r="AB43">
        <f t="shared" si="8"/>
        <v>3.7300000000000013</v>
      </c>
      <c r="AF43">
        <v>12.5436384924908</v>
      </c>
      <c r="AG43">
        <v>0.94381911757338699</v>
      </c>
    </row>
    <row r="44" spans="6:36" x14ac:dyDescent="0.25">
      <c r="F44">
        <f t="shared" si="4"/>
        <v>7.9270509831248415</v>
      </c>
      <c r="G44">
        <v>4.2</v>
      </c>
      <c r="L44">
        <v>12.013296267779401</v>
      </c>
      <c r="M44">
        <v>0.94280735518544301</v>
      </c>
      <c r="O44">
        <v>12.013296267779401</v>
      </c>
      <c r="P44" s="3">
        <v>-24172</v>
      </c>
      <c r="R44">
        <v>12.013296267779401</v>
      </c>
      <c r="S44">
        <v>7.0626526305431802E-3</v>
      </c>
      <c r="W44" s="3"/>
      <c r="Y44">
        <f t="shared" si="9"/>
        <v>0.64444444444444482</v>
      </c>
      <c r="Z44">
        <f t="shared" si="10"/>
        <v>2.4222222222222225</v>
      </c>
      <c r="AA44">
        <v>4.2</v>
      </c>
      <c r="AB44">
        <f t="shared" si="8"/>
        <v>3.46</v>
      </c>
      <c r="AF44">
        <v>13.278051045628199</v>
      </c>
      <c r="AG44">
        <v>0.95217003127353195</v>
      </c>
    </row>
    <row r="45" spans="6:36" x14ac:dyDescent="0.25">
      <c r="F45">
        <f t="shared" si="4"/>
        <v>8.3619714992186402</v>
      </c>
      <c r="G45">
        <v>4.3</v>
      </c>
      <c r="L45">
        <v>12.6515104162584</v>
      </c>
      <c r="M45">
        <v>0.94965965524927998</v>
      </c>
      <c r="O45">
        <v>12.6515104162584</v>
      </c>
      <c r="P45" s="3">
        <v>-29639</v>
      </c>
      <c r="R45">
        <v>12.6515104162584</v>
      </c>
      <c r="S45">
        <v>9.5616322620804602E-3</v>
      </c>
      <c r="W45" s="3"/>
      <c r="Y45">
        <f t="shared" si="9"/>
        <v>0.74444444444444446</v>
      </c>
      <c r="Z45">
        <f t="shared" si="10"/>
        <v>2.5222222222222221</v>
      </c>
      <c r="AA45">
        <v>4.3</v>
      </c>
      <c r="AB45">
        <f t="shared" si="8"/>
        <v>3.1900000000000013</v>
      </c>
      <c r="AF45">
        <v>14.0124635987657</v>
      </c>
      <c r="AG45">
        <v>0.95779203799224599</v>
      </c>
    </row>
    <row r="46" spans="6:36" x14ac:dyDescent="0.25">
      <c r="F46">
        <f t="shared" si="4"/>
        <v>8.7633557568774201</v>
      </c>
      <c r="G46">
        <v>4.4000000000000004</v>
      </c>
      <c r="L46">
        <v>13.2897245647374</v>
      </c>
      <c r="M46">
        <v>0.95424982458783902</v>
      </c>
      <c r="O46">
        <v>13.2897245647374</v>
      </c>
      <c r="P46" s="3">
        <v>-31103</v>
      </c>
      <c r="R46">
        <v>13.2897245647374</v>
      </c>
      <c r="S46">
        <v>9.6946534977209193E-3</v>
      </c>
      <c r="W46" s="3"/>
      <c r="Y46">
        <f t="shared" si="9"/>
        <v>0.844444444444445</v>
      </c>
      <c r="Z46">
        <f t="shared" si="10"/>
        <v>2.6222222222222227</v>
      </c>
      <c r="AA46">
        <v>4.4000000000000004</v>
      </c>
      <c r="AB46">
        <f t="shared" si="8"/>
        <v>2.919999999999999</v>
      </c>
      <c r="AF46">
        <v>14.7468761519032</v>
      </c>
      <c r="AG46">
        <v>0.96293651512278899</v>
      </c>
    </row>
    <row r="47" spans="6:36" x14ac:dyDescent="0.25">
      <c r="F47">
        <f t="shared" si="4"/>
        <v>9.1213203435596419</v>
      </c>
      <c r="G47">
        <v>4.5</v>
      </c>
      <c r="L47">
        <v>14.2703842945803</v>
      </c>
      <c r="M47">
        <v>0.96391506146440997</v>
      </c>
      <c r="O47">
        <v>14.2703842945803</v>
      </c>
      <c r="P47" s="3">
        <v>-21072</v>
      </c>
      <c r="R47">
        <v>14.2703842945803</v>
      </c>
      <c r="S47">
        <v>5.76380664750961E-3</v>
      </c>
      <c r="W47" s="3"/>
      <c r="Y47">
        <f t="shared" si="9"/>
        <v>0.94444444444444464</v>
      </c>
      <c r="Z47">
        <f t="shared" si="10"/>
        <v>2.7222222222222223</v>
      </c>
      <c r="AA47">
        <v>4.5</v>
      </c>
      <c r="AB47">
        <f t="shared" si="8"/>
        <v>2.6500000000000004</v>
      </c>
      <c r="AF47">
        <v>15.627378550222</v>
      </c>
      <c r="AG47">
        <v>0.97114466346504102</v>
      </c>
    </row>
    <row r="48" spans="6:36" x14ac:dyDescent="0.25">
      <c r="F48">
        <f t="shared" si="4"/>
        <v>9.4270509831248397</v>
      </c>
      <c r="G48">
        <v>4.5999999999999996</v>
      </c>
      <c r="L48">
        <v>15.2510440244231</v>
      </c>
      <c r="M48">
        <v>0.97344743685976198</v>
      </c>
      <c r="O48">
        <v>15.2510440244231</v>
      </c>
      <c r="P48" s="3">
        <v>-18890</v>
      </c>
      <c r="R48">
        <v>15.2510440244231</v>
      </c>
      <c r="S48">
        <v>4.2302478734660004E-3</v>
      </c>
      <c r="W48" s="3"/>
      <c r="Y48">
        <f t="shared" si="9"/>
        <v>1.0444444444444443</v>
      </c>
      <c r="Z48">
        <f t="shared" si="10"/>
        <v>2.822222222222222</v>
      </c>
      <c r="AA48">
        <v>4.5999999999999996</v>
      </c>
      <c r="AB48">
        <f t="shared" si="8"/>
        <v>2.3800000000000017</v>
      </c>
      <c r="AF48">
        <v>16.507880948540802</v>
      </c>
      <c r="AG48">
        <v>0.97855706841823997</v>
      </c>
      <c r="AJ48" t="s">
        <v>30</v>
      </c>
    </row>
    <row r="49" spans="6:38" x14ac:dyDescent="0.25">
      <c r="F49">
        <f t="shared" si="4"/>
        <v>9.6730195725651029</v>
      </c>
      <c r="G49">
        <v>4.7</v>
      </c>
      <c r="L49">
        <v>16.231703754266</v>
      </c>
      <c r="M49">
        <v>0.97875888132630795</v>
      </c>
      <c r="O49">
        <v>16.231703754266</v>
      </c>
      <c r="P49" s="3">
        <v>-16670</v>
      </c>
      <c r="R49">
        <v>16.231703754266</v>
      </c>
      <c r="S49">
        <v>8.0679311737335193E-3</v>
      </c>
      <c r="W49" s="3"/>
      <c r="Y49">
        <f t="shared" si="9"/>
        <v>1.1444444444444448</v>
      </c>
      <c r="Z49">
        <f t="shared" si="10"/>
        <v>2.9222222222222225</v>
      </c>
      <c r="AA49">
        <v>4.7</v>
      </c>
      <c r="AB49">
        <f t="shared" si="8"/>
        <v>2.1100000000000003</v>
      </c>
      <c r="AF49">
        <v>17.388383346859602</v>
      </c>
      <c r="AG49">
        <v>0.982504967130715</v>
      </c>
    </row>
    <row r="50" spans="6:38" x14ac:dyDescent="0.25">
      <c r="F50">
        <f t="shared" si="4"/>
        <v>9.8531695488854609</v>
      </c>
      <c r="G50">
        <v>4.8</v>
      </c>
      <c r="L50">
        <v>17.212363484108899</v>
      </c>
      <c r="M50">
        <v>0.981210059902759</v>
      </c>
      <c r="O50">
        <v>17.212363484108899</v>
      </c>
      <c r="P50" s="3">
        <v>-16670</v>
      </c>
      <c r="R50">
        <v>17.212363484108899</v>
      </c>
      <c r="S50">
        <v>9.8346288439605696E-3</v>
      </c>
      <c r="W50" s="3"/>
      <c r="Y50">
        <f t="shared" si="9"/>
        <v>1.2444444444444445</v>
      </c>
      <c r="Z50">
        <f t="shared" si="10"/>
        <v>3.0222222222222221</v>
      </c>
      <c r="AA50">
        <v>4.8</v>
      </c>
      <c r="AB50">
        <f t="shared" si="8"/>
        <v>1.8400000000000016</v>
      </c>
      <c r="AF50">
        <v>18.268885745178402</v>
      </c>
      <c r="AG50">
        <v>0.98441714221002397</v>
      </c>
    </row>
    <row r="51" spans="6:38" x14ac:dyDescent="0.25">
      <c r="F51">
        <f t="shared" si="4"/>
        <v>9.9630650217854129</v>
      </c>
      <c r="G51">
        <v>4.9000000000000004</v>
      </c>
      <c r="L51">
        <v>18.5843602610746</v>
      </c>
      <c r="M51">
        <v>0.98718566096881899</v>
      </c>
      <c r="O51">
        <v>18.5843602610746</v>
      </c>
      <c r="P51" s="3">
        <v>-13162</v>
      </c>
      <c r="R51">
        <v>18.5843602610746</v>
      </c>
      <c r="S51">
        <v>4.6169971081315197E-3</v>
      </c>
      <c r="W51" s="3"/>
      <c r="Y51">
        <f t="shared" si="9"/>
        <v>1.344444444444445</v>
      </c>
      <c r="Z51">
        <f t="shared" si="10"/>
        <v>3.1222222222222227</v>
      </c>
      <c r="AA51">
        <v>4.9000000000000004</v>
      </c>
      <c r="AB51">
        <f t="shared" si="8"/>
        <v>1.5700000000000003</v>
      </c>
      <c r="AF51">
        <v>19.149388143497202</v>
      </c>
      <c r="AG51">
        <v>0.98715196703142305</v>
      </c>
    </row>
    <row r="52" spans="6:38" x14ac:dyDescent="0.25">
      <c r="F52">
        <f t="shared" si="4"/>
        <v>10</v>
      </c>
      <c r="G52">
        <v>5</v>
      </c>
      <c r="L52">
        <v>19.956357038040299</v>
      </c>
      <c r="M52">
        <v>0.99277816034653099</v>
      </c>
      <c r="O52">
        <v>19.956357038040299</v>
      </c>
      <c r="P52" s="3">
        <v>-12565</v>
      </c>
      <c r="R52">
        <v>19.956357038040299</v>
      </c>
      <c r="S52">
        <v>6.7944984405147804E-3</v>
      </c>
      <c r="W52" s="3"/>
      <c r="Y52">
        <f t="shared" si="9"/>
        <v>1.4444444444444446</v>
      </c>
      <c r="Z52">
        <f t="shared" si="10"/>
        <v>3.2222222222222223</v>
      </c>
      <c r="AA52">
        <v>5</v>
      </c>
      <c r="AB52">
        <f t="shared" si="8"/>
        <v>1.3000000000000007</v>
      </c>
      <c r="AF52">
        <v>20.029890541816101</v>
      </c>
      <c r="AG52">
        <v>0.98981431217772897</v>
      </c>
    </row>
    <row r="53" spans="6:38" x14ac:dyDescent="0.25">
      <c r="F53">
        <f t="shared" si="4"/>
        <v>9.9630650217854146</v>
      </c>
      <c r="G53">
        <v>5.0999999999999996</v>
      </c>
      <c r="L53">
        <v>21.328353815005901</v>
      </c>
      <c r="M53">
        <v>0.99503805137850498</v>
      </c>
      <c r="O53">
        <v>21.328353815005901</v>
      </c>
      <c r="P53" s="3">
        <v>-20468</v>
      </c>
      <c r="R53">
        <v>21.328353815005901</v>
      </c>
      <c r="S53">
        <v>9.6097293297122792E-3</v>
      </c>
      <c r="W53" s="3"/>
      <c r="Y53">
        <f t="shared" si="9"/>
        <v>1.5444444444444443</v>
      </c>
      <c r="Z53">
        <f t="shared" si="10"/>
        <v>3.322222222222222</v>
      </c>
      <c r="AA53">
        <v>5.0999999999999996</v>
      </c>
      <c r="AB53">
        <f t="shared" si="8"/>
        <v>1.0300000000000011</v>
      </c>
      <c r="AF53">
        <v>20.910392940134901</v>
      </c>
      <c r="AG53">
        <v>0.99174763716109904</v>
      </c>
    </row>
    <row r="54" spans="6:38" x14ac:dyDescent="0.25">
      <c r="F54">
        <f t="shared" si="4"/>
        <v>9.8531695488854609</v>
      </c>
      <c r="G54">
        <v>5.2</v>
      </c>
      <c r="L54">
        <v>22.700350591971699</v>
      </c>
      <c r="M54">
        <v>0.99587649206505302</v>
      </c>
      <c r="O54">
        <v>22.700350591971699</v>
      </c>
      <c r="P54" s="3">
        <v>-24288</v>
      </c>
      <c r="R54">
        <v>22.700350591971699</v>
      </c>
      <c r="S54">
        <v>4.3262307834173496E-3</v>
      </c>
      <c r="W54" s="3"/>
      <c r="Y54">
        <f t="shared" si="9"/>
        <v>1.6444444444444448</v>
      </c>
      <c r="Z54">
        <f t="shared" si="10"/>
        <v>3.4222222222222225</v>
      </c>
      <c r="AA54">
        <v>5.2</v>
      </c>
      <c r="AB54">
        <f t="shared" si="8"/>
        <v>0.75999999999999979</v>
      </c>
      <c r="AF54">
        <v>21.790895338453701</v>
      </c>
      <c r="AG54">
        <v>0.99292443082548898</v>
      </c>
    </row>
    <row r="55" spans="6:38" x14ac:dyDescent="0.25">
      <c r="F55">
        <f t="shared" si="4"/>
        <v>9.6730195725651065</v>
      </c>
      <c r="G55">
        <v>5.3</v>
      </c>
      <c r="L55">
        <v>24.200350591971699</v>
      </c>
      <c r="M55">
        <v>0.99712807425837102</v>
      </c>
      <c r="O55">
        <v>24.200350591971699</v>
      </c>
      <c r="P55" s="3">
        <v>-29084</v>
      </c>
      <c r="R55">
        <v>24.200350591971699</v>
      </c>
      <c r="S55">
        <v>7.9286221074218195E-3</v>
      </c>
      <c r="W55" s="3"/>
      <c r="Y55">
        <f t="shared" si="9"/>
        <v>1.7444444444444445</v>
      </c>
      <c r="Z55">
        <f t="shared" si="10"/>
        <v>3.5222222222222221</v>
      </c>
      <c r="AA55">
        <v>5.3</v>
      </c>
      <c r="AB55">
        <f t="shared" si="8"/>
        <v>0.49000000000000199</v>
      </c>
      <c r="AF55">
        <v>23.402671743555398</v>
      </c>
      <c r="AG55">
        <v>0.99524664168132504</v>
      </c>
    </row>
    <row r="56" spans="6:38" x14ac:dyDescent="0.25">
      <c r="F56">
        <f t="shared" si="4"/>
        <v>9.4270509831248432</v>
      </c>
      <c r="G56">
        <v>5.4</v>
      </c>
      <c r="L56">
        <v>25.700350591971699</v>
      </c>
      <c r="M56">
        <v>0.99761813002244304</v>
      </c>
      <c r="O56">
        <v>25.700350591971699</v>
      </c>
      <c r="P56" s="3">
        <v>-29084</v>
      </c>
      <c r="R56">
        <v>25.700350591971699</v>
      </c>
      <c r="S56">
        <v>8.3604992379472196E-3</v>
      </c>
      <c r="W56" s="3"/>
      <c r="Y56">
        <f t="shared" si="9"/>
        <v>1.844444444444445</v>
      </c>
      <c r="Z56">
        <f t="shared" si="10"/>
        <v>3.6222222222222227</v>
      </c>
      <c r="AA56">
        <v>5.4</v>
      </c>
      <c r="AB56">
        <f t="shared" si="8"/>
        <v>0.21999999999999886</v>
      </c>
      <c r="AF56">
        <v>25.014448148656999</v>
      </c>
      <c r="AG56">
        <v>0.99742745663593002</v>
      </c>
    </row>
    <row r="57" spans="6:38" x14ac:dyDescent="0.25">
      <c r="F57">
        <f t="shared" si="4"/>
        <v>9.1213203435596455</v>
      </c>
      <c r="G57">
        <v>5.5</v>
      </c>
      <c r="L57">
        <v>27.200350591971699</v>
      </c>
      <c r="M57">
        <v>0.99820936611545097</v>
      </c>
      <c r="O57">
        <v>27.200350591971699</v>
      </c>
      <c r="P57" s="3">
        <v>-13651</v>
      </c>
      <c r="R57">
        <v>27.200350591971699</v>
      </c>
      <c r="S57">
        <v>4.1473414186749503E-3</v>
      </c>
      <c r="W57" s="3"/>
      <c r="Y57">
        <f t="shared" si="9"/>
        <v>1.9444444444444446</v>
      </c>
      <c r="Z57">
        <f t="shared" si="10"/>
        <v>3.7222222222222223</v>
      </c>
      <c r="AA57">
        <v>5.5</v>
      </c>
      <c r="AB57">
        <f t="shared" si="8"/>
        <v>-4.9999999999998934E-2</v>
      </c>
      <c r="AF57">
        <v>26.6262245537587</v>
      </c>
      <c r="AG57">
        <v>0.99851346490680504</v>
      </c>
    </row>
    <row r="58" spans="6:38" x14ac:dyDescent="0.25">
      <c r="F58">
        <f t="shared" si="4"/>
        <v>8.7633557568774201</v>
      </c>
      <c r="G58">
        <v>5.6</v>
      </c>
      <c r="L58">
        <v>28.700350591971699</v>
      </c>
      <c r="M58">
        <v>0.99878552125708797</v>
      </c>
      <c r="O58">
        <v>28.700350591971699</v>
      </c>
      <c r="P58" s="3">
        <v>-12889</v>
      </c>
      <c r="R58">
        <v>28.700350591971699</v>
      </c>
      <c r="S58">
        <v>9.6737692165826603E-3</v>
      </c>
      <c r="W58" s="3"/>
      <c r="Y58">
        <f t="shared" si="9"/>
        <v>2.0444444444444443</v>
      </c>
      <c r="Z58">
        <f t="shared" si="10"/>
        <v>3.822222222222222</v>
      </c>
      <c r="AA58">
        <v>5.6</v>
      </c>
      <c r="AB58">
        <f t="shared" si="8"/>
        <v>-0.31999999999999851</v>
      </c>
      <c r="AF58">
        <v>28.2380009588604</v>
      </c>
      <c r="AG58">
        <v>0.99892048978324299</v>
      </c>
    </row>
    <row r="59" spans="6:38" x14ac:dyDescent="0.25">
      <c r="F59">
        <f t="shared" si="4"/>
        <v>8.3619714992186385</v>
      </c>
      <c r="G59">
        <v>5.7</v>
      </c>
      <c r="L59">
        <v>30.200350591971699</v>
      </c>
      <c r="M59">
        <v>0.99934974300204604</v>
      </c>
      <c r="O59">
        <v>30.200350591971699</v>
      </c>
      <c r="P59" s="3">
        <v>-15175</v>
      </c>
      <c r="R59">
        <v>30.200350591971699</v>
      </c>
      <c r="S59">
        <v>6.07137789257818E-3</v>
      </c>
      <c r="W59" s="3"/>
      <c r="Y59">
        <f t="shared" si="9"/>
        <v>2.1444444444444448</v>
      </c>
      <c r="Z59">
        <f t="shared" si="10"/>
        <v>3.9222222222222225</v>
      </c>
      <c r="AA59">
        <v>5.7</v>
      </c>
      <c r="AB59">
        <f t="shared" si="8"/>
        <v>-0.58999999999999986</v>
      </c>
      <c r="AF59">
        <v>30.1207236782518</v>
      </c>
      <c r="AG59">
        <v>0.99994490453345397</v>
      </c>
    </row>
    <row r="60" spans="6:38" x14ac:dyDescent="0.25">
      <c r="F60">
        <f t="shared" si="4"/>
        <v>7.9270509831248432</v>
      </c>
      <c r="G60">
        <v>5.8</v>
      </c>
      <c r="L60">
        <v>31.700350591971699</v>
      </c>
      <c r="M60">
        <v>0.99974533423317702</v>
      </c>
      <c r="O60">
        <v>31.700350591971699</v>
      </c>
      <c r="P60" s="3">
        <v>-16832</v>
      </c>
      <c r="R60">
        <v>31.700350591971699</v>
      </c>
      <c r="S60">
        <v>5.6395007620527703E-3</v>
      </c>
      <c r="W60" s="3"/>
      <c r="Y60">
        <f t="shared" si="9"/>
        <v>2.2444444444444445</v>
      </c>
      <c r="Z60">
        <f t="shared" si="10"/>
        <v>4.0222222222222221</v>
      </c>
      <c r="AA60">
        <v>5.8</v>
      </c>
      <c r="AB60">
        <f t="shared" si="8"/>
        <v>-0.85999999999999943</v>
      </c>
      <c r="AF60">
        <v>32.003446397643202</v>
      </c>
      <c r="AG60">
        <v>1.0002867087395999</v>
      </c>
    </row>
    <row r="61" spans="6:38" x14ac:dyDescent="0.25">
      <c r="F61">
        <f t="shared" si="4"/>
        <v>7.4693033951206909</v>
      </c>
      <c r="G61">
        <v>5.9</v>
      </c>
      <c r="L61">
        <v>33.200350591971699</v>
      </c>
      <c r="M61">
        <v>0.99959072520533498</v>
      </c>
      <c r="O61">
        <v>33.200350591971699</v>
      </c>
      <c r="P61" s="3">
        <v>-19616</v>
      </c>
      <c r="R61">
        <v>33.200350591971699</v>
      </c>
      <c r="S61">
        <v>9.8526585813250508E-3</v>
      </c>
      <c r="W61" s="3"/>
      <c r="Y61">
        <f t="shared" si="9"/>
        <v>2.344444444444445</v>
      </c>
      <c r="Z61">
        <f t="shared" si="10"/>
        <v>4.1222222222222227</v>
      </c>
      <c r="AA61">
        <v>5.9</v>
      </c>
      <c r="AB61">
        <f t="shared" si="8"/>
        <v>-1.1300000000000008</v>
      </c>
      <c r="AF61">
        <v>33.886169117034598</v>
      </c>
      <c r="AG61">
        <v>0.99938803325516401</v>
      </c>
    </row>
    <row r="62" spans="6:38" x14ac:dyDescent="0.25">
      <c r="F62">
        <f t="shared" si="4"/>
        <v>7.0000000000000009</v>
      </c>
      <c r="G62">
        <v>6</v>
      </c>
      <c r="L62">
        <v>34.700350591971699</v>
      </c>
      <c r="M62">
        <v>0.99944925893578296</v>
      </c>
      <c r="O62">
        <v>34.700350591971699</v>
      </c>
      <c r="P62" s="3">
        <v>-19616</v>
      </c>
      <c r="R62">
        <v>34.700350591971699</v>
      </c>
      <c r="S62">
        <v>4.3262307834173496E-3</v>
      </c>
      <c r="W62" s="3"/>
      <c r="Y62">
        <f t="shared" si="9"/>
        <v>2.4444444444444446</v>
      </c>
      <c r="Z62">
        <f t="shared" si="10"/>
        <v>4.2222222222222223</v>
      </c>
      <c r="AA62">
        <v>6</v>
      </c>
      <c r="AB62">
        <f t="shared" si="8"/>
        <v>-1.3999999999999986</v>
      </c>
      <c r="AF62">
        <v>35.768891836426</v>
      </c>
      <c r="AG62">
        <v>0.99884747911551297</v>
      </c>
    </row>
    <row r="63" spans="6:38" x14ac:dyDescent="0.25">
      <c r="G63">
        <v>6.1</v>
      </c>
      <c r="L63">
        <v>36.200350591971699</v>
      </c>
      <c r="M63">
        <v>0.999616421875682</v>
      </c>
      <c r="O63">
        <v>36.200350591971699</v>
      </c>
      <c r="P63" s="3">
        <v>-26308</v>
      </c>
      <c r="R63">
        <v>36.200350591971699</v>
      </c>
      <c r="S63">
        <v>7.9286221074218108E-3</v>
      </c>
      <c r="W63" s="3"/>
      <c r="Y63">
        <f t="shared" si="9"/>
        <v>2.5444444444444443</v>
      </c>
      <c r="Z63">
        <f t="shared" si="10"/>
        <v>4.322222222222222</v>
      </c>
      <c r="AA63">
        <v>6.1</v>
      </c>
      <c r="AB63">
        <f t="shared" si="8"/>
        <v>-1.6699999999999982</v>
      </c>
      <c r="AF63">
        <v>37.437885650035398</v>
      </c>
      <c r="AG63">
        <v>0.99933095572463604</v>
      </c>
    </row>
    <row r="64" spans="6:38" x14ac:dyDescent="0.25">
      <c r="G64">
        <v>6.2</v>
      </c>
      <c r="L64">
        <v>37.700350591971699</v>
      </c>
      <c r="M64">
        <v>0.99968187435868705</v>
      </c>
      <c r="O64">
        <v>37.700350591971699</v>
      </c>
      <c r="P64" s="3">
        <v>-29467</v>
      </c>
      <c r="R64">
        <v>37.700350591971699</v>
      </c>
      <c r="S64">
        <v>8.3604992379472196E-3</v>
      </c>
      <c r="W64" s="3"/>
      <c r="Y64">
        <f t="shared" si="9"/>
        <v>2.6444444444444448</v>
      </c>
      <c r="Z64">
        <f t="shared" si="10"/>
        <v>4.4222222222222225</v>
      </c>
      <c r="AA64">
        <v>6.2</v>
      </c>
      <c r="AB64">
        <f t="shared" si="8"/>
        <v>-1.9399999999999995</v>
      </c>
      <c r="AF64">
        <v>39.106879463644901</v>
      </c>
      <c r="AG64">
        <v>0.99947511947247802</v>
      </c>
      <c r="AL64" t="s">
        <v>32</v>
      </c>
    </row>
    <row r="65" spans="7:33" x14ac:dyDescent="0.25">
      <c r="G65">
        <v>6.3</v>
      </c>
      <c r="L65">
        <v>39.200350591971699</v>
      </c>
      <c r="M65">
        <v>0.99976084061756199</v>
      </c>
      <c r="O65">
        <v>39.200350591971699</v>
      </c>
      <c r="P65" s="3">
        <v>-21309</v>
      </c>
      <c r="R65">
        <v>39.200350591971699</v>
      </c>
      <c r="S65">
        <v>4.1473414186749503E-3</v>
      </c>
      <c r="W65" s="3"/>
      <c r="Y65">
        <f t="shared" si="9"/>
        <v>2.7444444444444445</v>
      </c>
      <c r="Z65">
        <f t="shared" si="10"/>
        <v>4.5222222222222221</v>
      </c>
      <c r="AA65">
        <v>6.3</v>
      </c>
      <c r="AB65">
        <f t="shared" si="8"/>
        <v>-2.2099999999999991</v>
      </c>
      <c r="AF65">
        <v>40.775873277254298</v>
      </c>
      <c r="AG65">
        <v>0.99937910262928298</v>
      </c>
    </row>
    <row r="66" spans="7:33" x14ac:dyDescent="0.25">
      <c r="G66">
        <v>6.3999999999999897</v>
      </c>
      <c r="L66">
        <v>40.700350591971699</v>
      </c>
      <c r="M66">
        <v>0.99983779264502604</v>
      </c>
      <c r="O66">
        <v>40.700350591971699</v>
      </c>
      <c r="P66" s="3">
        <v>-18696</v>
      </c>
      <c r="R66">
        <v>40.700350591971699</v>
      </c>
      <c r="S66">
        <v>9.6737692165826603E-3</v>
      </c>
      <c r="W66" s="3"/>
      <c r="Y66">
        <f t="shared" si="9"/>
        <v>2.844444444444445</v>
      </c>
      <c r="Z66">
        <f t="shared" si="10"/>
        <v>4.6222222222222227</v>
      </c>
      <c r="AA66">
        <v>6.4</v>
      </c>
      <c r="AB66">
        <f t="shared" si="8"/>
        <v>-2.4800000000000004</v>
      </c>
      <c r="AF66">
        <v>42.444867090863703</v>
      </c>
      <c r="AG66">
        <v>0.99936740477389696</v>
      </c>
    </row>
    <row r="67" spans="7:33" x14ac:dyDescent="0.25">
      <c r="G67">
        <v>6.4999999999999902</v>
      </c>
      <c r="L67">
        <v>42.200350591971699</v>
      </c>
      <c r="M67">
        <v>0.99991315083256405</v>
      </c>
      <c r="O67">
        <v>42.200350591971699</v>
      </c>
      <c r="P67" s="3">
        <v>-16154</v>
      </c>
      <c r="R67">
        <v>42.200350591971699</v>
      </c>
      <c r="S67">
        <v>6.0713778925781999E-3</v>
      </c>
      <c r="W67" s="3"/>
      <c r="Y67">
        <f t="shared" si="9"/>
        <v>2.9444444444444446</v>
      </c>
      <c r="Z67">
        <f t="shared" si="10"/>
        <v>4.7222222222222223</v>
      </c>
      <c r="AA67">
        <v>6.5</v>
      </c>
      <c r="AB67">
        <f t="shared" si="8"/>
        <v>-2.7499999999999982</v>
      </c>
      <c r="AF67">
        <v>44.682575640583103</v>
      </c>
      <c r="AG67">
        <v>0.99916619095004</v>
      </c>
    </row>
    <row r="68" spans="7:33" x14ac:dyDescent="0.25">
      <c r="G68">
        <v>6.5999999999999899</v>
      </c>
      <c r="L68">
        <v>43.700350591971699</v>
      </c>
      <c r="M68">
        <v>0.99996598651011404</v>
      </c>
      <c r="O68">
        <v>43.700350591971699</v>
      </c>
      <c r="P68" s="3">
        <v>-16154</v>
      </c>
      <c r="R68">
        <v>43.700350591971699</v>
      </c>
      <c r="S68">
        <v>5.6395007620527703E-3</v>
      </c>
      <c r="W68" s="3"/>
      <c r="Y68">
        <f t="shared" si="9"/>
        <v>3.0444444444444443</v>
      </c>
      <c r="Z68">
        <f t="shared" si="10"/>
        <v>4.822222222222222</v>
      </c>
      <c r="AA68">
        <v>6.6</v>
      </c>
      <c r="AB68">
        <f t="shared" si="8"/>
        <v>-3.0199999999999978</v>
      </c>
      <c r="AF68">
        <v>46.920284190302503</v>
      </c>
      <c r="AG68">
        <v>0.99921203678917103</v>
      </c>
    </row>
    <row r="69" spans="7:33" x14ac:dyDescent="0.25">
      <c r="G69">
        <v>6.6999999999999904</v>
      </c>
      <c r="L69">
        <v>45.200350591971699</v>
      </c>
      <c r="M69">
        <v>0.99994533672796904</v>
      </c>
      <c r="O69">
        <v>45.200350591971699</v>
      </c>
      <c r="P69" s="3">
        <v>-13006</v>
      </c>
      <c r="R69">
        <v>45.200350591971699</v>
      </c>
      <c r="S69">
        <v>9.8526585813250508E-3</v>
      </c>
      <c r="W69" s="3"/>
      <c r="Y69">
        <f t="shared" si="9"/>
        <v>3.1444444444444448</v>
      </c>
      <c r="Z69">
        <f t="shared" si="10"/>
        <v>4.9222222222222225</v>
      </c>
      <c r="AA69">
        <v>6.7</v>
      </c>
      <c r="AB69">
        <f t="shared" si="8"/>
        <v>-3.2899999999999991</v>
      </c>
      <c r="AF69">
        <v>49.157992740021903</v>
      </c>
      <c r="AG69">
        <v>1.00004804074928</v>
      </c>
    </row>
    <row r="70" spans="7:33" x14ac:dyDescent="0.25">
      <c r="G70">
        <v>6.7999999999999901</v>
      </c>
      <c r="L70">
        <v>46.700350591971699</v>
      </c>
      <c r="M70">
        <v>0.99992644230965499</v>
      </c>
      <c r="O70">
        <v>46.700350591971699</v>
      </c>
      <c r="P70" s="3">
        <v>-12529</v>
      </c>
      <c r="R70">
        <v>46.700350591971699</v>
      </c>
      <c r="S70">
        <v>4.3262307834173496E-3</v>
      </c>
      <c r="W70" s="3"/>
      <c r="Y70">
        <f t="shared" si="9"/>
        <v>3.2444444444444445</v>
      </c>
      <c r="Z70">
        <f t="shared" si="10"/>
        <v>5.0222222222222221</v>
      </c>
      <c r="AA70">
        <v>6.8</v>
      </c>
      <c r="AB70">
        <f t="shared" si="8"/>
        <v>-3.5599999999999987</v>
      </c>
      <c r="AF70">
        <v>51.395701289741403</v>
      </c>
      <c r="AG70">
        <v>1.0005968314970899</v>
      </c>
    </row>
    <row r="71" spans="7:33" x14ac:dyDescent="0.25">
      <c r="G71">
        <v>69</v>
      </c>
      <c r="L71">
        <v>48.200350591971699</v>
      </c>
      <c r="M71">
        <v>0.99994876880856498</v>
      </c>
      <c r="O71">
        <v>48.200350591971699</v>
      </c>
      <c r="P71" s="3">
        <v>-20924</v>
      </c>
      <c r="R71">
        <v>48.200350591971699</v>
      </c>
      <c r="S71">
        <v>7.9286221074218299E-3</v>
      </c>
      <c r="W71" s="3"/>
      <c r="Y71">
        <f t="shared" si="9"/>
        <v>3.344444444444445</v>
      </c>
      <c r="Z71">
        <f t="shared" si="10"/>
        <v>5.1222222222222227</v>
      </c>
      <c r="AA71">
        <v>6.9</v>
      </c>
      <c r="AB71">
        <f t="shared" si="8"/>
        <v>-3.83</v>
      </c>
      <c r="AF71">
        <v>53.549003197940401</v>
      </c>
      <c r="AG71">
        <v>1.00008863764553</v>
      </c>
    </row>
    <row r="72" spans="7:33" x14ac:dyDescent="0.25">
      <c r="G72">
        <v>70</v>
      </c>
      <c r="L72">
        <v>49.700350591971699</v>
      </c>
      <c r="M72">
        <v>0.99995751072702799</v>
      </c>
      <c r="O72">
        <v>49.700350591971699</v>
      </c>
      <c r="P72" s="3">
        <v>-24768</v>
      </c>
      <c r="R72">
        <v>49.700350591971699</v>
      </c>
      <c r="S72">
        <v>8.3604992379472404E-3</v>
      </c>
      <c r="W72" s="3"/>
      <c r="Y72">
        <f>IF(Z72&lt;=U$2,Z72,Z72-U$2)</f>
        <v>3.4444444444444446</v>
      </c>
      <c r="Z72">
        <f t="shared" si="10"/>
        <v>5.2222222222222223</v>
      </c>
      <c r="AA72">
        <v>7</v>
      </c>
      <c r="AB72">
        <f t="shared" si="8"/>
        <v>-4.0999999999999996</v>
      </c>
      <c r="AF72">
        <v>55.702305106139498</v>
      </c>
      <c r="AG72">
        <v>0.99993294712228897</v>
      </c>
    </row>
    <row r="73" spans="7:33" x14ac:dyDescent="0.25">
      <c r="L73">
        <v>51.200350591971699</v>
      </c>
      <c r="M73">
        <v>0.99996805756290996</v>
      </c>
      <c r="O73">
        <v>51.200350591971699</v>
      </c>
      <c r="P73" s="3">
        <v>-29412</v>
      </c>
      <c r="R73">
        <v>51.200350591971699</v>
      </c>
      <c r="S73">
        <v>4.1473414186749503E-3</v>
      </c>
      <c r="W73" s="3"/>
      <c r="Y73">
        <f t="shared" si="9"/>
        <v>3.5444444444444443</v>
      </c>
      <c r="Z73">
        <f t="shared" si="10"/>
        <v>5.322222222222222</v>
      </c>
      <c r="AA73">
        <v>7.1</v>
      </c>
      <c r="AB73">
        <f t="shared" si="8"/>
        <v>-4.3699999999999974</v>
      </c>
      <c r="AF73">
        <v>57.855607014338503</v>
      </c>
      <c r="AG73">
        <v>1.00036136728697</v>
      </c>
    </row>
    <row r="74" spans="7:33" x14ac:dyDescent="0.25">
      <c r="L74">
        <v>52.700350591971699</v>
      </c>
      <c r="M74">
        <v>0.99997833537543501</v>
      </c>
      <c r="O74">
        <v>52.700350591971699</v>
      </c>
      <c r="P74" s="3">
        <v>-29412</v>
      </c>
      <c r="R74">
        <v>52.700350591971699</v>
      </c>
      <c r="S74">
        <v>9.6737692165826498E-3</v>
      </c>
      <c r="W74" s="3"/>
      <c r="Y74">
        <f t="shared" si="9"/>
        <v>3.6444444444444448</v>
      </c>
      <c r="Z74">
        <f t="shared" si="10"/>
        <v>5.4222222222222225</v>
      </c>
      <c r="AA74">
        <v>7.2</v>
      </c>
      <c r="AB74">
        <f t="shared" si="8"/>
        <v>-4.6399999999999988</v>
      </c>
      <c r="AF74">
        <v>60.0089089225376</v>
      </c>
      <c r="AG74">
        <v>1.0005585868754601</v>
      </c>
    </row>
    <row r="75" spans="7:33" x14ac:dyDescent="0.25">
      <c r="L75">
        <v>54.200350591971699</v>
      </c>
      <c r="M75">
        <v>0.99998840031263303</v>
      </c>
      <c r="O75">
        <v>54.200350591971699</v>
      </c>
      <c r="P75" s="3">
        <v>-29613</v>
      </c>
      <c r="R75">
        <v>54.200350591971699</v>
      </c>
      <c r="S75">
        <v>6.07137789257818E-3</v>
      </c>
      <c r="W75" s="3"/>
      <c r="Y75">
        <f t="shared" si="9"/>
        <v>3.7444444444444445</v>
      </c>
      <c r="Z75">
        <f t="shared" si="10"/>
        <v>5.5222222222222221</v>
      </c>
      <c r="AA75">
        <v>7.3</v>
      </c>
      <c r="AB75">
        <f t="shared" si="8"/>
        <v>-4.9099999999999984</v>
      </c>
      <c r="AF75">
        <v>62.257949735353598</v>
      </c>
      <c r="AG75">
        <v>1.0013119713710601</v>
      </c>
    </row>
    <row r="76" spans="7:33" x14ac:dyDescent="0.25">
      <c r="L76">
        <v>55.700350591971699</v>
      </c>
      <c r="M76">
        <v>0.99999545711420701</v>
      </c>
      <c r="O76">
        <v>55.700350591971699</v>
      </c>
      <c r="P76" s="3">
        <v>-25590</v>
      </c>
      <c r="R76">
        <v>55.700350591971699</v>
      </c>
      <c r="S76">
        <v>5.6395007620527902E-3</v>
      </c>
      <c r="W76" s="3"/>
      <c r="Z76">
        <f t="shared" si="10"/>
        <v>5.6222222222222227</v>
      </c>
      <c r="AA76">
        <v>7.4</v>
      </c>
      <c r="AB76">
        <f t="shared" si="8"/>
        <v>-5.18</v>
      </c>
      <c r="AF76">
        <v>64.506990548169497</v>
      </c>
      <c r="AG76">
        <v>1.00097474774965</v>
      </c>
    </row>
    <row r="77" spans="7:33" x14ac:dyDescent="0.25">
      <c r="L77">
        <v>57.200350591971699</v>
      </c>
      <c r="M77">
        <v>0.99999269910253896</v>
      </c>
      <c r="O77">
        <v>57.200350591971699</v>
      </c>
      <c r="P77" s="3">
        <v>-12735</v>
      </c>
      <c r="R77">
        <v>57.200350591971699</v>
      </c>
      <c r="S77">
        <v>9.8526585813250508E-3</v>
      </c>
      <c r="W77" s="3"/>
      <c r="Z77">
        <f t="shared" si="10"/>
        <v>5.7222222222222223</v>
      </c>
      <c r="AA77">
        <v>7.5</v>
      </c>
      <c r="AB77">
        <f t="shared" si="8"/>
        <v>-5.4499999999999993</v>
      </c>
      <c r="AF77">
        <v>66.756031360985602</v>
      </c>
      <c r="AG77">
        <v>0.99812700779095298</v>
      </c>
    </row>
    <row r="78" spans="7:33" x14ac:dyDescent="0.25">
      <c r="L78">
        <v>58.700350591971699</v>
      </c>
      <c r="M78">
        <v>0.99999017553954095</v>
      </c>
      <c r="O78">
        <v>58.700350591971699</v>
      </c>
      <c r="P78" s="3">
        <v>-12508</v>
      </c>
      <c r="R78">
        <v>58.700350591971699</v>
      </c>
      <c r="S78">
        <v>4.32623078341734E-3</v>
      </c>
      <c r="W78" s="3"/>
      <c r="Z78">
        <f t="shared" si="10"/>
        <v>5.822222222222222</v>
      </c>
      <c r="AA78">
        <v>7.6</v>
      </c>
      <c r="AB78">
        <f t="shared" si="8"/>
        <v>-5.7199999999999971</v>
      </c>
      <c r="AF78">
        <v>69.005072173801494</v>
      </c>
      <c r="AG78">
        <v>0.99653827471954104</v>
      </c>
    </row>
    <row r="79" spans="7:33" x14ac:dyDescent="0.25">
      <c r="L79">
        <v>59.025262943978703</v>
      </c>
      <c r="M79">
        <v>0.99999128848819296</v>
      </c>
      <c r="O79">
        <v>59.025262943978703</v>
      </c>
      <c r="P79" s="3">
        <v>-12902</v>
      </c>
      <c r="R79">
        <v>59.025262943978703</v>
      </c>
      <c r="S79">
        <v>4.0023617935858501E-3</v>
      </c>
      <c r="W79" s="3"/>
      <c r="Z79">
        <f t="shared" si="10"/>
        <v>5.9222222222222225</v>
      </c>
      <c r="AA79">
        <v>7.7</v>
      </c>
      <c r="AB79">
        <f t="shared" si="8"/>
        <v>-5.9899999999999984</v>
      </c>
      <c r="AF79">
        <v>71.080375096032199</v>
      </c>
      <c r="AG79">
        <v>0.99693118502141997</v>
      </c>
    </row>
    <row r="80" spans="7:33" x14ac:dyDescent="0.25">
      <c r="L80">
        <v>59.3501752959858</v>
      </c>
      <c r="M80">
        <v>0.99999226563431198</v>
      </c>
      <c r="O80">
        <v>59.3501752959858</v>
      </c>
      <c r="R80">
        <v>59.3501752959858</v>
      </c>
      <c r="S80">
        <v>4.4425112205679299E-3</v>
      </c>
      <c r="W80" s="3"/>
      <c r="Z80">
        <f t="shared" si="10"/>
        <v>6.0222222222222221</v>
      </c>
      <c r="AA80">
        <v>7.8</v>
      </c>
      <c r="AB80">
        <f t="shared" si="8"/>
        <v>-6.259999999999998</v>
      </c>
      <c r="AF80">
        <v>73.155678018262805</v>
      </c>
      <c r="AG80">
        <v>0.99787249815902201</v>
      </c>
    </row>
    <row r="81" spans="12:33" x14ac:dyDescent="0.25">
      <c r="L81">
        <v>59.675087647992903</v>
      </c>
      <c r="M81">
        <v>0.99999300656644496</v>
      </c>
      <c r="O81">
        <v>59.675087647992903</v>
      </c>
      <c r="R81">
        <v>59.675087647992903</v>
      </c>
      <c r="S81">
        <v>5.53449665767937E-3</v>
      </c>
      <c r="W81" s="3"/>
      <c r="Z81">
        <f t="shared" si="10"/>
        <v>6.1222222222222227</v>
      </c>
      <c r="AA81">
        <v>7.9</v>
      </c>
      <c r="AB81">
        <f t="shared" si="8"/>
        <v>-6.5300000000000011</v>
      </c>
      <c r="AF81">
        <v>75.230980940493495</v>
      </c>
      <c r="AG81">
        <v>1.0005110666549799</v>
      </c>
    </row>
    <row r="82" spans="12:33" x14ac:dyDescent="0.25">
      <c r="L82">
        <v>60</v>
      </c>
      <c r="M82">
        <v>0.99999353184947304</v>
      </c>
      <c r="O82">
        <v>60</v>
      </c>
      <c r="R82">
        <v>60</v>
      </c>
      <c r="S82">
        <v>6.9999999999999698E-3</v>
      </c>
      <c r="W82" s="3"/>
      <c r="Z82">
        <f t="shared" si="10"/>
        <v>6.2222222222222223</v>
      </c>
      <c r="AA82">
        <v>8</v>
      </c>
      <c r="AB82">
        <f t="shared" si="8"/>
        <v>-6.7999999999999972</v>
      </c>
      <c r="AF82">
        <v>77.306283862724101</v>
      </c>
      <c r="AG82">
        <v>1.00211657909525</v>
      </c>
    </row>
    <row r="83" spans="12:33" x14ac:dyDescent="0.25">
      <c r="W83" s="3"/>
      <c r="AF83">
        <v>79.14133686273</v>
      </c>
      <c r="AG83">
        <v>1.0017382684658001</v>
      </c>
    </row>
    <row r="84" spans="12:33" x14ac:dyDescent="0.25">
      <c r="W84" s="3"/>
      <c r="AF84">
        <v>80.9763898627359</v>
      </c>
      <c r="AG84">
        <v>1.0010154266143401</v>
      </c>
    </row>
    <row r="85" spans="12:33" x14ac:dyDescent="0.25">
      <c r="W85" s="3"/>
      <c r="AF85">
        <v>82.811442862741799</v>
      </c>
      <c r="AG85">
        <v>0.99965823409705301</v>
      </c>
    </row>
    <row r="86" spans="12:33" x14ac:dyDescent="0.25">
      <c r="W86" s="3"/>
      <c r="AF86">
        <v>84.646495862747699</v>
      </c>
      <c r="AG86">
        <v>0.99896366423822602</v>
      </c>
    </row>
    <row r="87" spans="12:33" x14ac:dyDescent="0.25">
      <c r="W87" s="3"/>
      <c r="AF87">
        <v>86.853818343513296</v>
      </c>
      <c r="AG87">
        <v>0.99902473355339205</v>
      </c>
    </row>
    <row r="88" spans="12:33" x14ac:dyDescent="0.25">
      <c r="W88" s="3"/>
      <c r="AF88">
        <v>89.061140824278894</v>
      </c>
      <c r="AG88">
        <v>0.99921698694890604</v>
      </c>
    </row>
    <row r="89" spans="12:33" x14ac:dyDescent="0.25">
      <c r="W89" s="3"/>
      <c r="AF89">
        <v>91.268463305044506</v>
      </c>
      <c r="AG89">
        <v>1.00009329063325</v>
      </c>
    </row>
    <row r="90" spans="12:33" x14ac:dyDescent="0.25">
      <c r="W90" s="3"/>
      <c r="AF90">
        <v>93.475785785810103</v>
      </c>
      <c r="AG90">
        <v>1.0006845680282199</v>
      </c>
    </row>
    <row r="91" spans="12:33" x14ac:dyDescent="0.25">
      <c r="W91" s="3"/>
      <c r="AF91">
        <v>95.106839339357606</v>
      </c>
      <c r="AG91">
        <v>1.0003926671372501</v>
      </c>
    </row>
    <row r="92" spans="12:33" x14ac:dyDescent="0.25">
      <c r="W92" s="3"/>
      <c r="AF92">
        <v>96.737892892905094</v>
      </c>
      <c r="AG92">
        <v>1.0001927826200001</v>
      </c>
    </row>
    <row r="93" spans="12:33" x14ac:dyDescent="0.25">
      <c r="W93" s="3"/>
      <c r="AF93">
        <v>98.368946446452497</v>
      </c>
      <c r="AG93">
        <v>1.0002333277094799</v>
      </c>
    </row>
    <row r="94" spans="12:33" x14ac:dyDescent="0.25">
      <c r="W94" s="3"/>
      <c r="AF94">
        <v>100</v>
      </c>
      <c r="AG94">
        <v>1.0002619228604099</v>
      </c>
    </row>
    <row r="95" spans="12:33" x14ac:dyDescent="0.25">
      <c r="W95" s="3"/>
    </row>
    <row r="96" spans="12:33" x14ac:dyDescent="0.25">
      <c r="W96" s="3"/>
    </row>
    <row r="97" spans="23:23" x14ac:dyDescent="0.25">
      <c r="W97" s="3"/>
    </row>
    <row r="98" spans="23:23" x14ac:dyDescent="0.25">
      <c r="W98" s="3"/>
    </row>
    <row r="99" spans="23:23" x14ac:dyDescent="0.25">
      <c r="W99" s="3"/>
    </row>
    <row r="100" spans="23:23" x14ac:dyDescent="0.25">
      <c r="W100" s="3"/>
    </row>
    <row r="101" spans="23:23" x14ac:dyDescent="0.25">
      <c r="W101" s="3"/>
    </row>
    <row r="102" spans="23:23" x14ac:dyDescent="0.25">
      <c r="W102" s="3"/>
    </row>
    <row r="103" spans="23:23" x14ac:dyDescent="0.25">
      <c r="W103" s="3"/>
    </row>
    <row r="104" spans="23:23" x14ac:dyDescent="0.25">
      <c r="W104" s="3"/>
    </row>
    <row r="105" spans="23:23" x14ac:dyDescent="0.25">
      <c r="W105" s="3"/>
    </row>
    <row r="106" spans="23:23" x14ac:dyDescent="0.25">
      <c r="W106" s="3"/>
    </row>
    <row r="107" spans="23:23" x14ac:dyDescent="0.25">
      <c r="W107" s="3"/>
    </row>
    <row r="108" spans="23:23" x14ac:dyDescent="0.25">
      <c r="W108" s="3"/>
    </row>
    <row r="109" spans="23:23" x14ac:dyDescent="0.25">
      <c r="W109" s="3"/>
    </row>
    <row r="110" spans="23:23" x14ac:dyDescent="0.25">
      <c r="W110" s="3"/>
    </row>
    <row r="111" spans="23:23" x14ac:dyDescent="0.25">
      <c r="W111" s="3"/>
    </row>
    <row r="112" spans="23:23" x14ac:dyDescent="0.25">
      <c r="W112" s="3"/>
    </row>
    <row r="113" spans="23:23" x14ac:dyDescent="0.25">
      <c r="W113" s="3"/>
    </row>
    <row r="114" spans="23:23" x14ac:dyDescent="0.25">
      <c r="W114" s="3"/>
    </row>
    <row r="115" spans="23:23" x14ac:dyDescent="0.25">
      <c r="W115" s="3"/>
    </row>
    <row r="116" spans="23:23" x14ac:dyDescent="0.25">
      <c r="W116" s="3"/>
    </row>
    <row r="117" spans="23:23" x14ac:dyDescent="0.25">
      <c r="W117" s="3"/>
    </row>
    <row r="118" spans="23:23" x14ac:dyDescent="0.25">
      <c r="W118" s="3"/>
    </row>
    <row r="119" spans="23:23" x14ac:dyDescent="0.25">
      <c r="W119" s="3"/>
    </row>
    <row r="120" spans="23:23" x14ac:dyDescent="0.25">
      <c r="W120" s="3"/>
    </row>
    <row r="121" spans="23:23" x14ac:dyDescent="0.25">
      <c r="W121" s="3"/>
    </row>
    <row r="122" spans="23:23" x14ac:dyDescent="0.25">
      <c r="W122" s="3"/>
    </row>
    <row r="123" spans="23:23" x14ac:dyDescent="0.25">
      <c r="W123" s="3"/>
    </row>
    <row r="124" spans="23:23" x14ac:dyDescent="0.25">
      <c r="W124" s="3"/>
    </row>
    <row r="125" spans="23:23" x14ac:dyDescent="0.25">
      <c r="W125" s="3"/>
    </row>
    <row r="126" spans="23:23" x14ac:dyDescent="0.25">
      <c r="W126" s="3"/>
    </row>
    <row r="127" spans="23:23" x14ac:dyDescent="0.25">
      <c r="W127" s="3"/>
    </row>
    <row r="128" spans="23:23" x14ac:dyDescent="0.25">
      <c r="W128" s="3"/>
    </row>
    <row r="129" spans="23:23" x14ac:dyDescent="0.25">
      <c r="W129" s="3"/>
    </row>
    <row r="130" spans="23:23" x14ac:dyDescent="0.25">
      <c r="W130" s="3"/>
    </row>
    <row r="131" spans="23:23" x14ac:dyDescent="0.25">
      <c r="W131" s="3"/>
    </row>
    <row r="132" spans="23:23" x14ac:dyDescent="0.25">
      <c r="W132" s="3"/>
    </row>
    <row r="133" spans="23:23" x14ac:dyDescent="0.25">
      <c r="W133" s="3"/>
    </row>
    <row r="134" spans="23:23" x14ac:dyDescent="0.25">
      <c r="W134" s="3"/>
    </row>
    <row r="135" spans="23:23" x14ac:dyDescent="0.25">
      <c r="W135" s="3"/>
    </row>
    <row r="136" spans="23:23" x14ac:dyDescent="0.25">
      <c r="W136" s="3"/>
    </row>
    <row r="137" spans="23:23" x14ac:dyDescent="0.25">
      <c r="W137" s="3"/>
    </row>
    <row r="138" spans="23:23" x14ac:dyDescent="0.25">
      <c r="W138" s="3"/>
    </row>
    <row r="139" spans="23:23" x14ac:dyDescent="0.25">
      <c r="W139" s="3"/>
    </row>
    <row r="140" spans="23:23" x14ac:dyDescent="0.25">
      <c r="W140" s="3"/>
    </row>
    <row r="141" spans="23:23" x14ac:dyDescent="0.25">
      <c r="W141" s="3"/>
    </row>
    <row r="142" spans="23:23" x14ac:dyDescent="0.25">
      <c r="W142" s="3"/>
    </row>
    <row r="143" spans="23:23" x14ac:dyDescent="0.25">
      <c r="W143" s="3"/>
    </row>
    <row r="144" spans="23:23" x14ac:dyDescent="0.25">
      <c r="W144" s="3"/>
    </row>
    <row r="145" spans="23:23" x14ac:dyDescent="0.25">
      <c r="W145" s="3"/>
    </row>
    <row r="146" spans="23:23" x14ac:dyDescent="0.25">
      <c r="W146" s="3"/>
    </row>
    <row r="147" spans="23:23" x14ac:dyDescent="0.25">
      <c r="W147" s="3"/>
    </row>
    <row r="148" spans="23:23" x14ac:dyDescent="0.25">
      <c r="W148" s="3"/>
    </row>
    <row r="149" spans="23:23" x14ac:dyDescent="0.25">
      <c r="W149" s="3"/>
    </row>
    <row r="150" spans="23:23" x14ac:dyDescent="0.25">
      <c r="W150" s="3"/>
    </row>
    <row r="151" spans="23:23" x14ac:dyDescent="0.25">
      <c r="W151" s="3"/>
    </row>
    <row r="152" spans="23:23" x14ac:dyDescent="0.25">
      <c r="W152" s="3"/>
    </row>
    <row r="153" spans="23:23" x14ac:dyDescent="0.25">
      <c r="W153" s="3"/>
    </row>
    <row r="154" spans="23:23" x14ac:dyDescent="0.25">
      <c r="W154" s="3"/>
    </row>
    <row r="155" spans="23:23" x14ac:dyDescent="0.25">
      <c r="W155" s="3"/>
    </row>
    <row r="156" spans="23:23" x14ac:dyDescent="0.25">
      <c r="W156" s="3"/>
    </row>
    <row r="157" spans="23:23" x14ac:dyDescent="0.25">
      <c r="W157" s="3"/>
    </row>
    <row r="158" spans="23:23" x14ac:dyDescent="0.25">
      <c r="W158" s="3"/>
    </row>
    <row r="159" spans="23:23" x14ac:dyDescent="0.25">
      <c r="W159" s="3"/>
    </row>
    <row r="160" spans="23:23" x14ac:dyDescent="0.25">
      <c r="W160" s="3"/>
    </row>
    <row r="161" spans="23:23" x14ac:dyDescent="0.25">
      <c r="W161" s="3"/>
    </row>
    <row r="162" spans="23:23" x14ac:dyDescent="0.25">
      <c r="W162" s="3"/>
    </row>
    <row r="163" spans="23:23" x14ac:dyDescent="0.25">
      <c r="W163" s="3"/>
    </row>
    <row r="164" spans="23:23" x14ac:dyDescent="0.25">
      <c r="W164" s="3"/>
    </row>
    <row r="165" spans="23:23" x14ac:dyDescent="0.25">
      <c r="W165" s="3"/>
    </row>
    <row r="166" spans="23:23" x14ac:dyDescent="0.25">
      <c r="W166" s="3"/>
    </row>
    <row r="167" spans="23:23" x14ac:dyDescent="0.25">
      <c r="W167" s="3"/>
    </row>
    <row r="168" spans="23:23" x14ac:dyDescent="0.25">
      <c r="W168" s="3"/>
    </row>
    <row r="169" spans="23:23" x14ac:dyDescent="0.25">
      <c r="W169" s="3"/>
    </row>
    <row r="170" spans="23:23" x14ac:dyDescent="0.25">
      <c r="W170" s="3"/>
    </row>
    <row r="171" spans="23:23" x14ac:dyDescent="0.25">
      <c r="W171" s="3"/>
    </row>
    <row r="172" spans="23:23" x14ac:dyDescent="0.25">
      <c r="W172" s="3"/>
    </row>
    <row r="173" spans="23:23" x14ac:dyDescent="0.25">
      <c r="W173" s="3"/>
    </row>
    <row r="174" spans="23:23" x14ac:dyDescent="0.25">
      <c r="W174" s="3"/>
    </row>
    <row r="175" spans="23:23" x14ac:dyDescent="0.25">
      <c r="W175" s="3"/>
    </row>
    <row r="176" spans="23:23" x14ac:dyDescent="0.25">
      <c r="W176" s="3"/>
    </row>
    <row r="177" spans="23:23" x14ac:dyDescent="0.25">
      <c r="W177" s="3"/>
    </row>
    <row r="178" spans="23:23" x14ac:dyDescent="0.25">
      <c r="W178" s="3"/>
    </row>
    <row r="179" spans="23:23" x14ac:dyDescent="0.25">
      <c r="W179" s="3"/>
    </row>
    <row r="180" spans="23:23" x14ac:dyDescent="0.25">
      <c r="W180" s="3"/>
    </row>
    <row r="181" spans="23:23" x14ac:dyDescent="0.25">
      <c r="W181" s="3"/>
    </row>
    <row r="182" spans="23:23" x14ac:dyDescent="0.25">
      <c r="W182" s="3"/>
    </row>
    <row r="183" spans="23:23" x14ac:dyDescent="0.25">
      <c r="W183" s="3"/>
    </row>
    <row r="184" spans="23:23" x14ac:dyDescent="0.25">
      <c r="W184" s="3"/>
    </row>
    <row r="185" spans="23:23" x14ac:dyDescent="0.25">
      <c r="W185" s="3"/>
    </row>
    <row r="186" spans="23:23" x14ac:dyDescent="0.25">
      <c r="W186" s="3"/>
    </row>
    <row r="187" spans="23:23" x14ac:dyDescent="0.25">
      <c r="W187" s="3"/>
    </row>
    <row r="188" spans="23:23" x14ac:dyDescent="0.25">
      <c r="W188" s="3"/>
    </row>
    <row r="189" spans="23:23" x14ac:dyDescent="0.25">
      <c r="W189" s="3"/>
    </row>
    <row r="190" spans="23:23" x14ac:dyDescent="0.25">
      <c r="W190" s="3"/>
    </row>
    <row r="191" spans="23:23" x14ac:dyDescent="0.25">
      <c r="W191" s="3"/>
    </row>
    <row r="192" spans="23:23" x14ac:dyDescent="0.25">
      <c r="W192" s="3"/>
    </row>
    <row r="193" spans="23:23" x14ac:dyDescent="0.25">
      <c r="W193" s="3"/>
    </row>
    <row r="194" spans="23:23" x14ac:dyDescent="0.25">
      <c r="W194" s="3"/>
    </row>
    <row r="195" spans="23:23" x14ac:dyDescent="0.25">
      <c r="W195" s="3"/>
    </row>
    <row r="196" spans="23:23" x14ac:dyDescent="0.25">
      <c r="W196" s="3"/>
    </row>
    <row r="197" spans="23:23" x14ac:dyDescent="0.25">
      <c r="W197" s="3"/>
    </row>
    <row r="198" spans="23:23" x14ac:dyDescent="0.25">
      <c r="W198" s="3"/>
    </row>
    <row r="199" spans="23:23" x14ac:dyDescent="0.25">
      <c r="W199" s="3"/>
    </row>
    <row r="200" spans="23:23" x14ac:dyDescent="0.25">
      <c r="W200" s="3"/>
    </row>
    <row r="201" spans="23:23" x14ac:dyDescent="0.25">
      <c r="W201" s="3"/>
    </row>
    <row r="202" spans="23:23" x14ac:dyDescent="0.25">
      <c r="W202" s="3"/>
    </row>
    <row r="203" spans="23:23" x14ac:dyDescent="0.25">
      <c r="W203" s="3"/>
    </row>
    <row r="204" spans="23:23" x14ac:dyDescent="0.25">
      <c r="W20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J8" workbookViewId="0">
      <selection activeCell="L19" sqref="L19"/>
    </sheetView>
  </sheetViews>
  <sheetFormatPr defaultRowHeight="15" x14ac:dyDescent="0.25"/>
  <cols>
    <col min="1" max="1" width="14" customWidth="1"/>
    <col min="10" max="10" width="19.42578125" customWidth="1"/>
  </cols>
  <sheetData>
    <row r="1" spans="1:16" x14ac:dyDescent="0.25">
      <c r="A1" t="s">
        <v>39</v>
      </c>
      <c r="B1" t="s">
        <v>35</v>
      </c>
      <c r="E1" t="s">
        <v>36</v>
      </c>
      <c r="G1" t="s">
        <v>38</v>
      </c>
      <c r="H1">
        <v>64000</v>
      </c>
      <c r="I1" t="s">
        <v>41</v>
      </c>
    </row>
    <row r="2" spans="1:16" x14ac:dyDescent="0.25">
      <c r="A2">
        <v>1</v>
      </c>
      <c r="B2" s="4" t="s">
        <v>34</v>
      </c>
    </row>
    <row r="3" spans="1:16" x14ac:dyDescent="0.25">
      <c r="A3">
        <v>2.25</v>
      </c>
    </row>
    <row r="4" spans="1:16" x14ac:dyDescent="0.25">
      <c r="A4">
        <v>3</v>
      </c>
      <c r="E4">
        <v>70</v>
      </c>
      <c r="F4" t="s">
        <v>37</v>
      </c>
      <c r="H4">
        <v>180</v>
      </c>
      <c r="I4" t="s">
        <v>37</v>
      </c>
      <c r="J4" t="s">
        <v>43</v>
      </c>
    </row>
    <row r="5" spans="1:16" x14ac:dyDescent="0.25">
      <c r="E5">
        <f>E4/H1</f>
        <v>1.0937500000000001E-3</v>
      </c>
      <c r="F5" t="s">
        <v>40</v>
      </c>
      <c r="H5">
        <f>H4/H1</f>
        <v>2.8124999999999999E-3</v>
      </c>
      <c r="J5" t="s">
        <v>44</v>
      </c>
    </row>
    <row r="6" spans="1:16" x14ac:dyDescent="0.25">
      <c r="E6">
        <f>E5*10^3</f>
        <v>1.09375</v>
      </c>
      <c r="F6" t="s">
        <v>42</v>
      </c>
      <c r="H6">
        <f>H5*10^3</f>
        <v>2.8125</v>
      </c>
      <c r="J6" t="s">
        <v>45</v>
      </c>
    </row>
    <row r="8" spans="1:16" x14ac:dyDescent="0.25">
      <c r="B8" t="s">
        <v>33</v>
      </c>
      <c r="C8">
        <v>1</v>
      </c>
      <c r="F8" t="s">
        <v>33</v>
      </c>
      <c r="G8">
        <v>2.25</v>
      </c>
      <c r="I8" t="s">
        <v>46</v>
      </c>
      <c r="J8">
        <f>SUM(G10:G78)/COUNT(G10:G78)</f>
        <v>-0.69865332779490075</v>
      </c>
      <c r="O8" t="s">
        <v>33</v>
      </c>
      <c r="P8">
        <v>3</v>
      </c>
    </row>
    <row r="9" spans="1:16" x14ac:dyDescent="0.25">
      <c r="A9" t="s">
        <v>18</v>
      </c>
      <c r="B9" t="s">
        <v>19</v>
      </c>
      <c r="C9" t="s">
        <v>17</v>
      </c>
      <c r="F9" t="s">
        <v>18</v>
      </c>
      <c r="G9" t="s">
        <v>19</v>
      </c>
      <c r="H9" t="s">
        <v>17</v>
      </c>
      <c r="M9" t="s">
        <v>18</v>
      </c>
      <c r="N9" t="s">
        <v>19</v>
      </c>
      <c r="O9" t="s">
        <v>17</v>
      </c>
    </row>
    <row r="10" spans="1:16" x14ac:dyDescent="0.25">
      <c r="A10">
        <v>0</v>
      </c>
      <c r="B10">
        <v>-1.4800682879535501</v>
      </c>
      <c r="C10">
        <v>0</v>
      </c>
      <c r="F10">
        <v>0</v>
      </c>
      <c r="G10">
        <v>-1.92429184142706</v>
      </c>
      <c r="H10">
        <v>0</v>
      </c>
      <c r="M10">
        <v>0</v>
      </c>
      <c r="N10">
        <v>-2.0872766403541401</v>
      </c>
      <c r="O10">
        <v>0</v>
      </c>
    </row>
    <row r="11" spans="1:16" x14ac:dyDescent="0.25">
      <c r="A11">
        <v>2.8040902715408401E-4</v>
      </c>
      <c r="B11">
        <v>-1.4799939345522299</v>
      </c>
      <c r="C11" s="2">
        <v>5.0236466736634298E-5</v>
      </c>
      <c r="F11">
        <v>2.15676489299504E-4</v>
      </c>
      <c r="G11">
        <v>-1.92419517180397</v>
      </c>
      <c r="H11" s="2">
        <v>5.0236466736634298E-5</v>
      </c>
      <c r="K11" t="s">
        <v>46</v>
      </c>
      <c r="M11">
        <v>1.9883541104367001E-4</v>
      </c>
      <c r="N11">
        <v>-2.0871717829506302</v>
      </c>
      <c r="O11" s="2">
        <v>5.0236466736634298E-5</v>
      </c>
    </row>
    <row r="12" spans="1:16" x14ac:dyDescent="0.25">
      <c r="A12">
        <v>5.6081805430816803E-4</v>
      </c>
      <c r="B12">
        <v>-1.4799195848861699</v>
      </c>
      <c r="C12">
        <v>1.0047040977067801E-4</v>
      </c>
      <c r="F12">
        <v>4.3135297859900801E-4</v>
      </c>
      <c r="G12">
        <v>-1.9240985070372301</v>
      </c>
      <c r="H12">
        <v>1.0047040977067801E-4</v>
      </c>
      <c r="K12">
        <f>SUM(N10:N78)/COUNT(N10:N78)</f>
        <v>-0.75777184695256994</v>
      </c>
      <c r="M12">
        <v>3.9767082208733899E-4</v>
      </c>
      <c r="N12">
        <v>-2.08706693081478</v>
      </c>
      <c r="O12">
        <v>1.0047040977067801E-4</v>
      </c>
    </row>
    <row r="13" spans="1:16" x14ac:dyDescent="0.25">
      <c r="A13">
        <v>8.4122708146225095E-4</v>
      </c>
      <c r="B13">
        <v>-1.47984523895517</v>
      </c>
      <c r="C13">
        <v>1.5070182922891399E-4</v>
      </c>
      <c r="D13" t="s">
        <v>47</v>
      </c>
      <c r="F13">
        <v>6.4702946789851196E-4</v>
      </c>
      <c r="G13">
        <v>-1.9240018471265801</v>
      </c>
      <c r="H13">
        <v>1.5070182922891399E-4</v>
      </c>
      <c r="M13">
        <v>5.9650623313100897E-4</v>
      </c>
      <c r="N13">
        <v>-2.0869620839463301</v>
      </c>
      <c r="O13">
        <v>1.5070182922891399E-4</v>
      </c>
    </row>
    <row r="14" spans="1:16" x14ac:dyDescent="0.25">
      <c r="A14">
        <v>1.12163610861634E-3</v>
      </c>
      <c r="B14">
        <v>-1.4797708967590499</v>
      </c>
      <c r="C14">
        <v>2.00930725238117E-4</v>
      </c>
      <c r="D14">
        <f>(SUM(B10:B74)/COUNT(B10:B74))</f>
        <v>-0.57089238575189638</v>
      </c>
      <c r="F14">
        <v>8.6270595719801699E-4</v>
      </c>
      <c r="G14">
        <v>-1.92390519207179</v>
      </c>
      <c r="H14">
        <v>2.00930725238117E-4</v>
      </c>
      <c r="M14">
        <v>7.9534164417467896E-4</v>
      </c>
      <c r="N14">
        <v>-2.0868572423450198</v>
      </c>
      <c r="O14">
        <v>2.00930725238117E-4</v>
      </c>
    </row>
    <row r="15" spans="1:16" x14ac:dyDescent="0.25">
      <c r="A15">
        <v>2.5236812443867498E-3</v>
      </c>
      <c r="B15">
        <v>-1.4793992417950299</v>
      </c>
      <c r="C15">
        <v>4.5203735798534002E-4</v>
      </c>
      <c r="F15">
        <v>1.94108840369554E-3</v>
      </c>
      <c r="G15">
        <v>-1.9234219896270599</v>
      </c>
      <c r="H15">
        <v>4.5203735798534002E-4</v>
      </c>
      <c r="M15">
        <v>1.78951869939303E-3</v>
      </c>
      <c r="N15">
        <v>-2.0863331133362499</v>
      </c>
      <c r="O15">
        <v>4.5203735798534002E-4</v>
      </c>
    </row>
    <row r="16" spans="1:16" x14ac:dyDescent="0.25">
      <c r="A16">
        <v>3.9257263801571697E-3</v>
      </c>
      <c r="B16">
        <v>-1.4790276801747799</v>
      </c>
      <c r="C16">
        <v>7.0308092351941103E-4</v>
      </c>
      <c r="F16">
        <v>3.0194708501930598E-3</v>
      </c>
      <c r="G16">
        <v>-1.9229389085420601</v>
      </c>
      <c r="H16">
        <v>7.0308092351941103E-4</v>
      </c>
      <c r="M16">
        <v>2.78369575461137E-3</v>
      </c>
      <c r="N16">
        <v>-2.0858091159662</v>
      </c>
      <c r="O16">
        <v>7.0308092351941103E-4</v>
      </c>
    </row>
    <row r="17" spans="1:15" x14ac:dyDescent="0.25">
      <c r="A17">
        <v>5.32777151592759E-3</v>
      </c>
      <c r="B17">
        <v>-1.4786562118748801</v>
      </c>
      <c r="C17">
        <v>9.5406143768011001E-4</v>
      </c>
      <c r="F17">
        <v>4.0978532966905803E-3</v>
      </c>
      <c r="G17">
        <v>-1.92245594878631</v>
      </c>
      <c r="H17">
        <v>9.5406143768011001E-4</v>
      </c>
      <c r="M17">
        <v>3.77787280982972E-3</v>
      </c>
      <c r="N17">
        <v>-2.0852852502018102</v>
      </c>
      <c r="O17">
        <v>9.5406143768010903E-4</v>
      </c>
    </row>
    <row r="18" spans="1:15" x14ac:dyDescent="0.25">
      <c r="A18">
        <v>6.7298166516980102E-3</v>
      </c>
      <c r="B18">
        <v>-1.4782848368718799</v>
      </c>
      <c r="C18">
        <v>1.2049789163032401E-3</v>
      </c>
      <c r="F18">
        <v>5.1762357431881E-3</v>
      </c>
      <c r="G18">
        <v>-1.9219731103293201</v>
      </c>
      <c r="H18">
        <v>1.2049789163032401E-3</v>
      </c>
      <c r="M18">
        <v>4.7720498650480701E-3</v>
      </c>
      <c r="N18">
        <v>-2.0847615160100199</v>
      </c>
      <c r="O18">
        <v>1.2049789163032401E-3</v>
      </c>
    </row>
    <row r="19" spans="1:15" x14ac:dyDescent="0.25">
      <c r="A19">
        <v>1.37400423305501E-2</v>
      </c>
      <c r="B19">
        <v>-1.4764293604904399</v>
      </c>
      <c r="C19">
        <v>2.4586213303311099E-3</v>
      </c>
      <c r="F19">
        <v>1.05681479756757E-2</v>
      </c>
      <c r="G19">
        <v>-1.9195607364599401</v>
      </c>
      <c r="H19">
        <v>2.4586213303311099E-3</v>
      </c>
      <c r="M19">
        <v>9.7429351411398094E-3</v>
      </c>
      <c r="N19">
        <v>-2.0821448174838699</v>
      </c>
      <c r="O19">
        <v>2.4586213303311099E-3</v>
      </c>
    </row>
    <row r="20" spans="1:15" x14ac:dyDescent="0.25">
      <c r="A20">
        <v>2.07502680094022E-2</v>
      </c>
      <c r="B20">
        <v>-1.47457621301918</v>
      </c>
      <c r="C20">
        <v>3.71069022900322E-3</v>
      </c>
      <c r="F20">
        <v>1.5960060208163301E-2</v>
      </c>
      <c r="G20">
        <v>-1.91715139049332</v>
      </c>
      <c r="H20">
        <v>3.71069022900322E-3</v>
      </c>
      <c r="M20">
        <v>1.4713820417231601E-2</v>
      </c>
      <c r="N20">
        <v>-2.07953140331955</v>
      </c>
      <c r="O20">
        <v>3.71069022900323E-3</v>
      </c>
    </row>
    <row r="21" spans="1:15" x14ac:dyDescent="0.25">
      <c r="A21">
        <v>2.7760493688254301E-2</v>
      </c>
      <c r="B21">
        <v>-1.4727253915349601</v>
      </c>
      <c r="C21">
        <v>4.9611875873242298E-3</v>
      </c>
      <c r="F21">
        <v>2.1351972440650901E-2</v>
      </c>
      <c r="G21">
        <v>-1.91474506862898</v>
      </c>
      <c r="H21">
        <v>4.9611875873242298E-3</v>
      </c>
      <c r="M21">
        <v>1.9684705693323298E-2</v>
      </c>
      <c r="N21">
        <v>-2.0769212693947101</v>
      </c>
      <c r="O21">
        <v>4.9611875873242402E-3</v>
      </c>
    </row>
    <row r="22" spans="1:15" x14ac:dyDescent="0.25">
      <c r="A22">
        <v>3.4770719367106399E-2</v>
      </c>
      <c r="B22">
        <v>-1.4708768931183001</v>
      </c>
      <c r="C22">
        <v>6.2101153778223398E-3</v>
      </c>
      <c r="F22">
        <v>2.6743884673138499E-2</v>
      </c>
      <c r="G22">
        <v>-1.91234176707119</v>
      </c>
      <c r="H22">
        <v>6.2101153778223398E-3</v>
      </c>
      <c r="M22">
        <v>2.4655590969415001E-2</v>
      </c>
      <c r="N22">
        <v>-2.0743144115921099</v>
      </c>
      <c r="O22">
        <v>6.2101153778223398E-3</v>
      </c>
    </row>
    <row r="23" spans="1:15" x14ac:dyDescent="0.25">
      <c r="A23">
        <v>6.9821847761366906E-2</v>
      </c>
      <c r="B23">
        <v>-1.4616691451175801</v>
      </c>
      <c r="C23">
        <v>1.2431279681971301E-2</v>
      </c>
      <c r="F23">
        <v>5.3703445835576499E-2</v>
      </c>
      <c r="G23">
        <v>-1.9003704313565399</v>
      </c>
      <c r="H23">
        <v>1.2431279681971301E-2</v>
      </c>
      <c r="M23">
        <v>4.9510017349873703E-2</v>
      </c>
      <c r="N23">
        <v>-2.0613291206642499</v>
      </c>
      <c r="O23">
        <v>1.2431279681971301E-2</v>
      </c>
    </row>
    <row r="24" spans="1:15" x14ac:dyDescent="0.25">
      <c r="A24">
        <v>0.104872976155627</v>
      </c>
      <c r="B24">
        <v>-1.45251903798957</v>
      </c>
      <c r="C24">
        <v>1.8613499247440601E-2</v>
      </c>
      <c r="F24">
        <v>8.0663006998014597E-2</v>
      </c>
      <c r="G24">
        <v>-1.8884740366848001</v>
      </c>
      <c r="H24">
        <v>1.8613499247440601E-2</v>
      </c>
      <c r="M24">
        <v>7.4364443730332394E-2</v>
      </c>
      <c r="N24">
        <v>-2.04842511817971</v>
      </c>
      <c r="O24">
        <v>1.8613499247440601E-2</v>
      </c>
    </row>
    <row r="25" spans="1:15" x14ac:dyDescent="0.25">
      <c r="A25">
        <v>0.13992410454988799</v>
      </c>
      <c r="B25">
        <v>-1.44342621090388</v>
      </c>
      <c r="C25">
        <v>2.47570178672872E-2</v>
      </c>
      <c r="F25">
        <v>0.107622568160453</v>
      </c>
      <c r="G25">
        <v>-1.8766521139269701</v>
      </c>
      <c r="H25">
        <v>2.47570178672872E-2</v>
      </c>
      <c r="M25">
        <v>9.9218870110791099E-2</v>
      </c>
      <c r="N25">
        <v>-2.0356018952749202</v>
      </c>
      <c r="O25">
        <v>2.47570178672873E-2</v>
      </c>
    </row>
    <row r="26" spans="1:15" x14ac:dyDescent="0.25">
      <c r="A26">
        <v>0.17497523294414799</v>
      </c>
      <c r="B26">
        <v>-1.4343903052771501</v>
      </c>
      <c r="C26">
        <v>3.0862077816393201E-2</v>
      </c>
      <c r="F26">
        <v>0.13458212932289099</v>
      </c>
      <c r="G26">
        <v>-1.86490419687548</v>
      </c>
      <c r="H26">
        <v>3.0862077816393201E-2</v>
      </c>
      <c r="M26">
        <v>0.12407329649125</v>
      </c>
      <c r="N26">
        <v>-2.02285894625519</v>
      </c>
      <c r="O26">
        <v>3.0862077816393201E-2</v>
      </c>
    </row>
    <row r="27" spans="1:15" x14ac:dyDescent="0.25">
      <c r="A27">
        <v>0.35023087491545102</v>
      </c>
      <c r="B27">
        <v>-1.39005218721365</v>
      </c>
      <c r="C27">
        <v>6.0818883474873103E-2</v>
      </c>
      <c r="F27">
        <v>0.26937993513508102</v>
      </c>
      <c r="G27">
        <v>-1.80725856015165</v>
      </c>
      <c r="H27">
        <v>6.0818883474873103E-2</v>
      </c>
      <c r="M27">
        <v>0.24834542839354301</v>
      </c>
      <c r="N27">
        <v>-1.96033080558462</v>
      </c>
      <c r="O27">
        <v>6.0818883474873103E-2</v>
      </c>
    </row>
    <row r="28" spans="1:15" x14ac:dyDescent="0.25">
      <c r="A28">
        <v>0.52548651688675296</v>
      </c>
      <c r="B28">
        <v>-1.34708460359487</v>
      </c>
      <c r="C28">
        <v>8.9849695072216296E-2</v>
      </c>
      <c r="F28">
        <v>0.40417774094727099</v>
      </c>
      <c r="G28">
        <v>-1.7513948062448801</v>
      </c>
      <c r="H28">
        <v>8.9849695072216296E-2</v>
      </c>
      <c r="M28">
        <v>0.37261756029583698</v>
      </c>
      <c r="N28">
        <v>-1.89973547068696</v>
      </c>
      <c r="O28">
        <v>8.9849695072216296E-2</v>
      </c>
    </row>
    <row r="29" spans="1:15" x14ac:dyDescent="0.25">
      <c r="A29">
        <v>0.70074215885805502</v>
      </c>
      <c r="B29">
        <v>-1.30544520415439</v>
      </c>
      <c r="C29">
        <v>0.117983126333044</v>
      </c>
      <c r="F29">
        <v>0.53897554675946102</v>
      </c>
      <c r="G29">
        <v>-1.69725787399832</v>
      </c>
      <c r="H29">
        <v>0.117983126333044</v>
      </c>
      <c r="M29">
        <v>0.49688969219813001</v>
      </c>
      <c r="N29">
        <v>-1.84101321680323</v>
      </c>
      <c r="O29">
        <v>0.117983126333044</v>
      </c>
    </row>
    <row r="30" spans="1:15" x14ac:dyDescent="0.25">
      <c r="A30">
        <v>0.87599780082935796</v>
      </c>
      <c r="B30">
        <v>-1.2650929077262101</v>
      </c>
      <c r="C30">
        <v>0.14524693352127999</v>
      </c>
      <c r="F30">
        <v>0.67377335257165105</v>
      </c>
      <c r="G30">
        <v>-1.6447943522597599</v>
      </c>
      <c r="H30">
        <v>0.14524693352127999</v>
      </c>
      <c r="M30">
        <v>0.62116182410042398</v>
      </c>
      <c r="N30">
        <v>-1.7841061089321</v>
      </c>
      <c r="O30">
        <v>0.14524693352127999</v>
      </c>
    </row>
    <row r="31" spans="1:15" x14ac:dyDescent="0.25">
      <c r="A31">
        <v>1.6649887648092401</v>
      </c>
      <c r="B31">
        <v>-1.09829027747061</v>
      </c>
      <c r="C31">
        <v>0.25794621342155699</v>
      </c>
      <c r="F31">
        <v>1.28062543191569</v>
      </c>
      <c r="G31">
        <v>-1.4279280474187901</v>
      </c>
      <c r="H31">
        <v>0.25794621341852098</v>
      </c>
      <c r="M31">
        <v>1.18062791626301</v>
      </c>
      <c r="N31">
        <v>-1.5488715346166599</v>
      </c>
      <c r="O31">
        <v>0.25794621341909701</v>
      </c>
    </row>
    <row r="32" spans="1:15" x14ac:dyDescent="0.25">
      <c r="A32">
        <v>2.4539797287891298</v>
      </c>
      <c r="B32">
        <v>-0.95349020246888305</v>
      </c>
      <c r="C32">
        <v>0.35577958785452601</v>
      </c>
      <c r="F32">
        <v>1.88747751125973</v>
      </c>
      <c r="G32">
        <v>-1.23966808318245</v>
      </c>
      <c r="H32">
        <v>0.35577958784925501</v>
      </c>
      <c r="M32">
        <v>1.74009400842559</v>
      </c>
      <c r="N32">
        <v>-1.3446662175194799</v>
      </c>
      <c r="O32">
        <v>0.35577958785025399</v>
      </c>
    </row>
    <row r="33" spans="1:15" x14ac:dyDescent="0.25">
      <c r="A33">
        <v>3.2429706927690201</v>
      </c>
      <c r="B33">
        <v>-0.82783411418187902</v>
      </c>
      <c r="C33">
        <v>0.44067843293467102</v>
      </c>
      <c r="F33">
        <v>2.4943295906037699</v>
      </c>
      <c r="G33">
        <v>-1.0762979282512</v>
      </c>
      <c r="H33">
        <v>0.440678432927813</v>
      </c>
      <c r="M33">
        <v>2.2995601005881801</v>
      </c>
      <c r="N33">
        <v>-1.16745884139334</v>
      </c>
      <c r="O33">
        <v>0.44067843292911302</v>
      </c>
    </row>
    <row r="34" spans="1:15" x14ac:dyDescent="0.25">
      <c r="A34">
        <v>4.0319616567488996</v>
      </c>
      <c r="B34">
        <v>-0.71874334119982097</v>
      </c>
      <c r="C34">
        <v>0.51438501382013502</v>
      </c>
      <c r="F34">
        <v>3.1011816699478101</v>
      </c>
      <c r="G34">
        <v>-0.93446495599589596</v>
      </c>
      <c r="H34">
        <v>0.51438501381220003</v>
      </c>
      <c r="M34">
        <v>2.8590261927507599</v>
      </c>
      <c r="N34">
        <v>-1.01361281687255</v>
      </c>
      <c r="O34">
        <v>0.51438501381370505</v>
      </c>
    </row>
    <row r="35" spans="1:15" x14ac:dyDescent="0.25">
      <c r="A35">
        <v>5.0393859922236102</v>
      </c>
      <c r="B35">
        <v>-0.59996663833543395</v>
      </c>
      <c r="C35">
        <v>0.59463583996857905</v>
      </c>
      <c r="F35">
        <v>3.87604168823911</v>
      </c>
      <c r="G35">
        <v>-0.78003894596840695</v>
      </c>
      <c r="H35">
        <v>0.59463583996181701</v>
      </c>
      <c r="M35">
        <v>3.5733813398449201</v>
      </c>
      <c r="N35">
        <v>-0.84610714208181304</v>
      </c>
      <c r="O35">
        <v>0.59463583996309399</v>
      </c>
    </row>
    <row r="36" spans="1:15" x14ac:dyDescent="0.25">
      <c r="A36">
        <v>6.0468103276983198</v>
      </c>
      <c r="B36">
        <v>-0.50083310360743905</v>
      </c>
      <c r="C36">
        <v>0.66161486758159804</v>
      </c>
      <c r="F36">
        <v>4.6509017065304201</v>
      </c>
      <c r="G36">
        <v>-0.65115174958402999</v>
      </c>
      <c r="H36">
        <v>0.66161486757583698</v>
      </c>
      <c r="M36">
        <v>4.2877364869390897</v>
      </c>
      <c r="N36">
        <v>-0.70630338234983803</v>
      </c>
      <c r="O36">
        <v>0.66161486757692001</v>
      </c>
    </row>
    <row r="37" spans="1:15" x14ac:dyDescent="0.25">
      <c r="A37">
        <v>7.0542346631730304</v>
      </c>
      <c r="B37">
        <v>-0.41819367534431201</v>
      </c>
      <c r="C37">
        <v>0.71744974286116403</v>
      </c>
      <c r="F37">
        <v>5.4257617248217196</v>
      </c>
      <c r="G37">
        <v>-0.54370915461481895</v>
      </c>
      <c r="H37">
        <v>0.71744974285625795</v>
      </c>
      <c r="M37">
        <v>5.00209163403325</v>
      </c>
      <c r="N37">
        <v>-0.58976055146027195</v>
      </c>
      <c r="O37">
        <v>0.717449742857176</v>
      </c>
    </row>
    <row r="38" spans="1:15" x14ac:dyDescent="0.25">
      <c r="A38">
        <v>8.06165899864774</v>
      </c>
      <c r="B38">
        <v>-0.34920810895187299</v>
      </c>
      <c r="C38">
        <v>0.76405946144909698</v>
      </c>
      <c r="F38">
        <v>6.2006217431130297</v>
      </c>
      <c r="G38">
        <v>-0.45401845340344499</v>
      </c>
      <c r="H38">
        <v>0.76405946144492098</v>
      </c>
      <c r="M38">
        <v>5.71644678112742</v>
      </c>
      <c r="N38">
        <v>-0.49247317463696799</v>
      </c>
      <c r="O38">
        <v>0.76405946144569903</v>
      </c>
    </row>
    <row r="39" spans="1:15" x14ac:dyDescent="0.25">
      <c r="A39">
        <v>9.2686795587960908</v>
      </c>
      <c r="B39">
        <v>-0.28118835347993998</v>
      </c>
      <c r="C39">
        <v>0.81001663519949396</v>
      </c>
      <c r="F39">
        <v>7.1290011165095004</v>
      </c>
      <c r="G39">
        <v>-0.36558343889928102</v>
      </c>
      <c r="H39">
        <v>0.81001663519595601</v>
      </c>
      <c r="M39">
        <v>6.5723337390125698</v>
      </c>
      <c r="N39">
        <v>-0.39654783940998001</v>
      </c>
      <c r="O39">
        <v>0.81001663519661704</v>
      </c>
    </row>
    <row r="40" spans="1:15" x14ac:dyDescent="0.25">
      <c r="A40">
        <v>10.475700118944401</v>
      </c>
      <c r="B40">
        <v>-0.22643041282901499</v>
      </c>
      <c r="C40">
        <v>0.847013536691544</v>
      </c>
      <c r="F40">
        <v>8.0573804899059596</v>
      </c>
      <c r="G40">
        <v>-0.29439060319899402</v>
      </c>
      <c r="H40">
        <v>0.84701353668855495</v>
      </c>
      <c r="M40">
        <v>7.4282206968977196</v>
      </c>
      <c r="N40">
        <v>-0.319325071159208</v>
      </c>
      <c r="O40">
        <v>0.84701353668911405</v>
      </c>
    </row>
    <row r="41" spans="1:15" x14ac:dyDescent="0.25">
      <c r="A41">
        <v>11.6827206790928</v>
      </c>
      <c r="B41">
        <v>-0.18248533856396201</v>
      </c>
      <c r="C41">
        <v>0.87670478446891198</v>
      </c>
      <c r="F41">
        <v>8.9857598633024303</v>
      </c>
      <c r="G41">
        <v>-0.237255977338313</v>
      </c>
      <c r="H41">
        <v>0.876704784466392</v>
      </c>
      <c r="M41">
        <v>8.2841076547828703</v>
      </c>
      <c r="N41">
        <v>-0.25735122324974302</v>
      </c>
      <c r="O41">
        <v>0.87670478446686395</v>
      </c>
    </row>
    <row r="42" spans="1:15" x14ac:dyDescent="0.25">
      <c r="A42">
        <v>12.8897412392412</v>
      </c>
      <c r="B42">
        <v>-0.14709888546904001</v>
      </c>
      <c r="C42">
        <v>0.90061344691572998</v>
      </c>
      <c r="F42">
        <v>9.9141392366988992</v>
      </c>
      <c r="G42">
        <v>-0.191248733251697</v>
      </c>
      <c r="H42">
        <v>0.90061344691361001</v>
      </c>
      <c r="M42">
        <v>9.1399946126680192</v>
      </c>
      <c r="N42">
        <v>-0.207447230621708</v>
      </c>
      <c r="O42">
        <v>0.90061344691400802</v>
      </c>
    </row>
    <row r="43" spans="1:15" x14ac:dyDescent="0.25">
      <c r="A43">
        <v>14.3161585011798</v>
      </c>
      <c r="B43">
        <v>-0.113807745601679</v>
      </c>
      <c r="C43">
        <v>0.92310642250227704</v>
      </c>
      <c r="F43">
        <v>11.011267494131699</v>
      </c>
      <c r="G43">
        <v>-0.147965683840308</v>
      </c>
      <c r="H43">
        <v>0.92310642250056196</v>
      </c>
      <c r="M43">
        <v>10.1514537139495</v>
      </c>
      <c r="N43">
        <v>-0.16049816810716699</v>
      </c>
      <c r="O43">
        <v>0.92310642250088304</v>
      </c>
    </row>
    <row r="44" spans="1:15" x14ac:dyDescent="0.25">
      <c r="A44">
        <v>15.742575763118399</v>
      </c>
      <c r="B44">
        <v>-8.8057702067948995E-2</v>
      </c>
      <c r="C44">
        <v>0.94050429781878198</v>
      </c>
      <c r="F44">
        <v>12.108395751564499</v>
      </c>
      <c r="G44">
        <v>-0.114487094309955</v>
      </c>
      <c r="H44">
        <v>0.94050429781739797</v>
      </c>
      <c r="M44">
        <v>11.162912815231</v>
      </c>
      <c r="N44">
        <v>-0.12418398936667099</v>
      </c>
      <c r="O44">
        <v>0.94050429781765699</v>
      </c>
    </row>
    <row r="45" spans="1:15" x14ac:dyDescent="0.25">
      <c r="A45">
        <v>17.168993025056999</v>
      </c>
      <c r="B45">
        <v>-6.8292612613524206E-2</v>
      </c>
      <c r="C45">
        <v>0.95385847182230299</v>
      </c>
      <c r="F45">
        <v>13.205524008997401</v>
      </c>
      <c r="G45">
        <v>-8.8789766225466304E-2</v>
      </c>
      <c r="H45">
        <v>0.95385847182118699</v>
      </c>
      <c r="M45">
        <v>12.1743719165125</v>
      </c>
      <c r="N45">
        <v>-9.63101339174426E-2</v>
      </c>
      <c r="O45">
        <v>0.95385847182139605</v>
      </c>
    </row>
    <row r="46" spans="1:15" x14ac:dyDescent="0.25">
      <c r="A46">
        <v>18.595410286995602</v>
      </c>
      <c r="B46">
        <v>-5.3002221362707401E-2</v>
      </c>
      <c r="C46">
        <v>0.96418934059049899</v>
      </c>
      <c r="F46">
        <v>14.302652266430201</v>
      </c>
      <c r="G46">
        <v>-6.8910159739553806E-2</v>
      </c>
      <c r="H46">
        <v>0.96418934058960104</v>
      </c>
      <c r="M46">
        <v>13.185831017793999</v>
      </c>
      <c r="N46">
        <v>-7.4746752862653407E-2</v>
      </c>
      <c r="O46">
        <v>0.96418934058976902</v>
      </c>
    </row>
    <row r="47" spans="1:15" x14ac:dyDescent="0.25">
      <c r="A47">
        <v>20.095410286995602</v>
      </c>
      <c r="B47">
        <v>-4.0455375807036897E-2</v>
      </c>
      <c r="C47">
        <v>0.97266654779626904</v>
      </c>
      <c r="F47">
        <v>15.610305263096899</v>
      </c>
      <c r="G47">
        <v>-5.0667010363250102E-2</v>
      </c>
      <c r="H47">
        <v>0.97366978892054401</v>
      </c>
      <c r="M47">
        <v>14.3913760539702</v>
      </c>
      <c r="N47">
        <v>-5.49584345214712E-2</v>
      </c>
      <c r="O47">
        <v>0.97366978892067402</v>
      </c>
    </row>
    <row r="48" spans="1:15" x14ac:dyDescent="0.25">
      <c r="A48">
        <v>21.595410286995602</v>
      </c>
      <c r="B48">
        <v>-3.0880821418784302E-2</v>
      </c>
      <c r="C48">
        <v>0.97913554281912096</v>
      </c>
      <c r="F48">
        <v>16.917958259763601</v>
      </c>
      <c r="G48">
        <v>-3.7252082886439802E-2</v>
      </c>
      <c r="H48">
        <v>0.98064114700044003</v>
      </c>
      <c r="M48">
        <v>15.596921090146299</v>
      </c>
      <c r="N48">
        <v>-4.0407281649821998E-2</v>
      </c>
      <c r="O48">
        <v>0.98064114700053995</v>
      </c>
    </row>
    <row r="49" spans="1:15" x14ac:dyDescent="0.25">
      <c r="A49">
        <v>23.095410286995602</v>
      </c>
      <c r="B49">
        <v>-2.3647991222708699E-2</v>
      </c>
      <c r="C49">
        <v>0.98402236476844895</v>
      </c>
      <c r="F49">
        <v>18.225611256430302</v>
      </c>
      <c r="G49">
        <v>-2.7587496268588099E-2</v>
      </c>
      <c r="H49">
        <v>0.98566355909500203</v>
      </c>
      <c r="M49">
        <v>16.8024661263225</v>
      </c>
      <c r="N49">
        <v>-2.9924118206657201E-2</v>
      </c>
      <c r="O49">
        <v>0.98566355909507997</v>
      </c>
    </row>
    <row r="50" spans="1:15" x14ac:dyDescent="0.25">
      <c r="A50">
        <v>24.595410286995602</v>
      </c>
      <c r="B50">
        <v>-1.81284656248791E-2</v>
      </c>
      <c r="C50">
        <v>0.98775160188727196</v>
      </c>
      <c r="F50">
        <v>19.533264253096998</v>
      </c>
      <c r="G50">
        <v>-2.0487321029818699E-2</v>
      </c>
      <c r="H50">
        <v>0.98935331918539704</v>
      </c>
      <c r="M50">
        <v>18.008011162498601</v>
      </c>
      <c r="N50">
        <v>-2.2222568161502899E-2</v>
      </c>
      <c r="O50">
        <v>0.98935331918545699</v>
      </c>
    </row>
    <row r="51" spans="1:15" x14ac:dyDescent="0.25">
      <c r="A51">
        <v>26.095410286995602</v>
      </c>
      <c r="B51">
        <v>-1.3837040614593E-2</v>
      </c>
      <c r="C51">
        <v>0.99065107959733101</v>
      </c>
      <c r="F51">
        <v>21.033264253096998</v>
      </c>
      <c r="G51">
        <v>-1.43490052286274E-2</v>
      </c>
      <c r="H51">
        <v>0.99254322815296803</v>
      </c>
      <c r="M51">
        <v>19.474450693713699</v>
      </c>
      <c r="N51">
        <v>-1.51947818797111E-2</v>
      </c>
      <c r="O51">
        <v>0.99272028365289799</v>
      </c>
    </row>
    <row r="52" spans="1:15" x14ac:dyDescent="0.25">
      <c r="A52">
        <v>27.595410286995602</v>
      </c>
      <c r="B52">
        <v>-1.0562234849129401E-2</v>
      </c>
      <c r="C52">
        <v>0.99286368410491799</v>
      </c>
      <c r="F52">
        <v>22.533264253096998</v>
      </c>
      <c r="G52">
        <v>-1.00434093296549E-2</v>
      </c>
      <c r="H52">
        <v>0.994780724465263</v>
      </c>
      <c r="M52">
        <v>20.9408902249288</v>
      </c>
      <c r="N52">
        <v>-1.03759490125345E-2</v>
      </c>
      <c r="O52">
        <v>0.99502895360780996</v>
      </c>
    </row>
    <row r="53" spans="1:15" x14ac:dyDescent="0.25">
      <c r="A53">
        <v>29.095410286995602</v>
      </c>
      <c r="B53">
        <v>-8.0883741276540008E-3</v>
      </c>
      <c r="C53">
        <v>0.99453513449785702</v>
      </c>
      <c r="F53">
        <v>24.033264253096998</v>
      </c>
      <c r="G53">
        <v>-7.15769901811209E-3</v>
      </c>
      <c r="H53">
        <v>0.99628034642977903</v>
      </c>
      <c r="M53">
        <v>22.407329756143898</v>
      </c>
      <c r="N53">
        <v>-7.2787904148472801E-3</v>
      </c>
      <c r="O53">
        <v>0.99651278116464104</v>
      </c>
    </row>
    <row r="54" spans="1:15" x14ac:dyDescent="0.25">
      <c r="A54">
        <v>30.595410286995602</v>
      </c>
      <c r="B54">
        <v>-6.2005187228558502E-3</v>
      </c>
      <c r="C54">
        <v>0.99581065362096999</v>
      </c>
      <c r="F54">
        <v>25.533264253096998</v>
      </c>
      <c r="G54">
        <v>-5.14267759803723E-3</v>
      </c>
      <c r="H54">
        <v>0.99732749602356396</v>
      </c>
      <c r="M54">
        <v>23.873769287359</v>
      </c>
      <c r="N54">
        <v>-5.1720415158585499E-3</v>
      </c>
      <c r="O54">
        <v>0.99752211019092296</v>
      </c>
    </row>
    <row r="55" spans="1:15" x14ac:dyDescent="0.25">
      <c r="A55">
        <v>32.095410286995602</v>
      </c>
      <c r="B55">
        <v>-4.7327132463960498E-3</v>
      </c>
      <c r="C55">
        <v>0.99680236831981595</v>
      </c>
      <c r="F55">
        <v>27.033264253096998</v>
      </c>
      <c r="G55">
        <v>-3.6018524645550199E-3</v>
      </c>
      <c r="H55">
        <v>0.99812821923005002</v>
      </c>
      <c r="M55">
        <v>25.373769287359</v>
      </c>
      <c r="N55">
        <v>-3.5014748732853998E-3</v>
      </c>
      <c r="O55">
        <v>0.99832246727357998</v>
      </c>
    </row>
    <row r="56" spans="1:15" x14ac:dyDescent="0.25">
      <c r="A56">
        <v>33.595410286995602</v>
      </c>
      <c r="B56">
        <v>-3.61262427236807E-3</v>
      </c>
      <c r="C56">
        <v>0.99755915027585396</v>
      </c>
      <c r="F56">
        <v>28.533264253096998</v>
      </c>
      <c r="G56">
        <v>-2.5210722325460298E-3</v>
      </c>
      <c r="H56">
        <v>0.99868987012350696</v>
      </c>
      <c r="M56">
        <v>26.873769287359</v>
      </c>
      <c r="N56">
        <v>-2.36650464457548E-3</v>
      </c>
      <c r="O56">
        <v>0.99886622376793599</v>
      </c>
    </row>
    <row r="57" spans="1:15" x14ac:dyDescent="0.25">
      <c r="A57">
        <v>35.095410286995602</v>
      </c>
      <c r="B57">
        <v>-2.7664842824400701E-3</v>
      </c>
      <c r="C57">
        <v>0.99813084010720499</v>
      </c>
      <c r="F57">
        <v>30.033264253096998</v>
      </c>
      <c r="G57">
        <v>-1.7967082343445899E-3</v>
      </c>
      <c r="H57">
        <v>0.99906630158915399</v>
      </c>
      <c r="M57">
        <v>28.373769287359</v>
      </c>
      <c r="N57">
        <v>-1.6506057558961899E-3</v>
      </c>
      <c r="O57">
        <v>0.99920920604198604</v>
      </c>
    </row>
    <row r="58" spans="1:15" x14ac:dyDescent="0.25">
      <c r="A58">
        <v>36.595410286995602</v>
      </c>
      <c r="B58">
        <v>-2.1207769718648299E-3</v>
      </c>
      <c r="C58">
        <v>0.99856710870091203</v>
      </c>
      <c r="F58">
        <v>31.533264253096998</v>
      </c>
      <c r="G58">
        <v>-1.2909024483416E-3</v>
      </c>
      <c r="H58">
        <v>0.99932915453854199</v>
      </c>
      <c r="M58">
        <v>29.873769287359</v>
      </c>
      <c r="N58">
        <v>-1.16903091826362E-3</v>
      </c>
      <c r="O58">
        <v>0.99943992526162495</v>
      </c>
    </row>
    <row r="59" spans="1:15" x14ac:dyDescent="0.25">
      <c r="A59">
        <v>38.095410286995602</v>
      </c>
      <c r="B59">
        <v>-1.61874025642389E-3</v>
      </c>
      <c r="C59">
        <v>0.99890630704704697</v>
      </c>
      <c r="F59">
        <v>33.033264253097002</v>
      </c>
      <c r="G59">
        <v>-9.0412826322895201E-4</v>
      </c>
      <c r="H59">
        <v>0.99953015013431701</v>
      </c>
      <c r="M59">
        <v>31.373769287359</v>
      </c>
      <c r="N59">
        <v>-7.9143455709755302E-4</v>
      </c>
      <c r="O59">
        <v>0.99962082910247896</v>
      </c>
    </row>
    <row r="60" spans="1:15" x14ac:dyDescent="0.25">
      <c r="A60">
        <v>39.595410286995602</v>
      </c>
      <c r="B60">
        <v>-1.2356337763478301E-3</v>
      </c>
      <c r="C60">
        <v>0.99916515083364399</v>
      </c>
      <c r="F60">
        <v>34.533264253097002</v>
      </c>
      <c r="G60">
        <v>-6.3283343266205805E-4</v>
      </c>
      <c r="H60">
        <v>0.99967113437835298</v>
      </c>
      <c r="M60">
        <v>32.873769287359003</v>
      </c>
      <c r="N60">
        <v>-5.3489847079539704E-4</v>
      </c>
      <c r="O60">
        <v>0.99974373379146098</v>
      </c>
    </row>
    <row r="61" spans="1:15" x14ac:dyDescent="0.25">
      <c r="A61">
        <v>41.095410286995602</v>
      </c>
      <c r="B61">
        <v>-9.4622666610109701E-4</v>
      </c>
      <c r="C61">
        <v>0.99936068715626003</v>
      </c>
      <c r="F61">
        <v>36.033264253097002</v>
      </c>
      <c r="G61">
        <v>-4.5100534001112601E-4</v>
      </c>
      <c r="H61">
        <v>0.99976562529118396</v>
      </c>
      <c r="M61">
        <v>34.373769287359003</v>
      </c>
      <c r="N61">
        <v>-3.7308462366176902E-4</v>
      </c>
      <c r="O61">
        <v>0.99982125770180696</v>
      </c>
    </row>
    <row r="62" spans="1:15" x14ac:dyDescent="0.25">
      <c r="A62">
        <v>42.595410286995602</v>
      </c>
      <c r="B62">
        <v>-7.2537398327872002E-4</v>
      </c>
      <c r="C62">
        <v>0.99950990505696102</v>
      </c>
      <c r="F62">
        <v>37.533264253097002</v>
      </c>
      <c r="G62">
        <v>-3.2403919930167101E-4</v>
      </c>
      <c r="H62">
        <v>0.99983160600054199</v>
      </c>
      <c r="M62">
        <v>35.873769287359003</v>
      </c>
      <c r="N62">
        <v>-2.6423478691477799E-4</v>
      </c>
      <c r="O62">
        <v>0.99987340691607096</v>
      </c>
    </row>
    <row r="63" spans="1:15" x14ac:dyDescent="0.25">
      <c r="A63">
        <v>44.095410286995602</v>
      </c>
      <c r="B63">
        <v>-5.53661268145135E-4</v>
      </c>
      <c r="C63">
        <v>0.99962592180870902</v>
      </c>
      <c r="F63">
        <v>39.033264253097002</v>
      </c>
      <c r="G63">
        <v>-2.26952082133859E-4</v>
      </c>
      <c r="H63">
        <v>0.99988205942713704</v>
      </c>
      <c r="M63">
        <v>37.373769287359003</v>
      </c>
      <c r="N63">
        <v>-1.78887092107177E-4</v>
      </c>
      <c r="O63">
        <v>0.99991429641445295</v>
      </c>
    </row>
    <row r="64" spans="1:15" x14ac:dyDescent="0.25">
      <c r="A64">
        <v>45.595410286995602</v>
      </c>
      <c r="B64">
        <v>-4.2262652137103299E-4</v>
      </c>
      <c r="C64">
        <v>0.99971445471481901</v>
      </c>
      <c r="F64">
        <v>40.533264253097002</v>
      </c>
      <c r="G64">
        <v>-1.5885231225229001E-4</v>
      </c>
      <c r="H64">
        <v>0.999917448949877</v>
      </c>
      <c r="M64">
        <v>38.873769287359003</v>
      </c>
      <c r="N64">
        <v>-1.20902519551375E-4</v>
      </c>
      <c r="O64">
        <v>0.99994207642762201</v>
      </c>
    </row>
    <row r="65" spans="1:15" x14ac:dyDescent="0.25">
      <c r="A65">
        <v>47.095410286995602</v>
      </c>
      <c r="B65">
        <v>-3.23639974867693E-4</v>
      </c>
      <c r="C65">
        <v>0.99978133443064598</v>
      </c>
      <c r="F65">
        <v>42.033264253097002</v>
      </c>
      <c r="G65">
        <v>-1.1321026576867999E-4</v>
      </c>
      <c r="H65">
        <v>0.99994116782946796</v>
      </c>
      <c r="M65">
        <v>40.373769287359003</v>
      </c>
      <c r="N65" s="2">
        <v>-8.4327911686901897E-5</v>
      </c>
      <c r="O65">
        <v>0.999959599072755</v>
      </c>
    </row>
    <row r="66" spans="1:15" x14ac:dyDescent="0.25">
      <c r="A66">
        <v>48.595410286995602</v>
      </c>
      <c r="B66">
        <v>-2.4810124902248501E-4</v>
      </c>
      <c r="C66">
        <v>0.99983237175538298</v>
      </c>
      <c r="F66">
        <v>43.533264253097002</v>
      </c>
      <c r="G66" s="2">
        <v>-8.1339533300058995E-5</v>
      </c>
      <c r="H66">
        <v>0.99995773014698197</v>
      </c>
      <c r="M66">
        <v>41.873769287359003</v>
      </c>
      <c r="N66" s="2">
        <v>-5.9724701481593603E-5</v>
      </c>
      <c r="O66">
        <v>0.99997138630293303</v>
      </c>
    </row>
    <row r="67" spans="1:15" x14ac:dyDescent="0.25">
      <c r="A67">
        <v>50.095410286995602</v>
      </c>
      <c r="B67">
        <v>-1.8936997373586299E-4</v>
      </c>
      <c r="C67">
        <v>0.99987205321857298</v>
      </c>
      <c r="F67">
        <v>45.033264253097002</v>
      </c>
      <c r="G67" s="2">
        <v>-5.6968960798522903E-5</v>
      </c>
      <c r="H67">
        <v>0.99997039484366601</v>
      </c>
      <c r="M67">
        <v>43.373769287359003</v>
      </c>
      <c r="N67" s="2">
        <v>-4.04336548557368E-5</v>
      </c>
      <c r="O67">
        <v>0.99998062851177805</v>
      </c>
    </row>
    <row r="68" spans="1:15" x14ac:dyDescent="0.25">
      <c r="A68">
        <v>51.595410286995602</v>
      </c>
      <c r="B68">
        <v>-1.4455187288114701E-4</v>
      </c>
      <c r="C68">
        <v>0.99990233432196496</v>
      </c>
      <c r="F68">
        <v>46.533264253097002</v>
      </c>
      <c r="G68" s="2">
        <v>-3.9874721854947701E-5</v>
      </c>
      <c r="H68">
        <v>0.99997927823576604</v>
      </c>
      <c r="M68">
        <v>44.873769287359003</v>
      </c>
      <c r="N68" s="2">
        <v>-2.7327464989994301E-5</v>
      </c>
      <c r="O68">
        <v>0.99998690759793796</v>
      </c>
    </row>
    <row r="69" spans="1:15" x14ac:dyDescent="0.25">
      <c r="A69">
        <v>53.095410286995602</v>
      </c>
      <c r="B69">
        <v>-1.10695288015793E-4</v>
      </c>
      <c r="C69">
        <v>0.99992520933735496</v>
      </c>
      <c r="F69">
        <v>48.033264253097002</v>
      </c>
      <c r="G69" s="2">
        <v>-2.8417766128989299E-5</v>
      </c>
      <c r="H69">
        <v>0.99998523209135104</v>
      </c>
      <c r="M69">
        <v>46.373769287359003</v>
      </c>
      <c r="N69" s="2">
        <v>-1.90605461562477E-5</v>
      </c>
      <c r="O69">
        <v>0.99999086822235805</v>
      </c>
    </row>
    <row r="70" spans="1:15" x14ac:dyDescent="0.25">
      <c r="A70">
        <v>54.595410286995602</v>
      </c>
      <c r="B70" s="2">
        <v>-8.4858612502534904E-5</v>
      </c>
      <c r="C70">
        <v>0.99994266574509205</v>
      </c>
      <c r="F70">
        <v>49.533264253097002</v>
      </c>
      <c r="G70" s="2">
        <v>-2.04176522215032E-5</v>
      </c>
      <c r="H70">
        <v>0.999989389524093</v>
      </c>
      <c r="M70">
        <v>47.873769287359003</v>
      </c>
      <c r="N70" s="2">
        <v>-1.34995093141914E-5</v>
      </c>
      <c r="O70">
        <v>0.99999353247717504</v>
      </c>
    </row>
    <row r="71" spans="1:15" x14ac:dyDescent="0.25">
      <c r="A71">
        <v>55.946557715246698</v>
      </c>
      <c r="B71" s="2">
        <v>-6.6563670087185805E-5</v>
      </c>
      <c r="C71">
        <v>0.99995502662233304</v>
      </c>
      <c r="F71">
        <v>51.033264253097002</v>
      </c>
      <c r="G71" s="2">
        <v>-1.43002102646107E-5</v>
      </c>
      <c r="H71">
        <v>0.999992568585515</v>
      </c>
      <c r="M71">
        <v>49.373769287359003</v>
      </c>
      <c r="N71" s="2">
        <v>-9.1391750277882597E-6</v>
      </c>
      <c r="O71">
        <v>0.999995621483587</v>
      </c>
    </row>
    <row r="72" spans="1:15" x14ac:dyDescent="0.25">
      <c r="A72">
        <v>57.297705143497801</v>
      </c>
      <c r="B72" s="2">
        <v>-5.2216828539327197E-5</v>
      </c>
      <c r="C72">
        <v>0.99996471998693304</v>
      </c>
      <c r="F72">
        <v>52.533264253097002</v>
      </c>
      <c r="G72" s="2">
        <v>-1.0009255896016E-5</v>
      </c>
      <c r="H72">
        <v>0.99999479847303796</v>
      </c>
      <c r="M72">
        <v>50.873769287359003</v>
      </c>
      <c r="N72" s="2">
        <v>-6.1767971879014497E-6</v>
      </c>
      <c r="O72">
        <v>0.99999704073860196</v>
      </c>
    </row>
    <row r="73" spans="1:15" x14ac:dyDescent="0.25">
      <c r="A73">
        <v>58.648852571748897</v>
      </c>
      <c r="B73" s="2">
        <v>-4.1030010158920402E-5</v>
      </c>
      <c r="C73">
        <v>0.99997227829925595</v>
      </c>
      <c r="F73">
        <v>54.033264253097002</v>
      </c>
      <c r="G73" s="2">
        <v>-7.1333586781224001E-6</v>
      </c>
      <c r="H73">
        <v>0.99999629299541604</v>
      </c>
      <c r="M73">
        <v>52.373769287359003</v>
      </c>
      <c r="N73" s="2">
        <v>-4.3082345158714E-6</v>
      </c>
      <c r="O73">
        <v>0.99999793595423203</v>
      </c>
    </row>
    <row r="74" spans="1:15" x14ac:dyDescent="0.25">
      <c r="A74">
        <v>60</v>
      </c>
      <c r="B74" s="2">
        <v>-3.2255250089661899E-5</v>
      </c>
      <c r="C74">
        <v>0.99997820691764605</v>
      </c>
      <c r="F74">
        <v>55.533264253097002</v>
      </c>
      <c r="G74" s="2">
        <v>-5.1251895030308297E-6</v>
      </c>
      <c r="H74">
        <v>0.99999733658409196</v>
      </c>
      <c r="M74">
        <v>53.873769287359003</v>
      </c>
      <c r="N74" s="2">
        <v>-3.0512794072622201E-6</v>
      </c>
      <c r="O74">
        <v>0.99999853815285</v>
      </c>
    </row>
    <row r="75" spans="1:15" x14ac:dyDescent="0.25">
      <c r="F75">
        <v>56.649948189822702</v>
      </c>
      <c r="G75" s="2">
        <v>-3.9467980091155098E-6</v>
      </c>
      <c r="H75">
        <v>0.99999794896079497</v>
      </c>
      <c r="M75">
        <v>55.405326965519201</v>
      </c>
      <c r="N75" s="2">
        <v>-2.04618082444559E-6</v>
      </c>
      <c r="O75">
        <v>0.99999901968872495</v>
      </c>
    </row>
    <row r="76" spans="1:15" x14ac:dyDescent="0.25">
      <c r="F76">
        <v>57.766632126548501</v>
      </c>
      <c r="G76" s="2">
        <v>-3.0395729643922498E-6</v>
      </c>
      <c r="H76">
        <v>0.99999842041997</v>
      </c>
      <c r="M76">
        <v>56.936884643679498</v>
      </c>
      <c r="N76" s="2">
        <v>-1.36925461316681E-6</v>
      </c>
      <c r="O76">
        <v>0.999999343999455</v>
      </c>
    </row>
    <row r="77" spans="1:15" x14ac:dyDescent="0.25">
      <c r="F77">
        <v>58.883316063274201</v>
      </c>
      <c r="G77" s="2">
        <v>-2.34698965201088E-6</v>
      </c>
      <c r="H77">
        <v>0.99999878033591305</v>
      </c>
      <c r="M77">
        <v>58.468442321839703</v>
      </c>
      <c r="N77" s="2">
        <v>-9.5025007807079702E-7</v>
      </c>
      <c r="O77">
        <v>0.99999954474166997</v>
      </c>
    </row>
    <row r="78" spans="1:15" x14ac:dyDescent="0.25">
      <c r="F78">
        <v>60</v>
      </c>
      <c r="G78" s="2">
        <v>-1.8137153900520801E-6</v>
      </c>
      <c r="H78">
        <v>0.99999905746345197</v>
      </c>
      <c r="M78">
        <v>60</v>
      </c>
      <c r="N78" s="2">
        <v>-6.7144074599003396E-7</v>
      </c>
      <c r="O78">
        <v>0.99999967831731895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Pulsos_pulmon</vt:lpstr>
      <vt:lpstr>Hemoglobina</vt:lpstr>
      <vt:lpstr>Comparaciones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2016-05-16T01:00:00Z</dcterms:modified>
</cp:coreProperties>
</file>