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E24" i="1"/>
  <c r="E23" i="1"/>
  <c r="G29" i="1"/>
  <c r="G28" i="1" s="1"/>
  <c r="F29" i="1"/>
  <c r="F30" i="1"/>
  <c r="F31" i="1"/>
  <c r="G31" i="1"/>
  <c r="F32" i="1"/>
  <c r="G32" i="1"/>
  <c r="F33" i="1"/>
  <c r="G33" i="1"/>
  <c r="F34" i="1"/>
  <c r="G34" i="1"/>
  <c r="F35" i="1"/>
  <c r="E26" i="1"/>
  <c r="E27" i="1"/>
  <c r="E28" i="1" s="1"/>
  <c r="E29" i="1" s="1"/>
  <c r="E30" i="1" s="1"/>
  <c r="E31" i="1" s="1"/>
  <c r="E32" i="1" s="1"/>
  <c r="E33" i="1" s="1"/>
  <c r="E34" i="1" s="1"/>
  <c r="E35" i="1" s="1"/>
  <c r="E25" i="1"/>
  <c r="E4" i="1"/>
  <c r="F4" i="1" s="1"/>
  <c r="D3" i="1"/>
  <c r="C4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C36" i="1" s="1"/>
  <c r="D23" i="1"/>
  <c r="C23" i="1"/>
  <c r="D22" i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F28" i="1" l="1"/>
  <c r="G27" i="1"/>
  <c r="D4" i="1"/>
  <c r="D6" i="1"/>
  <c r="D8" i="1"/>
  <c r="D10" i="1"/>
  <c r="D12" i="1"/>
  <c r="D14" i="1"/>
  <c r="D16" i="1"/>
  <c r="D5" i="1"/>
  <c r="D7" i="1"/>
  <c r="D9" i="1"/>
  <c r="D11" i="1"/>
  <c r="D13" i="1"/>
  <c r="D15" i="1"/>
  <c r="F3" i="1"/>
  <c r="F13" i="1"/>
  <c r="F9" i="1"/>
  <c r="F5" i="1"/>
  <c r="F14" i="1"/>
  <c r="F10" i="1"/>
  <c r="F6" i="1"/>
  <c r="F27" i="1" l="1"/>
  <c r="G26" i="1" s="1"/>
  <c r="G6" i="1"/>
  <c r="G14" i="1"/>
  <c r="G10" i="1"/>
  <c r="G5" i="1"/>
  <c r="G4" i="1"/>
  <c r="F8" i="1"/>
  <c r="F12" i="1"/>
  <c r="G13" i="1" s="1"/>
  <c r="F16" i="1"/>
  <c r="F7" i="1"/>
  <c r="G7" i="1" s="1"/>
  <c r="F11" i="1"/>
  <c r="G11" i="1" s="1"/>
  <c r="F15" i="1"/>
  <c r="G15" i="1" s="1"/>
  <c r="F26" i="1" l="1"/>
  <c r="G25" i="1"/>
  <c r="G16" i="1"/>
  <c r="G8" i="1"/>
  <c r="G12" i="1"/>
  <c r="G9" i="1"/>
  <c r="G17" i="1" s="1"/>
  <c r="J5" i="1" s="1"/>
  <c r="F25" i="1" l="1"/>
  <c r="G24" i="1" s="1"/>
  <c r="F24" i="1" l="1"/>
  <c r="G23" i="1"/>
  <c r="F23" i="1" l="1"/>
  <c r="G22" i="1" s="1"/>
  <c r="F22" i="1" s="1"/>
</calcChain>
</file>

<file path=xl/sharedStrings.xml><?xml version="1.0" encoding="utf-8"?>
<sst xmlns="http://schemas.openxmlformats.org/spreadsheetml/2006/main" count="19" uniqueCount="16">
  <si>
    <t>t (min)</t>
  </si>
  <si>
    <t>C (t)</t>
  </si>
  <si>
    <t>E(t)</t>
  </si>
  <si>
    <t>F(t)</t>
  </si>
  <si>
    <t>X(t) x E(t)</t>
  </si>
  <si>
    <t xml:space="preserve">trapecios </t>
  </si>
  <si>
    <t>integral</t>
  </si>
  <si>
    <t>X(t) segr</t>
  </si>
  <si>
    <t>k</t>
  </si>
  <si>
    <t>Cao</t>
  </si>
  <si>
    <t>Xa superior</t>
  </si>
  <si>
    <t>SEGREGACIÓN</t>
  </si>
  <si>
    <t>MICROMEZCLA</t>
  </si>
  <si>
    <t>X(t) micr</t>
  </si>
  <si>
    <t>ra</t>
  </si>
  <si>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Calibri"/>
        <family val="2"/>
        <scheme val="minor"/>
      </rPr>
      <t xml:space="preserve"> (min)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</si>
</sst>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0.000"/>
    <numFmt numFmtId="170" formatCode="0.0"/>
    <numFmt numFmtId="172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1" applyBorder="1" applyAlignment="1">
      <alignment horizontal="center"/>
    </xf>
    <xf numFmtId="0" fontId="1" fillId="2" borderId="0" xfId="1"/>
    <xf numFmtId="0" fontId="2" fillId="3" borderId="0" xfId="2"/>
    <xf numFmtId="170" fontId="0" fillId="0" borderId="0" xfId="0" applyNumberFormat="1"/>
    <xf numFmtId="169" fontId="0" fillId="0" borderId="1" xfId="0" applyNumberFormat="1" applyBorder="1"/>
    <xf numFmtId="172" fontId="0" fillId="0" borderId="1" xfId="0" applyNumberFormat="1" applyBorder="1"/>
    <xf numFmtId="0" fontId="1" fillId="2" borderId="1" xfId="1" applyBorder="1"/>
    <xf numFmtId="0" fontId="3" fillId="0" borderId="0" xfId="0" applyFont="1" applyFill="1" applyBorder="1" applyAlignment="1">
      <alignment horizontal="center"/>
    </xf>
    <xf numFmtId="0" fontId="2" fillId="3" borderId="1" xfId="2" applyBorder="1"/>
  </cellXfs>
  <cellStyles count="3">
    <cellStyle name="Buena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9" zoomScale="145" zoomScaleNormal="145" workbookViewId="0">
      <selection activeCell="D22" sqref="D22"/>
    </sheetView>
  </sheetViews>
  <sheetFormatPr baseColWidth="10" defaultRowHeight="15" x14ac:dyDescent="0.25"/>
  <cols>
    <col min="1" max="1" width="14" customWidth="1"/>
  </cols>
  <sheetData>
    <row r="1" spans="1:10" x14ac:dyDescent="0.25">
      <c r="A1" s="10" t="s">
        <v>11</v>
      </c>
    </row>
    <row r="2" spans="1:10" x14ac:dyDescent="0.25">
      <c r="A2" s="1" t="s">
        <v>0</v>
      </c>
      <c r="B2" s="1" t="s">
        <v>1</v>
      </c>
      <c r="C2" s="1" t="s">
        <v>6</v>
      </c>
      <c r="D2" s="1" t="s">
        <v>2</v>
      </c>
      <c r="E2" s="2" t="s">
        <v>7</v>
      </c>
      <c r="F2" s="2" t="s">
        <v>4</v>
      </c>
      <c r="G2" s="2" t="s">
        <v>5</v>
      </c>
      <c r="I2" t="s">
        <v>8</v>
      </c>
      <c r="J2">
        <v>0.01</v>
      </c>
    </row>
    <row r="3" spans="1:10" x14ac:dyDescent="0.25">
      <c r="A3">
        <v>0</v>
      </c>
      <c r="B3">
        <v>112</v>
      </c>
      <c r="C3">
        <v>0</v>
      </c>
      <c r="D3">
        <f>B3/$C$17</f>
        <v>2.7828333964854304E-2</v>
      </c>
      <c r="E3">
        <f>($J$2*$J$3*A3)/(1+$J$2*$J$3*A3)</f>
        <v>0</v>
      </c>
      <c r="F3">
        <f>E3*D3</f>
        <v>0</v>
      </c>
      <c r="G3">
        <v>0</v>
      </c>
      <c r="I3" t="s">
        <v>9</v>
      </c>
      <c r="J3">
        <v>8</v>
      </c>
    </row>
    <row r="4" spans="1:10" x14ac:dyDescent="0.25">
      <c r="A4">
        <v>5</v>
      </c>
      <c r="B4">
        <v>95.8</v>
      </c>
      <c r="C4">
        <f>((B4+B3)/2)*(A4-A3)</f>
        <v>519.5</v>
      </c>
      <c r="D4" s="3">
        <f>B4/$C$17</f>
        <v>2.3803164230652162E-2</v>
      </c>
      <c r="E4" s="3">
        <f>($J$2*$J$3*A4)/(1+$J$2*$J$3*A4)</f>
        <v>0.28571428571428575</v>
      </c>
      <c r="F4" s="3">
        <f>E4*D4</f>
        <v>6.8009040659006191E-3</v>
      </c>
      <c r="G4">
        <f>((F4+F3)/2)*(A4-A3)</f>
        <v>1.7002260164751547E-2</v>
      </c>
    </row>
    <row r="5" spans="1:10" x14ac:dyDescent="0.25">
      <c r="A5">
        <v>10</v>
      </c>
      <c r="B5">
        <v>82.2</v>
      </c>
      <c r="C5" s="3">
        <f t="shared" ref="C5:C16" si="0">((B5+B4)/2)*(A5-A4)</f>
        <v>445</v>
      </c>
      <c r="D5" s="3">
        <f>B5/$C$17</f>
        <v>2.0424009392062712E-2</v>
      </c>
      <c r="E5" s="3">
        <f>($J$2*$J$3*A5)/(1+$J$2*$J$3*A5)</f>
        <v>0.44444444444444448</v>
      </c>
      <c r="F5" s="3">
        <f>E5*D5</f>
        <v>9.077337507583428E-3</v>
      </c>
      <c r="G5" s="3">
        <f>((F5+F4)/2)*(A5-A4)</f>
        <v>3.9695603933710119E-2</v>
      </c>
      <c r="I5" s="8" t="s">
        <v>10</v>
      </c>
      <c r="J5" s="9">
        <f>G17</f>
        <v>0.60624579482989316</v>
      </c>
    </row>
    <row r="6" spans="1:10" x14ac:dyDescent="0.25">
      <c r="A6">
        <v>15</v>
      </c>
      <c r="B6">
        <v>70.599999999999994</v>
      </c>
      <c r="C6" s="3">
        <f t="shared" si="0"/>
        <v>382</v>
      </c>
      <c r="D6" s="3">
        <f>B6/$C$17</f>
        <v>1.7541789088559943E-2</v>
      </c>
      <c r="E6" s="3">
        <f>($J$2*$J$3*A6)/(1+$J$2*$J$3*A6)</f>
        <v>0.54545454545454541</v>
      </c>
      <c r="F6" s="3">
        <f>E6*D6</f>
        <v>9.568248593759968E-3</v>
      </c>
      <c r="G6" s="3">
        <f>((F6+F5)/2)*(A6-A5)</f>
        <v>4.6613965253358494E-2</v>
      </c>
    </row>
    <row r="7" spans="1:10" x14ac:dyDescent="0.25">
      <c r="A7">
        <v>20</v>
      </c>
      <c r="B7">
        <v>60.9</v>
      </c>
      <c r="C7" s="3">
        <f t="shared" si="0"/>
        <v>328.75</v>
      </c>
      <c r="D7" s="3">
        <f>B7/$C$17</f>
        <v>1.5131656593389527E-2</v>
      </c>
      <c r="E7" s="3">
        <f>($J$2*$J$3*A7)/(1+$J$2*$J$3*A7)</f>
        <v>0.61538461538461542</v>
      </c>
      <c r="F7" s="3">
        <f>E7*D7</f>
        <v>9.3117886728550942E-3</v>
      </c>
      <c r="G7" s="3">
        <f>((F7+F6)/2)*(A7-A6)</f>
        <v>4.7200093166537657E-2</v>
      </c>
    </row>
    <row r="8" spans="1:10" x14ac:dyDescent="0.25">
      <c r="A8">
        <v>30</v>
      </c>
      <c r="B8">
        <v>45.6</v>
      </c>
      <c r="C8" s="3">
        <f t="shared" si="0"/>
        <v>532.5</v>
      </c>
      <c r="D8" s="3">
        <f>B8/$C$17</f>
        <v>1.1330107399976395E-2</v>
      </c>
      <c r="E8" s="3">
        <f>($J$2*$J$3*A8)/(1+$J$2*$J$3*A8)</f>
        <v>0.70588235294117652</v>
      </c>
      <c r="F8" s="3">
        <f>E8*D8</f>
        <v>7.9977228705715737E-3</v>
      </c>
      <c r="G8" s="3">
        <f>((F8+F7)/2)*(A8-A7)</f>
        <v>8.6547557717133336E-2</v>
      </c>
    </row>
    <row r="9" spans="1:10" x14ac:dyDescent="0.25">
      <c r="A9">
        <v>40</v>
      </c>
      <c r="B9">
        <v>34.5</v>
      </c>
      <c r="C9" s="3">
        <f t="shared" si="0"/>
        <v>400.5</v>
      </c>
      <c r="D9" s="3">
        <f>B9/$C$17</f>
        <v>8.572120730245299E-3</v>
      </c>
      <c r="E9" s="3">
        <f>($J$2*$J$3*A9)/(1+$J$2*$J$3*A9)</f>
        <v>0.76190476190476186</v>
      </c>
      <c r="F9" s="3">
        <f>E9*D9</f>
        <v>6.531139603996418E-3</v>
      </c>
      <c r="G9" s="3">
        <f>((F9+F8)/2)*(A9-A8)</f>
        <v>7.264431237283997E-2</v>
      </c>
    </row>
    <row r="10" spans="1:10" x14ac:dyDescent="0.25">
      <c r="A10">
        <v>50</v>
      </c>
      <c r="B10">
        <v>26.3</v>
      </c>
      <c r="C10" s="3">
        <f t="shared" si="0"/>
        <v>304</v>
      </c>
      <c r="D10" s="3">
        <f>B10/$C$17</f>
        <v>6.5346891363898948E-3</v>
      </c>
      <c r="E10" s="11">
        <f>($J$2*$J$3*A10)/(1+$J$2*$J$3*A10)</f>
        <v>0.8</v>
      </c>
      <c r="F10" s="3">
        <f>E10*D10</f>
        <v>5.2277513091119159E-3</v>
      </c>
      <c r="G10" s="3">
        <f>((F10+F9)/2)*(A10-A9)</f>
        <v>5.8794454565541665E-2</v>
      </c>
    </row>
    <row r="11" spans="1:10" x14ac:dyDescent="0.25">
      <c r="A11">
        <v>70</v>
      </c>
      <c r="B11">
        <v>15.7</v>
      </c>
      <c r="C11" s="3">
        <f t="shared" si="0"/>
        <v>420</v>
      </c>
      <c r="D11" s="3">
        <f>B11/$C$17</f>
        <v>3.9009361004304693E-3</v>
      </c>
      <c r="E11" s="3">
        <f>($J$2*$J$3*A11)/(1+$J$2*$J$3*A11)</f>
        <v>0.84848484848484851</v>
      </c>
      <c r="F11" s="3">
        <f>E11*D11</f>
        <v>3.3098851761228227E-3</v>
      </c>
      <c r="G11" s="3">
        <f>((F11+F10)/2)*(A11-A10)</f>
        <v>8.5376364852347397E-2</v>
      </c>
    </row>
    <row r="12" spans="1:10" x14ac:dyDescent="0.25">
      <c r="A12">
        <v>100</v>
      </c>
      <c r="B12">
        <v>7.67</v>
      </c>
      <c r="C12" s="3">
        <f t="shared" si="0"/>
        <v>350.54999999999995</v>
      </c>
      <c r="D12" s="3">
        <f>B12/$C$17</f>
        <v>1.905743942057433E-3</v>
      </c>
      <c r="E12" s="3">
        <f>($J$2*$J$3*A12)/(1+$J$2*$J$3*A12)</f>
        <v>0.88888888888888884</v>
      </c>
      <c r="F12" s="3">
        <f>E12*D12</f>
        <v>1.6939946151621626E-3</v>
      </c>
      <c r="G12" s="3">
        <f>((F12+F11)/2)*(A12-A11)</f>
        <v>7.5058196869274785E-2</v>
      </c>
    </row>
    <row r="13" spans="1:10" x14ac:dyDescent="0.25">
      <c r="A13">
        <v>125</v>
      </c>
      <c r="B13">
        <v>5.1100000000000003</v>
      </c>
      <c r="C13" s="3">
        <f t="shared" si="0"/>
        <v>159.75</v>
      </c>
      <c r="D13" s="3">
        <f>B13/$C$17</f>
        <v>1.2696677371464777E-3</v>
      </c>
      <c r="E13" s="3">
        <f>($J$2*$J$3*A13)/(1+$J$2*$J$3*A13)</f>
        <v>0.90909090909090906</v>
      </c>
      <c r="F13" s="3">
        <f>E13*D13</f>
        <v>1.1542433974058887E-3</v>
      </c>
      <c r="G13" s="3">
        <f>((F13+F12)/2)*(A13-A12)</f>
        <v>3.560297515710064E-2</v>
      </c>
    </row>
    <row r="14" spans="1:10" x14ac:dyDescent="0.25">
      <c r="A14">
        <v>150</v>
      </c>
      <c r="B14">
        <v>2.5499999999999998</v>
      </c>
      <c r="C14" s="3">
        <f t="shared" si="0"/>
        <v>95.75</v>
      </c>
      <c r="D14" s="3">
        <f>B14/$C$17</f>
        <v>6.3359153223552201E-4</v>
      </c>
      <c r="E14" s="3">
        <f>($J$2*$J$3*A14)/(1+$J$2*$J$3*A14)</f>
        <v>0.92307692307692313</v>
      </c>
      <c r="F14" s="3">
        <f>E14*D14</f>
        <v>5.8485372206355877E-4</v>
      </c>
      <c r="G14" s="3">
        <f>((F14+F13)/2)*(A14-A13)</f>
        <v>2.1738713993368096E-2</v>
      </c>
    </row>
    <row r="15" spans="1:10" x14ac:dyDescent="0.25">
      <c r="A15">
        <v>175</v>
      </c>
      <c r="B15">
        <v>1.73</v>
      </c>
      <c r="C15" s="3">
        <f t="shared" si="0"/>
        <v>53.499999999999993</v>
      </c>
      <c r="D15" s="3">
        <f>B15/$C$17</f>
        <v>4.2984837284998166E-4</v>
      </c>
      <c r="E15" s="3">
        <f>($J$2*$J$3*A15)/(1+$J$2*$J$3*A15)</f>
        <v>0.93333333333333335</v>
      </c>
      <c r="F15" s="3">
        <f>E15*D15</f>
        <v>4.0119181465998288E-4</v>
      </c>
      <c r="G15" s="3">
        <f>((F15+F14)/2)*(A15-A14)</f>
        <v>1.232556920904427E-2</v>
      </c>
    </row>
    <row r="16" spans="1:10" x14ac:dyDescent="0.25">
      <c r="A16">
        <v>200</v>
      </c>
      <c r="B16">
        <v>0.9</v>
      </c>
      <c r="C16" s="3">
        <f t="shared" si="0"/>
        <v>32.875</v>
      </c>
      <c r="D16" s="3">
        <f>B16/$C$17</f>
        <v>2.2362054078900782E-4</v>
      </c>
      <c r="E16" s="3">
        <f>($J$2*$J$3*A16)/(1+$J$2*$J$3*A16)</f>
        <v>0.94117647058823528</v>
      </c>
      <c r="F16" s="3">
        <f>E16*D16</f>
        <v>2.1046639133083089E-4</v>
      </c>
      <c r="G16" s="3">
        <f>((F16+F15)/2)*(A16-A15)</f>
        <v>7.6457275748851722E-3</v>
      </c>
    </row>
    <row r="17" spans="1:10" x14ac:dyDescent="0.25">
      <c r="C17">
        <f>SUM(C3:C16)</f>
        <v>4024.6750000000002</v>
      </c>
      <c r="G17">
        <f>SUM(G3:G16)</f>
        <v>0.60624579482989316</v>
      </c>
    </row>
    <row r="20" spans="1:10" x14ac:dyDescent="0.25">
      <c r="A20" s="10" t="s">
        <v>12</v>
      </c>
      <c r="H20" s="5"/>
      <c r="I20" s="5"/>
      <c r="J20" s="5"/>
    </row>
    <row r="21" spans="1:10" x14ac:dyDescent="0.25">
      <c r="A21" s="4" t="s">
        <v>15</v>
      </c>
      <c r="B21" s="4" t="s">
        <v>1</v>
      </c>
      <c r="C21" s="4" t="s">
        <v>6</v>
      </c>
      <c r="D21" s="4" t="s">
        <v>2</v>
      </c>
      <c r="E21" s="4" t="s">
        <v>3</v>
      </c>
      <c r="F21" s="6" t="s">
        <v>14</v>
      </c>
      <c r="G21" s="6" t="s">
        <v>13</v>
      </c>
      <c r="H21" s="15"/>
      <c r="I21" s="5"/>
      <c r="J21" s="15"/>
    </row>
    <row r="22" spans="1:10" x14ac:dyDescent="0.25">
      <c r="A22" s="7">
        <v>0</v>
      </c>
      <c r="B22" s="7">
        <v>112</v>
      </c>
      <c r="C22" s="7">
        <v>0</v>
      </c>
      <c r="D22" s="7">
        <f>B22/$C$17</f>
        <v>2.7828333964854304E-2</v>
      </c>
      <c r="E22" s="12">
        <v>0</v>
      </c>
      <c r="F22" s="13">
        <f t="shared" ref="F22:F30" si="1">-$J$2*($J$3^2*(1-G22)^2)</f>
        <v>-0.12119606380374903</v>
      </c>
      <c r="G22" s="14">
        <f t="shared" ref="G22:G29" si="2">+G23+(F23/$J$3+D23/(1-E23)*G23)*(A22-A23)</f>
        <v>0.56483468693684025</v>
      </c>
      <c r="H22" s="5"/>
      <c r="I22" s="5"/>
      <c r="J22" s="5"/>
    </row>
    <row r="23" spans="1:10" x14ac:dyDescent="0.25">
      <c r="A23" s="7">
        <v>5</v>
      </c>
      <c r="B23" s="7">
        <v>95.8</v>
      </c>
      <c r="C23" s="7">
        <f>((B23+B22)/2)*(A23-A22)</f>
        <v>519.5</v>
      </c>
      <c r="D23" s="7">
        <f>B23/$C$17</f>
        <v>2.3803164230652162E-2</v>
      </c>
      <c r="E23" s="12">
        <f>((D23+D22)/2)*(A23-A22)</f>
        <v>0.12907874548876619</v>
      </c>
      <c r="F23" s="13">
        <f t="shared" si="1"/>
        <v>-0.11964758508914886</v>
      </c>
      <c r="G23" s="7">
        <f t="shared" si="2"/>
        <v>0.56762359950872077</v>
      </c>
    </row>
    <row r="24" spans="1:10" x14ac:dyDescent="0.25">
      <c r="A24" s="7">
        <v>10</v>
      </c>
      <c r="B24" s="7">
        <v>82.2</v>
      </c>
      <c r="C24" s="7">
        <f t="shared" ref="C24:C35" si="3">((B24+B23)/2)*(A24-A23)</f>
        <v>445</v>
      </c>
      <c r="D24" s="7">
        <f>B24/$C$17</f>
        <v>2.0424009392062712E-2</v>
      </c>
      <c r="E24" s="12">
        <f>((D24+D23)/2)*(A24-A23)+E23</f>
        <v>0.23964667954555338</v>
      </c>
      <c r="F24" s="13">
        <f t="shared" si="1"/>
        <v>-0.11810614262311209</v>
      </c>
      <c r="G24" s="7">
        <f t="shared" si="2"/>
        <v>0.57041782177491041</v>
      </c>
    </row>
    <row r="25" spans="1:10" x14ac:dyDescent="0.25">
      <c r="A25" s="7">
        <v>15</v>
      </c>
      <c r="B25" s="7">
        <v>70.599999999999994</v>
      </c>
      <c r="C25" s="7">
        <f t="shared" si="3"/>
        <v>382</v>
      </c>
      <c r="D25" s="7">
        <f>B25/$C$17</f>
        <v>1.7541789088559943E-2</v>
      </c>
      <c r="E25" s="12">
        <f>((D25+D24)/2)*(A25-A24)+E24</f>
        <v>0.33456117574711003</v>
      </c>
      <c r="F25" s="13">
        <f t="shared" si="1"/>
        <v>-0.11667897788920005</v>
      </c>
      <c r="G25" s="7">
        <f t="shared" si="2"/>
        <v>0.57302119144871477</v>
      </c>
    </row>
    <row r="26" spans="1:10" x14ac:dyDescent="0.25">
      <c r="A26" s="7">
        <v>20</v>
      </c>
      <c r="B26" s="7">
        <v>60.9</v>
      </c>
      <c r="C26" s="7">
        <f t="shared" si="3"/>
        <v>328.75</v>
      </c>
      <c r="D26" s="7">
        <f>B26/$C$17</f>
        <v>1.5131656593389527E-2</v>
      </c>
      <c r="E26" s="12">
        <f t="shared" ref="E26:E35" si="4">((D26+D25)/2)*(A26-A25)+E25</f>
        <v>0.41624478995198372</v>
      </c>
      <c r="F26" s="13">
        <f t="shared" si="1"/>
        <v>-0.11529801789031199</v>
      </c>
      <c r="G26" s="7">
        <f t="shared" si="2"/>
        <v>0.57555547717797972</v>
      </c>
    </row>
    <row r="27" spans="1:10" x14ac:dyDescent="0.25">
      <c r="A27" s="7">
        <v>30</v>
      </c>
      <c r="B27" s="7">
        <v>45.6</v>
      </c>
      <c r="C27" s="7">
        <f t="shared" si="3"/>
        <v>532.5</v>
      </c>
      <c r="D27" s="7">
        <f>B27/$C$17</f>
        <v>1.1330107399976395E-2</v>
      </c>
      <c r="E27" s="12">
        <f t="shared" si="4"/>
        <v>0.5485536099188133</v>
      </c>
      <c r="F27" s="13">
        <f t="shared" si="1"/>
        <v>-0.11289531098408512</v>
      </c>
      <c r="G27" s="7">
        <f t="shared" si="2"/>
        <v>0.58000128165358289</v>
      </c>
    </row>
    <row r="28" spans="1:10" x14ac:dyDescent="0.25">
      <c r="A28" s="7">
        <v>40</v>
      </c>
      <c r="B28" s="7">
        <v>34.5</v>
      </c>
      <c r="C28" s="7">
        <f t="shared" si="3"/>
        <v>400.5</v>
      </c>
      <c r="D28" s="7">
        <f>B28/$C$17</f>
        <v>8.572120730245299E-3</v>
      </c>
      <c r="E28" s="12">
        <f t="shared" si="4"/>
        <v>0.64806475056992174</v>
      </c>
      <c r="F28" s="13">
        <f t="shared" si="1"/>
        <v>-0.11194342287229063</v>
      </c>
      <c r="G28" s="7">
        <f t="shared" si="2"/>
        <v>0.58177566039510076</v>
      </c>
    </row>
    <row r="29" spans="1:10" x14ac:dyDescent="0.25">
      <c r="A29" s="7">
        <v>50</v>
      </c>
      <c r="B29" s="7">
        <v>26.3</v>
      </c>
      <c r="C29" s="7">
        <f t="shared" si="3"/>
        <v>304</v>
      </c>
      <c r="D29" s="7">
        <f>B29/$C$17</f>
        <v>6.5346891363898948E-3</v>
      </c>
      <c r="E29" s="12">
        <f t="shared" si="4"/>
        <v>0.72359879990309772</v>
      </c>
      <c r="F29" s="13">
        <f t="shared" si="1"/>
        <v>-0.15974976670395705</v>
      </c>
      <c r="G29" s="7">
        <f t="shared" si="2"/>
        <v>0.50039114251753614</v>
      </c>
    </row>
    <row r="30" spans="1:10" x14ac:dyDescent="0.25">
      <c r="A30" s="7">
        <v>70</v>
      </c>
      <c r="B30" s="7">
        <v>15.7</v>
      </c>
      <c r="C30" s="7">
        <f t="shared" si="3"/>
        <v>420</v>
      </c>
      <c r="D30" s="7">
        <f>B30/$C$17</f>
        <v>3.9009361004304693E-3</v>
      </c>
      <c r="E30" s="12">
        <f t="shared" si="4"/>
        <v>0.82795505227130139</v>
      </c>
      <c r="F30" s="13">
        <f t="shared" si="1"/>
        <v>-1.4869508628368073E-2</v>
      </c>
      <c r="G30" s="7">
        <f>+G31+(F31/$J$3+D31/(1-E31)*G31)*(A30-A31)</f>
        <v>0.84757425666303898</v>
      </c>
    </row>
    <row r="31" spans="1:10" x14ac:dyDescent="0.25">
      <c r="A31" s="7">
        <v>100</v>
      </c>
      <c r="B31" s="7">
        <v>7.67</v>
      </c>
      <c r="C31" s="7">
        <f t="shared" si="3"/>
        <v>350.54999999999995</v>
      </c>
      <c r="D31" s="7">
        <f>B31/$C$17</f>
        <v>1.905743942057433E-3</v>
      </c>
      <c r="E31" s="12">
        <f t="shared" si="4"/>
        <v>0.91505525290861989</v>
      </c>
      <c r="F31" s="13">
        <f>-$J$2*($J$3^2*(1-G31)^2)</f>
        <v>-0.18581173702516751</v>
      </c>
      <c r="G31" s="7">
        <f>+G32+(F32/$J$3+D32/(1-E32)*G32)*(A31-A32)</f>
        <v>0.46117643045072326</v>
      </c>
    </row>
    <row r="32" spans="1:10" x14ac:dyDescent="0.25">
      <c r="A32" s="7">
        <v>125</v>
      </c>
      <c r="B32" s="7">
        <v>5.1100000000000003</v>
      </c>
      <c r="C32" s="7">
        <f t="shared" si="3"/>
        <v>159.75</v>
      </c>
      <c r="D32" s="7">
        <f>B32/$C$17</f>
        <v>1.2696677371464777E-3</v>
      </c>
      <c r="E32" s="12">
        <f t="shared" si="4"/>
        <v>0.95474789889866873</v>
      </c>
      <c r="F32" s="13">
        <f>-$J$2*($J$3^2*(1-G32)^2)</f>
        <v>-8.7329104946749794E-2</v>
      </c>
      <c r="G32" s="7">
        <f>+G33+(F33/$J$3+D33/(1-E33)*G33)*(A32-A33)</f>
        <v>0.6306062717380051</v>
      </c>
    </row>
    <row r="33" spans="1:7" x14ac:dyDescent="0.25">
      <c r="A33" s="7">
        <v>150</v>
      </c>
      <c r="B33" s="7">
        <v>2.5499999999999998</v>
      </c>
      <c r="C33" s="7">
        <f t="shared" si="3"/>
        <v>95.75</v>
      </c>
      <c r="D33" s="7">
        <f>B33/$C$17</f>
        <v>6.3359153223552201E-4</v>
      </c>
      <c r="E33" s="12">
        <f t="shared" si="4"/>
        <v>0.97853863976594369</v>
      </c>
      <c r="F33" s="13">
        <f>-$J$2*($J$3^2*(1-G33)^2)</f>
        <v>-8.7058653443035108E-2</v>
      </c>
      <c r="G33" s="7">
        <f>+G34+(F34/$J$3+D34/(1-E34)*G34)*(A33-A34)</f>
        <v>1.3688212927757051</v>
      </c>
    </row>
    <row r="34" spans="1:7" x14ac:dyDescent="0.25">
      <c r="A34" s="7">
        <v>175</v>
      </c>
      <c r="B34" s="7">
        <v>1.73</v>
      </c>
      <c r="C34" s="7">
        <f t="shared" si="3"/>
        <v>53.499999999999993</v>
      </c>
      <c r="D34" s="7">
        <f>B34/$C$17</f>
        <v>4.2984837284998166E-4</v>
      </c>
      <c r="E34" s="12">
        <f t="shared" si="4"/>
        <v>0.99183163857951251</v>
      </c>
      <c r="F34" s="13">
        <f>-$J$2*($J$3^2*(1-G34)^2)</f>
        <v>-0.64</v>
      </c>
      <c r="G34" s="7">
        <f>+G35+(F35/$J$3+D35/(1-E35)*G35)*(A34-A35)</f>
        <v>2</v>
      </c>
    </row>
    <row r="35" spans="1:7" x14ac:dyDescent="0.25">
      <c r="A35" s="7">
        <v>200</v>
      </c>
      <c r="B35" s="7">
        <v>0.9</v>
      </c>
      <c r="C35" s="7">
        <f t="shared" si="3"/>
        <v>32.875</v>
      </c>
      <c r="D35" s="7">
        <f>B35/$C$17</f>
        <v>2.2362054078900782E-4</v>
      </c>
      <c r="E35" s="12">
        <f t="shared" si="4"/>
        <v>0.99999999999999989</v>
      </c>
      <c r="F35" s="13">
        <f>-$J$2*($J$3^2*(1-G35)^2)</f>
        <v>-0.64</v>
      </c>
      <c r="G35" s="16">
        <v>0</v>
      </c>
    </row>
    <row r="36" spans="1:7" x14ac:dyDescent="0.25">
      <c r="A36" s="3"/>
      <c r="B36" s="3"/>
      <c r="C36" s="3">
        <f>SUM(C22:C35)</f>
        <v>4024.6750000000002</v>
      </c>
      <c r="D36" s="3"/>
      <c r="E36" s="3"/>
      <c r="F36" s="3"/>
      <c r="G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Alicante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Politécnica Superior</dc:creator>
  <cp:lastModifiedBy>Escuela Politécnica Superior</cp:lastModifiedBy>
  <dcterms:created xsi:type="dcterms:W3CDTF">2015-12-03T09:10:39Z</dcterms:created>
  <dcterms:modified xsi:type="dcterms:W3CDTF">2015-12-03T09:59:45Z</dcterms:modified>
</cp:coreProperties>
</file>