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/CLionProjects/ring-basic-p/results/"/>
    </mc:Choice>
  </mc:AlternateContent>
  <xr:revisionPtr revIDLastSave="0" documentId="13_ncr:1_{FD14E1B8-F838-014C-A70B-996166B83FBC}" xr6:coauthVersionLast="47" xr6:coauthVersionMax="47" xr10:uidLastSave="{00000000-0000-0000-0000-000000000000}"/>
  <bookViews>
    <workbookView xWindow="1680" yWindow="1060" windowWidth="27240" windowHeight="16340" activeTab="3" xr2:uid="{1554DB6E-3E9B-1E43-979A-E91CE26DBD2D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4" l="1"/>
  <c r="I2" i="4"/>
  <c r="B15" i="4"/>
  <c r="D14" i="4"/>
  <c r="C14" i="4"/>
  <c r="B14" i="4"/>
  <c r="I9" i="2"/>
  <c r="I7" i="2"/>
  <c r="L30" i="2"/>
  <c r="M29" i="2"/>
  <c r="M28" i="2"/>
  <c r="C31" i="2"/>
  <c r="C27" i="2"/>
  <c r="C26" i="2"/>
  <c r="F23" i="2"/>
  <c r="F22" i="2"/>
  <c r="M23" i="2"/>
  <c r="E23" i="2"/>
  <c r="E22" i="2"/>
  <c r="P12" i="2"/>
  <c r="P7" i="2"/>
  <c r="H35" i="2"/>
  <c r="K18" i="2"/>
  <c r="K17" i="2"/>
  <c r="F18" i="2"/>
  <c r="F17" i="2"/>
  <c r="E4" i="2"/>
  <c r="D4" i="2"/>
  <c r="C4" i="2"/>
  <c r="E18" i="2"/>
  <c r="E17" i="2"/>
  <c r="G5" i="2"/>
  <c r="E11" i="2"/>
  <c r="D11" i="2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38" i="1"/>
  <c r="L34" i="1"/>
  <c r="L35" i="1"/>
  <c r="L33" i="1"/>
  <c r="L26" i="1"/>
  <c r="L27" i="1"/>
  <c r="L28" i="1"/>
  <c r="L29" i="1"/>
  <c r="L30" i="1"/>
  <c r="L25" i="1"/>
  <c r="L21" i="1"/>
  <c r="L22" i="1"/>
  <c r="L20" i="1"/>
  <c r="L16" i="1"/>
  <c r="L17" i="1"/>
  <c r="L15" i="1"/>
  <c r="L5" i="1"/>
  <c r="L6" i="1"/>
  <c r="L7" i="1"/>
  <c r="L8" i="1"/>
  <c r="L9" i="1"/>
  <c r="L10" i="1"/>
  <c r="L11" i="1"/>
  <c r="L12" i="1"/>
  <c r="L4" i="1"/>
  <c r="K48" i="1"/>
  <c r="J48" i="1"/>
  <c r="J17" i="1"/>
  <c r="J22" i="1"/>
  <c r="J28" i="1"/>
  <c r="J35" i="1"/>
  <c r="J11" i="1"/>
  <c r="K28" i="1"/>
  <c r="J51" i="1" l="1"/>
</calcChain>
</file>

<file path=xl/sharedStrings.xml><?xml version="1.0" encoding="utf-8"?>
<sst xmlns="http://schemas.openxmlformats.org/spreadsheetml/2006/main" count="103" uniqueCount="48">
  <si>
    <t>QUERY</t>
  </si>
  <si>
    <t>left</t>
  </si>
  <si>
    <t>right</t>
  </si>
  <si>
    <t>SOURCE</t>
  </si>
  <si>
    <t>TARGET</t>
  </si>
  <si>
    <t>INTERSECTION</t>
  </si>
  <si>
    <t>?x (&lt;http://www.wikidata.org/prop/direct/P138&gt;/&lt;http://www.wikidata.org/prop/direct/P31&gt;)/(&lt;http://www.wikidata.org/prop/direct/P279&gt;)* ?y</t>
  </si>
  <si>
    <t>?x (&lt;http://www.wikidata.org/prop/direct/P131&gt;)*/&lt;http://www.wikidata.org/prop/direct/P17&gt; ?y</t>
  </si>
  <si>
    <t>?x (&lt;%http://www.wikidata.org/prop/direct/P31&gt;)?/(&lt;http://www.wikidata.org/prop/direct/P279&gt;)+ ?y</t>
  </si>
  <si>
    <t>?x (&lt;http://www.wikidata.org/prop/direct/P50&gt;/(&lt;http://www.wikidata.org/prop/direct/P279&gt;)*)/&lt;http://www.wikidata.org/prop/direct/P31&gt; ?y#</t>
  </si>
  <si>
    <t>?x (&lt;http://www.wikidata.org/prop/direct/P276&gt;|&lt;http://www.wikidata.org/prop/direct/P131&gt;)/&lt;http://www.wikidata.org/prop/direct/P17&gt; ?y#</t>
  </si>
  <si>
    <t>?x (&lt;http://www.wikidata.org/prop/direct/P31&gt;/&lt;http://www.wikidata.org/prop/direct/P31&gt;)/(&lt;http://www.wikidata.org/prop/direct/P31&gt;)+ ?x#</t>
  </si>
  <si>
    <t>pos</t>
  </si>
  <si>
    <t>res</t>
  </si>
  <si>
    <t>elements</t>
  </si>
  <si>
    <t>begin</t>
  </si>
  <si>
    <t>time</t>
  </si>
  <si>
    <t>weight</t>
  </si>
  <si>
    <t>paths</t>
  </si>
  <si>
    <t>weight/paths</t>
  </si>
  <si>
    <t>//*</t>
  </si>
  <si>
    <t>*/</t>
  </si>
  <si>
    <t>?/+</t>
  </si>
  <si>
    <t>/*/</t>
  </si>
  <si>
    <t>(|)/</t>
  </si>
  <si>
    <t>//+</t>
  </si>
  <si>
    <t>bpt</t>
  </si>
  <si>
    <t>122092 -rw-rw-r--. 1 adrian adrian 125021533 may 31 18:02 wikidata.0.compressed.rphtfc</t>
  </si>
  <si>
    <t> 57788 -rw-rw-r--. 1 adrian adrian  59170839 may 31 18:40 wikidata.10.compressed.rphtfc</t>
  </si>
  <si>
    <t> 33100 -rw-rw-r--. 1 adrian adrian  33893164 may 31 18:40 wikidata.11.compressed.rphtfc</t>
  </si>
  <si>
    <t> 33100 -rw-rw-r--. 1 adrian adrian  33894034 may 31 18:40 wikidata.12.compressed.rphtfc</t>
  </si>
  <si>
    <t>122092 -rw-rw-r--. 1 adrian adrian 125021533 may 31 18:06 wikidata.1.compressed.rphtfc</t>
  </si>
  <si>
    <t> 35216 -rw-rw-r--. 1 adrian adrian  36059532 may 31 18:10 wikidata.2.compressed.rphtfc</t>
  </si>
  <si>
    <t> 83324 -rw-rw-r--. 1 adrian adrian  85321720 may 31 18:13 wikidata.3.compressed.rphtfc</t>
  </si>
  <si>
    <t> 60696 -rw-rw-r--. 1 adrian adrian  62151857 may 31 18:17 wikidata.4.compressed.rphtfc</t>
  </si>
  <si>
    <t> 48696 -rw-rw-r--. 1 adrian adrian  49863879 may 31 18:21 wikidata.5.compressed.rphtfc</t>
  </si>
  <si>
    <t>174116 -rw-rw-r--. 1 adrian adrian 178294631 may 31 18:35 wikidata.6.compressed.rphtfc</t>
  </si>
  <si>
    <t> 87416 -rw-rw-r--. 1 adrian adrian  89511212 may 31 18:38 wikidata.7.compressed.rphtfc</t>
  </si>
  <si>
    <t> 75512 -rw-rw-r--. 1 adrian adrian  77322255 may 31 18:39 wikidata.8.compressed.rphtfc</t>
  </si>
  <si>
    <t> 42344 -rw-rw-r--. 1 adrian adrian  43357951 may 31 18:39 wikidata.9.compressed.rphtfc</t>
  </si>
  <si>
    <t>yago2s</t>
  </si>
  <si>
    <t>dict</t>
  </si>
  <si>
    <t>perm</t>
  </si>
  <si>
    <t>triples</t>
  </si>
  <si>
    <t>wikidata</t>
  </si>
  <si>
    <t>bpt perm</t>
  </si>
  <si>
    <t>Time</t>
  </si>
  <si>
    <t>MemoryPeak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</si>
</sst>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applyFont="1" applyBorder="1"/>
    <xf numFmtId="1" fontId="2" fillId="0" borderId="1" xfId="0" applyNumberFormat="1" applyFont="1" applyBorder="1"/>
    <xf numFmtId="0" fontId="2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4" fillId="0" borderId="1" xfId="0" applyFont="1" applyBorder="1" applyAlignment="1">
      <alignment horizontal="left"/>
    </xf>
    <xf numFmtId="0" fontId="5" fillId="0" borderId="0" xfId="0" applyFont="1" applyAlignment="1">
      <alignment horizontal="center"/>
    </xf>
    <xf numFmtId="9" fontId="0" fillId="0" borderId="0" xfId="1" applyFont="1"/>
    <xf numFmtId="11" fontId="0" fillId="0" borderId="0" xfId="0" applyNumberFormat="1"/>
    <xf numFmtId="2" fontId="0" fillId="0" borderId="0" xfId="0" applyNumberFormat="1"/>
    <xf numFmtId="1" fontId="2" fillId="2" borderId="4" xfId="0" applyNumberFormat="1" applyFont="1" applyFill="1" applyBorder="1"/>
    <xf numFmtId="1" fontId="2" fillId="0" borderId="4" xfId="0" applyNumberFormat="1" applyFont="1" applyBorder="1"/>
    <xf numFmtId="0" fontId="4" fillId="0" borderId="4" xfId="0" applyFont="1" applyBorder="1" applyAlignment="1">
      <alignment horizontal="left"/>
    </xf>
    <xf numFmtId="0" fontId="2" fillId="0" borderId="4" xfId="0" applyFont="1" applyBorder="1"/>
    <xf numFmtId="0" fontId="2" fillId="2" borderId="4" xfId="0" applyFont="1" applyFill="1" applyBorder="1"/>
    <xf numFmtId="0" fontId="2" fillId="3" borderId="4" xfId="0" applyFont="1" applyFill="1" applyBorder="1"/>
    <xf numFmtId="0" fontId="2" fillId="4" borderId="4" xfId="0" applyFont="1" applyFill="1" applyBorder="1"/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1" fontId="0" fillId="0" borderId="0" xfId="0" applyNumberFormat="1" applyFont="1" applyFill="1" applyBorder="1" applyAlignment="1"/>
    <xf numFmtId="11" fontId="0" fillId="0" borderId="0" xfId="0" applyNumberFormat="1" applyFont="1" applyFill="1" applyBorder="1" applyAlignment="1"/>
    <xf numFmtId="0" fontId="6" fillId="0" borderId="0" xfId="0" applyFon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0465-1934-C240-950D-775624ADB87A}">
  <dimension ref="B2:M51"/>
  <sheetViews>
    <sheetView topLeftCell="A19" workbookViewId="0">
      <selection activeCell="L4" sqref="L4:L12"/>
    </sheetView>
  </sheetViews>
  <sheetFormatPr baseColWidth="10" defaultRowHeight="16" x14ac:dyDescent="0.2"/>
  <cols>
    <col min="2" max="2" width="13.33203125" bestFit="1" customWidth="1"/>
    <col min="7" max="7" width="15.6640625" bestFit="1" customWidth="1"/>
    <col min="8" max="8" width="14" bestFit="1" customWidth="1"/>
    <col min="10" max="10" width="14.5" bestFit="1" customWidth="1"/>
  </cols>
  <sheetData>
    <row r="2" spans="2:13" ht="19" x14ac:dyDescent="0.25">
      <c r="C2" s="13" t="s">
        <v>12</v>
      </c>
      <c r="D2" s="13" t="s">
        <v>13</v>
      </c>
      <c r="E2" s="13" t="s">
        <v>14</v>
      </c>
      <c r="F2" s="13" t="s">
        <v>15</v>
      </c>
      <c r="G2" s="13" t="s">
        <v>16</v>
      </c>
      <c r="H2" s="13" t="s">
        <v>17</v>
      </c>
      <c r="I2" s="13" t="s">
        <v>18</v>
      </c>
      <c r="J2" s="13" t="s">
        <v>19</v>
      </c>
    </row>
    <row r="3" spans="2:13" x14ac:dyDescent="0.2">
      <c r="B3" s="4" t="s">
        <v>0</v>
      </c>
      <c r="C3" s="12" t="s">
        <v>6</v>
      </c>
      <c r="D3" s="12"/>
      <c r="E3" s="12"/>
      <c r="F3" s="12"/>
      <c r="G3" s="12"/>
      <c r="K3" t="s">
        <v>20</v>
      </c>
    </row>
    <row r="4" spans="2:13" x14ac:dyDescent="0.2">
      <c r="B4" s="8" t="s">
        <v>3</v>
      </c>
      <c r="C4" s="1">
        <v>0</v>
      </c>
      <c r="D4" s="1">
        <v>3317016</v>
      </c>
      <c r="E4" s="1">
        <v>163118</v>
      </c>
      <c r="F4" s="1" t="s">
        <v>1</v>
      </c>
      <c r="G4" s="2">
        <v>191736853000</v>
      </c>
      <c r="L4" s="16">
        <f>G4/1000000000</f>
        <v>191.736853</v>
      </c>
      <c r="M4">
        <v>1</v>
      </c>
    </row>
    <row r="5" spans="2:13" x14ac:dyDescent="0.2">
      <c r="B5" s="8"/>
      <c r="C5" s="1">
        <v>1</v>
      </c>
      <c r="D5" s="1">
        <v>2643926</v>
      </c>
      <c r="E5" s="1">
        <v>48464822</v>
      </c>
      <c r="F5" s="1" t="s">
        <v>1</v>
      </c>
      <c r="G5" s="2">
        <v>600440697000</v>
      </c>
      <c r="L5" s="16">
        <f t="shared" ref="L5:L12" si="0">G5/1000000000</f>
        <v>600.440697</v>
      </c>
      <c r="M5">
        <v>1</v>
      </c>
    </row>
    <row r="6" spans="2:13" x14ac:dyDescent="0.2">
      <c r="B6" s="8"/>
      <c r="C6" s="1">
        <v>1</v>
      </c>
      <c r="D6" s="1">
        <v>1629372</v>
      </c>
      <c r="E6" s="1">
        <v>48464822</v>
      </c>
      <c r="F6" s="1" t="s">
        <v>2</v>
      </c>
      <c r="G6" s="2">
        <v>601664221000</v>
      </c>
      <c r="L6" s="16">
        <f t="shared" si="0"/>
        <v>601.664221</v>
      </c>
      <c r="M6">
        <v>1</v>
      </c>
    </row>
    <row r="7" spans="2:13" x14ac:dyDescent="0.2">
      <c r="B7" s="8" t="s">
        <v>4</v>
      </c>
      <c r="C7" s="1">
        <v>0</v>
      </c>
      <c r="D7" s="1">
        <v>3317016</v>
      </c>
      <c r="E7" s="1">
        <v>79294</v>
      </c>
      <c r="F7" s="1" t="s">
        <v>1</v>
      </c>
      <c r="G7" s="2">
        <v>131579687000</v>
      </c>
      <c r="L7" s="16">
        <f t="shared" si="0"/>
        <v>131.57968700000001</v>
      </c>
      <c r="M7">
        <v>1</v>
      </c>
    </row>
    <row r="8" spans="2:13" x14ac:dyDescent="0.2">
      <c r="B8" s="8"/>
      <c r="C8" s="1">
        <v>0</v>
      </c>
      <c r="D8" s="1">
        <v>3317016</v>
      </c>
      <c r="E8" s="1">
        <v>79294</v>
      </c>
      <c r="F8" s="1" t="s">
        <v>2</v>
      </c>
      <c r="G8" s="2">
        <v>131138060000</v>
      </c>
      <c r="L8" s="16">
        <f t="shared" si="0"/>
        <v>131.13806</v>
      </c>
      <c r="M8">
        <v>1</v>
      </c>
    </row>
    <row r="9" spans="2:13" x14ac:dyDescent="0.2">
      <c r="B9" s="8"/>
      <c r="C9" s="1">
        <v>1</v>
      </c>
      <c r="D9" s="1">
        <v>3317016</v>
      </c>
      <c r="E9" s="1">
        <v>55757</v>
      </c>
      <c r="F9" s="1" t="s">
        <v>1</v>
      </c>
      <c r="G9" s="2">
        <v>298940606000</v>
      </c>
      <c r="L9" s="16">
        <f t="shared" si="0"/>
        <v>298.940606</v>
      </c>
      <c r="M9">
        <v>1</v>
      </c>
    </row>
    <row r="10" spans="2:13" x14ac:dyDescent="0.2">
      <c r="B10" s="8"/>
      <c r="C10" s="1">
        <v>1</v>
      </c>
      <c r="D10" s="1">
        <v>3317016</v>
      </c>
      <c r="E10" s="1">
        <v>55757</v>
      </c>
      <c r="F10" s="1" t="s">
        <v>2</v>
      </c>
      <c r="G10" s="2">
        <v>346377646000</v>
      </c>
      <c r="L10" s="16">
        <f t="shared" si="0"/>
        <v>346.37764600000003</v>
      </c>
      <c r="M10">
        <v>1</v>
      </c>
    </row>
    <row r="11" spans="2:13" x14ac:dyDescent="0.2">
      <c r="B11" s="8" t="s">
        <v>5</v>
      </c>
      <c r="C11" s="3">
        <v>0</v>
      </c>
      <c r="D11" s="3">
        <v>3317016</v>
      </c>
      <c r="E11" s="3">
        <v>76331</v>
      </c>
      <c r="F11" s="3" t="s">
        <v>1</v>
      </c>
      <c r="G11" s="17">
        <v>129217170000</v>
      </c>
      <c r="H11" s="24">
        <v>148549000</v>
      </c>
      <c r="I11" s="24">
        <v>1890796</v>
      </c>
      <c r="J11" s="24">
        <f>H11/I11</f>
        <v>78.564266055142909</v>
      </c>
      <c r="L11" s="16">
        <f t="shared" si="0"/>
        <v>129.21717000000001</v>
      </c>
      <c r="M11">
        <v>1</v>
      </c>
    </row>
    <row r="12" spans="2:13" x14ac:dyDescent="0.2">
      <c r="B12" s="8"/>
      <c r="C12" s="1">
        <v>0</v>
      </c>
      <c r="D12" s="1">
        <v>3317016</v>
      </c>
      <c r="E12" s="1">
        <v>76331</v>
      </c>
      <c r="F12" s="1" t="s">
        <v>2</v>
      </c>
      <c r="G12" s="18">
        <v>130428480000</v>
      </c>
      <c r="H12" s="25"/>
      <c r="I12" s="25"/>
      <c r="J12" s="24"/>
      <c r="L12" s="16">
        <f t="shared" si="0"/>
        <v>130.42848000000001</v>
      </c>
      <c r="M12">
        <v>1</v>
      </c>
    </row>
    <row r="13" spans="2:13" x14ac:dyDescent="0.2">
      <c r="H13" s="25"/>
      <c r="I13" s="25"/>
      <c r="J13" s="24"/>
      <c r="K13" t="s">
        <v>21</v>
      </c>
      <c r="L13" s="16"/>
    </row>
    <row r="14" spans="2:13" x14ac:dyDescent="0.2">
      <c r="B14" s="4" t="s">
        <v>0</v>
      </c>
      <c r="C14" s="12" t="s">
        <v>7</v>
      </c>
      <c r="D14" s="12"/>
      <c r="E14" s="12"/>
      <c r="F14" s="12"/>
      <c r="G14" s="19"/>
      <c r="H14" s="25"/>
      <c r="I14" s="25"/>
      <c r="J14" s="24"/>
      <c r="L14" s="16"/>
    </row>
    <row r="15" spans="2:13" x14ac:dyDescent="0.2">
      <c r="B15" s="6" t="s">
        <v>3</v>
      </c>
      <c r="C15" s="1">
        <v>0</v>
      </c>
      <c r="D15" s="1">
        <v>8009146</v>
      </c>
      <c r="E15" s="1">
        <v>10058956</v>
      </c>
      <c r="F15" s="1" t="s">
        <v>1</v>
      </c>
      <c r="G15" s="20">
        <v>603181078000</v>
      </c>
      <c r="H15" s="25"/>
      <c r="I15" s="25"/>
      <c r="J15" s="24"/>
      <c r="L15" s="16">
        <f t="shared" ref="L15:L17" si="1">G15/1000000000</f>
        <v>603.18107799999996</v>
      </c>
      <c r="M15">
        <v>2</v>
      </c>
    </row>
    <row r="16" spans="2:13" x14ac:dyDescent="0.2">
      <c r="B16" s="7"/>
      <c r="C16" s="1">
        <v>0</v>
      </c>
      <c r="D16" s="1">
        <v>8009114</v>
      </c>
      <c r="E16" s="1">
        <v>10058956</v>
      </c>
      <c r="F16" s="1" t="s">
        <v>2</v>
      </c>
      <c r="G16" s="20">
        <v>603178810000</v>
      </c>
      <c r="H16" s="25"/>
      <c r="I16" s="25"/>
      <c r="J16" s="24"/>
      <c r="L16" s="16">
        <f t="shared" si="1"/>
        <v>603.17881</v>
      </c>
      <c r="M16">
        <v>2</v>
      </c>
    </row>
    <row r="17" spans="2:13" x14ac:dyDescent="0.2">
      <c r="B17" s="4" t="s">
        <v>4</v>
      </c>
      <c r="C17" s="3">
        <v>0</v>
      </c>
      <c r="D17" s="3">
        <v>11094725</v>
      </c>
      <c r="E17" s="3">
        <v>1747</v>
      </c>
      <c r="F17" s="3" t="s">
        <v>1</v>
      </c>
      <c r="G17" s="21">
        <v>82772094000</v>
      </c>
      <c r="H17" s="26">
        <v>20178600</v>
      </c>
      <c r="I17" s="24">
        <v>11094725</v>
      </c>
      <c r="J17" s="24">
        <f t="shared" ref="J17:J35" si="2">H17/I17</f>
        <v>1.8187562107217619</v>
      </c>
      <c r="L17" s="16">
        <f t="shared" si="1"/>
        <v>82.772093999999996</v>
      </c>
      <c r="M17">
        <v>2</v>
      </c>
    </row>
    <row r="18" spans="2:13" x14ac:dyDescent="0.2">
      <c r="H18" s="25"/>
      <c r="I18" s="25"/>
      <c r="J18" s="24"/>
      <c r="L18" s="16"/>
    </row>
    <row r="19" spans="2:13" x14ac:dyDescent="0.2">
      <c r="B19" s="4" t="s">
        <v>0</v>
      </c>
      <c r="C19" s="12" t="s">
        <v>8</v>
      </c>
      <c r="D19" s="12"/>
      <c r="E19" s="12"/>
      <c r="F19" s="12"/>
      <c r="G19" s="19"/>
      <c r="H19" s="25"/>
      <c r="I19" s="25"/>
      <c r="J19" s="24"/>
      <c r="K19" t="s">
        <v>22</v>
      </c>
      <c r="L19" s="16"/>
    </row>
    <row r="20" spans="2:13" x14ac:dyDescent="0.2">
      <c r="B20" s="6" t="s">
        <v>3</v>
      </c>
      <c r="C20" s="1">
        <v>0</v>
      </c>
      <c r="D20" s="1">
        <v>9579227</v>
      </c>
      <c r="E20" s="1">
        <v>1487709</v>
      </c>
      <c r="F20" s="1" t="s">
        <v>1</v>
      </c>
      <c r="G20" s="20">
        <v>602014560000</v>
      </c>
      <c r="H20" s="25"/>
      <c r="I20" s="25"/>
      <c r="J20" s="24"/>
      <c r="L20" s="16">
        <f t="shared" ref="L20:L22" si="3">G20/1000000000</f>
        <v>602.01455999999996</v>
      </c>
      <c r="M20">
        <v>3</v>
      </c>
    </row>
    <row r="21" spans="2:13" x14ac:dyDescent="0.2">
      <c r="B21" s="7"/>
      <c r="C21" s="1">
        <v>0</v>
      </c>
      <c r="D21" s="1">
        <v>9543149</v>
      </c>
      <c r="E21" s="1">
        <v>1487709</v>
      </c>
      <c r="F21" s="1" t="s">
        <v>2</v>
      </c>
      <c r="G21" s="20">
        <v>602011460000</v>
      </c>
      <c r="H21" s="25"/>
      <c r="I21" s="25"/>
      <c r="J21" s="24"/>
      <c r="L21" s="16">
        <f t="shared" si="3"/>
        <v>602.01146000000006</v>
      </c>
      <c r="M21">
        <v>3</v>
      </c>
    </row>
    <row r="22" spans="2:13" x14ac:dyDescent="0.2">
      <c r="B22" s="4" t="s">
        <v>4</v>
      </c>
      <c r="C22" s="3">
        <v>0</v>
      </c>
      <c r="D22" s="3">
        <v>39001816</v>
      </c>
      <c r="E22" s="3">
        <v>73417</v>
      </c>
      <c r="F22" s="3" t="s">
        <v>1</v>
      </c>
      <c r="G22" s="21">
        <v>486645770000</v>
      </c>
      <c r="H22" s="27">
        <v>4048690</v>
      </c>
      <c r="I22" s="24">
        <v>39012240</v>
      </c>
      <c r="J22" s="24">
        <f t="shared" si="2"/>
        <v>0.10377999315086753</v>
      </c>
      <c r="L22" s="16">
        <f t="shared" si="3"/>
        <v>486.64577000000003</v>
      </c>
      <c r="M22">
        <v>3</v>
      </c>
    </row>
    <row r="23" spans="2:13" x14ac:dyDescent="0.2">
      <c r="H23" s="25"/>
      <c r="I23" s="25"/>
      <c r="J23" s="24"/>
      <c r="L23" s="16"/>
    </row>
    <row r="24" spans="2:13" x14ac:dyDescent="0.2">
      <c r="B24" s="4" t="s">
        <v>0</v>
      </c>
      <c r="C24" s="12" t="s">
        <v>9</v>
      </c>
      <c r="D24" s="12"/>
      <c r="E24" s="12"/>
      <c r="F24" s="12"/>
      <c r="G24" s="19"/>
      <c r="H24" s="25"/>
      <c r="I24" s="25"/>
      <c r="J24" s="24"/>
      <c r="K24" t="s">
        <v>23</v>
      </c>
      <c r="L24" s="16"/>
    </row>
    <row r="25" spans="2:13" x14ac:dyDescent="0.2">
      <c r="B25" s="8" t="s">
        <v>3</v>
      </c>
      <c r="C25" s="1">
        <v>0</v>
      </c>
      <c r="D25" s="1">
        <v>1809157</v>
      </c>
      <c r="E25" s="1">
        <v>2625227</v>
      </c>
      <c r="F25" s="1" t="s">
        <v>1</v>
      </c>
      <c r="G25" s="20">
        <v>600000162000</v>
      </c>
      <c r="H25" s="25"/>
      <c r="I25" s="25"/>
      <c r="J25" s="24"/>
      <c r="L25" s="16">
        <f t="shared" ref="L25:L30" si="4">G25/1000000000</f>
        <v>600.00016200000005</v>
      </c>
      <c r="M25">
        <v>4</v>
      </c>
    </row>
    <row r="26" spans="2:13" x14ac:dyDescent="0.2">
      <c r="B26" s="8"/>
      <c r="C26" s="1">
        <v>1</v>
      </c>
      <c r="D26" s="1">
        <v>1540056</v>
      </c>
      <c r="E26" s="1">
        <v>48464822</v>
      </c>
      <c r="F26" s="1" t="s">
        <v>1</v>
      </c>
      <c r="G26" s="20">
        <v>600364179000</v>
      </c>
      <c r="H26" s="25"/>
      <c r="I26" s="25"/>
      <c r="J26" s="24"/>
      <c r="L26" s="16">
        <f t="shared" si="4"/>
        <v>600.36417900000004</v>
      </c>
      <c r="M26">
        <v>4</v>
      </c>
    </row>
    <row r="27" spans="2:13" x14ac:dyDescent="0.2">
      <c r="B27" s="8"/>
      <c r="C27" s="1">
        <v>1</v>
      </c>
      <c r="D27" s="1">
        <v>234908</v>
      </c>
      <c r="E27" s="1">
        <v>48464822</v>
      </c>
      <c r="F27" s="1" t="s">
        <v>2</v>
      </c>
      <c r="G27" s="20">
        <v>601025381000</v>
      </c>
      <c r="H27" s="25"/>
      <c r="I27" s="25"/>
      <c r="J27" s="24"/>
      <c r="L27" s="16">
        <f t="shared" si="4"/>
        <v>601.02538100000004</v>
      </c>
      <c r="M27">
        <v>4</v>
      </c>
    </row>
    <row r="28" spans="2:13" x14ac:dyDescent="0.2">
      <c r="B28" s="8" t="s">
        <v>4</v>
      </c>
      <c r="C28" s="10">
        <v>0</v>
      </c>
      <c r="D28" s="10">
        <v>2646576</v>
      </c>
      <c r="E28" s="10">
        <v>398786</v>
      </c>
      <c r="F28" s="10" t="s">
        <v>1</v>
      </c>
      <c r="G28" s="22">
        <v>374578728000</v>
      </c>
      <c r="H28" s="27">
        <v>148549000</v>
      </c>
      <c r="I28" s="24">
        <v>4318371</v>
      </c>
      <c r="J28" s="24">
        <f t="shared" si="2"/>
        <v>34.399314000580311</v>
      </c>
      <c r="K28" s="14">
        <f>G28/G30</f>
        <v>1.2079267039273558</v>
      </c>
      <c r="L28" s="16">
        <f t="shared" si="4"/>
        <v>374.57872800000001</v>
      </c>
      <c r="M28">
        <v>4</v>
      </c>
    </row>
    <row r="29" spans="2:13" x14ac:dyDescent="0.2">
      <c r="B29" s="8"/>
      <c r="C29" s="1">
        <v>0</v>
      </c>
      <c r="D29" s="1">
        <v>2646576</v>
      </c>
      <c r="E29" s="1">
        <v>398786</v>
      </c>
      <c r="F29" s="1" t="s">
        <v>2</v>
      </c>
      <c r="G29" s="20">
        <v>370122059000</v>
      </c>
      <c r="H29" s="25"/>
      <c r="I29" s="25"/>
      <c r="J29" s="24"/>
      <c r="L29" s="16">
        <f t="shared" si="4"/>
        <v>370.12205899999998</v>
      </c>
      <c r="M29">
        <v>4</v>
      </c>
    </row>
    <row r="30" spans="2:13" x14ac:dyDescent="0.2">
      <c r="B30" s="8"/>
      <c r="C30" s="11">
        <v>1</v>
      </c>
      <c r="D30" s="11">
        <v>2646576</v>
      </c>
      <c r="E30" s="11">
        <v>55757</v>
      </c>
      <c r="F30" s="11" t="s">
        <v>1</v>
      </c>
      <c r="G30" s="23">
        <v>310100544000</v>
      </c>
      <c r="H30" s="25"/>
      <c r="I30" s="25"/>
      <c r="J30" s="24"/>
      <c r="L30" s="16">
        <f t="shared" si="4"/>
        <v>310.10054400000001</v>
      </c>
      <c r="M30">
        <v>4</v>
      </c>
    </row>
    <row r="31" spans="2:13" x14ac:dyDescent="0.2">
      <c r="H31" s="25"/>
      <c r="I31" s="25"/>
      <c r="J31" s="24"/>
      <c r="L31" s="16"/>
    </row>
    <row r="32" spans="2:13" x14ac:dyDescent="0.2">
      <c r="B32" s="4" t="s">
        <v>0</v>
      </c>
      <c r="C32" s="12" t="s">
        <v>10</v>
      </c>
      <c r="D32" s="12"/>
      <c r="E32" s="12"/>
      <c r="F32" s="12"/>
      <c r="G32" s="19"/>
      <c r="H32" s="25"/>
      <c r="I32" s="25"/>
      <c r="J32" s="24"/>
      <c r="K32" t="s">
        <v>24</v>
      </c>
      <c r="L32" s="16"/>
    </row>
    <row r="33" spans="2:13" x14ac:dyDescent="0.2">
      <c r="B33" s="6" t="s">
        <v>3</v>
      </c>
      <c r="C33" s="1">
        <v>0</v>
      </c>
      <c r="D33" s="1">
        <v>7317039</v>
      </c>
      <c r="E33" s="1">
        <v>10058956</v>
      </c>
      <c r="F33" s="1" t="s">
        <v>1</v>
      </c>
      <c r="G33" s="20">
        <v>601996961000</v>
      </c>
      <c r="H33" s="25"/>
      <c r="I33" s="25"/>
      <c r="J33" s="24"/>
      <c r="L33" s="16">
        <f t="shared" ref="L33:L35" si="5">G33/1000000000</f>
        <v>601.99696100000006</v>
      </c>
      <c r="M33">
        <v>5</v>
      </c>
    </row>
    <row r="34" spans="2:13" x14ac:dyDescent="0.2">
      <c r="B34" s="7"/>
      <c r="C34" s="1">
        <v>0</v>
      </c>
      <c r="D34" s="1">
        <v>6943726</v>
      </c>
      <c r="E34" s="1">
        <v>10058956</v>
      </c>
      <c r="F34" s="1" t="s">
        <v>2</v>
      </c>
      <c r="G34" s="20">
        <v>602897742000</v>
      </c>
      <c r="H34" s="25"/>
      <c r="I34" s="25"/>
      <c r="J34" s="24"/>
      <c r="L34" s="16">
        <f t="shared" si="5"/>
        <v>602.89774199999999</v>
      </c>
      <c r="M34">
        <v>5</v>
      </c>
    </row>
    <row r="35" spans="2:13" x14ac:dyDescent="0.2">
      <c r="B35" s="4" t="s">
        <v>4</v>
      </c>
      <c r="C35" s="3">
        <v>0</v>
      </c>
      <c r="D35" s="3">
        <v>7324050</v>
      </c>
      <c r="E35" s="3">
        <v>1747</v>
      </c>
      <c r="F35" s="3" t="s">
        <v>1</v>
      </c>
      <c r="G35" s="21">
        <v>77117295000</v>
      </c>
      <c r="H35" s="27">
        <v>20178600</v>
      </c>
      <c r="I35" s="24">
        <v>17413334</v>
      </c>
      <c r="J35" s="24">
        <f t="shared" si="2"/>
        <v>1.1588016401683905</v>
      </c>
      <c r="L35" s="16">
        <f t="shared" si="5"/>
        <v>77.117294999999999</v>
      </c>
      <c r="M35">
        <v>5</v>
      </c>
    </row>
    <row r="36" spans="2:13" x14ac:dyDescent="0.2">
      <c r="H36" s="25"/>
      <c r="I36" s="25"/>
      <c r="J36" s="24"/>
      <c r="L36" s="16"/>
    </row>
    <row r="37" spans="2:13" x14ac:dyDescent="0.2">
      <c r="B37" s="5" t="s">
        <v>0</v>
      </c>
      <c r="C37" s="12" t="s">
        <v>11</v>
      </c>
      <c r="D37" s="12"/>
      <c r="E37" s="12"/>
      <c r="F37" s="12"/>
      <c r="G37" s="19"/>
      <c r="H37" s="25"/>
      <c r="I37" s="25"/>
      <c r="J37" s="24"/>
      <c r="K37" t="s">
        <v>25</v>
      </c>
      <c r="L37" s="16"/>
    </row>
    <row r="38" spans="2:13" x14ac:dyDescent="0.2">
      <c r="B38" s="8" t="s">
        <v>3</v>
      </c>
      <c r="C38" s="1">
        <v>0</v>
      </c>
      <c r="D38" s="1">
        <v>1413835</v>
      </c>
      <c r="E38" s="1">
        <v>48464822</v>
      </c>
      <c r="F38" s="1" t="s">
        <v>1</v>
      </c>
      <c r="G38" s="20">
        <v>600000130000</v>
      </c>
      <c r="H38" s="25"/>
      <c r="I38" s="25"/>
      <c r="J38" s="24"/>
      <c r="L38" s="16">
        <f t="shared" ref="L38:L51" si="6">G38/1000000000</f>
        <v>600.00013000000001</v>
      </c>
      <c r="M38">
        <v>6</v>
      </c>
    </row>
    <row r="39" spans="2:13" x14ac:dyDescent="0.2">
      <c r="B39" s="8"/>
      <c r="C39" s="1">
        <v>1</v>
      </c>
      <c r="D39" s="1">
        <v>19032611</v>
      </c>
      <c r="E39" s="1">
        <v>48464822</v>
      </c>
      <c r="F39" s="1" t="s">
        <v>1</v>
      </c>
      <c r="G39" s="20">
        <v>602008846000</v>
      </c>
      <c r="H39" s="25"/>
      <c r="I39" s="25"/>
      <c r="J39" s="24"/>
      <c r="L39" s="16">
        <f t="shared" si="6"/>
        <v>602.00884599999995</v>
      </c>
      <c r="M39">
        <v>6</v>
      </c>
    </row>
    <row r="40" spans="2:13" x14ac:dyDescent="0.2">
      <c r="B40" s="8"/>
      <c r="C40" s="1">
        <v>1</v>
      </c>
      <c r="D40" s="1">
        <v>18968050</v>
      </c>
      <c r="E40" s="1">
        <v>48464822</v>
      </c>
      <c r="F40" s="1" t="s">
        <v>2</v>
      </c>
      <c r="G40" s="20">
        <v>601989684000</v>
      </c>
      <c r="H40" s="25"/>
      <c r="I40" s="25"/>
      <c r="J40" s="24"/>
      <c r="L40" s="16">
        <f t="shared" si="6"/>
        <v>601.98968400000001</v>
      </c>
      <c r="M40">
        <v>6</v>
      </c>
    </row>
    <row r="41" spans="2:13" x14ac:dyDescent="0.2">
      <c r="B41" s="8"/>
      <c r="C41" s="1">
        <v>2</v>
      </c>
      <c r="D41" s="1">
        <v>18956417</v>
      </c>
      <c r="E41" s="1">
        <v>48464822</v>
      </c>
      <c r="F41" s="1" t="s">
        <v>1</v>
      </c>
      <c r="G41" s="20">
        <v>601999640000</v>
      </c>
      <c r="H41" s="25"/>
      <c r="I41" s="25"/>
      <c r="J41" s="24"/>
      <c r="L41" s="16">
        <f t="shared" si="6"/>
        <v>601.99964</v>
      </c>
      <c r="M41">
        <v>6</v>
      </c>
    </row>
    <row r="42" spans="2:13" x14ac:dyDescent="0.2">
      <c r="B42" s="8"/>
      <c r="C42" s="1">
        <v>2</v>
      </c>
      <c r="D42" s="1">
        <v>18774828</v>
      </c>
      <c r="E42" s="1">
        <v>48464822</v>
      </c>
      <c r="F42" s="1" t="s">
        <v>2</v>
      </c>
      <c r="G42" s="20">
        <v>602968802000</v>
      </c>
      <c r="H42" s="25"/>
      <c r="I42" s="25"/>
      <c r="J42" s="24"/>
      <c r="L42" s="16">
        <f t="shared" si="6"/>
        <v>602.96880199999998</v>
      </c>
      <c r="M42">
        <v>6</v>
      </c>
    </row>
    <row r="43" spans="2:13" x14ac:dyDescent="0.2">
      <c r="B43" s="8" t="s">
        <v>4</v>
      </c>
      <c r="C43" s="1">
        <v>0</v>
      </c>
      <c r="D43" s="1">
        <v>19048438</v>
      </c>
      <c r="E43" s="1">
        <v>55757</v>
      </c>
      <c r="F43" s="1" t="s">
        <v>1</v>
      </c>
      <c r="G43" s="20">
        <v>238849535000</v>
      </c>
      <c r="H43" s="25"/>
      <c r="I43" s="25"/>
      <c r="J43" s="24"/>
      <c r="L43" s="16">
        <f t="shared" si="6"/>
        <v>238.849535</v>
      </c>
      <c r="M43">
        <v>6</v>
      </c>
    </row>
    <row r="44" spans="2:13" x14ac:dyDescent="0.2">
      <c r="B44" s="8"/>
      <c r="C44" s="1">
        <v>0</v>
      </c>
      <c r="D44" s="1">
        <v>19048438</v>
      </c>
      <c r="E44" s="1">
        <v>55757</v>
      </c>
      <c r="F44" s="1" t="s">
        <v>2</v>
      </c>
      <c r="G44" s="20">
        <v>46737878000</v>
      </c>
      <c r="H44" s="25"/>
      <c r="I44" s="25"/>
      <c r="J44" s="24"/>
      <c r="L44" s="16">
        <f t="shared" si="6"/>
        <v>46.737878000000002</v>
      </c>
      <c r="M44">
        <v>6</v>
      </c>
    </row>
    <row r="45" spans="2:13" x14ac:dyDescent="0.2">
      <c r="B45" s="8"/>
      <c r="C45" s="1">
        <v>1</v>
      </c>
      <c r="D45" s="1">
        <v>19048438</v>
      </c>
      <c r="E45" s="1">
        <v>55757</v>
      </c>
      <c r="F45" s="1" t="s">
        <v>1</v>
      </c>
      <c r="G45" s="20">
        <v>316930332000</v>
      </c>
      <c r="H45" s="25"/>
      <c r="I45" s="25"/>
      <c r="J45" s="24"/>
      <c r="L45" s="16">
        <f t="shared" si="6"/>
        <v>316.93033200000002</v>
      </c>
      <c r="M45">
        <v>6</v>
      </c>
    </row>
    <row r="46" spans="2:13" x14ac:dyDescent="0.2">
      <c r="B46" s="8"/>
      <c r="C46" s="1">
        <v>1</v>
      </c>
      <c r="D46" s="1">
        <v>19048438</v>
      </c>
      <c r="E46" s="1">
        <v>55757</v>
      </c>
      <c r="F46" s="1" t="s">
        <v>2</v>
      </c>
      <c r="G46" s="20">
        <v>109255926000</v>
      </c>
      <c r="H46" s="25"/>
      <c r="I46" s="25"/>
      <c r="J46" s="24"/>
      <c r="L46" s="16">
        <f t="shared" si="6"/>
        <v>109.255926</v>
      </c>
      <c r="M46">
        <v>6</v>
      </c>
    </row>
    <row r="47" spans="2:13" x14ac:dyDescent="0.2">
      <c r="B47" s="8"/>
      <c r="C47" s="1">
        <v>2</v>
      </c>
      <c r="D47" s="1">
        <v>19048438</v>
      </c>
      <c r="E47" s="1">
        <v>55757</v>
      </c>
      <c r="F47" s="1" t="s">
        <v>1</v>
      </c>
      <c r="G47" s="20">
        <v>368459257000</v>
      </c>
      <c r="H47" s="25"/>
      <c r="I47" s="25"/>
      <c r="J47" s="24"/>
      <c r="L47" s="16">
        <f t="shared" si="6"/>
        <v>368.45925699999998</v>
      </c>
      <c r="M47">
        <v>6</v>
      </c>
    </row>
    <row r="48" spans="2:13" x14ac:dyDescent="0.2">
      <c r="B48" s="8" t="s">
        <v>5</v>
      </c>
      <c r="C48" s="10">
        <v>0</v>
      </c>
      <c r="D48" s="10">
        <v>19048438</v>
      </c>
      <c r="E48" s="10">
        <v>21584</v>
      </c>
      <c r="F48" s="10" t="s">
        <v>1</v>
      </c>
      <c r="G48" s="22">
        <v>79588953000</v>
      </c>
      <c r="H48" s="27">
        <v>198065000</v>
      </c>
      <c r="I48" s="24">
        <v>15480326</v>
      </c>
      <c r="J48" s="24">
        <f>H48/I48</f>
        <v>12.794627193251616</v>
      </c>
      <c r="K48" s="14">
        <f>G48/G49</f>
        <v>1.7437576914824608</v>
      </c>
      <c r="L48" s="16">
        <f t="shared" si="6"/>
        <v>79.588953000000004</v>
      </c>
      <c r="M48">
        <v>6</v>
      </c>
    </row>
    <row r="49" spans="2:13" x14ac:dyDescent="0.2">
      <c r="B49" s="8"/>
      <c r="C49" s="3">
        <v>0</v>
      </c>
      <c r="D49" s="3">
        <v>19048438</v>
      </c>
      <c r="E49" s="3">
        <v>21584</v>
      </c>
      <c r="F49" s="3" t="s">
        <v>2</v>
      </c>
      <c r="G49" s="3">
        <v>45642209000</v>
      </c>
      <c r="L49" s="16">
        <f t="shared" si="6"/>
        <v>45.642209000000001</v>
      </c>
      <c r="M49">
        <v>6</v>
      </c>
    </row>
    <row r="50" spans="2:13" x14ac:dyDescent="0.2">
      <c r="B50" s="8"/>
      <c r="C50" s="1">
        <v>1</v>
      </c>
      <c r="D50" s="1">
        <v>19048438</v>
      </c>
      <c r="E50" s="1">
        <v>21584</v>
      </c>
      <c r="F50" s="1" t="s">
        <v>1</v>
      </c>
      <c r="G50" s="1">
        <v>102878814000</v>
      </c>
      <c r="L50" s="16">
        <f t="shared" si="6"/>
        <v>102.87881400000001</v>
      </c>
      <c r="M50">
        <v>6</v>
      </c>
    </row>
    <row r="51" spans="2:13" x14ac:dyDescent="0.2">
      <c r="B51" s="8"/>
      <c r="C51" s="1">
        <v>1</v>
      </c>
      <c r="D51" s="1">
        <v>19048438</v>
      </c>
      <c r="E51" s="1">
        <v>21584</v>
      </c>
      <c r="F51" s="1" t="s">
        <v>2</v>
      </c>
      <c r="G51" s="1">
        <v>108368459000</v>
      </c>
      <c r="J51">
        <f>AVERAGE(J11:J48)</f>
        <v>21.473257515502642</v>
      </c>
      <c r="L51" s="16">
        <f t="shared" si="6"/>
        <v>108.368459</v>
      </c>
      <c r="M51">
        <v>6</v>
      </c>
    </row>
  </sheetData>
  <mergeCells count="17">
    <mergeCell ref="C37:G37"/>
    <mergeCell ref="B38:B42"/>
    <mergeCell ref="B43:B47"/>
    <mergeCell ref="B48:B51"/>
    <mergeCell ref="B33:B34"/>
    <mergeCell ref="C24:G24"/>
    <mergeCell ref="B25:B27"/>
    <mergeCell ref="B28:B30"/>
    <mergeCell ref="C32:G32"/>
    <mergeCell ref="B15:B16"/>
    <mergeCell ref="C19:G19"/>
    <mergeCell ref="B20:B21"/>
    <mergeCell ref="C3:G3"/>
    <mergeCell ref="B4:B6"/>
    <mergeCell ref="B7:B10"/>
    <mergeCell ref="B11:B12"/>
    <mergeCell ref="C14:G1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90CF-BDA8-D14D-B4F7-FEAE449EC00F}">
  <dimension ref="A4:P35"/>
  <sheetViews>
    <sheetView workbookViewId="0">
      <selection activeCell="I10" sqref="I10"/>
    </sheetView>
  </sheetViews>
  <sheetFormatPr baseColWidth="10" defaultRowHeight="16" x14ac:dyDescent="0.2"/>
  <cols>
    <col min="3" max="3" width="11.6640625" bestFit="1" customWidth="1"/>
    <col min="4" max="4" width="11.1640625" bestFit="1" customWidth="1"/>
    <col min="9" max="10" width="11.1640625" bestFit="1" customWidth="1"/>
    <col min="14" max="14" width="21.6640625" customWidth="1"/>
  </cols>
  <sheetData>
    <row r="4" spans="3:16" x14ac:dyDescent="0.2">
      <c r="C4">
        <f>120*1024*1024</f>
        <v>125829120</v>
      </c>
      <c r="D4">
        <f>C4*12</f>
        <v>1509949440</v>
      </c>
      <c r="E4">
        <f>D4/D17</f>
        <v>1.5747600044838985</v>
      </c>
    </row>
    <row r="5" spans="3:16" x14ac:dyDescent="0.2">
      <c r="F5" s="15">
        <v>808641000</v>
      </c>
      <c r="G5" s="16">
        <f>F5/1024/1024</f>
        <v>771.18015289306641</v>
      </c>
    </row>
    <row r="7" spans="3:16" x14ac:dyDescent="0.2">
      <c r="I7">
        <f>1.2*1024*1024*1024</f>
        <v>1288490188.8</v>
      </c>
      <c r="N7" s="28">
        <v>170399816</v>
      </c>
      <c r="O7">
        <v>42599954</v>
      </c>
      <c r="P7">
        <f>N7/O7</f>
        <v>4</v>
      </c>
    </row>
    <row r="8" spans="3:16" x14ac:dyDescent="0.2">
      <c r="I8">
        <v>171684850</v>
      </c>
    </row>
    <row r="9" spans="3:16" x14ac:dyDescent="0.2">
      <c r="I9">
        <f>I7/I8</f>
        <v>7.5049731458541622</v>
      </c>
    </row>
    <row r="10" spans="3:16" x14ac:dyDescent="0.2">
      <c r="C10" t="s">
        <v>26</v>
      </c>
    </row>
    <row r="11" spans="3:16" x14ac:dyDescent="0.2">
      <c r="C11">
        <v>8.6300000000000008</v>
      </c>
      <c r="D11">
        <f>C11*958844164</f>
        <v>8274825135.3200006</v>
      </c>
      <c r="E11">
        <f>D11/1024/1024</f>
        <v>7891.4882043075568</v>
      </c>
    </row>
    <row r="12" spans="3:16" x14ac:dyDescent="0.2">
      <c r="N12" s="28">
        <v>170399816</v>
      </c>
      <c r="O12">
        <v>42599954</v>
      </c>
      <c r="P12">
        <f t="shared" ref="P8:P12" si="0">N12/O12</f>
        <v>4</v>
      </c>
    </row>
    <row r="15" spans="3:16" x14ac:dyDescent="0.2">
      <c r="N15" s="28"/>
    </row>
    <row r="17" spans="1:13" x14ac:dyDescent="0.2">
      <c r="C17" s="9">
        <v>873862559</v>
      </c>
      <c r="D17">
        <v>958844164</v>
      </c>
      <c r="E17">
        <f>C17/D17</f>
        <v>0.91137078558680162</v>
      </c>
      <c r="F17">
        <f>C17/1024/1024</f>
        <v>833.38027858734131</v>
      </c>
      <c r="J17" s="28">
        <v>13265622320</v>
      </c>
      <c r="K17" s="29">
        <f>C17/J17</f>
        <v>6.5874222702881832E-2</v>
      </c>
    </row>
    <row r="18" spans="1:13" x14ac:dyDescent="0.2">
      <c r="C18" s="28">
        <v>220387521</v>
      </c>
      <c r="D18">
        <v>171684850</v>
      </c>
      <c r="E18">
        <f>C18/D18</f>
        <v>1.2836748321124432</v>
      </c>
      <c r="F18">
        <f>C18/1024/1024</f>
        <v>210.17791843414307</v>
      </c>
      <c r="J18">
        <v>1267642186</v>
      </c>
      <c r="K18" s="14">
        <f>C18/J18</f>
        <v>0.17385625331342516</v>
      </c>
    </row>
    <row r="21" spans="1:13" x14ac:dyDescent="0.2">
      <c r="B21" t="s">
        <v>41</v>
      </c>
      <c r="C21" t="s">
        <v>42</v>
      </c>
      <c r="D21" t="s">
        <v>43</v>
      </c>
      <c r="E21" t="s">
        <v>26</v>
      </c>
      <c r="F21" t="s">
        <v>45</v>
      </c>
    </row>
    <row r="22" spans="1:13" x14ac:dyDescent="0.2">
      <c r="A22" t="s">
        <v>40</v>
      </c>
      <c r="B22" s="28">
        <v>220387521</v>
      </c>
      <c r="C22" s="28">
        <v>181382690</v>
      </c>
      <c r="D22">
        <v>171684850</v>
      </c>
      <c r="E22">
        <f>SUM(B22:C22)/D22</f>
        <v>2.3401611207977875</v>
      </c>
      <c r="F22">
        <f>C22/D22</f>
        <v>1.0564862886853441</v>
      </c>
    </row>
    <row r="23" spans="1:13" x14ac:dyDescent="0.2">
      <c r="A23" t="s">
        <v>44</v>
      </c>
      <c r="B23" s="9">
        <v>873862559</v>
      </c>
      <c r="C23" s="28">
        <v>1263816306</v>
      </c>
      <c r="D23">
        <v>958844164</v>
      </c>
      <c r="E23">
        <f>SUM(B23:C23)/D23</f>
        <v>2.2294330458061795</v>
      </c>
      <c r="F23">
        <f>C23/D23</f>
        <v>1.3180622602193781</v>
      </c>
      <c r="H23">
        <v>3.5</v>
      </c>
      <c r="L23">
        <v>2.2800000000000001E-2</v>
      </c>
      <c r="M23">
        <f>L23*1000</f>
        <v>22.8</v>
      </c>
    </row>
    <row r="24" spans="1:13" x14ac:dyDescent="0.2">
      <c r="H24">
        <v>6.7</v>
      </c>
    </row>
    <row r="25" spans="1:13" x14ac:dyDescent="0.2">
      <c r="H25">
        <v>4.3</v>
      </c>
    </row>
    <row r="26" spans="1:13" x14ac:dyDescent="0.2">
      <c r="C26">
        <f>C22/1024/1024</f>
        <v>172.98001289367676</v>
      </c>
      <c r="H26">
        <v>0.1</v>
      </c>
    </row>
    <row r="27" spans="1:13" x14ac:dyDescent="0.2">
      <c r="C27">
        <f>C23/1024/1024</f>
        <v>1205.2691516876221</v>
      </c>
      <c r="H27">
        <v>0</v>
      </c>
    </row>
    <row r="28" spans="1:13" x14ac:dyDescent="0.2">
      <c r="H28">
        <v>0</v>
      </c>
      <c r="L28" s="15">
        <v>3014040000</v>
      </c>
      <c r="M28" s="16">
        <f>L28/1024/1024/1024</f>
        <v>2.8070434927940369</v>
      </c>
    </row>
    <row r="29" spans="1:13" x14ac:dyDescent="0.2">
      <c r="H29">
        <v>7.4</v>
      </c>
      <c r="L29" s="15">
        <v>529653000</v>
      </c>
      <c r="M29" s="16">
        <f>L29/1024/1024</f>
        <v>505.11646270751953</v>
      </c>
    </row>
    <row r="30" spans="1:13" x14ac:dyDescent="0.2">
      <c r="H30">
        <v>0.1</v>
      </c>
      <c r="L30" s="16">
        <f>L29/171684850</f>
        <v>3.0850305079335771</v>
      </c>
    </row>
    <row r="31" spans="1:13" x14ac:dyDescent="0.2">
      <c r="C31">
        <f>C27/1024</f>
        <v>1.1770206559449434</v>
      </c>
      <c r="H31">
        <v>0.3</v>
      </c>
      <c r="K31">
        <v>1</v>
      </c>
    </row>
    <row r="32" spans="1:13" x14ac:dyDescent="0.2">
      <c r="H32">
        <v>0.1</v>
      </c>
    </row>
    <row r="33" spans="8:8" x14ac:dyDescent="0.2">
      <c r="H33">
        <v>0.1</v>
      </c>
    </row>
    <row r="34" spans="8:8" x14ac:dyDescent="0.2">
      <c r="H34">
        <v>5</v>
      </c>
    </row>
    <row r="35" spans="8:8" x14ac:dyDescent="0.2">
      <c r="H35">
        <f>AVERAGE(H23:H34)</f>
        <v>2.3000000000000003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DE66-F693-5349-ACCB-0F688409B58A}">
  <dimension ref="A1:A13"/>
  <sheetViews>
    <sheetView workbookViewId="0">
      <selection sqref="A1:A13"/>
    </sheetView>
  </sheetViews>
  <sheetFormatPr baseColWidth="10" defaultRowHeight="16" x14ac:dyDescent="0.2"/>
  <sheetData>
    <row r="1" spans="1:1" x14ac:dyDescent="0.2">
      <c r="A1" s="28" t="s">
        <v>27</v>
      </c>
    </row>
    <row r="2" spans="1:1" x14ac:dyDescent="0.2">
      <c r="A2" s="28" t="s">
        <v>28</v>
      </c>
    </row>
    <row r="3" spans="1:1" x14ac:dyDescent="0.2">
      <c r="A3" s="28" t="s">
        <v>29</v>
      </c>
    </row>
    <row r="4" spans="1:1" x14ac:dyDescent="0.2">
      <c r="A4" s="28" t="s">
        <v>30</v>
      </c>
    </row>
    <row r="5" spans="1:1" x14ac:dyDescent="0.2">
      <c r="A5" s="28" t="s">
        <v>31</v>
      </c>
    </row>
    <row r="6" spans="1:1" x14ac:dyDescent="0.2">
      <c r="A6" s="28" t="s">
        <v>32</v>
      </c>
    </row>
    <row r="7" spans="1:1" x14ac:dyDescent="0.2">
      <c r="A7" s="28" t="s">
        <v>33</v>
      </c>
    </row>
    <row r="8" spans="1:1" x14ac:dyDescent="0.2">
      <c r="A8" s="28" t="s">
        <v>34</v>
      </c>
    </row>
    <row r="9" spans="1:1" x14ac:dyDescent="0.2">
      <c r="A9" s="28" t="s">
        <v>35</v>
      </c>
    </row>
    <row r="10" spans="1:1" x14ac:dyDescent="0.2">
      <c r="A10" s="28" t="s">
        <v>36</v>
      </c>
    </row>
    <row r="11" spans="1:1" x14ac:dyDescent="0.2">
      <c r="A11" s="28" t="s">
        <v>37</v>
      </c>
    </row>
    <row r="12" spans="1:1" x14ac:dyDescent="0.2">
      <c r="A12" s="28" t="s">
        <v>38</v>
      </c>
    </row>
    <row r="13" spans="1:1" x14ac:dyDescent="0.2">
      <c r="A13" s="28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C07E0-64AF-3642-A0B0-A0F772B0B50B}">
  <dimension ref="A1:I15"/>
  <sheetViews>
    <sheetView tabSelected="1" workbookViewId="0">
      <selection activeCell="C11" sqref="C11"/>
    </sheetView>
  </sheetViews>
  <sheetFormatPr baseColWidth="10" defaultRowHeight="16" x14ac:dyDescent="0.2"/>
  <sheetData>
    <row r="1" spans="1:9" x14ac:dyDescent="0.2">
      <c r="B1" t="s">
        <v>46</v>
      </c>
      <c r="C1" t="s">
        <v>47</v>
      </c>
      <c r="G1" t="s">
        <v>46</v>
      </c>
      <c r="H1" t="s">
        <v>47</v>
      </c>
    </row>
    <row r="2" spans="1:9" x14ac:dyDescent="0.2">
      <c r="A2">
        <v>1</v>
      </c>
      <c r="B2">
        <v>231</v>
      </c>
      <c r="C2" s="28">
        <v>6669168</v>
      </c>
      <c r="G2">
        <v>2642</v>
      </c>
      <c r="H2" s="28">
        <v>6918488</v>
      </c>
      <c r="I2">
        <f>H2/1024/1024</f>
        <v>6.5979843139648438</v>
      </c>
    </row>
    <row r="3" spans="1:9" x14ac:dyDescent="0.2">
      <c r="A3">
        <v>2</v>
      </c>
      <c r="B3">
        <v>180</v>
      </c>
      <c r="C3" s="28">
        <v>10223700</v>
      </c>
      <c r="G3">
        <f>G2/60</f>
        <v>44.033333333333331</v>
      </c>
    </row>
    <row r="4" spans="1:9" x14ac:dyDescent="0.2">
      <c r="A4">
        <v>3</v>
      </c>
      <c r="B4">
        <v>201</v>
      </c>
      <c r="C4" s="28">
        <v>10226520</v>
      </c>
    </row>
    <row r="5" spans="1:9" x14ac:dyDescent="0.2">
      <c r="A5">
        <v>4</v>
      </c>
      <c r="B5">
        <v>209</v>
      </c>
      <c r="C5" s="28">
        <v>12530764</v>
      </c>
    </row>
    <row r="6" spans="1:9" x14ac:dyDescent="0.2">
      <c r="A6">
        <v>5</v>
      </c>
      <c r="B6">
        <v>196</v>
      </c>
      <c r="C6" s="28">
        <v>12198376</v>
      </c>
    </row>
    <row r="7" spans="1:9" x14ac:dyDescent="0.2">
      <c r="A7">
        <v>6</v>
      </c>
      <c r="B7">
        <v>745</v>
      </c>
      <c r="C7" s="28">
        <v>9412376</v>
      </c>
    </row>
    <row r="8" spans="1:9" x14ac:dyDescent="0.2">
      <c r="A8">
        <v>7</v>
      </c>
      <c r="B8">
        <v>169</v>
      </c>
      <c r="C8" s="28">
        <v>2206704</v>
      </c>
    </row>
    <row r="9" spans="1:9" x14ac:dyDescent="0.2">
      <c r="A9">
        <v>8</v>
      </c>
      <c r="B9">
        <v>46</v>
      </c>
      <c r="C9" s="28">
        <v>1949528</v>
      </c>
    </row>
    <row r="10" spans="1:9" x14ac:dyDescent="0.2">
      <c r="A10">
        <v>9</v>
      </c>
      <c r="B10">
        <v>25</v>
      </c>
      <c r="C10" s="28">
        <v>1788812</v>
      </c>
    </row>
    <row r="11" spans="1:9" x14ac:dyDescent="0.2">
      <c r="A11">
        <v>10</v>
      </c>
      <c r="B11">
        <v>30</v>
      </c>
      <c r="C11" s="28">
        <v>1474200</v>
      </c>
    </row>
    <row r="12" spans="1:9" x14ac:dyDescent="0.2">
      <c r="A12">
        <v>11</v>
      </c>
      <c r="B12">
        <v>20</v>
      </c>
      <c r="C12" s="28">
        <v>1260296</v>
      </c>
    </row>
    <row r="13" spans="1:9" x14ac:dyDescent="0.2">
      <c r="A13">
        <v>12</v>
      </c>
      <c r="B13">
        <v>20</v>
      </c>
      <c r="C13" s="28">
        <v>1264264</v>
      </c>
    </row>
    <row r="14" spans="1:9" x14ac:dyDescent="0.2">
      <c r="B14">
        <f>SUM(B2:B13)</f>
        <v>2072</v>
      </c>
      <c r="C14">
        <f>SUM(C2:C13)</f>
        <v>71204708</v>
      </c>
      <c r="D14">
        <f>C14/1024/1024</f>
        <v>67.906101226806641</v>
      </c>
    </row>
    <row r="15" spans="1:9" x14ac:dyDescent="0.2">
      <c r="B15">
        <f>B14/60</f>
        <v>34.533333333333331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</dc:creator>
  <cp:lastModifiedBy>Adrián</cp:lastModifiedBy>
  <dcterms:created xsi:type="dcterms:W3CDTF">2023-05-25T13:32:07Z</dcterms:created>
  <dcterms:modified xsi:type="dcterms:W3CDTF">2023-06-09T06:57:47Z</dcterms:modified>
</cp:coreProperties>
</file>