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drianharris/Desktop/"/>
    </mc:Choice>
  </mc:AlternateContent>
  <xr:revisionPtr revIDLastSave="0" documentId="8_{AB3D32D6-3B6B-0C44-95A2-D5277EC34BD4}" xr6:coauthVersionLast="45" xr6:coauthVersionMax="45" xr10:uidLastSave="{00000000-0000-0000-0000-000000000000}"/>
  <bookViews>
    <workbookView xWindow="3620" yWindow="460" windowWidth="20500" windowHeight="14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L2" i="1"/>
  <c r="M2" i="1" s="1"/>
  <c r="L4" i="1"/>
  <c r="L13" i="1" s="1"/>
  <c r="M4" i="1"/>
  <c r="N4" i="1" s="1"/>
  <c r="L5" i="1"/>
  <c r="M5" i="1"/>
  <c r="N5" i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L6" i="1"/>
  <c r="M6" i="1"/>
  <c r="N6" i="1"/>
  <c r="O6" i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L8" i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L9" i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L10" i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L11" i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L12" i="1"/>
  <c r="M12" i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L15" i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F2" i="1"/>
  <c r="D10" i="3"/>
  <c r="C10" i="3"/>
  <c r="H8" i="3"/>
  <c r="G10" i="3" s="1"/>
  <c r="G8" i="3"/>
  <c r="F10" i="3" s="1"/>
  <c r="F8" i="3"/>
  <c r="E10" i="3" s="1"/>
  <c r="E8" i="3"/>
  <c r="D8" i="3"/>
  <c r="C8" i="3"/>
  <c r="D5" i="3"/>
  <c r="E5" i="3" s="1"/>
  <c r="F5" i="3" s="1"/>
  <c r="G5" i="3" s="1"/>
  <c r="H5" i="3" s="1"/>
  <c r="N2" i="1" l="1"/>
  <c r="O4" i="1"/>
  <c r="N13" i="1"/>
  <c r="M13" i="1"/>
  <c r="M14" i="1" s="1"/>
  <c r="M16" i="1" s="1"/>
  <c r="L14" i="1"/>
  <c r="L16" i="1" s="1"/>
  <c r="F4" i="1"/>
  <c r="G4" i="1" s="1"/>
  <c r="H4" i="1" s="1"/>
  <c r="I4" i="1" s="1"/>
  <c r="J4" i="1" s="1"/>
  <c r="K4" i="1" s="1"/>
  <c r="M17" i="1" l="1"/>
  <c r="M18" i="1" s="1"/>
  <c r="L17" i="1"/>
  <c r="L18" i="1" s="1"/>
  <c r="O13" i="1"/>
  <c r="P4" i="1"/>
  <c r="O2" i="1"/>
  <c r="N14" i="1"/>
  <c r="N16" i="1" s="1"/>
  <c r="C1" i="1"/>
  <c r="D1" i="1" s="1"/>
  <c r="E1" i="1" s="1"/>
  <c r="F1" i="1" s="1"/>
  <c r="G1" i="1" s="1"/>
  <c r="H1" i="1" s="1"/>
  <c r="I1" i="1" s="1"/>
  <c r="J1" i="1" s="1"/>
  <c r="K1" i="1" s="1"/>
  <c r="F15" i="1"/>
  <c r="G15" i="1" s="1"/>
  <c r="H15" i="1" s="1"/>
  <c r="I15" i="1" s="1"/>
  <c r="J15" i="1" s="1"/>
  <c r="K15" i="1" s="1"/>
  <c r="F12" i="1"/>
  <c r="G12" i="1" s="1"/>
  <c r="H12" i="1" s="1"/>
  <c r="I12" i="1" s="1"/>
  <c r="J12" i="1" s="1"/>
  <c r="K12" i="1" s="1"/>
  <c r="F11" i="1"/>
  <c r="G11" i="1" s="1"/>
  <c r="H11" i="1" s="1"/>
  <c r="I11" i="1" s="1"/>
  <c r="J11" i="1" s="1"/>
  <c r="K11" i="1" s="1"/>
  <c r="F10" i="1"/>
  <c r="G10" i="1" s="1"/>
  <c r="H10" i="1" s="1"/>
  <c r="I10" i="1" s="1"/>
  <c r="J10" i="1" s="1"/>
  <c r="K10" i="1" s="1"/>
  <c r="F9" i="1"/>
  <c r="G9" i="1" s="1"/>
  <c r="H9" i="1" s="1"/>
  <c r="I9" i="1" s="1"/>
  <c r="J9" i="1" s="1"/>
  <c r="K9" i="1" s="1"/>
  <c r="F8" i="1"/>
  <c r="G8" i="1" s="1"/>
  <c r="H8" i="1" s="1"/>
  <c r="I8" i="1" s="1"/>
  <c r="J8" i="1" s="1"/>
  <c r="K8" i="1" s="1"/>
  <c r="F7" i="1"/>
  <c r="G7" i="1" s="1"/>
  <c r="H7" i="1" s="1"/>
  <c r="I7" i="1" s="1"/>
  <c r="J7" i="1" s="1"/>
  <c r="K7" i="1" s="1"/>
  <c r="F6" i="1"/>
  <c r="G6" i="1" s="1"/>
  <c r="H6" i="1" s="1"/>
  <c r="I6" i="1" s="1"/>
  <c r="J6" i="1" s="1"/>
  <c r="K6" i="1" s="1"/>
  <c r="F5" i="1"/>
  <c r="G5" i="1" s="1"/>
  <c r="H5" i="1" s="1"/>
  <c r="I5" i="1" s="1"/>
  <c r="J5" i="1" s="1"/>
  <c r="K5" i="1" s="1"/>
  <c r="G2" i="1"/>
  <c r="H2" i="1" s="1"/>
  <c r="I2" i="1" s="1"/>
  <c r="J2" i="1" s="1"/>
  <c r="K2" i="1" s="1"/>
  <c r="P2" i="1" l="1"/>
  <c r="O14" i="1"/>
  <c r="O16" i="1" s="1"/>
  <c r="Q4" i="1"/>
  <c r="P13" i="1"/>
  <c r="N17" i="1"/>
  <c r="N18" i="1" s="1"/>
  <c r="F13" i="1"/>
  <c r="F14" i="1"/>
  <c r="F16" i="1" s="1"/>
  <c r="H13" i="1"/>
  <c r="H14" i="1" s="1"/>
  <c r="H16" i="1" s="1"/>
  <c r="H17" i="1" s="1"/>
  <c r="H18" i="1" s="1"/>
  <c r="G13" i="1"/>
  <c r="G14" i="1" s="1"/>
  <c r="G16" i="1" s="1"/>
  <c r="G17" i="1" s="1"/>
  <c r="G18" i="1" s="1"/>
  <c r="E13" i="1"/>
  <c r="E14" i="1" s="1"/>
  <c r="E16" i="1" s="1"/>
  <c r="E18" i="1" s="1"/>
  <c r="D13" i="1"/>
  <c r="D14" i="1" s="1"/>
  <c r="D16" i="1" s="1"/>
  <c r="D18" i="1" s="1"/>
  <c r="C13" i="1"/>
  <c r="C14" i="1" s="1"/>
  <c r="C16" i="1" s="1"/>
  <c r="C18" i="1" s="1"/>
  <c r="B13" i="1"/>
  <c r="B14" i="1" s="1"/>
  <c r="B16" i="1" s="1"/>
  <c r="B18" i="1" s="1"/>
  <c r="O17" i="1" l="1"/>
  <c r="O18" i="1" s="1"/>
  <c r="Q13" i="1"/>
  <c r="R4" i="1"/>
  <c r="P14" i="1"/>
  <c r="P16" i="1" s="1"/>
  <c r="Q2" i="1"/>
  <c r="F17" i="1"/>
  <c r="F18" i="1" s="1"/>
  <c r="I13" i="1"/>
  <c r="I14" i="1" s="1"/>
  <c r="I16" i="1" s="1"/>
  <c r="I17" i="1" s="1"/>
  <c r="I18" i="1" s="1"/>
  <c r="R13" i="1" l="1"/>
  <c r="S4" i="1"/>
  <c r="Q14" i="1"/>
  <c r="Q16" i="1" s="1"/>
  <c r="R2" i="1"/>
  <c r="P18" i="1"/>
  <c r="P17" i="1"/>
  <c r="J13" i="1"/>
  <c r="J14" i="1" s="1"/>
  <c r="J16" i="1" s="1"/>
  <c r="R14" i="1" l="1"/>
  <c r="R16" i="1" s="1"/>
  <c r="S2" i="1"/>
  <c r="S13" i="1"/>
  <c r="T4" i="1"/>
  <c r="Q17" i="1"/>
  <c r="Q18" i="1" s="1"/>
  <c r="J17" i="1"/>
  <c r="J18" i="1" s="1"/>
  <c r="K13" i="1"/>
  <c r="K14" i="1" s="1"/>
  <c r="K16" i="1" s="1"/>
  <c r="K17" i="1" s="1"/>
  <c r="K18" i="1" s="1"/>
  <c r="S14" i="1" l="1"/>
  <c r="S16" i="1" s="1"/>
  <c r="T2" i="1"/>
  <c r="U4" i="1"/>
  <c r="T13" i="1"/>
  <c r="R17" i="1"/>
  <c r="R18" i="1"/>
  <c r="V4" i="1" l="1"/>
  <c r="U13" i="1"/>
  <c r="U2" i="1"/>
  <c r="T14" i="1"/>
  <c r="T16" i="1" s="1"/>
  <c r="S17" i="1"/>
  <c r="S18" i="1"/>
  <c r="T17" i="1" l="1"/>
  <c r="T18" i="1" s="1"/>
  <c r="V2" i="1"/>
  <c r="U14" i="1"/>
  <c r="U16" i="1" s="1"/>
  <c r="W4" i="1"/>
  <c r="V13" i="1"/>
  <c r="W13" i="1" l="1"/>
  <c r="X4" i="1"/>
  <c r="U17" i="1"/>
  <c r="U18" i="1" s="1"/>
  <c r="W2" i="1"/>
  <c r="V14" i="1"/>
  <c r="V16" i="1" s="1"/>
  <c r="V17" i="1" l="1"/>
  <c r="V18" i="1" s="1"/>
  <c r="X2" i="1"/>
  <c r="W14" i="1"/>
  <c r="W16" i="1" s="1"/>
  <c r="X13" i="1"/>
  <c r="Y4" i="1"/>
  <c r="W17" i="1" l="1"/>
  <c r="W18" i="1" s="1"/>
  <c r="X14" i="1"/>
  <c r="X16" i="1" s="1"/>
  <c r="Y2" i="1"/>
  <c r="Y13" i="1"/>
  <c r="Z4" i="1"/>
  <c r="Y14" i="1" l="1"/>
  <c r="Y16" i="1" s="1"/>
  <c r="Z2" i="1"/>
  <c r="Z13" i="1"/>
  <c r="AA4" i="1"/>
  <c r="X17" i="1"/>
  <c r="X18" i="1" s="1"/>
  <c r="AA13" i="1" l="1"/>
  <c r="AB4" i="1"/>
  <c r="Z14" i="1"/>
  <c r="Z16" i="1" s="1"/>
  <c r="AA2" i="1"/>
  <c r="Y17" i="1"/>
  <c r="Y18" i="1"/>
  <c r="AB13" i="1" l="1"/>
  <c r="AC4" i="1"/>
  <c r="AB2" i="1"/>
  <c r="AA14" i="1"/>
  <c r="AA16" i="1" s="1"/>
  <c r="Z17" i="1"/>
  <c r="Z18" i="1" s="1"/>
  <c r="AA17" i="1" l="1"/>
  <c r="AA18" i="1"/>
  <c r="AC2" i="1"/>
  <c r="AB14" i="1"/>
  <c r="AB16" i="1" s="1"/>
  <c r="AD4" i="1"/>
  <c r="AC13" i="1"/>
  <c r="AE4" i="1" l="1"/>
  <c r="AD13" i="1"/>
  <c r="AB18" i="1"/>
  <c r="AB17" i="1"/>
  <c r="AD2" i="1"/>
  <c r="AC14" i="1"/>
  <c r="AC16" i="1" s="1"/>
  <c r="AC17" i="1" l="1"/>
  <c r="AC18" i="1" s="1"/>
  <c r="AE2" i="1"/>
  <c r="AD14" i="1"/>
  <c r="AD16" i="1" s="1"/>
  <c r="AE13" i="1"/>
  <c r="AF4" i="1"/>
  <c r="AF13" i="1" l="1"/>
  <c r="AG4" i="1"/>
  <c r="AF2" i="1"/>
  <c r="AE14" i="1"/>
  <c r="AE16" i="1" s="1"/>
  <c r="AD17" i="1"/>
  <c r="AD18" i="1" s="1"/>
  <c r="AG13" i="1" l="1"/>
  <c r="AH4" i="1"/>
  <c r="AH13" i="1" s="1"/>
  <c r="AE17" i="1"/>
  <c r="AE18" i="1" s="1"/>
  <c r="AF14" i="1"/>
  <c r="AF16" i="1" s="1"/>
  <c r="AG2" i="1"/>
  <c r="AG14" i="1" l="1"/>
  <c r="AG16" i="1" s="1"/>
  <c r="AH2" i="1"/>
  <c r="AH14" i="1" s="1"/>
  <c r="AH16" i="1" s="1"/>
  <c r="AF18" i="1"/>
  <c r="AF17" i="1"/>
  <c r="AH17" i="1" l="1"/>
  <c r="AH18" i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E24" i="1" s="1"/>
  <c r="E26" i="1" s="1"/>
  <c r="AG17" i="1"/>
  <c r="AG18" i="1"/>
</calcChain>
</file>

<file path=xl/sharedStrings.xml><?xml version="1.0" encoding="utf-8"?>
<sst xmlns="http://schemas.openxmlformats.org/spreadsheetml/2006/main" count="31" uniqueCount="31">
  <si>
    <t xml:space="preserve">Revenue </t>
  </si>
  <si>
    <t>Employee compensation</t>
  </si>
  <si>
    <t>Occupancy</t>
  </si>
  <si>
    <t>Office and other operating</t>
  </si>
  <si>
    <t xml:space="preserve">Depreciation and Amortization </t>
  </si>
  <si>
    <t>Acq. Related expenses</t>
  </si>
  <si>
    <t>Share of (profit) loss of associates</t>
  </si>
  <si>
    <t>Restructuring costs</t>
  </si>
  <si>
    <t>(Gain) Loss on sale of certain business assets</t>
  </si>
  <si>
    <t>Impairment charge</t>
  </si>
  <si>
    <t>Total Operating expenses</t>
  </si>
  <si>
    <t>Finance (income) costs, net</t>
  </si>
  <si>
    <t>Profit (loss) before income taxes</t>
  </si>
  <si>
    <t>Income tax expense</t>
  </si>
  <si>
    <t>Profit (loss) for the fiscal year</t>
  </si>
  <si>
    <t>Operating profit</t>
  </si>
  <si>
    <t>Expenses</t>
  </si>
  <si>
    <t>ROIC</t>
  </si>
  <si>
    <t>Discount rate</t>
  </si>
  <si>
    <t>NPV</t>
  </si>
  <si>
    <t>Cash</t>
  </si>
  <si>
    <t>Altus</t>
  </si>
  <si>
    <t>Total value</t>
  </si>
  <si>
    <t>Shares</t>
  </si>
  <si>
    <t>Intrinsic value per share</t>
  </si>
  <si>
    <t>AIF: Altus Group Ltd</t>
  </si>
  <si>
    <t>Cash-flow from operating activites:</t>
  </si>
  <si>
    <t>CapEx + Change in wk capital:</t>
  </si>
  <si>
    <t>Free Cash Flow:</t>
  </si>
  <si>
    <t>Y/Y % change: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</si>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</sst>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F4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1B2B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  <xf numFmtId="4" fontId="0" fillId="0" borderId="0" xfId="0" applyNumberFormat="1"/>
    <xf numFmtId="3" fontId="2" fillId="0" borderId="0" xfId="0" applyNumberFormat="1" applyFont="1" applyAlignment="1">
      <alignment horizontal="center"/>
    </xf>
    <xf numFmtId="1" fontId="3" fillId="2" borderId="0" xfId="0" applyNumberFormat="1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1" fillId="0" borderId="4" xfId="0" applyFont="1" applyBorder="1"/>
    <xf numFmtId="3" fontId="5" fillId="3" borderId="0" xfId="0" applyNumberFormat="1" applyFont="1" applyFill="1"/>
    <xf numFmtId="9" fontId="4" fillId="4" borderId="0" xfId="1" applyFont="1" applyFill="1" applyBorder="1"/>
    <xf numFmtId="9" fontId="0" fillId="5" borderId="0" xfId="1" applyFont="1" applyFill="1" applyBorder="1"/>
    <xf numFmtId="9" fontId="0" fillId="6" borderId="0" xfId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7" borderId="0" xfId="0" applyNumberFormat="1" applyFill="1"/>
    <xf numFmtId="3" fontId="0" fillId="0" borderId="0" xfId="0" applyNumberFormat="1" applyAlignment="1"/>
    <xf numFmtId="164" fontId="0" fillId="0" borderId="0" xfId="0" applyNumberFormat="1" applyAlignment="1"/>
    <xf numFmtId="4" fontId="0" fillId="0" borderId="0" xfId="0" applyNumberFormat="1" applyAlignme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19050</xdr:rowOff>
    </xdr:from>
    <xdr:to>
      <xdr:col>16</xdr:col>
      <xdr:colOff>9525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57525" y="209550"/>
          <a:ext cx="6705600" cy="3714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Assumptions:</a:t>
          </a:r>
        </a:p>
        <a:p>
          <a:r>
            <a:rPr lang="en-US" sz="1100"/>
            <a:t>1.</a:t>
          </a:r>
          <a:r>
            <a:rPr lang="en-US" sz="1100" baseline="0"/>
            <a:t> Revenue growth is 6.9% in perpituity</a:t>
          </a:r>
        </a:p>
        <a:p>
          <a:r>
            <a:rPr lang="en-US" sz="1100" baseline="0"/>
            <a:t>2. Employee compensation remains between 64% and 64% of revenue</a:t>
          </a:r>
        </a:p>
        <a:p>
          <a:r>
            <a:rPr lang="en-US" sz="1100" baseline="0"/>
            <a:t>3. Depreciation and Amortization expenes remains a function of average depreciation and amortization expenses during the past four fiscal years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starting in 2015</a:t>
          </a:r>
          <a:endParaRPr lang="en-US" sz="1100" baseline="0"/>
        </a:p>
        <a:p>
          <a:r>
            <a:rPr lang="en-US" sz="1100" baseline="0"/>
            <a:t>4.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Acquistion-related expenes remains a function of the average acquistion-related expenses during the past four fiscal years starting in 2015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share of loss  of associates remains a function of the average share of loss  of associates expenses during the past four fiscal years starting  in 2015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Share of loss  of associates remains a function of the average share of loss  of associates expenses during the past four fiscal years starting in 2015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Loss on sale of business assets remains a function of the average loss on sale of business assets expenses during the past four fiscal years starting in 2015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Finance costs remains a function of the average finance cost expenses during the past four fiscal years starting in 2015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A tax rate of 15%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ROIC of 2% in perpetuity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11</xdr:row>
      <xdr:rowOff>76200</xdr:rowOff>
    </xdr:from>
    <xdr:to>
      <xdr:col>9</xdr:col>
      <xdr:colOff>228600</xdr:colOff>
      <xdr:row>15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6778B6-8A46-564A-A4C6-322BA8D96527}"/>
            </a:ext>
          </a:extLst>
        </xdr:cNvPr>
        <xdr:cNvSpPr txBox="1"/>
      </xdr:nvSpPr>
      <xdr:spPr>
        <a:xfrm>
          <a:off x="1679575" y="2197100"/>
          <a:ext cx="5978525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AIF's free-cash flows both improve and decline quite sporadically and has not demonstrated a record of steady growth. The free-cash-flow results are influenced heavily by cash-flow from operating activities which is also very volatile. In summary, free-cash-flow growth is in recent years non-existent thus not improving.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8"/>
  <sheetViews>
    <sheetView tabSelected="1" workbookViewId="0">
      <pane ySplit="1" topLeftCell="A6" activePane="bottomLeft" state="frozen"/>
      <selection pane="bottomLeft" activeCell="I25" sqref="I25"/>
    </sheetView>
  </sheetViews>
  <sheetFormatPr baseColWidth="10" defaultColWidth="9.1640625" defaultRowHeight="15" x14ac:dyDescent="0.2"/>
  <cols>
    <col min="1" max="1" width="41.1640625" style="1" bestFit="1" customWidth="1"/>
    <col min="2" max="3" width="9.1640625" style="1"/>
    <col min="4" max="4" width="19.1640625" style="1" bestFit="1" customWidth="1"/>
    <col min="5" max="6" width="9.1640625" style="1"/>
    <col min="7" max="7" width="12.6640625" style="1" bestFit="1" customWidth="1"/>
    <col min="8" max="16384" width="9.1640625" style="1"/>
  </cols>
  <sheetData>
    <row r="1" spans="1:35" ht="20" x14ac:dyDescent="0.25">
      <c r="A1" s="5" t="s">
        <v>21</v>
      </c>
      <c r="B1" s="6">
        <v>2015</v>
      </c>
      <c r="C1" s="6">
        <f>B1+1</f>
        <v>2016</v>
      </c>
      <c r="D1" s="6">
        <f t="shared" ref="D1:AH1" si="0">C1+1</f>
        <v>2017</v>
      </c>
      <c r="E1" s="6">
        <f t="shared" si="0"/>
        <v>2018</v>
      </c>
      <c r="F1" s="6">
        <f t="shared" si="0"/>
        <v>2019</v>
      </c>
      <c r="G1" s="6">
        <f t="shared" si="0"/>
        <v>2020</v>
      </c>
      <c r="H1" s="6">
        <f t="shared" si="0"/>
        <v>2021</v>
      </c>
      <c r="I1" s="6">
        <f t="shared" si="0"/>
        <v>2022</v>
      </c>
      <c r="J1" s="6">
        <f t="shared" si="0"/>
        <v>2023</v>
      </c>
      <c r="K1" s="6">
        <f t="shared" si="0"/>
        <v>2024</v>
      </c>
      <c r="L1" s="6">
        <f t="shared" si="0"/>
        <v>2025</v>
      </c>
      <c r="M1" s="6">
        <f t="shared" si="0"/>
        <v>2026</v>
      </c>
      <c r="N1" s="6">
        <f t="shared" si="0"/>
        <v>2027</v>
      </c>
      <c r="O1" s="6">
        <f t="shared" si="0"/>
        <v>2028</v>
      </c>
      <c r="P1" s="6">
        <f t="shared" si="0"/>
        <v>2029</v>
      </c>
      <c r="Q1" s="6">
        <f t="shared" si="0"/>
        <v>2030</v>
      </c>
      <c r="R1" s="6">
        <f t="shared" si="0"/>
        <v>2031</v>
      </c>
      <c r="S1" s="6">
        <f t="shared" si="0"/>
        <v>2032</v>
      </c>
      <c r="T1" s="6">
        <f t="shared" si="0"/>
        <v>2033</v>
      </c>
      <c r="U1" s="6">
        <f t="shared" si="0"/>
        <v>2034</v>
      </c>
      <c r="V1" s="6">
        <f t="shared" si="0"/>
        <v>2035</v>
      </c>
      <c r="W1" s="6">
        <f t="shared" si="0"/>
        <v>2036</v>
      </c>
      <c r="X1" s="6">
        <f t="shared" si="0"/>
        <v>2037</v>
      </c>
      <c r="Y1" s="6">
        <f t="shared" si="0"/>
        <v>2038</v>
      </c>
      <c r="Z1" s="6">
        <f t="shared" si="0"/>
        <v>2039</v>
      </c>
      <c r="AA1" s="6">
        <f t="shared" si="0"/>
        <v>2040</v>
      </c>
      <c r="AB1" s="6">
        <f t="shared" si="0"/>
        <v>2041</v>
      </c>
      <c r="AC1" s="6">
        <f t="shared" si="0"/>
        <v>2042</v>
      </c>
      <c r="AD1" s="6">
        <f t="shared" si="0"/>
        <v>2043</v>
      </c>
      <c r="AE1" s="6">
        <f t="shared" si="0"/>
        <v>2044</v>
      </c>
      <c r="AF1" s="6">
        <f t="shared" si="0"/>
        <v>2045</v>
      </c>
      <c r="AG1" s="6">
        <f t="shared" si="0"/>
        <v>2046</v>
      </c>
      <c r="AH1" s="6">
        <f t="shared" si="0"/>
        <v>2047</v>
      </c>
    </row>
    <row r="2" spans="1:35" x14ac:dyDescent="0.2">
      <c r="A2" s="3" t="s">
        <v>0</v>
      </c>
      <c r="B2" s="1">
        <v>416413</v>
      </c>
      <c r="C2" s="1">
        <v>442891</v>
      </c>
      <c r="D2" s="1">
        <v>476562</v>
      </c>
      <c r="E2" s="1">
        <v>510429</v>
      </c>
      <c r="F2" s="1">
        <f>E2*1.069</f>
        <v>545648.60100000002</v>
      </c>
      <c r="G2" s="1">
        <f t="shared" ref="G2:AH2" si="1">F2*1.069</f>
        <v>583298.35446900001</v>
      </c>
      <c r="H2" s="1">
        <f t="shared" si="1"/>
        <v>623545.94092736102</v>
      </c>
      <c r="I2" s="1">
        <f t="shared" si="1"/>
        <v>666570.61085134884</v>
      </c>
      <c r="J2" s="1">
        <f t="shared" si="1"/>
        <v>712563.98300009186</v>
      </c>
      <c r="K2" s="1">
        <f t="shared" si="1"/>
        <v>761730.89782709815</v>
      </c>
      <c r="L2" s="1">
        <f t="shared" si="1"/>
        <v>814290.32977716788</v>
      </c>
      <c r="M2" s="1">
        <f t="shared" si="1"/>
        <v>870476.36253179237</v>
      </c>
      <c r="N2" s="1">
        <f t="shared" si="1"/>
        <v>930539.23154648603</v>
      </c>
      <c r="O2" s="1">
        <f t="shared" si="1"/>
        <v>994746.43852319347</v>
      </c>
      <c r="P2" s="1">
        <f t="shared" si="1"/>
        <v>1063383.9427812938</v>
      </c>
      <c r="Q2" s="1">
        <f t="shared" si="1"/>
        <v>1136757.434833203</v>
      </c>
      <c r="R2" s="1">
        <f t="shared" si="1"/>
        <v>1215193.6978366938</v>
      </c>
      <c r="S2" s="1">
        <f t="shared" si="1"/>
        <v>1299042.0629874256</v>
      </c>
      <c r="T2" s="1">
        <f t="shared" si="1"/>
        <v>1388675.9653335579</v>
      </c>
      <c r="U2" s="1">
        <f t="shared" si="1"/>
        <v>1484494.6069415733</v>
      </c>
      <c r="V2" s="1">
        <f t="shared" si="1"/>
        <v>1586924.7348205417</v>
      </c>
      <c r="W2" s="1">
        <f t="shared" si="1"/>
        <v>1696422.541523159</v>
      </c>
      <c r="X2" s="1">
        <f t="shared" si="1"/>
        <v>1813475.6968882568</v>
      </c>
      <c r="Y2" s="1">
        <f t="shared" si="1"/>
        <v>1938605.5199735465</v>
      </c>
      <c r="Z2" s="1">
        <f t="shared" si="1"/>
        <v>2072369.3008517211</v>
      </c>
      <c r="AA2" s="1">
        <f t="shared" si="1"/>
        <v>2215362.7826104895</v>
      </c>
      <c r="AB2" s="1">
        <f t="shared" si="1"/>
        <v>2368222.814610613</v>
      </c>
      <c r="AC2" s="1">
        <f t="shared" si="1"/>
        <v>2531630.1888187453</v>
      </c>
      <c r="AD2" s="1">
        <f t="shared" si="1"/>
        <v>2706312.6718472387</v>
      </c>
      <c r="AE2" s="1">
        <f t="shared" si="1"/>
        <v>2893048.246204698</v>
      </c>
      <c r="AF2" s="1">
        <f t="shared" si="1"/>
        <v>3092668.5751928221</v>
      </c>
      <c r="AG2" s="1">
        <f t="shared" si="1"/>
        <v>3306062.7068811269</v>
      </c>
      <c r="AH2" s="1">
        <f t="shared" si="1"/>
        <v>3534181.0336559243</v>
      </c>
    </row>
    <row r="3" spans="1:35" x14ac:dyDescent="0.2">
      <c r="A3" s="3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">
      <c r="A4" s="2" t="s">
        <v>1</v>
      </c>
      <c r="B4" s="1">
        <v>260345</v>
      </c>
      <c r="C4" s="1">
        <v>274195</v>
      </c>
      <c r="D4" s="1">
        <v>295173</v>
      </c>
      <c r="E4" s="1">
        <v>330612</v>
      </c>
      <c r="F4" s="1">
        <f>E4*1.06</f>
        <v>350448.72000000003</v>
      </c>
      <c r="G4" s="1">
        <f t="shared" ref="G4" si="2">F4*1.06</f>
        <v>371475.64320000005</v>
      </c>
      <c r="H4" s="1">
        <f>G4*1.068</f>
        <v>396735.98693760007</v>
      </c>
      <c r="I4" s="1">
        <f t="shared" ref="I4:AH4" si="3">H4*1.068</f>
        <v>423714.03404935688</v>
      </c>
      <c r="J4" s="1">
        <f t="shared" si="3"/>
        <v>452526.58836471319</v>
      </c>
      <c r="K4" s="1">
        <f t="shared" si="3"/>
        <v>483298.39637351374</v>
      </c>
      <c r="L4" s="1">
        <f t="shared" si="3"/>
        <v>516162.68732691271</v>
      </c>
      <c r="M4" s="1">
        <f t="shared" si="3"/>
        <v>551261.75006514275</v>
      </c>
      <c r="N4" s="1">
        <f t="shared" si="3"/>
        <v>588747.54906957247</v>
      </c>
      <c r="O4" s="1">
        <f t="shared" si="3"/>
        <v>628782.38240630343</v>
      </c>
      <c r="P4" s="1">
        <f t="shared" si="3"/>
        <v>671539.58440993214</v>
      </c>
      <c r="Q4" s="1">
        <f t="shared" si="3"/>
        <v>717204.27614980761</v>
      </c>
      <c r="R4" s="1">
        <f t="shared" si="3"/>
        <v>765974.16692799458</v>
      </c>
      <c r="S4" s="1">
        <f t="shared" si="3"/>
        <v>818060.4102790982</v>
      </c>
      <c r="T4" s="1">
        <f t="shared" si="3"/>
        <v>873688.51817807695</v>
      </c>
      <c r="U4" s="1">
        <f t="shared" si="3"/>
        <v>933099.33741418622</v>
      </c>
      <c r="V4" s="1">
        <f t="shared" si="3"/>
        <v>996550.09235835099</v>
      </c>
      <c r="W4" s="1">
        <f t="shared" si="3"/>
        <v>1064315.4986387189</v>
      </c>
      <c r="X4" s="1">
        <f t="shared" si="3"/>
        <v>1136688.9525461518</v>
      </c>
      <c r="Y4" s="1">
        <f t="shared" si="3"/>
        <v>1213983.8013192902</v>
      </c>
      <c r="Z4" s="1">
        <f t="shared" si="3"/>
        <v>1296534.699809002</v>
      </c>
      <c r="AA4" s="1">
        <f t="shared" si="3"/>
        <v>1384699.0593960143</v>
      </c>
      <c r="AB4" s="1">
        <f t="shared" si="3"/>
        <v>1478858.5954349434</v>
      </c>
      <c r="AC4" s="1">
        <f t="shared" si="3"/>
        <v>1579420.9799245198</v>
      </c>
      <c r="AD4" s="1">
        <f t="shared" si="3"/>
        <v>1686821.6065593872</v>
      </c>
      <c r="AE4" s="1">
        <f t="shared" si="3"/>
        <v>1801525.4758054256</v>
      </c>
      <c r="AF4" s="1">
        <f t="shared" si="3"/>
        <v>1924029.2081601946</v>
      </c>
      <c r="AG4" s="1">
        <f t="shared" si="3"/>
        <v>2054863.194315088</v>
      </c>
      <c r="AH4" s="1">
        <f t="shared" si="3"/>
        <v>2194593.8915285142</v>
      </c>
    </row>
    <row r="5" spans="1:35" x14ac:dyDescent="0.2">
      <c r="A5" s="2" t="s">
        <v>2</v>
      </c>
      <c r="B5" s="1">
        <v>18551</v>
      </c>
      <c r="C5" s="1">
        <v>19959</v>
      </c>
      <c r="D5" s="1">
        <v>20709</v>
      </c>
      <c r="E5" s="1">
        <v>21340</v>
      </c>
      <c r="F5" s="1">
        <f>E5*1.03</f>
        <v>21980.2</v>
      </c>
      <c r="G5" s="1">
        <f t="shared" ref="G5:AH5" si="4">F5*1.03</f>
        <v>22639.606</v>
      </c>
      <c r="H5" s="1">
        <f t="shared" si="4"/>
        <v>23318.794180000001</v>
      </c>
      <c r="I5" s="1">
        <f t="shared" si="4"/>
        <v>24018.358005400001</v>
      </c>
      <c r="J5" s="1">
        <f t="shared" si="4"/>
        <v>24738.908745562003</v>
      </c>
      <c r="K5" s="1">
        <f t="shared" si="4"/>
        <v>25481.076007928863</v>
      </c>
      <c r="L5" s="1">
        <f t="shared" si="4"/>
        <v>26245.508288166729</v>
      </c>
      <c r="M5" s="1">
        <f t="shared" si="4"/>
        <v>27032.87353681173</v>
      </c>
      <c r="N5" s="1">
        <f t="shared" si="4"/>
        <v>27843.859742916084</v>
      </c>
      <c r="O5" s="1">
        <f t="shared" si="4"/>
        <v>28679.175535203565</v>
      </c>
      <c r="P5" s="1">
        <f t="shared" si="4"/>
        <v>29539.550801259673</v>
      </c>
      <c r="Q5" s="1">
        <f t="shared" si="4"/>
        <v>30425.737325297465</v>
      </c>
      <c r="R5" s="1">
        <f t="shared" si="4"/>
        <v>31338.509445056388</v>
      </c>
      <c r="S5" s="1">
        <f t="shared" si="4"/>
        <v>32278.664728408079</v>
      </c>
      <c r="T5" s="1">
        <f t="shared" si="4"/>
        <v>33247.024670260325</v>
      </c>
      <c r="U5" s="1">
        <f t="shared" si="4"/>
        <v>34244.435410368133</v>
      </c>
      <c r="V5" s="1">
        <f t="shared" si="4"/>
        <v>35271.768472679178</v>
      </c>
      <c r="W5" s="1">
        <f t="shared" si="4"/>
        <v>36329.921526859551</v>
      </c>
      <c r="X5" s="1">
        <f t="shared" si="4"/>
        <v>37419.819172665339</v>
      </c>
      <c r="Y5" s="1">
        <f t="shared" si="4"/>
        <v>38542.413747845298</v>
      </c>
      <c r="Z5" s="1">
        <f t="shared" si="4"/>
        <v>39698.68616028066</v>
      </c>
      <c r="AA5" s="1">
        <f t="shared" si="4"/>
        <v>40889.646745089078</v>
      </c>
      <c r="AB5" s="1">
        <f t="shared" si="4"/>
        <v>42116.336147441754</v>
      </c>
      <c r="AC5" s="1">
        <f t="shared" si="4"/>
        <v>43379.826231865009</v>
      </c>
      <c r="AD5" s="1">
        <f t="shared" si="4"/>
        <v>44681.221018820957</v>
      </c>
      <c r="AE5" s="1">
        <f t="shared" si="4"/>
        <v>46021.65764938559</v>
      </c>
      <c r="AF5" s="1">
        <f t="shared" si="4"/>
        <v>47402.307378867161</v>
      </c>
      <c r="AG5" s="1">
        <f t="shared" si="4"/>
        <v>48824.376600233176</v>
      </c>
      <c r="AH5" s="1">
        <f t="shared" si="4"/>
        <v>50289.107898240174</v>
      </c>
    </row>
    <row r="6" spans="1:35" x14ac:dyDescent="0.2">
      <c r="A6" s="2" t="s">
        <v>3</v>
      </c>
      <c r="B6" s="1">
        <v>76058</v>
      </c>
      <c r="C6" s="1">
        <v>79817</v>
      </c>
      <c r="D6" s="1">
        <v>87443</v>
      </c>
      <c r="E6" s="1">
        <v>98037</v>
      </c>
      <c r="F6" s="1">
        <f>E6*1.07</f>
        <v>104899.59000000001</v>
      </c>
      <c r="G6" s="1">
        <f t="shared" ref="G6:AH6" si="5">F6*1.07</f>
        <v>112242.56130000002</v>
      </c>
      <c r="H6" s="1">
        <f t="shared" si="5"/>
        <v>120099.54059100003</v>
      </c>
      <c r="I6" s="1">
        <f t="shared" si="5"/>
        <v>128506.50843237003</v>
      </c>
      <c r="J6" s="1">
        <f t="shared" si="5"/>
        <v>137501.96402263595</v>
      </c>
      <c r="K6" s="1">
        <f t="shared" si="5"/>
        <v>147127.10150422048</v>
      </c>
      <c r="L6" s="1">
        <f t="shared" si="5"/>
        <v>157425.99860951593</v>
      </c>
      <c r="M6" s="1">
        <f t="shared" si="5"/>
        <v>168445.81851218204</v>
      </c>
      <c r="N6" s="1">
        <f t="shared" si="5"/>
        <v>180237.02580803478</v>
      </c>
      <c r="O6" s="1">
        <f t="shared" si="5"/>
        <v>192853.61761459723</v>
      </c>
      <c r="P6" s="1">
        <f t="shared" si="5"/>
        <v>206353.37084761905</v>
      </c>
      <c r="Q6" s="1">
        <f t="shared" si="5"/>
        <v>220798.10680695239</v>
      </c>
      <c r="R6" s="1">
        <f t="shared" si="5"/>
        <v>236253.97428343908</v>
      </c>
      <c r="S6" s="1">
        <f t="shared" si="5"/>
        <v>252791.75248327982</v>
      </c>
      <c r="T6" s="1">
        <f t="shared" si="5"/>
        <v>270487.17515710945</v>
      </c>
      <c r="U6" s="1">
        <f t="shared" si="5"/>
        <v>289421.27741810714</v>
      </c>
      <c r="V6" s="1">
        <f t="shared" si="5"/>
        <v>309680.76683737466</v>
      </c>
      <c r="W6" s="1">
        <f t="shared" si="5"/>
        <v>331358.42051599087</v>
      </c>
      <c r="X6" s="1">
        <f t="shared" si="5"/>
        <v>354553.50995211024</v>
      </c>
      <c r="Y6" s="1">
        <f t="shared" si="5"/>
        <v>379372.25564875797</v>
      </c>
      <c r="Z6" s="1">
        <f t="shared" si="5"/>
        <v>405928.31354417105</v>
      </c>
      <c r="AA6" s="1">
        <f t="shared" si="5"/>
        <v>434343.29549226305</v>
      </c>
      <c r="AB6" s="1">
        <f t="shared" si="5"/>
        <v>464747.32617672149</v>
      </c>
      <c r="AC6" s="1">
        <f t="shared" si="5"/>
        <v>497279.639009092</v>
      </c>
      <c r="AD6" s="1">
        <f t="shared" si="5"/>
        <v>532089.21373972844</v>
      </c>
      <c r="AE6" s="1">
        <f t="shared" si="5"/>
        <v>569335.45870150952</v>
      </c>
      <c r="AF6" s="1">
        <f t="shared" si="5"/>
        <v>609188.9408106152</v>
      </c>
      <c r="AG6" s="1">
        <f t="shared" si="5"/>
        <v>651832.16666735825</v>
      </c>
      <c r="AH6" s="1">
        <f t="shared" si="5"/>
        <v>697460.41833407339</v>
      </c>
    </row>
    <row r="7" spans="1:35" x14ac:dyDescent="0.2">
      <c r="A7" s="2" t="s">
        <v>4</v>
      </c>
      <c r="B7" s="1">
        <v>40057</v>
      </c>
      <c r="C7" s="1">
        <v>33430</v>
      </c>
      <c r="D7" s="1">
        <v>36444</v>
      </c>
      <c r="E7" s="1">
        <v>49114</v>
      </c>
      <c r="F7" s="1">
        <f>AVERAGE(B7:E7)</f>
        <v>39761.25</v>
      </c>
      <c r="G7" s="1">
        <f t="shared" ref="G7:G12" si="6">F7</f>
        <v>39761.25</v>
      </c>
      <c r="H7" s="1">
        <f t="shared" ref="H7:AH7" si="7">G7</f>
        <v>39761.25</v>
      </c>
      <c r="I7" s="1">
        <f t="shared" si="7"/>
        <v>39761.25</v>
      </c>
      <c r="J7" s="1">
        <f t="shared" si="7"/>
        <v>39761.25</v>
      </c>
      <c r="K7" s="1">
        <f t="shared" si="7"/>
        <v>39761.25</v>
      </c>
      <c r="L7" s="1">
        <f t="shared" si="7"/>
        <v>39761.25</v>
      </c>
      <c r="M7" s="1">
        <f t="shared" si="7"/>
        <v>39761.25</v>
      </c>
      <c r="N7" s="1">
        <f t="shared" si="7"/>
        <v>39761.25</v>
      </c>
      <c r="O7" s="1">
        <f t="shared" si="7"/>
        <v>39761.25</v>
      </c>
      <c r="P7" s="1">
        <f t="shared" si="7"/>
        <v>39761.25</v>
      </c>
      <c r="Q7" s="1">
        <f t="shared" si="7"/>
        <v>39761.25</v>
      </c>
      <c r="R7" s="1">
        <f t="shared" si="7"/>
        <v>39761.25</v>
      </c>
      <c r="S7" s="1">
        <f t="shared" si="7"/>
        <v>39761.25</v>
      </c>
      <c r="T7" s="1">
        <f t="shared" si="7"/>
        <v>39761.25</v>
      </c>
      <c r="U7" s="1">
        <f t="shared" si="7"/>
        <v>39761.25</v>
      </c>
      <c r="V7" s="1">
        <f t="shared" si="7"/>
        <v>39761.25</v>
      </c>
      <c r="W7" s="1">
        <f t="shared" si="7"/>
        <v>39761.25</v>
      </c>
      <c r="X7" s="1">
        <f t="shared" si="7"/>
        <v>39761.25</v>
      </c>
      <c r="Y7" s="1">
        <f t="shared" si="7"/>
        <v>39761.25</v>
      </c>
      <c r="Z7" s="1">
        <f t="shared" si="7"/>
        <v>39761.25</v>
      </c>
      <c r="AA7" s="1">
        <f t="shared" si="7"/>
        <v>39761.25</v>
      </c>
      <c r="AB7" s="1">
        <f t="shared" si="7"/>
        <v>39761.25</v>
      </c>
      <c r="AC7" s="1">
        <f t="shared" si="7"/>
        <v>39761.25</v>
      </c>
      <c r="AD7" s="1">
        <f t="shared" si="7"/>
        <v>39761.25</v>
      </c>
      <c r="AE7" s="1">
        <f t="shared" si="7"/>
        <v>39761.25</v>
      </c>
      <c r="AF7" s="1">
        <f t="shared" si="7"/>
        <v>39761.25</v>
      </c>
      <c r="AG7" s="1">
        <f t="shared" si="7"/>
        <v>39761.25</v>
      </c>
      <c r="AH7" s="1">
        <f t="shared" si="7"/>
        <v>39761.25</v>
      </c>
    </row>
    <row r="8" spans="1:35" x14ac:dyDescent="0.2">
      <c r="A8" s="2" t="s">
        <v>5</v>
      </c>
      <c r="B8" s="1">
        <v>-429</v>
      </c>
      <c r="C8" s="1">
        <v>621</v>
      </c>
      <c r="D8" s="1">
        <v>3319</v>
      </c>
      <c r="E8" s="1">
        <v>2394</v>
      </c>
      <c r="F8" s="1">
        <f>AVERAGE(B8:E8)</f>
        <v>1476.25</v>
      </c>
      <c r="G8" s="1">
        <f t="shared" si="6"/>
        <v>1476.25</v>
      </c>
      <c r="H8" s="1">
        <f t="shared" ref="H8:AH8" si="8">G8</f>
        <v>1476.25</v>
      </c>
      <c r="I8" s="1">
        <f t="shared" si="8"/>
        <v>1476.25</v>
      </c>
      <c r="J8" s="1">
        <f t="shared" si="8"/>
        <v>1476.25</v>
      </c>
      <c r="K8" s="1">
        <f t="shared" si="8"/>
        <v>1476.25</v>
      </c>
      <c r="L8" s="1">
        <f t="shared" si="8"/>
        <v>1476.25</v>
      </c>
      <c r="M8" s="1">
        <f t="shared" si="8"/>
        <v>1476.25</v>
      </c>
      <c r="N8" s="1">
        <f t="shared" si="8"/>
        <v>1476.25</v>
      </c>
      <c r="O8" s="1">
        <f t="shared" si="8"/>
        <v>1476.25</v>
      </c>
      <c r="P8" s="1">
        <f t="shared" si="8"/>
        <v>1476.25</v>
      </c>
      <c r="Q8" s="1">
        <f t="shared" si="8"/>
        <v>1476.25</v>
      </c>
      <c r="R8" s="1">
        <f t="shared" si="8"/>
        <v>1476.25</v>
      </c>
      <c r="S8" s="1">
        <f t="shared" si="8"/>
        <v>1476.25</v>
      </c>
      <c r="T8" s="1">
        <f t="shared" si="8"/>
        <v>1476.25</v>
      </c>
      <c r="U8" s="1">
        <f t="shared" si="8"/>
        <v>1476.25</v>
      </c>
      <c r="V8" s="1">
        <f t="shared" si="8"/>
        <v>1476.25</v>
      </c>
      <c r="W8" s="1">
        <f t="shared" si="8"/>
        <v>1476.25</v>
      </c>
      <c r="X8" s="1">
        <f t="shared" si="8"/>
        <v>1476.25</v>
      </c>
      <c r="Y8" s="1">
        <f t="shared" si="8"/>
        <v>1476.25</v>
      </c>
      <c r="Z8" s="1">
        <f t="shared" si="8"/>
        <v>1476.25</v>
      </c>
      <c r="AA8" s="1">
        <f t="shared" si="8"/>
        <v>1476.25</v>
      </c>
      <c r="AB8" s="1">
        <f t="shared" si="8"/>
        <v>1476.25</v>
      </c>
      <c r="AC8" s="1">
        <f t="shared" si="8"/>
        <v>1476.25</v>
      </c>
      <c r="AD8" s="1">
        <f t="shared" si="8"/>
        <v>1476.25</v>
      </c>
      <c r="AE8" s="1">
        <f t="shared" si="8"/>
        <v>1476.25</v>
      </c>
      <c r="AF8" s="1">
        <f t="shared" si="8"/>
        <v>1476.25</v>
      </c>
      <c r="AG8" s="1">
        <f t="shared" si="8"/>
        <v>1476.25</v>
      </c>
      <c r="AH8" s="1">
        <f t="shared" si="8"/>
        <v>1476.25</v>
      </c>
    </row>
    <row r="9" spans="1:35" x14ac:dyDescent="0.2">
      <c r="A9" s="2" t="s">
        <v>6</v>
      </c>
      <c r="B9" s="1">
        <v>1270</v>
      </c>
      <c r="C9" s="1">
        <v>2617</v>
      </c>
      <c r="D9" s="1">
        <v>2420</v>
      </c>
      <c r="E9" s="1">
        <v>0</v>
      </c>
      <c r="F9" s="1">
        <f>AVERAGE(B9:E9)</f>
        <v>1576.75</v>
      </c>
      <c r="G9" s="1">
        <f t="shared" si="6"/>
        <v>1576.75</v>
      </c>
      <c r="H9" s="1">
        <f t="shared" ref="H9:AH9" si="9">G9</f>
        <v>1576.75</v>
      </c>
      <c r="I9" s="1">
        <f t="shared" si="9"/>
        <v>1576.75</v>
      </c>
      <c r="J9" s="1">
        <f t="shared" si="9"/>
        <v>1576.75</v>
      </c>
      <c r="K9" s="1">
        <f t="shared" si="9"/>
        <v>1576.75</v>
      </c>
      <c r="L9" s="1">
        <f t="shared" si="9"/>
        <v>1576.75</v>
      </c>
      <c r="M9" s="1">
        <f t="shared" si="9"/>
        <v>1576.75</v>
      </c>
      <c r="N9" s="1">
        <f t="shared" si="9"/>
        <v>1576.75</v>
      </c>
      <c r="O9" s="1">
        <f t="shared" si="9"/>
        <v>1576.75</v>
      </c>
      <c r="P9" s="1">
        <f t="shared" si="9"/>
        <v>1576.75</v>
      </c>
      <c r="Q9" s="1">
        <f t="shared" si="9"/>
        <v>1576.75</v>
      </c>
      <c r="R9" s="1">
        <f t="shared" si="9"/>
        <v>1576.75</v>
      </c>
      <c r="S9" s="1">
        <f t="shared" si="9"/>
        <v>1576.75</v>
      </c>
      <c r="T9" s="1">
        <f t="shared" si="9"/>
        <v>1576.75</v>
      </c>
      <c r="U9" s="1">
        <f t="shared" si="9"/>
        <v>1576.75</v>
      </c>
      <c r="V9" s="1">
        <f t="shared" si="9"/>
        <v>1576.75</v>
      </c>
      <c r="W9" s="1">
        <f t="shared" si="9"/>
        <v>1576.75</v>
      </c>
      <c r="X9" s="1">
        <f t="shared" si="9"/>
        <v>1576.75</v>
      </c>
      <c r="Y9" s="1">
        <f t="shared" si="9"/>
        <v>1576.75</v>
      </c>
      <c r="Z9" s="1">
        <f t="shared" si="9"/>
        <v>1576.75</v>
      </c>
      <c r="AA9" s="1">
        <f t="shared" si="9"/>
        <v>1576.75</v>
      </c>
      <c r="AB9" s="1">
        <f t="shared" si="9"/>
        <v>1576.75</v>
      </c>
      <c r="AC9" s="1">
        <f t="shared" si="9"/>
        <v>1576.75</v>
      </c>
      <c r="AD9" s="1">
        <f t="shared" si="9"/>
        <v>1576.75</v>
      </c>
      <c r="AE9" s="1">
        <f t="shared" si="9"/>
        <v>1576.75</v>
      </c>
      <c r="AF9" s="1">
        <f t="shared" si="9"/>
        <v>1576.75</v>
      </c>
      <c r="AG9" s="1">
        <f t="shared" si="9"/>
        <v>1576.75</v>
      </c>
      <c r="AH9" s="1">
        <f t="shared" si="9"/>
        <v>1576.75</v>
      </c>
    </row>
    <row r="10" spans="1:35" x14ac:dyDescent="0.2">
      <c r="A10" s="2" t="s">
        <v>7</v>
      </c>
      <c r="B10" s="1">
        <v>2694</v>
      </c>
      <c r="C10" s="1">
        <v>4059</v>
      </c>
      <c r="D10" s="1">
        <v>4739</v>
      </c>
      <c r="E10" s="1">
        <v>6371</v>
      </c>
      <c r="F10" s="1">
        <f>AVERAGE(B10:E10)</f>
        <v>4465.75</v>
      </c>
      <c r="G10" s="1">
        <f t="shared" si="6"/>
        <v>4465.75</v>
      </c>
      <c r="H10" s="1">
        <f t="shared" ref="H10:AH12" si="10">G10</f>
        <v>4465.75</v>
      </c>
      <c r="I10" s="1">
        <f t="shared" si="10"/>
        <v>4465.75</v>
      </c>
      <c r="J10" s="1">
        <f t="shared" si="10"/>
        <v>4465.75</v>
      </c>
      <c r="K10" s="1">
        <f t="shared" si="10"/>
        <v>4465.75</v>
      </c>
      <c r="L10" s="1">
        <f t="shared" si="10"/>
        <v>4465.75</v>
      </c>
      <c r="M10" s="1">
        <f t="shared" si="10"/>
        <v>4465.75</v>
      </c>
      <c r="N10" s="1">
        <f t="shared" si="10"/>
        <v>4465.75</v>
      </c>
      <c r="O10" s="1">
        <f t="shared" si="10"/>
        <v>4465.75</v>
      </c>
      <c r="P10" s="1">
        <f t="shared" si="10"/>
        <v>4465.75</v>
      </c>
      <c r="Q10" s="1">
        <f t="shared" si="10"/>
        <v>4465.75</v>
      </c>
      <c r="R10" s="1">
        <f t="shared" si="10"/>
        <v>4465.75</v>
      </c>
      <c r="S10" s="1">
        <f t="shared" si="10"/>
        <v>4465.75</v>
      </c>
      <c r="T10" s="1">
        <f t="shared" si="10"/>
        <v>4465.75</v>
      </c>
      <c r="U10" s="1">
        <f t="shared" si="10"/>
        <v>4465.75</v>
      </c>
      <c r="V10" s="1">
        <f t="shared" si="10"/>
        <v>4465.75</v>
      </c>
      <c r="W10" s="1">
        <f t="shared" si="10"/>
        <v>4465.75</v>
      </c>
      <c r="X10" s="1">
        <f t="shared" si="10"/>
        <v>4465.75</v>
      </c>
      <c r="Y10" s="1">
        <f t="shared" si="10"/>
        <v>4465.75</v>
      </c>
      <c r="Z10" s="1">
        <f t="shared" si="10"/>
        <v>4465.75</v>
      </c>
      <c r="AA10" s="1">
        <f t="shared" si="10"/>
        <v>4465.75</v>
      </c>
      <c r="AB10" s="1">
        <f t="shared" si="10"/>
        <v>4465.75</v>
      </c>
      <c r="AC10" s="1">
        <f t="shared" si="10"/>
        <v>4465.75</v>
      </c>
      <c r="AD10" s="1">
        <f t="shared" si="10"/>
        <v>4465.75</v>
      </c>
      <c r="AE10" s="1">
        <f t="shared" si="10"/>
        <v>4465.75</v>
      </c>
      <c r="AF10" s="1">
        <f t="shared" si="10"/>
        <v>4465.75</v>
      </c>
      <c r="AG10" s="1">
        <f t="shared" si="10"/>
        <v>4465.75</v>
      </c>
      <c r="AH10" s="1">
        <f t="shared" si="10"/>
        <v>4465.75</v>
      </c>
    </row>
    <row r="11" spans="1:35" x14ac:dyDescent="0.2">
      <c r="A11" s="2" t="s">
        <v>8</v>
      </c>
      <c r="B11" s="1">
        <v>-3483</v>
      </c>
      <c r="C11" s="1">
        <v>-9935</v>
      </c>
      <c r="D11" s="1">
        <v>-115179</v>
      </c>
      <c r="E11" s="1">
        <v>-43</v>
      </c>
      <c r="F11" s="1">
        <f>AVERAGE(B11:C11,E11)</f>
        <v>-4487</v>
      </c>
      <c r="G11" s="1">
        <f t="shared" si="6"/>
        <v>-4487</v>
      </c>
      <c r="H11" s="1">
        <f t="shared" si="10"/>
        <v>-4487</v>
      </c>
      <c r="I11" s="1">
        <f t="shared" si="10"/>
        <v>-4487</v>
      </c>
      <c r="J11" s="1">
        <f t="shared" si="10"/>
        <v>-4487</v>
      </c>
      <c r="K11" s="1">
        <f t="shared" si="10"/>
        <v>-4487</v>
      </c>
      <c r="L11" s="1">
        <f t="shared" si="10"/>
        <v>-4487</v>
      </c>
      <c r="M11" s="1">
        <f t="shared" si="10"/>
        <v>-4487</v>
      </c>
      <c r="N11" s="1">
        <f t="shared" si="10"/>
        <v>-4487</v>
      </c>
      <c r="O11" s="1">
        <f t="shared" si="10"/>
        <v>-4487</v>
      </c>
      <c r="P11" s="1">
        <f t="shared" si="10"/>
        <v>-4487</v>
      </c>
      <c r="Q11" s="1">
        <f t="shared" si="10"/>
        <v>-4487</v>
      </c>
      <c r="R11" s="1">
        <f t="shared" si="10"/>
        <v>-4487</v>
      </c>
      <c r="S11" s="1">
        <f t="shared" si="10"/>
        <v>-4487</v>
      </c>
      <c r="T11" s="1">
        <f t="shared" si="10"/>
        <v>-4487</v>
      </c>
      <c r="U11" s="1">
        <f t="shared" si="10"/>
        <v>-4487</v>
      </c>
      <c r="V11" s="1">
        <f t="shared" si="10"/>
        <v>-4487</v>
      </c>
      <c r="W11" s="1">
        <f t="shared" si="10"/>
        <v>-4487</v>
      </c>
      <c r="X11" s="1">
        <f t="shared" si="10"/>
        <v>-4487</v>
      </c>
      <c r="Y11" s="1">
        <f t="shared" si="10"/>
        <v>-4487</v>
      </c>
      <c r="Z11" s="1">
        <f t="shared" si="10"/>
        <v>-4487</v>
      </c>
      <c r="AA11" s="1">
        <f t="shared" si="10"/>
        <v>-4487</v>
      </c>
      <c r="AB11" s="1">
        <f t="shared" si="10"/>
        <v>-4487</v>
      </c>
      <c r="AC11" s="1">
        <f t="shared" si="10"/>
        <v>-4487</v>
      </c>
      <c r="AD11" s="1">
        <f t="shared" si="10"/>
        <v>-4487</v>
      </c>
      <c r="AE11" s="1">
        <f t="shared" si="10"/>
        <v>-4487</v>
      </c>
      <c r="AF11" s="1">
        <f t="shared" si="10"/>
        <v>-4487</v>
      </c>
      <c r="AG11" s="1">
        <f t="shared" si="10"/>
        <v>-4487</v>
      </c>
      <c r="AH11" s="1">
        <f t="shared" si="10"/>
        <v>-4487</v>
      </c>
    </row>
    <row r="12" spans="1:35" x14ac:dyDescent="0.2">
      <c r="A12" s="2" t="s">
        <v>9</v>
      </c>
      <c r="B12" s="1">
        <v>0</v>
      </c>
      <c r="C12" s="1">
        <v>12500</v>
      </c>
      <c r="D12" s="1">
        <v>0</v>
      </c>
      <c r="E12" s="1">
        <v>13700</v>
      </c>
      <c r="F12" s="1">
        <f>AVERAGE(B12:E12)</f>
        <v>6550</v>
      </c>
      <c r="G12" s="1">
        <f t="shared" si="6"/>
        <v>6550</v>
      </c>
      <c r="H12" s="1">
        <f t="shared" si="10"/>
        <v>6550</v>
      </c>
      <c r="I12" s="1">
        <f t="shared" si="10"/>
        <v>6550</v>
      </c>
      <c r="J12" s="1">
        <f t="shared" si="10"/>
        <v>6550</v>
      </c>
      <c r="K12" s="1">
        <f t="shared" si="10"/>
        <v>6550</v>
      </c>
      <c r="L12" s="1">
        <f t="shared" si="10"/>
        <v>6550</v>
      </c>
      <c r="M12" s="1">
        <f t="shared" si="10"/>
        <v>6550</v>
      </c>
      <c r="N12" s="1">
        <f t="shared" si="10"/>
        <v>6550</v>
      </c>
      <c r="O12" s="1">
        <f t="shared" si="10"/>
        <v>6550</v>
      </c>
      <c r="P12" s="1">
        <f t="shared" si="10"/>
        <v>6550</v>
      </c>
      <c r="Q12" s="1">
        <f t="shared" si="10"/>
        <v>6550</v>
      </c>
      <c r="R12" s="1">
        <f t="shared" si="10"/>
        <v>6550</v>
      </c>
      <c r="S12" s="1">
        <f t="shared" si="10"/>
        <v>6550</v>
      </c>
      <c r="T12" s="1">
        <f t="shared" si="10"/>
        <v>6550</v>
      </c>
      <c r="U12" s="1">
        <f t="shared" si="10"/>
        <v>6550</v>
      </c>
      <c r="V12" s="1">
        <f t="shared" si="10"/>
        <v>6550</v>
      </c>
      <c r="W12" s="1">
        <f t="shared" si="10"/>
        <v>6550</v>
      </c>
      <c r="X12" s="1">
        <f t="shared" si="10"/>
        <v>6550</v>
      </c>
      <c r="Y12" s="1">
        <f t="shared" si="10"/>
        <v>6550</v>
      </c>
      <c r="Z12" s="1">
        <f t="shared" si="10"/>
        <v>6550</v>
      </c>
      <c r="AA12" s="1">
        <f t="shared" si="10"/>
        <v>6550</v>
      </c>
      <c r="AB12" s="1">
        <f t="shared" si="10"/>
        <v>6550</v>
      </c>
      <c r="AC12" s="1">
        <f t="shared" si="10"/>
        <v>6550</v>
      </c>
      <c r="AD12" s="1">
        <f t="shared" si="10"/>
        <v>6550</v>
      </c>
      <c r="AE12" s="1">
        <f t="shared" si="10"/>
        <v>6550</v>
      </c>
      <c r="AF12" s="1">
        <f t="shared" si="10"/>
        <v>6550</v>
      </c>
      <c r="AG12" s="1">
        <f t="shared" si="10"/>
        <v>6550</v>
      </c>
      <c r="AH12" s="1">
        <f t="shared" si="10"/>
        <v>6550</v>
      </c>
    </row>
    <row r="13" spans="1:35" x14ac:dyDescent="0.2">
      <c r="A13" s="3" t="s">
        <v>10</v>
      </c>
      <c r="B13" s="1">
        <f>SUM(B4:B12)</f>
        <v>395063</v>
      </c>
      <c r="C13" s="1">
        <f t="shared" ref="C13:E13" si="11">SUM(C4:C12)</f>
        <v>417263</v>
      </c>
      <c r="D13" s="1">
        <f t="shared" si="11"/>
        <v>335068</v>
      </c>
      <c r="E13" s="1">
        <f t="shared" si="11"/>
        <v>521525</v>
      </c>
      <c r="F13" s="1">
        <f>SUM(F4:F12)</f>
        <v>526671.51</v>
      </c>
      <c r="G13" s="1">
        <f t="shared" ref="G13:AH13" si="12">SUM(G4:G12)</f>
        <v>555700.81050000014</v>
      </c>
      <c r="H13" s="1">
        <f t="shared" si="12"/>
        <v>589497.32170860015</v>
      </c>
      <c r="I13" s="1">
        <f t="shared" si="12"/>
        <v>625581.9004871269</v>
      </c>
      <c r="J13" s="1">
        <f t="shared" si="12"/>
        <v>664110.46113291115</v>
      </c>
      <c r="K13" s="1">
        <f t="shared" si="12"/>
        <v>705249.57388566306</v>
      </c>
      <c r="L13" s="1">
        <f t="shared" si="12"/>
        <v>749177.19422459544</v>
      </c>
      <c r="M13" s="1">
        <f t="shared" si="12"/>
        <v>796083.44211413641</v>
      </c>
      <c r="N13" s="1">
        <f t="shared" si="12"/>
        <v>846171.43462052336</v>
      </c>
      <c r="O13" s="1">
        <f t="shared" si="12"/>
        <v>899658.17555610416</v>
      </c>
      <c r="P13" s="1">
        <f t="shared" si="12"/>
        <v>956775.50605881086</v>
      </c>
      <c r="Q13" s="1">
        <f t="shared" si="12"/>
        <v>1017771.1202820574</v>
      </c>
      <c r="R13" s="1">
        <f t="shared" si="12"/>
        <v>1082909.6506564901</v>
      </c>
      <c r="S13" s="1">
        <f t="shared" si="12"/>
        <v>1152473.8274907861</v>
      </c>
      <c r="T13" s="1">
        <f t="shared" si="12"/>
        <v>1226765.7180054467</v>
      </c>
      <c r="U13" s="1">
        <f t="shared" si="12"/>
        <v>1306108.0502426615</v>
      </c>
      <c r="V13" s="1">
        <f t="shared" si="12"/>
        <v>1390845.627668405</v>
      </c>
      <c r="W13" s="1">
        <f t="shared" si="12"/>
        <v>1481346.8406815692</v>
      </c>
      <c r="X13" s="1">
        <f t="shared" si="12"/>
        <v>1578005.2816709273</v>
      </c>
      <c r="Y13" s="1">
        <f t="shared" si="12"/>
        <v>1681241.4707158934</v>
      </c>
      <c r="Z13" s="1">
        <f t="shared" si="12"/>
        <v>1791504.6995134535</v>
      </c>
      <c r="AA13" s="1">
        <f t="shared" si="12"/>
        <v>1909275.0016333663</v>
      </c>
      <c r="AB13" s="1">
        <f t="shared" si="12"/>
        <v>2035065.2577591068</v>
      </c>
      <c r="AC13" s="1">
        <f t="shared" si="12"/>
        <v>2169423.4451654768</v>
      </c>
      <c r="AD13" s="1">
        <f t="shared" si="12"/>
        <v>2312935.0413179365</v>
      </c>
      <c r="AE13" s="1">
        <f t="shared" si="12"/>
        <v>2466225.5921563208</v>
      </c>
      <c r="AF13" s="1">
        <f t="shared" si="12"/>
        <v>2629963.4563496769</v>
      </c>
      <c r="AG13" s="1">
        <f t="shared" si="12"/>
        <v>2804862.7375826798</v>
      </c>
      <c r="AH13" s="1">
        <f t="shared" si="12"/>
        <v>2991686.4177608276</v>
      </c>
    </row>
    <row r="14" spans="1:35" x14ac:dyDescent="0.2">
      <c r="A14" s="3" t="s">
        <v>15</v>
      </c>
      <c r="B14" s="1">
        <f>B2-B13</f>
        <v>21350</v>
      </c>
      <c r="C14" s="1">
        <f t="shared" ref="C14:E14" si="13">C2-C13</f>
        <v>25628</v>
      </c>
      <c r="D14" s="1">
        <f t="shared" si="13"/>
        <v>141494</v>
      </c>
      <c r="E14" s="21">
        <f t="shared" si="13"/>
        <v>-11096</v>
      </c>
      <c r="F14" s="1">
        <f>F2-F13</f>
        <v>18977.091000000015</v>
      </c>
      <c r="G14" s="1">
        <f t="shared" ref="G14:AH14" si="14">G2-G13</f>
        <v>27597.543968999875</v>
      </c>
      <c r="H14" s="1">
        <f t="shared" si="14"/>
        <v>34048.619218760869</v>
      </c>
      <c r="I14" s="1">
        <f t="shared" si="14"/>
        <v>40988.710364221944</v>
      </c>
      <c r="J14" s="1">
        <f t="shared" si="14"/>
        <v>48453.521867180709</v>
      </c>
      <c r="K14" s="1">
        <f t="shared" si="14"/>
        <v>56481.323941435083</v>
      </c>
      <c r="L14" s="1">
        <f t="shared" si="14"/>
        <v>65113.135552572436</v>
      </c>
      <c r="M14" s="1">
        <f t="shared" si="14"/>
        <v>74392.920417655958</v>
      </c>
      <c r="N14" s="1">
        <f t="shared" si="14"/>
        <v>84367.79692596267</v>
      </c>
      <c r="O14" s="1">
        <f t="shared" si="14"/>
        <v>95088.262967089307</v>
      </c>
      <c r="P14" s="1">
        <f t="shared" si="14"/>
        <v>106608.4367224829</v>
      </c>
      <c r="Q14" s="1">
        <f t="shared" si="14"/>
        <v>118986.31455114554</v>
      </c>
      <c r="R14" s="1">
        <f t="shared" si="14"/>
        <v>132284.04718020372</v>
      </c>
      <c r="S14" s="1">
        <f t="shared" si="14"/>
        <v>146568.23549663951</v>
      </c>
      <c r="T14" s="1">
        <f t="shared" si="14"/>
        <v>161910.2473281112</v>
      </c>
      <c r="U14" s="1">
        <f t="shared" si="14"/>
        <v>178386.55669891182</v>
      </c>
      <c r="V14" s="1">
        <f t="shared" si="14"/>
        <v>196079.10715213674</v>
      </c>
      <c r="W14" s="1">
        <f t="shared" si="14"/>
        <v>215075.70084158983</v>
      </c>
      <c r="X14" s="1">
        <f t="shared" si="14"/>
        <v>235470.41521732952</v>
      </c>
      <c r="Y14" s="1">
        <f t="shared" si="14"/>
        <v>257364.04925765307</v>
      </c>
      <c r="Z14" s="1">
        <f t="shared" si="14"/>
        <v>280864.60133826756</v>
      </c>
      <c r="AA14" s="1">
        <f t="shared" si="14"/>
        <v>306087.78097712318</v>
      </c>
      <c r="AB14" s="1">
        <f t="shared" si="14"/>
        <v>333157.55685150623</v>
      </c>
      <c r="AC14" s="1">
        <f t="shared" si="14"/>
        <v>362206.74365326855</v>
      </c>
      <c r="AD14" s="1">
        <f t="shared" si="14"/>
        <v>393377.63052930217</v>
      </c>
      <c r="AE14" s="1">
        <f t="shared" si="14"/>
        <v>426822.65404837718</v>
      </c>
      <c r="AF14" s="1">
        <f t="shared" si="14"/>
        <v>462705.1188431452</v>
      </c>
      <c r="AG14" s="1">
        <f t="shared" si="14"/>
        <v>501199.96929844702</v>
      </c>
      <c r="AH14" s="1">
        <f t="shared" si="14"/>
        <v>542494.61589509668</v>
      </c>
    </row>
    <row r="15" spans="1:35" x14ac:dyDescent="0.2">
      <c r="A15" s="1" t="s">
        <v>11</v>
      </c>
      <c r="B15" s="1">
        <v>11253</v>
      </c>
      <c r="C15" s="1">
        <v>4549</v>
      </c>
      <c r="D15" s="1">
        <v>3633</v>
      </c>
      <c r="E15" s="1">
        <v>6701</v>
      </c>
      <c r="F15" s="1">
        <f>AVERAGE(B15:E15)</f>
        <v>6534</v>
      </c>
      <c r="G15" s="1">
        <f>F15</f>
        <v>6534</v>
      </c>
      <c r="H15" s="1">
        <f t="shared" ref="H15:AH15" si="15">G15</f>
        <v>6534</v>
      </c>
      <c r="I15" s="1">
        <f t="shared" si="15"/>
        <v>6534</v>
      </c>
      <c r="J15" s="1">
        <f t="shared" si="15"/>
        <v>6534</v>
      </c>
      <c r="K15" s="1">
        <f t="shared" si="15"/>
        <v>6534</v>
      </c>
      <c r="L15" s="1">
        <f t="shared" si="15"/>
        <v>6534</v>
      </c>
      <c r="M15" s="1">
        <f t="shared" si="15"/>
        <v>6534</v>
      </c>
      <c r="N15" s="1">
        <f t="shared" si="15"/>
        <v>6534</v>
      </c>
      <c r="O15" s="1">
        <f t="shared" si="15"/>
        <v>6534</v>
      </c>
      <c r="P15" s="1">
        <f t="shared" si="15"/>
        <v>6534</v>
      </c>
      <c r="Q15" s="1">
        <f t="shared" si="15"/>
        <v>6534</v>
      </c>
      <c r="R15" s="1">
        <f t="shared" si="15"/>
        <v>6534</v>
      </c>
      <c r="S15" s="1">
        <f t="shared" si="15"/>
        <v>6534</v>
      </c>
      <c r="T15" s="1">
        <f t="shared" si="15"/>
        <v>6534</v>
      </c>
      <c r="U15" s="1">
        <f t="shared" si="15"/>
        <v>6534</v>
      </c>
      <c r="V15" s="1">
        <f t="shared" si="15"/>
        <v>6534</v>
      </c>
      <c r="W15" s="1">
        <f t="shared" si="15"/>
        <v>6534</v>
      </c>
      <c r="X15" s="1">
        <f t="shared" si="15"/>
        <v>6534</v>
      </c>
      <c r="Y15" s="1">
        <f t="shared" si="15"/>
        <v>6534</v>
      </c>
      <c r="Z15" s="1">
        <f t="shared" si="15"/>
        <v>6534</v>
      </c>
      <c r="AA15" s="1">
        <f t="shared" si="15"/>
        <v>6534</v>
      </c>
      <c r="AB15" s="1">
        <f t="shared" si="15"/>
        <v>6534</v>
      </c>
      <c r="AC15" s="1">
        <f t="shared" si="15"/>
        <v>6534</v>
      </c>
      <c r="AD15" s="1">
        <f t="shared" si="15"/>
        <v>6534</v>
      </c>
      <c r="AE15" s="1">
        <f t="shared" si="15"/>
        <v>6534</v>
      </c>
      <c r="AF15" s="1">
        <f t="shared" si="15"/>
        <v>6534</v>
      </c>
      <c r="AG15" s="1">
        <f t="shared" si="15"/>
        <v>6534</v>
      </c>
      <c r="AH15" s="1">
        <f t="shared" si="15"/>
        <v>6534</v>
      </c>
    </row>
    <row r="16" spans="1:35" x14ac:dyDescent="0.2">
      <c r="A16" s="1" t="s">
        <v>12</v>
      </c>
      <c r="B16" s="1">
        <f>B14-B15</f>
        <v>10097</v>
      </c>
      <c r="C16" s="1">
        <f t="shared" ref="C16:E16" si="16">C14-C15</f>
        <v>21079</v>
      </c>
      <c r="D16" s="1">
        <f t="shared" si="16"/>
        <v>137861</v>
      </c>
      <c r="E16" s="21">
        <f t="shared" si="16"/>
        <v>-17797</v>
      </c>
      <c r="F16" s="1">
        <f>F14-F15</f>
        <v>12443.091000000015</v>
      </c>
      <c r="G16" s="1">
        <f t="shared" ref="G16:AH16" si="17">G14-G15</f>
        <v>21063.543968999875</v>
      </c>
      <c r="H16" s="1">
        <f t="shared" si="17"/>
        <v>27514.619218760869</v>
      </c>
      <c r="I16" s="1">
        <f t="shared" si="17"/>
        <v>34454.710364221944</v>
      </c>
      <c r="J16" s="1">
        <f t="shared" si="17"/>
        <v>41919.521867180709</v>
      </c>
      <c r="K16" s="1">
        <f t="shared" si="17"/>
        <v>49947.323941435083</v>
      </c>
      <c r="L16" s="1">
        <f t="shared" si="17"/>
        <v>58579.135552572436</v>
      </c>
      <c r="M16" s="1">
        <f t="shared" si="17"/>
        <v>67858.920417655958</v>
      </c>
      <c r="N16" s="1">
        <f t="shared" si="17"/>
        <v>77833.79692596267</v>
      </c>
      <c r="O16" s="1">
        <f t="shared" si="17"/>
        <v>88554.262967089307</v>
      </c>
      <c r="P16" s="1">
        <f t="shared" si="17"/>
        <v>100074.4367224829</v>
      </c>
      <c r="Q16" s="1">
        <f t="shared" si="17"/>
        <v>112452.31455114554</v>
      </c>
      <c r="R16" s="1">
        <f t="shared" si="17"/>
        <v>125750.04718020372</v>
      </c>
      <c r="S16" s="1">
        <f t="shared" si="17"/>
        <v>140034.23549663951</v>
      </c>
      <c r="T16" s="1">
        <f t="shared" si="17"/>
        <v>155376.2473281112</v>
      </c>
      <c r="U16" s="1">
        <f t="shared" si="17"/>
        <v>171852.55669891182</v>
      </c>
      <c r="V16" s="1">
        <f t="shared" si="17"/>
        <v>189545.10715213674</v>
      </c>
      <c r="W16" s="1">
        <f t="shared" si="17"/>
        <v>208541.70084158983</v>
      </c>
      <c r="X16" s="1">
        <f t="shared" si="17"/>
        <v>228936.41521732952</v>
      </c>
      <c r="Y16" s="1">
        <f t="shared" si="17"/>
        <v>250830.04925765307</v>
      </c>
      <c r="Z16" s="1">
        <f t="shared" si="17"/>
        <v>274330.60133826756</v>
      </c>
      <c r="AA16" s="1">
        <f t="shared" si="17"/>
        <v>299553.78097712318</v>
      </c>
      <c r="AB16" s="1">
        <f t="shared" si="17"/>
        <v>326623.55685150623</v>
      </c>
      <c r="AC16" s="1">
        <f t="shared" si="17"/>
        <v>355672.74365326855</v>
      </c>
      <c r="AD16" s="1">
        <f t="shared" si="17"/>
        <v>386843.63052930217</v>
      </c>
      <c r="AE16" s="1">
        <f t="shared" si="17"/>
        <v>420288.65404837718</v>
      </c>
      <c r="AF16" s="1">
        <f t="shared" si="17"/>
        <v>456171.1188431452</v>
      </c>
      <c r="AG16" s="1">
        <f t="shared" si="17"/>
        <v>494665.96929844702</v>
      </c>
      <c r="AH16" s="1">
        <f t="shared" si="17"/>
        <v>535960.61589509668</v>
      </c>
    </row>
    <row r="17" spans="1:78" x14ac:dyDescent="0.2">
      <c r="A17" s="1" t="s">
        <v>13</v>
      </c>
      <c r="B17" s="1">
        <v>848</v>
      </c>
      <c r="C17" s="1">
        <v>6811</v>
      </c>
      <c r="D17" s="1">
        <v>28444</v>
      </c>
      <c r="E17" s="1">
        <v>642</v>
      </c>
      <c r="F17" s="1">
        <f>F16*0.15</f>
        <v>1866.4636500000022</v>
      </c>
      <c r="G17" s="1">
        <f t="shared" ref="G17:AH17" si="18">G16*0.15</f>
        <v>3159.5315953499812</v>
      </c>
      <c r="H17" s="1">
        <f t="shared" si="18"/>
        <v>4127.1928828141299</v>
      </c>
      <c r="I17" s="1">
        <f t="shared" si="18"/>
        <v>5168.2065546332915</v>
      </c>
      <c r="J17" s="1">
        <f t="shared" si="18"/>
        <v>6287.9282800771061</v>
      </c>
      <c r="K17" s="1">
        <f t="shared" si="18"/>
        <v>7492.0985912152619</v>
      </c>
      <c r="L17" s="1">
        <f t="shared" si="18"/>
        <v>8786.8703328858646</v>
      </c>
      <c r="M17" s="1">
        <f t="shared" si="18"/>
        <v>10178.838062648394</v>
      </c>
      <c r="N17" s="1">
        <f t="shared" si="18"/>
        <v>11675.0695388944</v>
      </c>
      <c r="O17" s="1">
        <f t="shared" si="18"/>
        <v>13283.139445063396</v>
      </c>
      <c r="P17" s="1">
        <f t="shared" si="18"/>
        <v>15011.165508372434</v>
      </c>
      <c r="Q17" s="1">
        <f t="shared" si="18"/>
        <v>16867.847182671831</v>
      </c>
      <c r="R17" s="1">
        <f t="shared" si="18"/>
        <v>18862.507077030557</v>
      </c>
      <c r="S17" s="1">
        <f t="shared" si="18"/>
        <v>21005.135324495925</v>
      </c>
      <c r="T17" s="1">
        <f t="shared" si="18"/>
        <v>23306.437099216681</v>
      </c>
      <c r="U17" s="1">
        <f t="shared" si="18"/>
        <v>25777.883504836773</v>
      </c>
      <c r="V17" s="1">
        <f t="shared" si="18"/>
        <v>28431.766072820512</v>
      </c>
      <c r="W17" s="1">
        <f t="shared" si="18"/>
        <v>31281.255126238473</v>
      </c>
      <c r="X17" s="1">
        <f t="shared" si="18"/>
        <v>34340.462282599423</v>
      </c>
      <c r="Y17" s="1">
        <f t="shared" si="18"/>
        <v>37624.507388647959</v>
      </c>
      <c r="Z17" s="1">
        <f t="shared" si="18"/>
        <v>41149.590200740131</v>
      </c>
      <c r="AA17" s="1">
        <f t="shared" si="18"/>
        <v>44933.067146568479</v>
      </c>
      <c r="AB17" s="1">
        <f t="shared" si="18"/>
        <v>48993.533527725936</v>
      </c>
      <c r="AC17" s="1">
        <f t="shared" si="18"/>
        <v>53350.911547990283</v>
      </c>
      <c r="AD17" s="1">
        <f t="shared" si="18"/>
        <v>58026.544579395326</v>
      </c>
      <c r="AE17" s="1">
        <f t="shared" si="18"/>
        <v>63043.298107256574</v>
      </c>
      <c r="AF17" s="1">
        <f t="shared" si="18"/>
        <v>68425.667826471778</v>
      </c>
      <c r="AG17" s="1">
        <f t="shared" si="18"/>
        <v>74199.895394767052</v>
      </c>
      <c r="AH17" s="1">
        <f t="shared" si="18"/>
        <v>80394.092384264499</v>
      </c>
    </row>
    <row r="18" spans="1:78" x14ac:dyDescent="0.2">
      <c r="A18" s="3" t="s">
        <v>14</v>
      </c>
      <c r="B18" s="1">
        <f>B16-B17</f>
        <v>9249</v>
      </c>
      <c r="C18" s="1">
        <f t="shared" ref="C18:E18" si="19">C16-C17</f>
        <v>14268</v>
      </c>
      <c r="D18" s="1">
        <f t="shared" si="19"/>
        <v>109417</v>
      </c>
      <c r="E18" s="21">
        <f t="shared" si="19"/>
        <v>-18439</v>
      </c>
      <c r="F18" s="1">
        <f>F16-F17</f>
        <v>10576.627350000013</v>
      </c>
      <c r="G18" s="1">
        <f t="shared" ref="G18:AH18" si="20">G16-G17</f>
        <v>17904.012373649894</v>
      </c>
      <c r="H18" s="1">
        <f t="shared" si="20"/>
        <v>23387.426335946737</v>
      </c>
      <c r="I18" s="1">
        <f t="shared" si="20"/>
        <v>29286.503809588652</v>
      </c>
      <c r="J18" s="1">
        <f t="shared" si="20"/>
        <v>35631.593587103605</v>
      </c>
      <c r="K18" s="1">
        <f t="shared" si="20"/>
        <v>42455.225350219822</v>
      </c>
      <c r="L18" s="1">
        <f t="shared" si="20"/>
        <v>49792.265219686567</v>
      </c>
      <c r="M18" s="1">
        <f t="shared" si="20"/>
        <v>57680.082355007566</v>
      </c>
      <c r="N18" s="1">
        <f t="shared" si="20"/>
        <v>66158.727387068269</v>
      </c>
      <c r="O18" s="1">
        <f t="shared" si="20"/>
        <v>75271.123522025911</v>
      </c>
      <c r="P18" s="1">
        <f t="shared" si="20"/>
        <v>85063.271214110471</v>
      </c>
      <c r="Q18" s="1">
        <f t="shared" si="20"/>
        <v>95584.467368473706</v>
      </c>
      <c r="R18" s="1">
        <f t="shared" si="20"/>
        <v>106887.54010317316</v>
      </c>
      <c r="S18" s="1">
        <f t="shared" si="20"/>
        <v>119029.10017214358</v>
      </c>
      <c r="T18" s="1">
        <f t="shared" si="20"/>
        <v>132069.81022889452</v>
      </c>
      <c r="U18" s="1">
        <f t="shared" si="20"/>
        <v>146074.67319407506</v>
      </c>
      <c r="V18" s="1">
        <f t="shared" si="20"/>
        <v>161113.34107931622</v>
      </c>
      <c r="W18" s="1">
        <f t="shared" si="20"/>
        <v>177260.44571535135</v>
      </c>
      <c r="X18" s="1">
        <f t="shared" si="20"/>
        <v>194595.9529347301</v>
      </c>
      <c r="Y18" s="1">
        <f t="shared" si="20"/>
        <v>213205.5418690051</v>
      </c>
      <c r="Z18" s="1">
        <f t="shared" si="20"/>
        <v>233181.01113752741</v>
      </c>
      <c r="AA18" s="1">
        <f t="shared" si="20"/>
        <v>254620.71383055471</v>
      </c>
      <c r="AB18" s="1">
        <f t="shared" si="20"/>
        <v>277630.02332378027</v>
      </c>
      <c r="AC18" s="1">
        <f t="shared" si="20"/>
        <v>302321.83210527827</v>
      </c>
      <c r="AD18" s="1">
        <f t="shared" si="20"/>
        <v>328817.08594990685</v>
      </c>
      <c r="AE18" s="1">
        <f t="shared" si="20"/>
        <v>357245.35594112059</v>
      </c>
      <c r="AF18" s="1">
        <f t="shared" si="20"/>
        <v>387745.45101667341</v>
      </c>
      <c r="AG18" s="1">
        <f t="shared" si="20"/>
        <v>420466.07390367996</v>
      </c>
      <c r="AH18" s="1">
        <f t="shared" si="20"/>
        <v>455566.52351083216</v>
      </c>
      <c r="AI18" s="1">
        <f>AH18*(1+$E$20)</f>
        <v>464677.8539810488</v>
      </c>
      <c r="AJ18" s="1">
        <f t="shared" ref="AJ18:BZ18" si="21">AI18*(1+$E$20)</f>
        <v>473971.41106066981</v>
      </c>
      <c r="AK18" s="1">
        <f t="shared" si="21"/>
        <v>483450.83928188321</v>
      </c>
      <c r="AL18" s="1">
        <f t="shared" si="21"/>
        <v>493119.85606752086</v>
      </c>
      <c r="AM18" s="1">
        <f t="shared" si="21"/>
        <v>502982.25318887125</v>
      </c>
      <c r="AN18" s="1">
        <f t="shared" si="21"/>
        <v>513041.89825264871</v>
      </c>
      <c r="AO18" s="1">
        <f t="shared" si="21"/>
        <v>523302.73621770169</v>
      </c>
      <c r="AP18" s="1">
        <f t="shared" si="21"/>
        <v>533768.79094205576</v>
      </c>
      <c r="AQ18" s="1">
        <f t="shared" si="21"/>
        <v>544444.16676089691</v>
      </c>
      <c r="AR18" s="1">
        <f t="shared" si="21"/>
        <v>555333.05009611486</v>
      </c>
      <c r="AS18" s="1">
        <f t="shared" si="21"/>
        <v>566439.71109803719</v>
      </c>
      <c r="AT18" s="1">
        <f t="shared" si="21"/>
        <v>577768.5053199979</v>
      </c>
      <c r="AU18" s="1">
        <f t="shared" si="21"/>
        <v>589323.87542639789</v>
      </c>
      <c r="AV18" s="1">
        <f t="shared" si="21"/>
        <v>601110.35293492582</v>
      </c>
      <c r="AW18" s="1">
        <f t="shared" si="21"/>
        <v>613132.55999362434</v>
      </c>
      <c r="AX18" s="1">
        <f t="shared" si="21"/>
        <v>625395.21119349683</v>
      </c>
      <c r="AY18" s="1">
        <f t="shared" si="21"/>
        <v>637903.11541736673</v>
      </c>
      <c r="AZ18" s="1">
        <f t="shared" si="21"/>
        <v>650661.17772571405</v>
      </c>
      <c r="BA18" s="1">
        <f t="shared" si="21"/>
        <v>663674.4012802284</v>
      </c>
      <c r="BB18" s="1">
        <f t="shared" si="21"/>
        <v>676947.88930583303</v>
      </c>
      <c r="BC18" s="1">
        <f t="shared" si="21"/>
        <v>690486.84709194966</v>
      </c>
      <c r="BD18" s="1">
        <f t="shared" si="21"/>
        <v>704296.58403378865</v>
      </c>
      <c r="BE18" s="1">
        <f t="shared" si="21"/>
        <v>718382.51571446448</v>
      </c>
      <c r="BF18" s="1">
        <f t="shared" si="21"/>
        <v>732750.16602875374</v>
      </c>
      <c r="BG18" s="1">
        <f t="shared" si="21"/>
        <v>747405.16934932885</v>
      </c>
      <c r="BH18" s="1">
        <f t="shared" si="21"/>
        <v>762353.27273631538</v>
      </c>
      <c r="BI18" s="1">
        <f t="shared" si="21"/>
        <v>777600.33819104172</v>
      </c>
      <c r="BJ18" s="1">
        <f t="shared" si="21"/>
        <v>793152.34495486261</v>
      </c>
      <c r="BK18" s="1">
        <f t="shared" si="21"/>
        <v>809015.39185395988</v>
      </c>
      <c r="BL18" s="1">
        <f t="shared" si="21"/>
        <v>825195.69969103904</v>
      </c>
      <c r="BM18" s="1">
        <f t="shared" si="21"/>
        <v>841699.61368485983</v>
      </c>
      <c r="BN18" s="1">
        <f t="shared" si="21"/>
        <v>858533.60595855699</v>
      </c>
      <c r="BO18" s="1">
        <f t="shared" si="21"/>
        <v>875704.27807772812</v>
      </c>
      <c r="BP18" s="1">
        <f t="shared" si="21"/>
        <v>893218.36363928264</v>
      </c>
      <c r="BQ18" s="1">
        <f t="shared" si="21"/>
        <v>911082.73091206828</v>
      </c>
      <c r="BR18" s="1">
        <f t="shared" si="21"/>
        <v>929304.38553030964</v>
      </c>
      <c r="BS18" s="1">
        <f t="shared" si="21"/>
        <v>947890.4732409158</v>
      </c>
      <c r="BT18" s="1">
        <f t="shared" si="21"/>
        <v>966848.28270573413</v>
      </c>
      <c r="BU18" s="1">
        <f t="shared" si="21"/>
        <v>986185.24835984886</v>
      </c>
      <c r="BV18" s="1">
        <f t="shared" si="21"/>
        <v>1005908.9533270459</v>
      </c>
      <c r="BW18" s="1">
        <f t="shared" si="21"/>
        <v>1026027.1323935868</v>
      </c>
      <c r="BX18" s="1">
        <f t="shared" si="21"/>
        <v>1046547.6750414586</v>
      </c>
      <c r="BY18" s="1">
        <f t="shared" si="21"/>
        <v>1067478.6285422877</v>
      </c>
      <c r="BZ18" s="1">
        <f t="shared" si="21"/>
        <v>1088828.2011131335</v>
      </c>
    </row>
    <row r="20" spans="1:78" x14ac:dyDescent="0.2">
      <c r="D20" s="22" t="s">
        <v>17</v>
      </c>
      <c r="E20" s="23">
        <v>0.02</v>
      </c>
      <c r="F20" s="22"/>
      <c r="G20" s="22"/>
    </row>
    <row r="21" spans="1:78" x14ac:dyDescent="0.2">
      <c r="D21" s="22" t="s">
        <v>18</v>
      </c>
      <c r="E21" s="23">
        <v>0.1</v>
      </c>
      <c r="F21" s="22"/>
      <c r="G21" s="22"/>
    </row>
    <row r="22" spans="1:78" x14ac:dyDescent="0.2">
      <c r="D22" s="22" t="s">
        <v>19</v>
      </c>
      <c r="E22" s="22">
        <f>NPV(E21,F18:BZ18)</f>
        <v>1156080.5958853455</v>
      </c>
      <c r="F22" s="22"/>
      <c r="G22" s="22"/>
    </row>
    <row r="23" spans="1:78" x14ac:dyDescent="0.2">
      <c r="D23" s="22" t="s">
        <v>20</v>
      </c>
      <c r="E23" s="22">
        <v>56014</v>
      </c>
      <c r="F23" s="22"/>
      <c r="G23" s="22"/>
    </row>
    <row r="24" spans="1:78" x14ac:dyDescent="0.2">
      <c r="D24" s="22" t="s">
        <v>22</v>
      </c>
      <c r="E24" s="22">
        <f>SUM(E22:E23)</f>
        <v>1212094.5958853455</v>
      </c>
      <c r="F24" s="22"/>
      <c r="G24" s="22"/>
    </row>
    <row r="25" spans="1:78" x14ac:dyDescent="0.2">
      <c r="D25" s="22" t="s">
        <v>23</v>
      </c>
      <c r="E25" s="22">
        <v>39642</v>
      </c>
      <c r="F25" s="22"/>
      <c r="G25" s="22"/>
    </row>
    <row r="26" spans="1:78" x14ac:dyDescent="0.2">
      <c r="D26" s="22" t="s">
        <v>24</v>
      </c>
      <c r="E26" s="24">
        <f>E24/E25</f>
        <v>30.57602027862735</v>
      </c>
      <c r="F26" s="22"/>
      <c r="G26" s="22"/>
    </row>
    <row r="27" spans="1:78" x14ac:dyDescent="0.2">
      <c r="D27" s="22" t="s">
        <v>30</v>
      </c>
      <c r="E27" s="24">
        <v>42.45</v>
      </c>
      <c r="F27" s="22"/>
      <c r="G27" s="22"/>
    </row>
    <row r="28" spans="1:78" x14ac:dyDescent="0.2">
      <c r="D28" s="22"/>
      <c r="E28" s="22"/>
      <c r="F28" s="22"/>
      <c r="G28" s="2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25BE-5608-3B4C-8E76-4BF860C9E958}">
  <dimension ref="B3:J17"/>
  <sheetViews>
    <sheetView workbookViewId="0">
      <selection activeCell="I21" sqref="I21"/>
    </sheetView>
  </sheetViews>
  <sheetFormatPr baseColWidth="10" defaultRowHeight="15" x14ac:dyDescent="0.2"/>
  <cols>
    <col min="2" max="2" width="28.6640625" customWidth="1"/>
  </cols>
  <sheetData>
    <row r="3" spans="2:10" ht="16" thickBot="1" x14ac:dyDescent="0.25"/>
    <row r="4" spans="2:10" ht="16" thickTop="1" x14ac:dyDescent="0.2">
      <c r="B4" s="7" t="s">
        <v>25</v>
      </c>
      <c r="C4" s="8"/>
      <c r="D4" s="8"/>
      <c r="E4" s="8"/>
      <c r="F4" s="8"/>
      <c r="G4" s="8"/>
      <c r="H4" s="8"/>
      <c r="I4" s="8"/>
      <c r="J4" s="9"/>
    </row>
    <row r="5" spans="2:10" x14ac:dyDescent="0.2">
      <c r="B5" s="10"/>
      <c r="C5" s="11">
        <v>2013</v>
      </c>
      <c r="D5" s="11">
        <f>C5+1</f>
        <v>2014</v>
      </c>
      <c r="E5" s="11">
        <f t="shared" ref="E5:H5" si="0">D5+1</f>
        <v>2015</v>
      </c>
      <c r="F5" s="11">
        <f t="shared" si="0"/>
        <v>2016</v>
      </c>
      <c r="G5" s="11">
        <f t="shared" si="0"/>
        <v>2017</v>
      </c>
      <c r="H5" s="11">
        <f t="shared" si="0"/>
        <v>2018</v>
      </c>
      <c r="J5" s="12"/>
    </row>
    <row r="6" spans="2:10" x14ac:dyDescent="0.2">
      <c r="B6" s="13" t="s">
        <v>26</v>
      </c>
      <c r="C6" s="1">
        <v>42973</v>
      </c>
      <c r="D6" s="1">
        <v>49455</v>
      </c>
      <c r="E6" s="1">
        <v>48137</v>
      </c>
      <c r="F6" s="1">
        <v>67236</v>
      </c>
      <c r="G6" s="1">
        <v>57842</v>
      </c>
      <c r="H6" s="1">
        <v>49491</v>
      </c>
      <c r="J6" s="12"/>
    </row>
    <row r="7" spans="2:10" x14ac:dyDescent="0.2">
      <c r="B7" s="13" t="s">
        <v>27</v>
      </c>
      <c r="C7" s="1">
        <v>3866</v>
      </c>
      <c r="D7" s="1">
        <v>7713</v>
      </c>
      <c r="E7" s="1">
        <v>12320</v>
      </c>
      <c r="F7" s="1">
        <v>4230</v>
      </c>
      <c r="G7" s="1">
        <v>11789</v>
      </c>
      <c r="H7" s="1">
        <v>11545</v>
      </c>
      <c r="J7" s="12"/>
    </row>
    <row r="8" spans="2:10" x14ac:dyDescent="0.2">
      <c r="B8" s="13" t="s">
        <v>28</v>
      </c>
      <c r="C8" s="14">
        <f>C6-C7</f>
        <v>39107</v>
      </c>
      <c r="D8" s="14">
        <f t="shared" ref="D8:H8" si="1">D6-D7</f>
        <v>41742</v>
      </c>
      <c r="E8" s="14">
        <f t="shared" si="1"/>
        <v>35817</v>
      </c>
      <c r="F8" s="14">
        <f t="shared" si="1"/>
        <v>63006</v>
      </c>
      <c r="G8" s="14">
        <f t="shared" si="1"/>
        <v>46053</v>
      </c>
      <c r="H8" s="14">
        <f t="shared" si="1"/>
        <v>37946</v>
      </c>
      <c r="J8" s="12"/>
    </row>
    <row r="9" spans="2:10" x14ac:dyDescent="0.2">
      <c r="B9" s="10"/>
      <c r="J9" s="12"/>
    </row>
    <row r="10" spans="2:10" x14ac:dyDescent="0.2">
      <c r="B10" s="13" t="s">
        <v>29</v>
      </c>
      <c r="C10" s="15">
        <f>((D8-C8)/C8)</f>
        <v>6.7379241568005732E-2</v>
      </c>
      <c r="D10" s="16">
        <f>((E8-D8)/D8)</f>
        <v>-0.14194336639356045</v>
      </c>
      <c r="E10" s="17">
        <f>((F8-E8)/E8)</f>
        <v>0.75910880308233519</v>
      </c>
      <c r="F10" s="16">
        <f>((G8-F8)/F8)</f>
        <v>-0.26906961241786498</v>
      </c>
      <c r="G10" s="16">
        <f>((H8-G8)/G8)</f>
        <v>-0.17603630599526632</v>
      </c>
      <c r="J10" s="12"/>
    </row>
    <row r="11" spans="2:10" x14ac:dyDescent="0.2">
      <c r="B11" s="10"/>
      <c r="J11" s="12"/>
    </row>
    <row r="12" spans="2:10" x14ac:dyDescent="0.2">
      <c r="B12" s="10"/>
      <c r="J12" s="12"/>
    </row>
    <row r="13" spans="2:10" x14ac:dyDescent="0.2">
      <c r="B13" s="10"/>
      <c r="J13" s="12"/>
    </row>
    <row r="14" spans="2:10" x14ac:dyDescent="0.2">
      <c r="B14" s="10"/>
      <c r="J14" s="12"/>
    </row>
    <row r="15" spans="2:10" x14ac:dyDescent="0.2">
      <c r="B15" s="10"/>
      <c r="J15" s="12"/>
    </row>
    <row r="16" spans="2:10" ht="16" thickBot="1" x14ac:dyDescent="0.25">
      <c r="B16" s="18"/>
      <c r="C16" s="19"/>
      <c r="D16" s="19"/>
      <c r="E16" s="19"/>
      <c r="F16" s="19"/>
      <c r="G16" s="19"/>
      <c r="H16" s="19"/>
      <c r="I16" s="19"/>
      <c r="J16" s="20"/>
    </row>
    <row r="17" ht="16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ADRIAN.HARRIS@baruchmail.cuny.edu</cp:lastModifiedBy>
  <dcterms:created xsi:type="dcterms:W3CDTF">2020-01-15T21:46:44Z</dcterms:created>
  <dcterms:modified xsi:type="dcterms:W3CDTF">2020-01-21T01:08:21Z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4caead17-d8d8-41fb-9435-e7c2905d3af5</vt:lpwstr>
  </property>
</Properties>
</file>