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/>
  <bookViews>
    <workbookView xWindow="-120" yWindow="-120" windowWidth="28890" windowHeight="16110"/>
  </bookViews>
  <sheets>
    <sheet name="Lista de aulas" sheetId="1" r:id="rId1"/>
    <sheet name="Prazos" sheetId="2" r:id="rId2"/>
    <sheet name="Cronograma semanal" sheetId="4" r:id="rId3"/>
    <sheet name="Calendário semestral" sheetId="6" r:id="rId4"/>
  </sheets>
  <definedNames>
    <definedName name="CronogramaAno">'Calendário semestral'!$R$4</definedName>
    <definedName name="CronogramaSemestre">'Calendário semestral'!$R$2</definedName>
    <definedName name="FimCalendário">'Calendário semestral'!$R$8</definedName>
    <definedName name="InícioCronograma">'Calendário semestral'!$R$6</definedName>
    <definedName name="List_CourseID">Tabela_ListaAulas[Id do curso]</definedName>
    <definedName name="Mês1" localSheetId="3">'Calendário semestral'!$B$4:$H$9</definedName>
    <definedName name="Mês2" localSheetId="3">'Calendário semestral'!$J$4:$P$9</definedName>
    <definedName name="Mês3" localSheetId="3">'Calendário semestral'!$B$12:$H$17</definedName>
    <definedName name="Mês4" localSheetId="3">'Calendário semestral'!$J$12:$P$17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" l="1"/>
  <c r="F14" i="1"/>
  <c r="J13" i="1"/>
  <c r="F13" i="1"/>
  <c r="J12" i="1"/>
  <c r="F12" i="1"/>
  <c r="J11" i="1"/>
  <c r="F11" i="1"/>
  <c r="J10" i="1"/>
  <c r="F10" i="1"/>
  <c r="J9" i="1"/>
  <c r="F9" i="1"/>
  <c r="J15" i="1"/>
  <c r="J16" i="1"/>
  <c r="J8" i="1"/>
  <c r="J7" i="1"/>
  <c r="J6" i="1"/>
  <c r="J5" i="1"/>
  <c r="G7" i="2" l="1"/>
  <c r="R6" i="6" l="1"/>
  <c r="B2" i="6" s="1"/>
  <c r="F8" i="1"/>
  <c r="F7" i="1"/>
  <c r="F6" i="1"/>
  <c r="F5" i="1"/>
  <c r="J4" i="1"/>
  <c r="F4" i="1"/>
  <c r="D9" i="2"/>
  <c r="D8" i="2"/>
  <c r="D7" i="2"/>
  <c r="D6" i="2"/>
  <c r="D5" i="2"/>
  <c r="D4" i="2"/>
  <c r="D3" i="2"/>
  <c r="F3" i="1"/>
  <c r="G9" i="2"/>
  <c r="G8" i="2"/>
  <c r="G6" i="2"/>
  <c r="G5" i="2"/>
  <c r="G4" i="2"/>
  <c r="G3" i="2"/>
  <c r="C9" i="2"/>
  <c r="C8" i="2"/>
  <c r="C7" i="2"/>
  <c r="C6" i="2"/>
  <c r="C5" i="2"/>
  <c r="C4" i="2"/>
  <c r="C3" i="2"/>
  <c r="R4" i="6"/>
  <c r="J3" i="1"/>
  <c r="B10" i="6" l="1"/>
  <c r="E2" i="6"/>
  <c r="B4" i="6" s="1"/>
  <c r="C4" i="6" s="1"/>
  <c r="E10" i="6"/>
  <c r="D2" i="6"/>
  <c r="L10" i="6"/>
  <c r="L2" i="6"/>
  <c r="D10" i="6"/>
  <c r="M2" i="6"/>
  <c r="J10" i="6"/>
  <c r="M10" i="6"/>
  <c r="J2" i="6"/>
  <c r="D4" i="6" l="1"/>
  <c r="E4" i="6" s="1"/>
  <c r="F4" i="6" s="1"/>
  <c r="G4" i="6" s="1"/>
  <c r="H4" i="6" s="1"/>
  <c r="B5" i="6" s="1"/>
  <c r="C5" i="6" s="1"/>
  <c r="D5" i="6" s="1"/>
  <c r="E5" i="6" s="1"/>
  <c r="F5" i="6" s="1"/>
  <c r="G5" i="6" s="1"/>
  <c r="H5" i="6" s="1"/>
  <c r="B6" i="6" s="1"/>
  <c r="C6" i="6" s="1"/>
  <c r="D6" i="6" s="1"/>
  <c r="E6" i="6" s="1"/>
  <c r="F6" i="6" s="1"/>
  <c r="G6" i="6" s="1"/>
  <c r="H6" i="6" s="1"/>
  <c r="B7" i="6" s="1"/>
  <c r="C7" i="6" s="1"/>
  <c r="D7" i="6" s="1"/>
  <c r="E7" i="6" s="1"/>
  <c r="F7" i="6" s="1"/>
  <c r="G7" i="6" s="1"/>
  <c r="H7" i="6" s="1"/>
  <c r="B8" i="6" s="1"/>
  <c r="C8" i="6" s="1"/>
  <c r="D8" i="6" s="1"/>
  <c r="E8" i="6" s="1"/>
  <c r="F8" i="6" s="1"/>
  <c r="G8" i="6" s="1"/>
  <c r="H8" i="6" s="1"/>
  <c r="B9" i="6" s="1"/>
  <c r="C9" i="6" s="1"/>
  <c r="D9" i="6" s="1"/>
  <c r="E9" i="6" s="1"/>
  <c r="F9" i="6" s="1"/>
  <c r="G9" i="6" s="1"/>
  <c r="H9" i="6" s="1"/>
  <c r="B12" i="6"/>
  <c r="C12" i="6" s="1"/>
  <c r="D12" i="6" s="1"/>
  <c r="E12" i="6" s="1"/>
  <c r="F12" i="6" s="1"/>
  <c r="G12" i="6" s="1"/>
  <c r="H12" i="6" s="1"/>
  <c r="B13" i="6" s="1"/>
  <c r="C13" i="6" s="1"/>
  <c r="D13" i="6" s="1"/>
  <c r="E13" i="6" s="1"/>
  <c r="F13" i="6" s="1"/>
  <c r="G13" i="6" s="1"/>
  <c r="H13" i="6" s="1"/>
  <c r="B14" i="6" s="1"/>
  <c r="C14" i="6" s="1"/>
  <c r="D14" i="6" s="1"/>
  <c r="E14" i="6" s="1"/>
  <c r="F14" i="6" s="1"/>
  <c r="G14" i="6" s="1"/>
  <c r="H14" i="6" s="1"/>
  <c r="B15" i="6" s="1"/>
  <c r="C15" i="6" s="1"/>
  <c r="D15" i="6" s="1"/>
  <c r="E15" i="6" s="1"/>
  <c r="F15" i="6" s="1"/>
  <c r="G15" i="6" s="1"/>
  <c r="H15" i="6" s="1"/>
  <c r="B16" i="6" s="1"/>
  <c r="C16" i="6" s="1"/>
  <c r="D16" i="6" s="1"/>
  <c r="E16" i="6" s="1"/>
  <c r="F16" i="6" s="1"/>
  <c r="G16" i="6" s="1"/>
  <c r="H16" i="6" s="1"/>
  <c r="B17" i="6" s="1"/>
  <c r="C17" i="6" s="1"/>
  <c r="D17" i="6" s="1"/>
  <c r="E17" i="6" s="1"/>
  <c r="F17" i="6" s="1"/>
  <c r="G17" i="6" s="1"/>
  <c r="H17" i="6" s="1"/>
  <c r="J4" i="6"/>
  <c r="K4" i="6" s="1"/>
  <c r="L4" i="6" s="1"/>
  <c r="M4" i="6" s="1"/>
  <c r="N4" i="6" s="1"/>
  <c r="O4" i="6" s="1"/>
  <c r="P4" i="6" s="1"/>
  <c r="J5" i="6" s="1"/>
  <c r="K5" i="6" s="1"/>
  <c r="L5" i="6" s="1"/>
  <c r="M5" i="6" s="1"/>
  <c r="N5" i="6" s="1"/>
  <c r="O5" i="6" s="1"/>
  <c r="P5" i="6" s="1"/>
  <c r="J6" i="6" s="1"/>
  <c r="K6" i="6" s="1"/>
  <c r="L6" i="6" s="1"/>
  <c r="M6" i="6" s="1"/>
  <c r="N6" i="6" s="1"/>
  <c r="O6" i="6" s="1"/>
  <c r="P6" i="6" s="1"/>
  <c r="J7" i="6" s="1"/>
  <c r="K7" i="6" s="1"/>
  <c r="L7" i="6" s="1"/>
  <c r="M7" i="6" s="1"/>
  <c r="N7" i="6" s="1"/>
  <c r="O7" i="6" s="1"/>
  <c r="P7" i="6" s="1"/>
  <c r="J8" i="6" s="1"/>
  <c r="K8" i="6" s="1"/>
  <c r="L8" i="6" s="1"/>
  <c r="M8" i="6" s="1"/>
  <c r="N8" i="6" s="1"/>
  <c r="J12" i="6"/>
  <c r="K12" i="6" s="1"/>
  <c r="L12" i="6" s="1"/>
  <c r="M12" i="6" s="1"/>
  <c r="N12" i="6" s="1"/>
  <c r="O12" i="6" s="1"/>
  <c r="P12" i="6" s="1"/>
  <c r="J13" i="6" s="1"/>
  <c r="K13" i="6" s="1"/>
  <c r="L13" i="6" s="1"/>
  <c r="M13" i="6" s="1"/>
  <c r="N13" i="6" s="1"/>
  <c r="O13" i="6" s="1"/>
  <c r="P13" i="6" s="1"/>
  <c r="J14" i="6" s="1"/>
  <c r="K14" i="6" s="1"/>
  <c r="L14" i="6" s="1"/>
  <c r="M14" i="6" s="1"/>
  <c r="N14" i="6" s="1"/>
  <c r="O14" i="6" s="1"/>
  <c r="P14" i="6" s="1"/>
  <c r="J15" i="6" s="1"/>
  <c r="K15" i="6" s="1"/>
  <c r="L15" i="6" s="1"/>
  <c r="M15" i="6" s="1"/>
  <c r="N15" i="6" s="1"/>
  <c r="O15" i="6" s="1"/>
  <c r="P15" i="6" s="1"/>
  <c r="J16" i="6" s="1"/>
  <c r="K16" i="6" s="1"/>
  <c r="L16" i="6" s="1"/>
  <c r="M16" i="6" s="1"/>
  <c r="N16" i="6" s="1"/>
  <c r="O16" i="6" s="1"/>
  <c r="P16" i="6" s="1"/>
  <c r="J17" i="6" s="1"/>
  <c r="K17" i="6" s="1"/>
  <c r="L17" i="6" s="1"/>
  <c r="M17" i="6" s="1"/>
  <c r="N17" i="6" s="1"/>
  <c r="O17" i="6" s="1"/>
  <c r="P17" i="6" s="1"/>
  <c r="O8" i="6" l="1"/>
  <c r="P8" i="6" s="1"/>
  <c r="J9" i="6" s="1"/>
  <c r="K9" i="6" s="1"/>
  <c r="L9" i="6" s="1"/>
  <c r="M9" i="6" s="1"/>
  <c r="N9" i="6" s="1"/>
  <c r="O9" i="6" s="1"/>
  <c r="P9" i="6" s="1"/>
</calcChain>
</file>

<file path=xl/comments1.xml><?xml version="1.0" encoding="utf-8"?>
<comments xmlns="http://schemas.openxmlformats.org/spreadsheetml/2006/main">
  <authors>
    <author>Autor</author>
  </authors>
  <commentList>
    <comment ref="N4" authorId="0" shapeId="0">
      <text>
        <r>
          <rPr>
            <sz val="9"/>
            <color indexed="81"/>
            <rFont val="Segoe UI"/>
            <family val="2"/>
          </rPr>
          <t>CS 120 : Atribuição nº 2</t>
        </r>
      </text>
    </comment>
    <comment ref="O4" authorId="0" shapeId="0">
      <text>
        <r>
          <rPr>
            <sz val="9"/>
            <color indexed="81"/>
            <rFont val="Segoe UI"/>
            <family val="2"/>
          </rPr>
          <t>WR 121 : Atribuição nº 3</t>
        </r>
      </text>
    </comment>
    <comment ref="G6" authorId="0" shapeId="0">
      <text>
        <r>
          <rPr>
            <sz val="9"/>
            <color indexed="81"/>
            <rFont val="Segoe UI"/>
            <family val="2"/>
          </rPr>
          <t>WR 121 : Questionário 1</t>
        </r>
      </text>
    </comment>
    <comment ref="N6" authorId="0" shapeId="0">
      <text>
        <r>
          <rPr>
            <sz val="9"/>
            <color indexed="81"/>
            <rFont val="Segoe UI"/>
            <family val="2"/>
          </rPr>
          <t>CS 120 : Apresentação nº 1</t>
        </r>
      </text>
    </comment>
    <comment ref="O12" authorId="0" shapeId="0">
      <text>
        <r>
          <rPr>
            <sz val="9"/>
            <color indexed="81"/>
            <rFont val="Segoe UI"/>
            <family val="2"/>
          </rPr>
          <t>WR 121 : Papel</t>
        </r>
      </text>
    </comment>
    <comment ref="E14" authorId="0" shapeId="0">
      <text>
        <r>
          <rPr>
            <sz val="9"/>
            <color indexed="81"/>
            <rFont val="Segoe UI"/>
            <family val="2"/>
          </rPr>
          <t>CS 120 : Papel_x000D_
WR 121 : Atribuição nº 2</t>
        </r>
      </text>
    </comment>
  </commentList>
</comments>
</file>

<file path=xl/sharedStrings.xml><?xml version="1.0" encoding="utf-8"?>
<sst xmlns="http://schemas.openxmlformats.org/spreadsheetml/2006/main" count="144" uniqueCount="42">
  <si>
    <t>CS 120</t>
  </si>
  <si>
    <t>WR 121</t>
  </si>
  <si>
    <t>Nome do curso</t>
  </si>
  <si>
    <t>Introdução a Aplicativos de Computador</t>
  </si>
  <si>
    <t>Composição Escrita</t>
  </si>
  <si>
    <t>Oratória</t>
  </si>
  <si>
    <t>Psicologia Básica</t>
  </si>
  <si>
    <t>Instrutor</t>
  </si>
  <si>
    <t>Dia</t>
  </si>
  <si>
    <t>Ano</t>
  </si>
  <si>
    <t>Semestre</t>
  </si>
  <si>
    <t>Primavera</t>
  </si>
  <si>
    <t>Hora de início</t>
  </si>
  <si>
    <t>Hora de término</t>
  </si>
  <si>
    <t>Duração</t>
  </si>
  <si>
    <t xml:space="preserve"> </t>
  </si>
  <si>
    <t>Descrição do Item</t>
  </si>
  <si>
    <t>Questionário 1</t>
  </si>
  <si>
    <t>Atribuição nº 2</t>
  </si>
  <si>
    <t>Atribuição nº 3</t>
  </si>
  <si>
    <t>Apresentação nº 1</t>
  </si>
  <si>
    <t>Papel</t>
  </si>
  <si>
    <t>Data de conclusão</t>
  </si>
  <si>
    <t>Ter</t>
  </si>
  <si>
    <t>Qua</t>
  </si>
  <si>
    <t>Qui</t>
  </si>
  <si>
    <t>Sex</t>
  </si>
  <si>
    <t>Sáb</t>
  </si>
  <si>
    <t>Data de início</t>
  </si>
  <si>
    <t>Segunda-feira</t>
  </si>
  <si>
    <t>Terça-feira</t>
  </si>
  <si>
    <t>Quarta-feira</t>
  </si>
  <si>
    <t>Quinta-fira</t>
  </si>
  <si>
    <t>Sexta-feira</t>
  </si>
  <si>
    <t>Dom</t>
  </si>
  <si>
    <t>Seg</t>
  </si>
  <si>
    <t>Id do curso</t>
  </si>
  <si>
    <t>Front-2021</t>
  </si>
  <si>
    <t>Alura</t>
  </si>
  <si>
    <t>Formação front-end nas férias</t>
  </si>
  <si>
    <t>Sábado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</si>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</sst>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  <numFmt numFmtId="167" formatCode="[$-409]h:mm\ AM/PM;@"/>
    <numFmt numFmtId="168" formatCode="mmmm"/>
  </numFmts>
  <fonts count="34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sz val="24"/>
      <color theme="9" tint="-0.499984740745262"/>
      <name val="Corbel"/>
      <family val="2"/>
      <scheme val="major"/>
    </font>
    <font>
      <sz val="28"/>
      <color theme="9" tint="-0.499984740745262"/>
      <name val="Corbel"/>
      <family val="2"/>
      <scheme val="major"/>
    </font>
    <font>
      <sz val="24"/>
      <color theme="1" tint="0.14999847407452621"/>
      <name val="Corbel"/>
      <family val="2"/>
      <scheme val="major"/>
    </font>
    <font>
      <sz val="11"/>
      <color theme="1" tint="0.14999847407452621"/>
      <name val="Trebuchet MS"/>
      <family val="2"/>
      <scheme val="minor"/>
    </font>
    <font>
      <sz val="11"/>
      <color theme="9" tint="-0.499984740745262"/>
      <name val="Trebuchet MS"/>
      <family val="2"/>
      <scheme val="minor"/>
    </font>
    <font>
      <sz val="28"/>
      <color theme="4"/>
      <name val="Corbel"/>
      <family val="2"/>
      <scheme val="major"/>
    </font>
    <font>
      <b/>
      <sz val="12"/>
      <color theme="3"/>
      <name val="Trebuchet MS"/>
      <family val="2"/>
      <scheme val="minor"/>
    </font>
    <font>
      <b/>
      <sz val="11"/>
      <color theme="4"/>
      <name val="Trebuchet MS"/>
      <family val="2"/>
      <scheme val="minor"/>
    </font>
    <font>
      <sz val="11"/>
      <color theme="3"/>
      <name val="Trebuchet MS"/>
      <family val="2"/>
      <scheme val="minor"/>
    </font>
    <font>
      <sz val="28"/>
      <color theme="1" tint="0.14999847407452621"/>
      <name val="Corbel"/>
      <family val="2"/>
      <scheme val="major"/>
    </font>
    <font>
      <sz val="11"/>
      <color theme="0"/>
      <name val="Trebuchet MS"/>
      <family val="2"/>
      <scheme val="minor"/>
    </font>
    <font>
      <b/>
      <sz val="11"/>
      <color theme="9" tint="-0.499984740745262"/>
      <name val="Trebuchet MS"/>
      <family val="2"/>
      <scheme val="minor"/>
    </font>
    <font>
      <sz val="10"/>
      <color theme="0"/>
      <name val="Trebuchet MS"/>
      <family val="2"/>
      <scheme val="minor"/>
    </font>
    <font>
      <b/>
      <sz val="16"/>
      <color theme="9" tint="-0.499984740745262"/>
      <name val="Corbel"/>
      <family val="2"/>
      <scheme val="major"/>
    </font>
    <font>
      <sz val="18"/>
      <color theme="3"/>
      <name val="Corbel"/>
      <family val="2"/>
      <scheme val="major"/>
    </font>
    <font>
      <b/>
      <sz val="15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9"/>
      <color indexed="81"/>
      <name val="Segoe UI"/>
      <family val="2"/>
    </font>
    <font>
      <sz val="11"/>
      <color theme="9" tint="-0.499984740745262"/>
      <name val="Trebuchet MS"/>
      <scheme val="minor"/>
    </font>
    <font>
      <sz val="10"/>
      <color theme="1" tint="0.14999847407452621"/>
      <name val="Trebuchet MS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6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3" tint="-0.24994659260841701"/>
      </bottom>
      <diagonal/>
    </border>
    <border>
      <left style="thin">
        <color theme="9" tint="0.39994506668294322"/>
      </left>
      <right style="thin">
        <color theme="0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0"/>
      </left>
      <right style="thin">
        <color theme="0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0"/>
      </left>
      <right style="thin">
        <color theme="9" tint="0.39994506668294322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9" tint="0.39988402966399123"/>
      </left>
      <right style="thin">
        <color theme="0"/>
      </right>
      <top style="thin">
        <color theme="9" tint="0.39988402966399123"/>
      </top>
      <bottom style="thin">
        <color theme="9" tint="0.39988402966399123"/>
      </bottom>
      <diagonal/>
    </border>
    <border>
      <left style="thin">
        <color theme="0"/>
      </left>
      <right style="thin">
        <color theme="0"/>
      </right>
      <top style="thin">
        <color theme="9" tint="0.39988402966399123"/>
      </top>
      <bottom style="thin">
        <color theme="9" tint="0.39988402966399123"/>
      </bottom>
      <diagonal/>
    </border>
    <border>
      <left style="thin">
        <color theme="0"/>
      </left>
      <right style="thin">
        <color theme="9" tint="0.39988402966399123"/>
      </right>
      <top style="thin">
        <color theme="9" tint="0.39988402966399123"/>
      </top>
      <bottom style="thin">
        <color theme="9" tint="0.39988402966399123"/>
      </bottom>
      <diagonal/>
    </border>
    <border>
      <left style="thin">
        <color theme="9" tint="0.39985351115451523"/>
      </left>
      <right style="thin">
        <color theme="0"/>
      </right>
      <top style="thin">
        <color theme="9" tint="0.39985351115451523"/>
      </top>
      <bottom style="thin">
        <color theme="9" tint="0.39988402966399123"/>
      </bottom>
      <diagonal/>
    </border>
    <border>
      <left style="thin">
        <color theme="0"/>
      </left>
      <right style="thin">
        <color theme="0"/>
      </right>
      <top style="thin">
        <color theme="9" tint="0.39985351115451523"/>
      </top>
      <bottom style="thin">
        <color theme="9" tint="0.39988402966399123"/>
      </bottom>
      <diagonal/>
    </border>
    <border>
      <left style="thin">
        <color theme="0"/>
      </left>
      <right style="thin">
        <color theme="9" tint="0.39985351115451523"/>
      </right>
      <top style="thin">
        <color theme="9" tint="0.39985351115451523"/>
      </top>
      <bottom style="thin">
        <color theme="9" tint="0.39988402966399123"/>
      </bottom>
      <diagonal/>
    </border>
    <border>
      <left style="thin">
        <color theme="9" tint="0.39994506668294322"/>
      </left>
      <right style="thin">
        <color theme="0" tint="-0.14996795556505021"/>
      </right>
      <top style="thin">
        <color theme="9" tint="0.399914548173467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9" tint="0.399914548173467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94506668294322"/>
      </right>
      <top style="thin">
        <color theme="9" tint="0.39991454817346722"/>
      </top>
      <bottom style="thin">
        <color theme="0" tint="-0.14996795556505021"/>
      </bottom>
      <diagonal/>
    </border>
    <border>
      <left style="thin">
        <color theme="9" tint="0.399945066682943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945066682943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9" tint="0.39994506668294322"/>
      </left>
      <right style="thin">
        <color theme="0" tint="-0.14996795556505021"/>
      </right>
      <top style="thin">
        <color theme="0" tint="-0.14996795556505021"/>
      </top>
      <bottom style="thin">
        <color theme="9" tint="0.399945066682943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9" tint="0.39994506668294322"/>
      </bottom>
      <diagonal/>
    </border>
    <border>
      <left style="thin">
        <color theme="0" tint="-0.14996795556505021"/>
      </left>
      <right style="thin">
        <color theme="9" tint="0.39994506668294322"/>
      </right>
      <top style="thin">
        <color theme="0" tint="-0.14996795556505021"/>
      </top>
      <bottom style="thin">
        <color theme="9" tint="0.39994506668294322"/>
      </bottom>
      <diagonal/>
    </border>
    <border>
      <left style="thin">
        <color theme="9" tint="0.39991454817346722"/>
      </left>
      <right style="thin">
        <color theme="0" tint="-0.14996795556505021"/>
      </right>
      <top style="thin">
        <color theme="9" tint="0.399884029663991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9" tint="0.399884029663991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91454817346722"/>
      </right>
      <top style="thin">
        <color theme="9" tint="0.39988402966399123"/>
      </top>
      <bottom style="thin">
        <color theme="0" tint="-0.14996795556505021"/>
      </bottom>
      <diagonal/>
    </border>
    <border>
      <left style="thin">
        <color theme="9" tint="0.399914548173467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914548173467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9" tint="0.39991454817346722"/>
      </left>
      <right style="thin">
        <color theme="0" tint="-0.14996795556505021"/>
      </right>
      <top style="thin">
        <color theme="0" tint="-0.14996795556505021"/>
      </top>
      <bottom style="thin">
        <color theme="9" tint="0.399914548173467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9" tint="0.39991454817346722"/>
      </bottom>
      <diagonal/>
    </border>
    <border>
      <left style="thin">
        <color theme="0" tint="-0.14996795556505021"/>
      </left>
      <right style="thin">
        <color theme="9" tint="0.39991454817346722"/>
      </right>
      <top style="thin">
        <color theme="0" tint="-0.14996795556505021"/>
      </top>
      <bottom style="thin">
        <color theme="9" tint="0.39991454817346722"/>
      </bottom>
      <diagonal/>
    </border>
    <border>
      <left style="thin">
        <color theme="9" tint="0.39985351115451523"/>
      </left>
      <right style="thin">
        <color theme="0" tint="-0.14996795556505021"/>
      </right>
      <top style="thin">
        <color theme="9" tint="0.399884029663991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85351115451523"/>
      </right>
      <top style="thin">
        <color theme="9" tint="0.39988402966399123"/>
      </top>
      <bottom style="thin">
        <color theme="0" tint="-0.14996795556505021"/>
      </bottom>
      <diagonal/>
    </border>
    <border>
      <left style="thin">
        <color theme="9" tint="0.39985351115451523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85351115451523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9" tint="0.39985351115451523"/>
      </left>
      <right style="thin">
        <color theme="0" tint="-0.14996795556505021"/>
      </right>
      <top style="thin">
        <color theme="0" tint="-0.14996795556505021"/>
      </top>
      <bottom style="thin">
        <color theme="9" tint="0.3998535111545152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9" tint="0.39985351115451523"/>
      </bottom>
      <diagonal/>
    </border>
    <border>
      <left style="thin">
        <color theme="0" tint="-0.14996795556505021"/>
      </left>
      <right style="thin">
        <color theme="9" tint="0.39985351115451523"/>
      </right>
      <top style="thin">
        <color theme="0" tint="-0.14996795556505021"/>
      </top>
      <bottom style="thin">
        <color theme="9" tint="0.39985351115451523"/>
      </bottom>
      <diagonal/>
    </border>
    <border>
      <left style="thin">
        <color theme="9" tint="0.39994506668294322"/>
      </left>
      <right style="thin">
        <color theme="0" tint="-0.14996795556505021"/>
      </right>
      <top style="thin">
        <color theme="9" tint="0.39988402966399123"/>
      </top>
      <bottom style="thin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1" fillId="0" borderId="0" applyBorder="0">
      <alignment vertical="center" wrapText="1"/>
    </xf>
    <xf numFmtId="0" fontId="9" fillId="0" borderId="0" applyNumberFormat="0" applyFill="0" applyBorder="0" applyProtection="0"/>
    <xf numFmtId="0" fontId="10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38" applyNumberFormat="0" applyFill="0" applyAlignment="0" applyProtection="0"/>
    <xf numFmtId="0" fontId="20" fillId="0" borderId="39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8" borderId="40" applyNumberFormat="0" applyAlignment="0" applyProtection="0"/>
    <xf numFmtId="0" fontId="25" fillId="9" borderId="41" applyNumberFormat="0" applyAlignment="0" applyProtection="0"/>
    <xf numFmtId="0" fontId="26" fillId="9" borderId="40" applyNumberFormat="0" applyAlignment="0" applyProtection="0"/>
    <xf numFmtId="0" fontId="27" fillId="0" borderId="42" applyNumberFormat="0" applyFill="0" applyAlignment="0" applyProtection="0"/>
    <xf numFmtId="0" fontId="2" fillId="10" borderId="43" applyNumberFormat="0" applyAlignment="0" applyProtection="0"/>
    <xf numFmtId="0" fontId="28" fillId="0" borderId="0" applyNumberFormat="0" applyFill="0" applyBorder="0" applyAlignment="0" applyProtection="0"/>
    <xf numFmtId="0" fontId="1" fillId="11" borderId="44" applyNumberFormat="0" applyFont="0" applyAlignment="0" applyProtection="0"/>
    <xf numFmtId="0" fontId="29" fillId="0" borderId="0" applyNumberFormat="0" applyFill="0" applyBorder="0" applyAlignment="0" applyProtection="0"/>
    <xf numFmtId="0" fontId="30" fillId="0" borderId="45" applyNumberFormat="0" applyFill="0" applyAlignment="0" applyProtection="0"/>
    <xf numFmtId="0" fontId="14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indent="1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5" fillId="0" borderId="0" xfId="2" applyFont="1"/>
    <xf numFmtId="0" fontId="7" fillId="0" borderId="0" xfId="1" applyFont="1">
      <alignment vertical="center" wrapText="1"/>
    </xf>
    <xf numFmtId="0" fontId="13" fillId="0" borderId="0" xfId="2" applyFont="1"/>
    <xf numFmtId="0" fontId="15" fillId="4" borderId="4" xfId="4" applyFont="1" applyFill="1" applyBorder="1" applyAlignment="1">
      <alignment horizontal="center" vertical="center"/>
    </xf>
    <xf numFmtId="0" fontId="15" fillId="4" borderId="5" xfId="4" applyFont="1" applyFill="1" applyBorder="1" applyAlignment="1">
      <alignment horizontal="center" vertical="center"/>
    </xf>
    <xf numFmtId="0" fontId="15" fillId="4" borderId="6" xfId="4" applyFont="1" applyFill="1" applyBorder="1" applyAlignment="1">
      <alignment horizontal="center" vertical="center"/>
    </xf>
    <xf numFmtId="0" fontId="16" fillId="0" borderId="0" xfId="1" applyFont="1">
      <alignment vertical="center" wrapText="1"/>
    </xf>
    <xf numFmtId="0" fontId="14" fillId="0" borderId="0" xfId="1" applyFont="1">
      <alignment vertical="center" wrapText="1"/>
    </xf>
    <xf numFmtId="0" fontId="15" fillId="4" borderId="7" xfId="4" applyFont="1" applyFill="1" applyBorder="1" applyAlignment="1">
      <alignment horizontal="center" vertical="center"/>
    </xf>
    <xf numFmtId="0" fontId="15" fillId="4" borderId="8" xfId="4" applyFont="1" applyFill="1" applyBorder="1" applyAlignment="1">
      <alignment horizontal="center" vertical="center"/>
    </xf>
    <xf numFmtId="0" fontId="15" fillId="4" borderId="9" xfId="4" applyFont="1" applyFill="1" applyBorder="1" applyAlignment="1">
      <alignment horizontal="center" vertical="center"/>
    </xf>
    <xf numFmtId="0" fontId="15" fillId="4" borderId="10" xfId="4" applyFont="1" applyFill="1" applyBorder="1" applyAlignment="1">
      <alignment horizontal="center" vertical="center"/>
    </xf>
    <xf numFmtId="0" fontId="15" fillId="4" borderId="11" xfId="4" applyFont="1" applyFill="1" applyBorder="1" applyAlignment="1">
      <alignment horizontal="center" vertical="center"/>
    </xf>
    <xf numFmtId="0" fontId="15" fillId="4" borderId="12" xfId="4" applyFont="1" applyFill="1" applyBorder="1" applyAlignment="1">
      <alignment horizontal="center" vertical="center"/>
    </xf>
    <xf numFmtId="0" fontId="7" fillId="0" borderId="0" xfId="6" applyFont="1" applyAlignment="1">
      <alignment horizontal="left" vertical="top"/>
    </xf>
    <xf numFmtId="14" fontId="7" fillId="0" borderId="0" xfId="6" applyNumberFormat="1" applyFont="1" applyAlignment="1">
      <alignment horizontal="left" vertical="top"/>
    </xf>
    <xf numFmtId="1" fontId="7" fillId="3" borderId="13" xfId="1" applyNumberFormat="1" applyFont="1" applyFill="1" applyBorder="1" applyAlignment="1">
      <alignment horizontal="center" vertical="center"/>
    </xf>
    <xf numFmtId="1" fontId="7" fillId="3" borderId="14" xfId="1" applyNumberFormat="1" applyFont="1" applyFill="1" applyBorder="1" applyAlignment="1">
      <alignment horizontal="center" vertical="center"/>
    </xf>
    <xf numFmtId="1" fontId="7" fillId="3" borderId="15" xfId="1" applyNumberFormat="1" applyFont="1" applyFill="1" applyBorder="1" applyAlignment="1">
      <alignment horizontal="center" vertical="center"/>
    </xf>
    <xf numFmtId="1" fontId="7" fillId="3" borderId="16" xfId="1" applyNumberFormat="1" applyFont="1" applyFill="1" applyBorder="1" applyAlignment="1">
      <alignment horizontal="center" vertical="center"/>
    </xf>
    <xf numFmtId="1" fontId="7" fillId="3" borderId="17" xfId="1" applyNumberFormat="1" applyFont="1" applyFill="1" applyBorder="1" applyAlignment="1">
      <alignment horizontal="center" vertical="center"/>
    </xf>
    <xf numFmtId="1" fontId="7" fillId="3" borderId="18" xfId="1" applyNumberFormat="1" applyFont="1" applyFill="1" applyBorder="1" applyAlignment="1">
      <alignment horizontal="center" vertical="center"/>
    </xf>
    <xf numFmtId="1" fontId="7" fillId="3" borderId="19" xfId="1" applyNumberFormat="1" applyFont="1" applyFill="1" applyBorder="1" applyAlignment="1">
      <alignment horizontal="center" vertical="center"/>
    </xf>
    <xf numFmtId="1" fontId="7" fillId="3" borderId="20" xfId="1" applyNumberFormat="1" applyFont="1" applyFill="1" applyBorder="1" applyAlignment="1">
      <alignment horizontal="center" vertical="center"/>
    </xf>
    <xf numFmtId="1" fontId="7" fillId="3" borderId="21" xfId="1" applyNumberFormat="1" applyFont="1" applyFill="1" applyBorder="1" applyAlignment="1">
      <alignment horizontal="center" vertical="center"/>
    </xf>
    <xf numFmtId="1" fontId="7" fillId="3" borderId="22" xfId="1" applyNumberFormat="1" applyFont="1" applyFill="1" applyBorder="1" applyAlignment="1">
      <alignment horizontal="center" vertical="center"/>
    </xf>
    <xf numFmtId="1" fontId="7" fillId="3" borderId="23" xfId="1" applyNumberFormat="1" applyFont="1" applyFill="1" applyBorder="1" applyAlignment="1">
      <alignment horizontal="center" vertical="center"/>
    </xf>
    <xf numFmtId="1" fontId="7" fillId="3" borderId="24" xfId="1" applyNumberFormat="1" applyFont="1" applyFill="1" applyBorder="1" applyAlignment="1">
      <alignment horizontal="center" vertical="center"/>
    </xf>
    <xf numFmtId="1" fontId="7" fillId="3" borderId="25" xfId="1" applyNumberFormat="1" applyFont="1" applyFill="1" applyBorder="1" applyAlignment="1">
      <alignment horizontal="center" vertical="center"/>
    </xf>
    <xf numFmtId="1" fontId="7" fillId="3" borderId="26" xfId="1" applyNumberFormat="1" applyFont="1" applyFill="1" applyBorder="1" applyAlignment="1">
      <alignment horizontal="center" vertical="center"/>
    </xf>
    <xf numFmtId="1" fontId="7" fillId="3" borderId="27" xfId="1" applyNumberFormat="1" applyFont="1" applyFill="1" applyBorder="1" applyAlignment="1">
      <alignment horizontal="center" vertical="center"/>
    </xf>
    <xf numFmtId="1" fontId="7" fillId="3" borderId="28" xfId="1" applyNumberFormat="1" applyFont="1" applyFill="1" applyBorder="1" applyAlignment="1">
      <alignment horizontal="center" vertical="center"/>
    </xf>
    <xf numFmtId="1" fontId="7" fillId="3" borderId="29" xfId="1" applyNumberFormat="1" applyFont="1" applyFill="1" applyBorder="1" applyAlignment="1">
      <alignment horizontal="center" vertical="center"/>
    </xf>
    <xf numFmtId="1" fontId="7" fillId="3" borderId="30" xfId="1" applyNumberFormat="1" applyFont="1" applyFill="1" applyBorder="1" applyAlignment="1">
      <alignment horizontal="center" vertical="center"/>
    </xf>
    <xf numFmtId="1" fontId="7" fillId="3" borderId="31" xfId="1" applyNumberFormat="1" applyFont="1" applyFill="1" applyBorder="1" applyAlignment="1">
      <alignment horizontal="center" vertical="center"/>
    </xf>
    <xf numFmtId="1" fontId="7" fillId="3" borderId="32" xfId="1" applyNumberFormat="1" applyFont="1" applyFill="1" applyBorder="1" applyAlignment="1">
      <alignment horizontal="center" vertical="center"/>
    </xf>
    <xf numFmtId="1" fontId="7" fillId="3" borderId="33" xfId="1" applyNumberFormat="1" applyFont="1" applyFill="1" applyBorder="1" applyAlignment="1">
      <alignment horizontal="center" vertical="center"/>
    </xf>
    <xf numFmtId="1" fontId="7" fillId="3" borderId="34" xfId="1" applyNumberFormat="1" applyFont="1" applyFill="1" applyBorder="1" applyAlignment="1">
      <alignment horizontal="center" vertical="center"/>
    </xf>
    <xf numFmtId="1" fontId="7" fillId="3" borderId="35" xfId="1" applyNumberFormat="1" applyFont="1" applyFill="1" applyBorder="1" applyAlignment="1">
      <alignment horizontal="center" vertical="center"/>
    </xf>
    <xf numFmtId="1" fontId="7" fillId="3" borderId="36" xfId="1" applyNumberFormat="1" applyFont="1" applyFill="1" applyBorder="1" applyAlignment="1">
      <alignment horizontal="center" vertical="center"/>
    </xf>
    <xf numFmtId="1" fontId="7" fillId="3" borderId="37" xfId="1" applyNumberFormat="1" applyFont="1" applyFill="1" applyBorder="1" applyAlignment="1">
      <alignment horizontal="center" vertical="center"/>
    </xf>
    <xf numFmtId="0" fontId="17" fillId="0" borderId="2" xfId="5" applyFont="1" applyBorder="1"/>
    <xf numFmtId="0" fontId="6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8" fillId="0" borderId="1" xfId="0" pivotButton="1" applyFont="1" applyBorder="1" applyAlignment="1">
      <alignment horizontal="left" vertical="center" indent="1"/>
    </xf>
    <xf numFmtId="166" fontId="3" fillId="0" borderId="0" xfId="0" applyNumberFormat="1" applyFont="1" applyAlignment="1">
      <alignment horizontal="center" vertical="center"/>
    </xf>
    <xf numFmtId="0" fontId="32" fillId="0" borderId="1" xfId="0" pivotButton="1" applyFont="1" applyBorder="1" applyAlignment="1">
      <alignment horizontal="left" vertical="center"/>
    </xf>
    <xf numFmtId="0" fontId="32" fillId="0" borderId="1" xfId="0" pivotButton="1" applyFont="1" applyBorder="1" applyAlignment="1">
      <alignment vertical="center"/>
    </xf>
    <xf numFmtId="166" fontId="3" fillId="0" borderId="0" xfId="0" applyNumberFormat="1" applyFont="1" applyAlignment="1">
      <alignment horizontal="right"/>
    </xf>
    <xf numFmtId="168" fontId="17" fillId="0" borderId="0" xfId="3" applyNumberFormat="1" applyFont="1" applyAlignment="1">
      <alignment horizontal="left"/>
    </xf>
    <xf numFmtId="0" fontId="33" fillId="0" borderId="0" xfId="0" applyFont="1" applyAlignment="1">
      <alignment horizontal="left" vertical="center"/>
    </xf>
    <xf numFmtId="166" fontId="33" fillId="0" borderId="0" xfId="0" applyNumberFormat="1" applyFont="1" applyAlignment="1">
      <alignment horizontal="center" vertical="center"/>
    </xf>
  </cellXfs>
  <cellStyles count="52">
    <cellStyle name="20% - Ênfase1" xfId="29" builtinId="30" customBuiltin="1"/>
    <cellStyle name="20% - Ênfase2" xfId="33" builtinId="34" customBuiltin="1"/>
    <cellStyle name="20% - Ênfase3" xfId="37" builtinId="38" customBuiltin="1"/>
    <cellStyle name="20% - Ênfase4" xfId="41" builtinId="42" customBuiltin="1"/>
    <cellStyle name="20% - Ênfase5" xfId="45" builtinId="46" customBuiltin="1"/>
    <cellStyle name="20% - Ênfase6" xfId="49" builtinId="50" customBuiltin="1"/>
    <cellStyle name="40% - Ênfase1" xfId="30" builtinId="31" customBuiltin="1"/>
    <cellStyle name="40% - Ênfase2" xfId="34" builtinId="35" customBuiltin="1"/>
    <cellStyle name="40% - Ênfase3" xfId="38" builtinId="39" customBuiltin="1"/>
    <cellStyle name="40% - Ênfase4" xfId="42" builtinId="43" customBuiltin="1"/>
    <cellStyle name="40% - Ênfase5" xfId="46" builtinId="47" customBuiltin="1"/>
    <cellStyle name="40% - Ênfase6" xfId="50" builtinId="51" customBuiltin="1"/>
    <cellStyle name="60% - Ênfase1" xfId="31" builtinId="32" customBuiltin="1"/>
    <cellStyle name="60% - Ênfase2" xfId="35" builtinId="36" customBuiltin="1"/>
    <cellStyle name="60% - Ênfase3" xfId="39" builtinId="40" customBuiltin="1"/>
    <cellStyle name="60% - Ênfase4" xfId="43" builtinId="44" customBuiltin="1"/>
    <cellStyle name="60% - Ênfase5" xfId="47" builtinId="48" customBuiltin="1"/>
    <cellStyle name="60% - Ênfase6" xfId="51" builtinId="52" customBuiltin="1"/>
    <cellStyle name="Bom" xfId="16" builtinId="26" customBuiltin="1"/>
    <cellStyle name="Cabeçalho 1 2" xfId="4"/>
    <cellStyle name="Cabeçalho 2 2" xfId="3"/>
    <cellStyle name="Cabeçalho 3 2" xfId="5"/>
    <cellStyle name="Cabeçalho 4 2" xfId="6"/>
    <cellStyle name="Cálculo" xfId="21" builtinId="22" customBuiltin="1"/>
    <cellStyle name="Célula de Verificação" xfId="23" builtinId="23" customBuiltin="1"/>
    <cellStyle name="Célula Vinculada" xfId="22" builtinId="24" customBuiltin="1"/>
    <cellStyle name="Ênfase1" xfId="28" builtinId="29" customBuiltin="1"/>
    <cellStyle name="Ênfase2" xfId="32" builtinId="33" customBuiltin="1"/>
    <cellStyle name="Ênfase3" xfId="36" builtinId="37" customBuiltin="1"/>
    <cellStyle name="Ênfase4" xfId="40" builtinId="41" customBuiltin="1"/>
    <cellStyle name="Ênfase5" xfId="44" builtinId="45" customBuiltin="1"/>
    <cellStyle name="Ênfase6" xfId="48" builtinId="49" customBuiltin="1"/>
    <cellStyle name="Entrada" xfId="19" builtinId="20" customBuiltin="1"/>
    <cellStyle name="Incorreto" xfId="17" builtinId="27" customBuiltin="1"/>
    <cellStyle name="Moeda" xfId="9" builtinId="4" customBuiltin="1"/>
    <cellStyle name="Moeda [0]" xfId="10" builtinId="7" customBuiltin="1"/>
    <cellStyle name="Neutra" xfId="18" builtinId="28" customBuiltin="1"/>
    <cellStyle name="Normal" xfId="0" builtinId="0" customBuiltin="1"/>
    <cellStyle name="Normal 2" xfId="1"/>
    <cellStyle name="Nota" xfId="25" builtinId="10" customBuiltin="1"/>
    <cellStyle name="Porcentagem" xfId="11" builtinId="5" customBuiltin="1"/>
    <cellStyle name="Saída" xfId="20" builtinId="21" customBuiltin="1"/>
    <cellStyle name="Separador de milhares [0]" xfId="8" builtinId="6" customBuiltin="1"/>
    <cellStyle name="Texto de Aviso" xfId="24" builtinId="11" customBuiltin="1"/>
    <cellStyle name="Texto Explicativo" xfId="26" builtinId="53" customBuiltin="1"/>
    <cellStyle name="Título" xfId="12" builtinId="15" customBuiltin="1"/>
    <cellStyle name="Título 1" xfId="13" builtinId="16" customBuiltin="1"/>
    <cellStyle name="Título 2" xfId="2" builtinId="17" customBuiltin="1"/>
    <cellStyle name="Título 3" xfId="14" builtinId="18" customBuiltin="1"/>
    <cellStyle name="Título 4" xfId="15" builtinId="19" customBuiltin="1"/>
    <cellStyle name="Total" xfId="27" builtinId="25" customBuiltin="1"/>
    <cellStyle name="Vírgula" xfId="7" builtinId="3" customBuiltin="1"/>
  </cellStyles>
  <dxfs count="13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6" formatCode="h: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6" formatCode="h: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6" formatCode="h: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9" tint="-0.499984740745262"/>
        <name val="Trebuchet MS"/>
        <scheme val="minor"/>
      </font>
      <alignment horizontal="left" vertical="center" textRotation="0" wrapText="0" indent="0" justifyLastLine="0" shrinkToFit="0" readingOrder="0"/>
    </dxf>
    <dxf>
      <alignment horizontal="right"/>
    </dxf>
    <dxf>
      <alignment horizontal="left" indent="1"/>
    </dxf>
    <dxf>
      <numFmt numFmtId="0" formatCode="General"/>
    </dxf>
    <dxf>
      <numFmt numFmtId="0" formatCode="General"/>
    </dxf>
    <dxf>
      <numFmt numFmtId="0" formatCode="General"/>
    </dxf>
    <dxf>
      <alignment horizontal="left" readingOrder="0"/>
    </dxf>
    <dxf>
      <alignment horizontal="center" readingOrder="0"/>
    </dxf>
    <dxf>
      <alignment horizontal="right" readingOrder="0"/>
    </dxf>
    <dxf>
      <alignment horizontal="left" indent="1" readingOrder="0"/>
    </dxf>
    <dxf>
      <alignment horizontal="center" indent="0" readingOrder="0"/>
    </dxf>
    <dxf>
      <alignment horizontal="center" readingOrder="0"/>
    </dxf>
    <dxf>
      <alignment horizontal="general" indent="0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right" readingOrder="0"/>
    </dxf>
    <dxf>
      <font>
        <sz val="11"/>
      </font>
    </dxf>
    <dxf>
      <border>
        <top style="thin">
          <color theme="0"/>
        </top>
      </border>
    </dxf>
    <dxf>
      <border>
        <top style="thin">
          <color theme="0"/>
        </top>
      </border>
    </dxf>
    <dxf>
      <border>
        <top style="thin">
          <color theme="0"/>
        </top>
      </border>
    </dxf>
    <dxf>
      <alignment horizontal="general" indent="0" readingOrder="0"/>
    </dxf>
    <dxf>
      <alignment horizontal="general" indent="0" readingOrder="0"/>
    </dxf>
    <dxf>
      <alignment indent="0" readingOrder="0"/>
    </dxf>
    <dxf>
      <alignment horizontal="left" indent="1" readingOrder="0"/>
    </dxf>
    <dxf>
      <font>
        <color theme="9" tint="-0.499984740745262"/>
      </font>
      <numFmt numFmtId="167" formatCode="[$-409]h:mm\ AM/PM;@"/>
      <alignment horizontal="right" vertical="center" indent="1" readingOrder="0"/>
    </dxf>
    <dxf>
      <alignment horizontal="right" indent="1" readingOrder="0"/>
    </dxf>
    <dxf>
      <alignment horizontal="left" readingOrder="0"/>
    </dxf>
    <dxf>
      <alignment horizontal="left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name val="Trebuchet MS"/>
        <scheme val="minor"/>
      </font>
    </dxf>
    <dxf>
      <font>
        <name val="Trebuchet MS"/>
        <scheme val="minor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8"/>
      </font>
    </dxf>
    <dxf>
      <font>
        <sz val="18"/>
      </font>
    </dxf>
    <dxf>
      <font>
        <sz val="16"/>
      </font>
    </dxf>
    <dxf>
      <font>
        <sz val="16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alignment vertical="center" readingOrder="0"/>
    </dxf>
    <dxf>
      <alignment vertical="center" readingOrder="0"/>
    </dxf>
    <dxf>
      <alignment vertical="bottom" indent="0" readingOrder="0"/>
    </dxf>
    <dxf>
      <alignment vertical="bottom" indent="0" readingOrder="0"/>
    </dxf>
    <dxf>
      <font>
        <name val="Corbel"/>
        <scheme val="major"/>
      </font>
    </dxf>
    <dxf>
      <font>
        <name val="Corbel"/>
        <scheme val="major"/>
      </font>
    </dxf>
    <dxf>
      <font>
        <color theme="9" tint="-0.499984740745262"/>
      </font>
    </dxf>
    <dxf>
      <font>
        <color theme="9" tint="-0.499984740745262"/>
      </font>
    </dxf>
    <dxf>
      <border>
        <top style="thin">
          <color theme="0"/>
        </top>
      </border>
    </dxf>
    <dxf>
      <border>
        <top style="thin">
          <color theme="0"/>
        </top>
      </border>
    </dxf>
    <dxf>
      <alignment horizontal="center" indent="0" readingOrder="0"/>
    </dxf>
    <dxf>
      <alignment horizontal="center" indent="0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horizontal="general" indent="0" readingOrder="0"/>
    </dxf>
    <dxf>
      <alignment indent="1" readingOrder="0"/>
    </dxf>
    <dxf>
      <alignment horizontal="right" readingOrder="0"/>
    </dxf>
    <dxf>
      <alignment horizontal="left" readingOrder="0"/>
    </dxf>
    <dxf>
      <alignment horizontal="center" readingOrder="0"/>
    </dxf>
    <dxf>
      <alignment horizontal="left" readingOrder="0"/>
    </dxf>
    <dxf>
      <alignment horizontal="general" readingOrder="0"/>
    </dxf>
    <dxf>
      <alignment horizontal="left" readingOrder="0"/>
    </dxf>
    <dxf>
      <font>
        <color theme="9" tint="-0.499984740745262"/>
      </font>
    </dxf>
    <dxf>
      <font>
        <color theme="9" tint="-0.499984740745262"/>
      </font>
    </dxf>
    <dxf>
      <font>
        <sz val="11"/>
      </font>
    </dxf>
    <dxf>
      <font>
        <sz val="11"/>
      </font>
    </dxf>
    <dxf>
      <font>
        <name val="Corbel"/>
        <scheme val="major"/>
      </font>
    </dxf>
    <dxf>
      <font>
        <name val="Corbel"/>
        <scheme val="maj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top style="thin">
          <color theme="0"/>
        </top>
      </border>
    </dxf>
    <dxf>
      <border>
        <top style="thin">
          <color theme="0"/>
        </top>
      </border>
    </dxf>
    <dxf>
      <alignment vertical="center" readingOrder="0"/>
    </dxf>
    <dxf>
      <alignment vertical="center" readingOrder="0"/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font>
        <color theme="1" tint="0.14999847407452621"/>
      </font>
    </dxf>
    <dxf>
      <numFmt numFmtId="167" formatCode="[$-409]h:mm\ AM/PM;@"/>
    </dxf>
    <dxf>
      <font>
        <strike val="0"/>
        <outline val="0"/>
        <shadow val="0"/>
        <u val="none"/>
        <vertAlign val="baseline"/>
        <sz val="10"/>
        <color theme="1" tint="0.14999847407452621"/>
      </font>
      <numFmt numFmtId="19" formatCode="dd/mm/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499984740745262"/>
        <name val="Trebuchet MS"/>
        <scheme val="minor"/>
      </font>
      <alignment horizontal="left" vertical="center" textRotation="0" wrapText="0" indent="0" justifyLastLine="0" shrinkToFit="0" readingOrder="0"/>
    </dxf>
    <dxf>
      <border>
        <top style="thin">
          <color theme="9"/>
        </top>
        <bottom style="thin">
          <color theme="9"/>
        </bottom>
      </border>
    </dxf>
    <dxf>
      <border>
        <top style="thin">
          <color theme="9"/>
        </top>
        <bottom style="thin">
          <color theme="9"/>
        </bottom>
      </border>
    </dxf>
    <dxf>
      <font>
        <b/>
        <color theme="9"/>
      </font>
    </dxf>
    <dxf>
      <font>
        <b/>
        <color theme="1"/>
      </font>
    </dxf>
    <dxf>
      <font>
        <b/>
        <color theme="9"/>
      </font>
    </dxf>
    <dxf>
      <font>
        <b/>
        <color theme="1"/>
      </font>
    </dxf>
    <dxf>
      <fill>
        <patternFill patternType="solid">
          <fgColor theme="9" tint="0.79998168889431442"/>
          <bgColor theme="9" tint="0.79998168889431442"/>
        </patternFill>
      </fill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fill>
        <patternFill patternType="solid">
          <fgColor theme="9" tint="0.79998168889431442"/>
          <bgColor theme="9" tint="0.79998168889431442"/>
        </patternFill>
      </fill>
      <border>
        <top style="thin">
          <color theme="9" tint="0.59999389629810485"/>
        </top>
        <bottom style="thin">
          <color theme="9" tint="0.59999389629810485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9"/>
        </top>
        <bottom style="thin">
          <color theme="9"/>
        </bottom>
      </border>
    </dxf>
    <dxf>
      <font>
        <b/>
        <color theme="1"/>
      </font>
      <border>
        <top style="thin">
          <color theme="9"/>
        </top>
        <bottom style="thin">
          <color theme="9"/>
        </bottom>
      </border>
    </dxf>
    <dxf>
      <font>
        <color theme="1"/>
      </font>
      <border>
        <horizontal style="thin">
          <color theme="9" tint="0.79998168889431442"/>
        </horizontal>
      </border>
    </dxf>
  </dxfs>
  <tableStyles count="1" defaultTableStyle="TableStyleMedium2" defaultPivotStyle="PivotStyleLight16">
    <tableStyle name="Personalizada 1" table="0" count="11">
      <tableStyleElement type="wholeTable" dxfId="131"/>
      <tableStyleElement type="headerRow" dxfId="130"/>
      <tableStyleElement type="totalRow" dxfId="129"/>
      <tableStyleElement type="firstRowStripe" dxfId="128"/>
      <tableStyleElement type="firstColumnStripe" dxfId="127"/>
      <tableStyleElement type="firstSubtotalRow" dxfId="126"/>
      <tableStyleElement type="secondSubtotalRow" dxfId="125"/>
      <tableStyleElement type="firstRowSubheading" dxfId="124"/>
      <tableStyleElement type="secondRowSubheading" dxfId="123"/>
      <tableStyleElement type="pageFieldLabels" dxfId="122"/>
      <tableStyleElement type="pageFieldValues" dxfId="121"/>
    </tableStyle>
  </tableStyles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118872</xdr:rowOff>
    </xdr:from>
    <xdr:to>
      <xdr:col>10</xdr:col>
      <xdr:colOff>0</xdr:colOff>
      <xdr:row>0</xdr:row>
      <xdr:rowOff>1368754</xdr:rowOff>
    </xdr:to>
    <xdr:pic>
      <xdr:nvPicPr>
        <xdr:cNvPr id="2" name="Imagem 1" descr="Dois alunos próximos a um armário" title="Banne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8872"/>
          <a:ext cx="9896475" cy="124988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816303</xdr:rowOff>
    </xdr:from>
    <xdr:to>
      <xdr:col>10</xdr:col>
      <xdr:colOff>1905</xdr:colOff>
      <xdr:row>0</xdr:row>
      <xdr:rowOff>1368754</xdr:rowOff>
    </xdr:to>
    <xdr:sp macro="" textlink="">
      <xdr:nvSpPr>
        <xdr:cNvPr id="3" name="CaixaTexto 1" descr="Lista de aulas" title="Titl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123825" y="816303"/>
          <a:ext cx="8869680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rtl="0"/>
          <a:r>
            <a:rPr lang="pt-BR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Formação</a:t>
          </a:r>
          <a:r>
            <a:rPr lang="pt-BR" sz="2400" baseline="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Front-End Alura</a:t>
          </a:r>
          <a:endParaRPr lang="pt-BR" sz="2400">
            <a:solidFill>
              <a:schemeClr val="accent6">
                <a:lumMod val="50000"/>
              </a:schemeClr>
            </a:solidFill>
            <a:latin typeface="Corbel" panose="020B0503020204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118872</xdr:rowOff>
    </xdr:from>
    <xdr:to>
      <xdr:col>7</xdr:col>
      <xdr:colOff>22860</xdr:colOff>
      <xdr:row>0</xdr:row>
      <xdr:rowOff>1369022</xdr:rowOff>
    </xdr:to>
    <xdr:pic>
      <xdr:nvPicPr>
        <xdr:cNvPr id="3" name="Imagem 2" descr="Imagem abstrata" title="Banner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8872"/>
          <a:ext cx="8869680" cy="12501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816571</xdr:rowOff>
    </xdr:from>
    <xdr:to>
      <xdr:col>6</xdr:col>
      <xdr:colOff>849630</xdr:colOff>
      <xdr:row>0</xdr:row>
      <xdr:rowOff>1369022</xdr:rowOff>
    </xdr:to>
    <xdr:sp macro="" textlink="">
      <xdr:nvSpPr>
        <xdr:cNvPr id="5" name="CaixaTexto 1" descr="Prazos" title="Title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/>
      </xdr:nvSpPr>
      <xdr:spPr>
        <a:xfrm>
          <a:off x="123825" y="816571"/>
          <a:ext cx="8869680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rtl="0"/>
          <a:r>
            <a:rPr lang="pt-BR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Prazos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111925</xdr:rowOff>
    </xdr:from>
    <xdr:to>
      <xdr:col>4</xdr:col>
      <xdr:colOff>3992880</xdr:colOff>
      <xdr:row>0</xdr:row>
      <xdr:rowOff>1362075</xdr:rowOff>
    </xdr:to>
    <xdr:pic>
      <xdr:nvPicPr>
        <xdr:cNvPr id="4" name="Imagem 3" descr="Imagem abstrata" title="Banner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1925"/>
          <a:ext cx="8869680" cy="12501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809624</xdr:rowOff>
    </xdr:from>
    <xdr:to>
      <xdr:col>5</xdr:col>
      <xdr:colOff>0</xdr:colOff>
      <xdr:row>0</xdr:row>
      <xdr:rowOff>1362075</xdr:rowOff>
    </xdr:to>
    <xdr:sp macro="" textlink="">
      <xdr:nvSpPr>
        <xdr:cNvPr id="5" name="CaixaTexto 1" descr="Cronograma semanal" title="Title 3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 txBox="1"/>
      </xdr:nvSpPr>
      <xdr:spPr>
        <a:xfrm>
          <a:off x="123825" y="809624"/>
          <a:ext cx="8867775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rtl="0"/>
          <a:r>
            <a:rPr lang="pt-BR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Cronograma Semanal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111925</xdr:rowOff>
    </xdr:from>
    <xdr:to>
      <xdr:col>17</xdr:col>
      <xdr:colOff>259080</xdr:colOff>
      <xdr:row>0</xdr:row>
      <xdr:rowOff>1362075</xdr:rowOff>
    </xdr:to>
    <xdr:pic>
      <xdr:nvPicPr>
        <xdr:cNvPr id="5" name="Imagem 4" descr="Imagem abstrata" title="Banner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1925"/>
          <a:ext cx="8869680" cy="1250150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0</xdr:row>
      <xdr:rowOff>809624</xdr:rowOff>
    </xdr:from>
    <xdr:to>
      <xdr:col>18</xdr:col>
      <xdr:colOff>1</xdr:colOff>
      <xdr:row>0</xdr:row>
      <xdr:rowOff>1362075</xdr:rowOff>
    </xdr:to>
    <xdr:sp macro="" textlink="">
      <xdr:nvSpPr>
        <xdr:cNvPr id="6" name="CaixaTexto 1" descr="Calendário semestral" title="Title 4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SpPr txBox="1"/>
      </xdr:nvSpPr>
      <xdr:spPr>
        <a:xfrm>
          <a:off x="123826" y="809624"/>
          <a:ext cx="8858250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rtl="0"/>
          <a:r>
            <a:rPr lang="pt-BR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Calendário semestral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lend&#225;rio%20semestral.xlt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528.705480787037" createdVersion="6" refreshedVersion="6" minRefreshableVersion="3" recordCount="6">
  <cacheSource type="worksheet">
    <worksheetSource name="Tabela_ListaAulas" r:id="rId2"/>
  </cacheSource>
  <cacheFields count="9">
    <cacheField name="Id do curso" numFmtId="0">
      <sharedItems/>
    </cacheField>
    <cacheField name="Nome do curso" numFmtId="0">
      <sharedItems count="4">
        <s v="Introdução a Aplicativos de Computador"/>
        <s v="Composição Escrita"/>
        <s v="Oratória"/>
        <s v="Psicologia Básica"/>
      </sharedItems>
    </cacheField>
    <cacheField name="Instrutor" numFmtId="0">
      <sharedItems/>
    </cacheField>
    <cacheField name="Dia" numFmtId="0">
      <sharedItems count="5">
        <s v="Segunda-feira"/>
        <s v="Terça-feira"/>
        <s v="Quinta-fira"/>
        <s v="Quarta-feira"/>
        <s v="Sexta-feira"/>
      </sharedItems>
    </cacheField>
    <cacheField name="Ano" numFmtId="0">
      <sharedItems containsSemiMixedTypes="0" containsString="0" containsNumber="1" containsInteger="1" minValue="2019" maxValue="2019"/>
    </cacheField>
    <cacheField name="Semestre" numFmtId="0">
      <sharedItems/>
    </cacheField>
    <cacheField name="Hora de início" numFmtId="166">
      <sharedItems containsSemiMixedTypes="0" containsNonDate="0" containsDate="1" containsString="0" minDate="1899-12-30T10:00:00" maxDate="1899-12-30T14:00:00" count="3">
        <d v="1899-12-30T14:00:00"/>
        <d v="1899-12-30T10:00:00"/>
        <d v="1899-12-30T11:00:00"/>
      </sharedItems>
    </cacheField>
    <cacheField name="Hora de término" numFmtId="166">
      <sharedItems containsSemiMixedTypes="0" containsNonDate="0" containsDate="1" containsString="0" minDate="1899-12-30T11:00:00" maxDate="1899-12-30T15:30:00"/>
    </cacheField>
    <cacheField name="Duração" numFmtId="166">
      <sharedItems containsSemiMixedTypes="0" containsNonDate="0" containsDate="1" containsString="0" minDate="1899-12-30T01:00:00" maxDate="1899-12-30T01:3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CS 120"/>
    <x v="0"/>
    <s v="Instrutor 1"/>
    <x v="0"/>
    <n v="2019"/>
    <s v="Primavera"/>
    <x v="0"/>
    <d v="1899-12-30T15:30:00"/>
    <d v="1899-12-30T01:30:00"/>
  </r>
  <r>
    <s v="WR 121"/>
    <x v="1"/>
    <s v="Instrutor 2"/>
    <x v="1"/>
    <n v="2019"/>
    <s v="Primavera"/>
    <x v="1"/>
    <d v="1899-12-30T11:30:00"/>
    <d v="1899-12-30T01:30:00"/>
  </r>
  <r>
    <s v="WR 121"/>
    <x v="1"/>
    <s v="Instrutor 2"/>
    <x v="2"/>
    <n v="2019"/>
    <s v="Primavera"/>
    <x v="1"/>
    <d v="1899-12-30T11:30:00"/>
    <d v="1899-12-30T01:30:00"/>
  </r>
  <r>
    <s v="SP 111"/>
    <x v="2"/>
    <s v="Instrutor 3"/>
    <x v="0"/>
    <n v="2019"/>
    <s v="Primavera"/>
    <x v="2"/>
    <d v="1899-12-30T12:00:00"/>
    <d v="1899-12-30T01:00:00"/>
  </r>
  <r>
    <s v="SP 111"/>
    <x v="2"/>
    <s v="Instrutor 3"/>
    <x v="3"/>
    <n v="2019"/>
    <s v="Primavera"/>
    <x v="2"/>
    <d v="1899-12-30T12:00:00"/>
    <d v="1899-12-30T01:00:00"/>
  </r>
  <r>
    <s v="PSY 101"/>
    <x v="3"/>
    <s v="Instrutor 4"/>
    <x v="4"/>
    <n v="2019"/>
    <s v="Primavera"/>
    <x v="1"/>
    <d v="1899-12-30T11:00:00"/>
    <d v="1899-12-30T01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_WeeklySchedule" cacheId="0" applyNumberFormats="0" applyBorderFormats="0" applyFontFormats="0" applyPatternFormats="0" applyAlignmentFormats="0" applyWidthHeightFormats="1" dataCaption="Values" updatedVersion="6" minRefreshableVersion="3" showDrill="0" rowGrandTotals="0" colGrandTotals="0" itemPrintTitles="1" createdVersion="6" indent="0" compact="0" compactData="0" multipleFieldFilters="0">
  <location ref="B3:D9" firstHeaderRow="1" firstDataRow="1" firstDataCol="3"/>
  <pivotFields count="9">
    <pivotField compact="0" outline="0" showAll="0" defaultSubtotal="0"/>
    <pivotField axis="axisRow" compact="0" outline="0" showAll="0" defaultSubtotal="0">
      <items count="4">
        <item x="3"/>
        <item x="0"/>
        <item x="2"/>
        <item x="1"/>
      </items>
    </pivotField>
    <pivotField compact="0" outline="0" showAll="0" defaultSubtotal="0"/>
    <pivotField axis="axisRow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compact="0" outline="0" showAll="0" defaultSubtotal="0"/>
    <pivotField axis="axisRow" compact="0" numFmtId="166" outline="0" showAll="0" defaultSubtotal="0">
      <items count="3">
        <item x="0"/>
        <item x="1"/>
        <item x="2"/>
      </items>
    </pivotField>
    <pivotField compact="0" numFmtId="167" outline="0" showAll="0" defaultSubtotal="0"/>
    <pivotField compact="0" numFmtId="166" outline="0" showAll="0" defaultSubtotal="0"/>
  </pivotFields>
  <rowFields count="3">
    <field x="3"/>
    <field x="6"/>
    <field x="1"/>
  </rowFields>
  <rowItems count="6">
    <i>
      <x/>
      <x/>
      <x v="1"/>
    </i>
    <i r="1">
      <x v="2"/>
      <x v="2"/>
    </i>
    <i>
      <x v="1"/>
      <x v="1"/>
      <x v="3"/>
    </i>
    <i>
      <x v="2"/>
      <x v="1"/>
      <x v="3"/>
    </i>
    <i>
      <x v="3"/>
      <x v="2"/>
      <x v="2"/>
    </i>
    <i>
      <x v="4"/>
      <x v="1"/>
      <x/>
    </i>
  </rowItems>
  <colItems count="1">
    <i/>
  </colItems>
  <formats count="98">
    <format dxfId="112">
      <pivotArea field="6" type="button" dataOnly="0" labelOnly="1" outline="0" axis="axisRow" fieldPosition="1"/>
    </format>
    <format dxfId="111">
      <pivotArea type="all" dataOnly="0" outline="0" fieldPosition="0"/>
    </format>
    <format dxfId="110">
      <pivotArea field="3" type="button" dataOnly="0" labelOnly="1" outline="0" axis="axisRow" fieldPosition="0"/>
    </format>
    <format dxfId="109">
      <pivotArea field="6" type="button" dataOnly="0" labelOnly="1" outline="0" axis="axisRow" fieldPosition="1"/>
    </format>
    <format dxfId="108">
      <pivotArea dataOnly="0" labelOnly="1" outline="0" fieldPosition="0">
        <references count="1">
          <reference field="3" count="0"/>
        </references>
      </pivotArea>
    </format>
    <format dxfId="107">
      <pivotArea field="3" type="button" dataOnly="0" labelOnly="1" outline="0" axis="axisRow" fieldPosition="0"/>
    </format>
    <format dxfId="106">
      <pivotArea field="6" type="button" dataOnly="0" labelOnly="1" outline="0" axis="axisRow" fieldPosition="1"/>
    </format>
    <format dxfId="105">
      <pivotArea field="3" type="button" dataOnly="0" labelOnly="1" outline="0" axis="axisRow" fieldPosition="0"/>
    </format>
    <format dxfId="104">
      <pivotArea field="6" type="button" dataOnly="0" labelOnly="1" outline="0" axis="axisRow" fieldPosition="1"/>
    </format>
    <format dxfId="103">
      <pivotArea type="all" dataOnly="0" outline="0" fieldPosition="0"/>
    </format>
    <format dxfId="102">
      <pivotArea field="3" type="button" dataOnly="0" labelOnly="1" outline="0" axis="axisRow" fieldPosition="0"/>
    </format>
    <format dxfId="101">
      <pivotArea field="6" type="button" dataOnly="0" labelOnly="1" outline="0" axis="axisRow" fieldPosition="1"/>
    </format>
    <format dxfId="100">
      <pivotArea dataOnly="0" labelOnly="1" outline="0" fieldPosition="0">
        <references count="1">
          <reference field="3" count="0"/>
        </references>
      </pivotArea>
    </format>
    <format dxfId="99">
      <pivotArea field="3" type="button" dataOnly="0" labelOnly="1" outline="0" axis="axisRow" fieldPosition="0"/>
    </format>
    <format dxfId="98">
      <pivotArea field="6" type="button" dataOnly="0" labelOnly="1" outline="0" axis="axisRow" fieldPosition="1"/>
    </format>
    <format dxfId="97">
      <pivotArea field="3" type="button" dataOnly="0" labelOnly="1" outline="0" axis="axisRow" fieldPosition="0"/>
    </format>
    <format dxfId="96">
      <pivotArea field="6" type="button" dataOnly="0" labelOnly="1" outline="0" axis="axisRow" fieldPosition="1"/>
    </format>
    <format dxfId="95">
      <pivotArea field="3" type="button" dataOnly="0" labelOnly="1" outline="0" axis="axisRow" fieldPosition="0"/>
    </format>
    <format dxfId="94">
      <pivotArea field="6" type="button" dataOnly="0" labelOnly="1" outline="0" axis="axisRow" fieldPosition="1"/>
    </format>
    <format dxfId="93">
      <pivotArea field="6" type="button" dataOnly="0" labelOnly="1" outline="0" axis="axisRow" fieldPosition="1"/>
    </format>
    <format dxfId="92">
      <pivotArea field="6" type="button" dataOnly="0" labelOnly="1" outline="0" axis="axisRow" fieldPosition="1"/>
    </format>
    <format dxfId="91">
      <pivotArea field="6" type="button" dataOnly="0" labelOnly="1" outline="0" axis="axisRow" fieldPosition="1"/>
    </format>
    <format dxfId="90">
      <pivotArea field="6" type="button" dataOnly="0" labelOnly="1" outline="0" axis="axisRow" fieldPosition="1"/>
    </format>
    <format dxfId="89">
      <pivotArea field="6" type="button" dataOnly="0" labelOnly="1" outline="0" axis="axisRow" fieldPosition="1"/>
    </format>
    <format dxfId="88">
      <pivotArea field="6" type="button" dataOnly="0" labelOnly="1" outline="0" axis="axisRow" fieldPosition="1"/>
    </format>
    <format dxfId="87">
      <pivotArea field="6" type="button" dataOnly="0" labelOnly="1" outline="0" axis="axisRow" fieldPosition="1"/>
    </format>
    <format dxfId="86">
      <pivotArea field="6" type="button" dataOnly="0" labelOnly="1" outline="0" axis="axisRow" fieldPosition="1"/>
    </format>
    <format dxfId="85">
      <pivotArea field="6" type="button" dataOnly="0" labelOnly="1" outline="0" axis="axisRow" fieldPosition="1"/>
    </format>
    <format dxfId="84">
      <pivotArea field="3" type="button" dataOnly="0" labelOnly="1" outline="0" axis="axisRow" fieldPosition="0"/>
    </format>
    <format dxfId="83">
      <pivotArea field="6" type="button" dataOnly="0" labelOnly="1" outline="0" axis="axisRow" fieldPosition="1"/>
    </format>
    <format dxfId="82">
      <pivotArea field="3" type="button" dataOnly="0" labelOnly="1" outline="0" axis="axisRow" fieldPosition="0"/>
    </format>
    <format dxfId="81">
      <pivotArea field="6" type="button" dataOnly="0" labelOnly="1" outline="0" axis="axisRow" fieldPosition="1"/>
    </format>
    <format dxfId="80">
      <pivotArea field="3" type="button" dataOnly="0" labelOnly="1" outline="0" axis="axisRow" fieldPosition="0"/>
    </format>
    <format dxfId="79">
      <pivotArea field="6" type="button" dataOnly="0" labelOnly="1" outline="0" axis="axisRow" fieldPosition="1"/>
    </format>
    <format dxfId="78">
      <pivotArea field="3" type="button" dataOnly="0" labelOnly="1" outline="0" axis="axisRow" fieldPosition="0"/>
    </format>
    <format dxfId="77">
      <pivotArea field="6" type="button" dataOnly="0" labelOnly="1" outline="0" axis="axisRow" fieldPosition="1"/>
    </format>
    <format dxfId="76">
      <pivotArea field="3" type="button" dataOnly="0" labelOnly="1" outline="0" axis="axisRow" fieldPosition="0"/>
    </format>
    <format dxfId="75">
      <pivotArea field="6" type="button" dataOnly="0" labelOnly="1" outline="0" axis="axisRow" fieldPosition="1"/>
    </format>
    <format dxfId="74">
      <pivotArea field="3" type="button" dataOnly="0" labelOnly="1" outline="0" axis="axisRow" fieldPosition="0"/>
    </format>
    <format dxfId="73">
      <pivotArea field="6" type="button" dataOnly="0" labelOnly="1" outline="0" axis="axisRow" fieldPosition="1"/>
    </format>
    <format dxfId="72">
      <pivotArea field="3" type="button" dataOnly="0" labelOnly="1" outline="0" axis="axisRow" fieldPosition="0"/>
    </format>
    <format dxfId="71">
      <pivotArea field="6" type="button" dataOnly="0" labelOnly="1" outline="0" axis="axisRow" fieldPosition="1"/>
    </format>
    <format dxfId="70">
      <pivotArea field="3" type="button" dataOnly="0" labelOnly="1" outline="0" axis="axisRow" fieldPosition="0"/>
    </format>
    <format dxfId="69">
      <pivotArea field="6" type="button" dataOnly="0" labelOnly="1" outline="0" axis="axisRow" fieldPosition="1"/>
    </format>
    <format dxfId="68">
      <pivotArea field="3" type="button" dataOnly="0" labelOnly="1" outline="0" axis="axisRow" fieldPosition="0"/>
    </format>
    <format dxfId="67">
      <pivotArea field="6" type="button" dataOnly="0" labelOnly="1" outline="0" axis="axisRow" fieldPosition="1"/>
    </format>
    <format dxfId="66">
      <pivotArea field="3" type="button" dataOnly="0" labelOnly="1" outline="0" axis="axisRow" fieldPosition="0"/>
    </format>
    <format dxfId="65">
      <pivotArea field="6" type="button" dataOnly="0" labelOnly="1" outline="0" axis="axisRow" fieldPosition="1"/>
    </format>
    <format dxfId="64">
      <pivotArea field="3" type="button" dataOnly="0" labelOnly="1" outline="0" axis="axisRow" fieldPosition="0"/>
    </format>
    <format dxfId="63">
      <pivotArea field="6" type="button" dataOnly="0" labelOnly="1" outline="0" axis="axisRow" fieldPosition="1"/>
    </format>
    <format dxfId="62">
      <pivotArea field="3" type="button" dataOnly="0" labelOnly="1" outline="0" axis="axisRow" fieldPosition="0"/>
    </format>
    <format dxfId="61">
      <pivotArea field="6" type="button" dataOnly="0" labelOnly="1" outline="0" axis="axisRow" fieldPosition="1"/>
    </format>
    <format dxfId="60">
      <pivotArea field="3" type="button" dataOnly="0" labelOnly="1" outline="0" axis="axisRow" fieldPosition="0"/>
    </format>
    <format dxfId="59">
      <pivotArea field="6" type="button" dataOnly="0" labelOnly="1" outline="0" axis="axisRow" fieldPosition="1"/>
    </format>
    <format dxfId="58">
      <pivotArea field="3" type="button" dataOnly="0" labelOnly="1" outline="0" axis="axisRow" fieldPosition="0"/>
    </format>
    <format dxfId="57">
      <pivotArea field="6" type="button" dataOnly="0" labelOnly="1" outline="0" axis="axisRow" fieldPosition="1"/>
    </format>
    <format dxfId="56">
      <pivotArea field="3" type="button" dataOnly="0" labelOnly="1" outline="0" axis="axisRow" fieldPosition="0"/>
    </format>
    <format dxfId="55">
      <pivotArea field="6" type="button" dataOnly="0" labelOnly="1" outline="0" axis="axisRow" fieldPosition="1"/>
    </format>
    <format dxfId="54">
      <pivotArea field="3" type="button" dataOnly="0" labelOnly="1" outline="0" axis="axisRow" fieldPosition="0"/>
    </format>
    <format dxfId="53">
      <pivotArea field="6" type="button" dataOnly="0" labelOnly="1" outline="0" axis="axisRow" fieldPosition="1"/>
    </format>
    <format dxfId="52">
      <pivotArea field="3" type="button" dataOnly="0" labelOnly="1" outline="0" axis="axisRow" fieldPosition="0"/>
    </format>
    <format dxfId="51">
      <pivotArea field="6" type="button" dataOnly="0" labelOnly="1" outline="0" axis="axisRow" fieldPosition="1"/>
    </format>
    <format dxfId="50">
      <pivotArea field="3" type="button" dataOnly="0" labelOnly="1" outline="0" axis="axisRow" fieldPosition="0"/>
    </format>
    <format dxfId="49">
      <pivotArea field="6" type="button" dataOnly="0" labelOnly="1" outline="0" axis="axisRow" fieldPosition="1"/>
    </format>
    <format dxfId="48">
      <pivotArea field="3" type="button" dataOnly="0" labelOnly="1" outline="0" axis="axisRow" fieldPosition="0"/>
    </format>
    <format dxfId="47">
      <pivotArea field="6" type="button" dataOnly="0" labelOnly="1" outline="0" axis="axisRow" fieldPosition="1"/>
    </format>
    <format dxfId="46">
      <pivotArea field="3" type="button" dataOnly="0" labelOnly="1" outline="0" axis="axisRow" fieldPosition="0"/>
    </format>
    <format dxfId="45">
      <pivotArea field="6" type="button" dataOnly="0" labelOnly="1" outline="0" axis="axisRow" fieldPosition="1"/>
    </format>
    <format dxfId="44">
      <pivotArea field="3" type="button" dataOnly="0" labelOnly="1" outline="0" axis="axisRow" fieldPosition="0"/>
    </format>
    <format dxfId="43">
      <pivotArea field="6" type="button" dataOnly="0" labelOnly="1" outline="0" axis="axisRow" fieldPosition="1"/>
    </format>
    <format dxfId="42">
      <pivotArea field="3" type="button" dataOnly="0" labelOnly="1" outline="0" axis="axisRow" fieldPosition="0"/>
    </format>
    <format dxfId="41">
      <pivotArea field="6" type="button" dataOnly="0" labelOnly="1" outline="0" axis="axisRow" fieldPosition="1"/>
    </format>
    <format dxfId="40">
      <pivotArea field="6" type="button" dataOnly="0" labelOnly="1" outline="0" axis="axisRow" fieldPosition="1"/>
    </format>
    <format dxfId="39">
      <pivotArea field="1" type="button" dataOnly="0" labelOnly="1" outline="0" axis="axisRow" fieldPosition="2"/>
    </format>
    <format dxfId="38">
      <pivotArea field="1" type="button" dataOnly="0" labelOnly="1" outline="0" axis="axisRow" fieldPosition="2"/>
    </format>
    <format dxfId="37">
      <pivotArea field="1" type="button" dataOnly="0" labelOnly="1" outline="0" axis="axisRow" fieldPosition="2"/>
    </format>
    <format dxfId="36">
      <pivotArea field="3" type="button" dataOnly="0" labelOnly="1" outline="0" axis="axisRow" fieldPosition="0"/>
    </format>
    <format dxfId="35">
      <pivotArea field="6" type="button" dataOnly="0" labelOnly="1" outline="0" axis="axisRow" fieldPosition="1"/>
    </format>
    <format dxfId="34">
      <pivotArea field="3" type="button" dataOnly="0" labelOnly="1" outline="0" axis="axisRow" fieldPosition="0"/>
    </format>
    <format dxfId="33">
      <pivotArea field="6" type="button" dataOnly="0" labelOnly="1" outline="0" axis="axisRow" fieldPosition="1"/>
    </format>
    <format dxfId="32">
      <pivotArea field="1" type="button" dataOnly="0" labelOnly="1" outline="0" axis="axisRow" fieldPosition="2"/>
    </format>
    <format dxfId="31">
      <pivotArea field="1" type="button" dataOnly="0" labelOnly="1" outline="0" axis="axisRow" fieldPosition="2"/>
    </format>
    <format dxfId="30">
      <pivotArea field="1" type="button" dataOnly="0" labelOnly="1" outline="0" axis="axisRow" fieldPosition="2"/>
    </format>
    <format dxfId="29">
      <pivotArea field="1" type="button" dataOnly="0" labelOnly="1" outline="0" axis="axisRow" fieldPosition="2"/>
    </format>
    <format dxfId="28">
      <pivotArea field="6" type="button" dataOnly="0" labelOnly="1" outline="0" axis="axisRow" fieldPosition="1"/>
    </format>
    <format dxfId="27">
      <pivotArea field="6" type="button" dataOnly="0" labelOnly="1" outline="0" axis="axisRow" fieldPosition="1"/>
    </format>
    <format dxfId="26">
      <pivotArea field="6" type="button" dataOnly="0" labelOnly="1" outline="0" axis="axisRow" fieldPosition="1"/>
    </format>
    <format dxfId="25">
      <pivotArea field="6" type="button" dataOnly="0" labelOnly="1" outline="0" axis="axisRow" fieldPosition="1"/>
    </format>
    <format dxfId="24">
      <pivotArea field="6" type="button" dataOnly="0" labelOnly="1" outline="0" axis="axisRow" fieldPosition="1"/>
    </format>
    <format dxfId="23">
      <pivotArea field="1" type="button" dataOnly="0" labelOnly="1" outline="0" axis="axisRow" fieldPosition="2"/>
    </format>
    <format dxfId="22">
      <pivotArea field="6" type="button" dataOnly="0" labelOnly="1" outline="0" axis="axisRow" fieldPosition="1"/>
    </format>
    <format dxfId="21">
      <pivotArea field="6" type="button" dataOnly="0" labelOnly="1" outline="0" axis="axisRow" fieldPosition="1"/>
    </format>
    <format dxfId="20">
      <pivotArea field="6" type="button" dataOnly="0" labelOnly="1" outline="0" axis="axisRow" fieldPosition="1"/>
    </format>
    <format dxfId="19">
      <pivotArea field="3" type="button" dataOnly="0" labelOnly="1" outline="0" axis="axisRow" fieldPosition="0"/>
    </format>
    <format dxfId="18">
      <pivotArea field="6" type="button" dataOnly="0" labelOnly="1" outline="0" axis="axisRow" fieldPosition="1"/>
    </format>
    <format dxfId="17">
      <pivotArea field="1" type="button" dataOnly="0" labelOnly="1" outline="0" axis="axisRow" fieldPosition="2"/>
    </format>
    <format dxfId="16">
      <pivotArea dataOnly="0" labelOnly="1" outline="0" fieldPosition="0">
        <references count="1">
          <reference field="1" count="0"/>
        </references>
      </pivotArea>
    </format>
    <format dxfId="15">
      <pivotArea dataOnly="0" labelOnly="1" outline="0" fieldPosition="0">
        <references count="1">
          <reference field="6" count="0"/>
        </references>
      </pivotArea>
    </format>
  </formats>
  <pivotTableStyleInfo name="Personalizada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_ListaAulas" displayName="Tabela_ListaAulas" ref="B2:J14" totalsRowShown="0" headerRowDxfId="14" dataDxfId="13">
  <tableColumns count="9">
    <tableColumn id="1" name="Id do curso" dataDxfId="12"/>
    <tableColumn id="2" name="Nome do curso" dataDxfId="11"/>
    <tableColumn id="3" name="Instrutor" dataDxfId="10"/>
    <tableColumn id="4" name="Dia" dataDxfId="9"/>
    <tableColumn id="5" name="Ano" dataDxfId="8">
      <calculatedColumnFormula>YEAR(TODAY())</calculatedColumnFormula>
    </tableColumn>
    <tableColumn id="6" name="Semestre" dataDxfId="7"/>
    <tableColumn id="7" name="Hora de início" dataDxfId="6"/>
    <tableColumn id="8" name="Hora de término" dataDxfId="5"/>
    <tableColumn id="9" name="Duração" dataDxfId="4">
      <calculatedColumnFormula>IFERROR(IF(AND(ISNUMBER(Tabela_ListaAulas[[#This Row],[Hora de término]]),ISNUMBER(Tabela_ListaAulas[[#This Row],[Hora de início]])),Tabela_ListaAulas[[#This Row],[Hora de término]]-Tabela_ListaAulas[[#This Row],[Hora de início]],""),"")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Tabela_Prazos" displayName="Tabela_Prazos" ref="B2:G9" totalsRowShown="0" headerRowDxfId="120" dataDxfId="119">
  <autoFilter ref="B2:G9"/>
  <tableColumns count="6">
    <tableColumn id="1" name="Id do curso" dataDxfId="118"/>
    <tableColumn id="2" name="Nome do curso" dataDxfId="117">
      <calculatedColumnFormula>IFERROR(VLOOKUP(Tabela_Prazos[[#This Row],[Id do curso]],Tabela_ListaAulas[],2,0),"")</calculatedColumnFormula>
    </tableColumn>
    <tableColumn id="3" name="Ano" dataDxfId="116">
      <calculatedColumnFormula>YEAR(TODAY())</calculatedColumnFormula>
    </tableColumn>
    <tableColumn id="4" name="Semestre" dataDxfId="115"/>
    <tableColumn id="5" name="Descrição do Item" dataDxfId="114"/>
    <tableColumn id="6" name="Data de conclusão" dataDxfId="113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6"/>
  <sheetViews>
    <sheetView showGridLines="0" showRowColHeaders="0" tabSelected="1" workbookViewId="0">
      <selection activeCell="D3" sqref="D3"/>
    </sheetView>
  </sheetViews>
  <sheetFormatPr defaultColWidth="9" defaultRowHeight="27" customHeight="1" x14ac:dyDescent="0.3"/>
  <cols>
    <col min="1" max="1" width="1.625" style="2" customWidth="1"/>
    <col min="2" max="2" width="12.625" style="3" bestFit="1" customWidth="1"/>
    <col min="3" max="3" width="30.75" style="3" bestFit="1" customWidth="1"/>
    <col min="4" max="4" width="12.5" style="3" customWidth="1"/>
    <col min="5" max="5" width="13.375" style="3" customWidth="1"/>
    <col min="6" max="6" width="9.125" style="3" customWidth="1"/>
    <col min="7" max="7" width="11.25" style="3" customWidth="1"/>
    <col min="8" max="8" width="13.375" style="55" bestFit="1" customWidth="1"/>
    <col min="9" max="9" width="15.625" style="55" bestFit="1" customWidth="1"/>
    <col min="10" max="10" width="11.25" style="55" customWidth="1"/>
    <col min="11" max="11" width="1.625" style="2" customWidth="1"/>
    <col min="12" max="16384" width="9" style="2"/>
  </cols>
  <sheetData>
    <row r="1" spans="1:11" ht="108" customHeight="1" x14ac:dyDescent="0.3">
      <c r="K1" s="2" t="s">
        <v>15</v>
      </c>
    </row>
    <row r="2" spans="1:11" s="9" customFormat="1" ht="35.1" customHeight="1" x14ac:dyDescent="0.3">
      <c r="B2" s="8" t="s">
        <v>36</v>
      </c>
      <c r="C2" s="8" t="s">
        <v>2</v>
      </c>
      <c r="D2" s="8" t="s">
        <v>7</v>
      </c>
      <c r="E2" s="8" t="s">
        <v>8</v>
      </c>
      <c r="F2" s="8" t="s">
        <v>9</v>
      </c>
      <c r="G2" s="8" t="s">
        <v>10</v>
      </c>
      <c r="H2" s="56" t="s">
        <v>12</v>
      </c>
      <c r="I2" s="56" t="s">
        <v>13</v>
      </c>
      <c r="J2" s="56" t="s">
        <v>14</v>
      </c>
    </row>
    <row r="3" spans="1:11" ht="27" customHeight="1" x14ac:dyDescent="0.3">
      <c r="B3" s="3" t="s">
        <v>37</v>
      </c>
      <c r="C3" s="3" t="s">
        <v>39</v>
      </c>
      <c r="D3" s="3" t="s">
        <v>38</v>
      </c>
      <c r="E3" s="3" t="s">
        <v>29</v>
      </c>
      <c r="F3" s="3">
        <f t="shared" ref="F3:F14" ca="1" si="0">YEAR(TODAY())</f>
        <v>2021</v>
      </c>
      <c r="G3" s="3" t="s">
        <v>11</v>
      </c>
      <c r="H3" s="61">
        <v>0.29166666666666669</v>
      </c>
      <c r="I3" s="61">
        <v>0.35416666666666669</v>
      </c>
      <c r="J3" s="61">
        <f>IFERROR(IF(AND(ISNUMBER(Tabela_ListaAulas[[#This Row],[Hora de término]]),ISNUMBER(Tabela_ListaAulas[[#This Row],[Hora de início]])),Tabela_ListaAulas[[#This Row],[Hora de término]]-Tabela_ListaAulas[[#This Row],[Hora de início]],""),"")</f>
        <v>6.25E-2</v>
      </c>
    </row>
    <row r="4" spans="1:11" ht="27" customHeight="1" x14ac:dyDescent="0.3">
      <c r="A4"/>
      <c r="B4" s="3" t="s">
        <v>37</v>
      </c>
      <c r="C4" s="3" t="s">
        <v>39</v>
      </c>
      <c r="D4" s="3" t="s">
        <v>38</v>
      </c>
      <c r="E4" s="3" t="s">
        <v>29</v>
      </c>
      <c r="F4" s="3">
        <f t="shared" ca="1" si="0"/>
        <v>2021</v>
      </c>
      <c r="G4" s="3" t="s">
        <v>11</v>
      </c>
      <c r="H4" s="61">
        <v>0.54166666666666663</v>
      </c>
      <c r="I4" s="61">
        <v>0.58333333333333337</v>
      </c>
      <c r="J4" s="61">
        <f>IFERROR(IF(AND(ISNUMBER(Tabela_ListaAulas[[#This Row],[Hora de término]]),ISNUMBER(Tabela_ListaAulas[[#This Row],[Hora de início]])),Tabela_ListaAulas[[#This Row],[Hora de término]]-Tabela_ListaAulas[[#This Row],[Hora de início]],""),"")</f>
        <v>4.1666666666666741E-2</v>
      </c>
    </row>
    <row r="5" spans="1:11" ht="27" customHeight="1" x14ac:dyDescent="0.3">
      <c r="B5" s="3" t="s">
        <v>37</v>
      </c>
      <c r="C5" s="3" t="s">
        <v>39</v>
      </c>
      <c r="D5" s="3" t="s">
        <v>38</v>
      </c>
      <c r="E5" s="3" t="s">
        <v>30</v>
      </c>
      <c r="F5" s="3">
        <f t="shared" ca="1" si="0"/>
        <v>2021</v>
      </c>
      <c r="G5" s="3" t="s">
        <v>11</v>
      </c>
      <c r="H5" s="61">
        <v>0.29166666666666669</v>
      </c>
      <c r="I5" s="61">
        <v>0.35416666666666669</v>
      </c>
      <c r="J5" s="61">
        <f>IFERROR(IF(AND(ISNUMBER(Tabela_ListaAulas[[#This Row],[Hora de término]]),ISNUMBER(Tabela_ListaAulas[[#This Row],[Hora de início]])),Tabela_ListaAulas[[#This Row],[Hora de término]]-Tabela_ListaAulas[[#This Row],[Hora de início]],""),"")</f>
        <v>6.25E-2</v>
      </c>
    </row>
    <row r="6" spans="1:11" ht="27" customHeight="1" x14ac:dyDescent="0.3">
      <c r="B6" s="3" t="s">
        <v>37</v>
      </c>
      <c r="C6" s="3" t="s">
        <v>39</v>
      </c>
      <c r="D6" s="3" t="s">
        <v>38</v>
      </c>
      <c r="E6" s="3" t="s">
        <v>30</v>
      </c>
      <c r="F6" s="3">
        <f t="shared" ca="1" si="0"/>
        <v>2021</v>
      </c>
      <c r="G6" s="3" t="s">
        <v>11</v>
      </c>
      <c r="H6" s="61">
        <v>0.54166666666666663</v>
      </c>
      <c r="I6" s="61">
        <v>0.58333333333333337</v>
      </c>
      <c r="J6" s="61">
        <f>IFERROR(IF(AND(ISNUMBER(Tabela_ListaAulas[[#This Row],[Hora de término]]),ISNUMBER(Tabela_ListaAulas[[#This Row],[Hora de início]])),Tabela_ListaAulas[[#This Row],[Hora de término]]-Tabela_ListaAulas[[#This Row],[Hora de início]],""),"")</f>
        <v>4.1666666666666741E-2</v>
      </c>
    </row>
    <row r="7" spans="1:11" ht="27" customHeight="1" x14ac:dyDescent="0.3">
      <c r="B7" s="3" t="s">
        <v>37</v>
      </c>
      <c r="C7" s="3" t="s">
        <v>39</v>
      </c>
      <c r="D7" s="3" t="s">
        <v>38</v>
      </c>
      <c r="E7" s="3" t="s">
        <v>31</v>
      </c>
      <c r="F7" s="3">
        <f t="shared" ca="1" si="0"/>
        <v>2021</v>
      </c>
      <c r="G7" s="3" t="s">
        <v>11</v>
      </c>
      <c r="H7" s="61">
        <v>0.29166666666666669</v>
      </c>
      <c r="I7" s="61">
        <v>0.35416666666666669</v>
      </c>
      <c r="J7" s="61">
        <f>IFERROR(IF(AND(ISNUMBER(Tabela_ListaAulas[[#This Row],[Hora de término]]),ISNUMBER(Tabela_ListaAulas[[#This Row],[Hora de início]])),Tabela_ListaAulas[[#This Row],[Hora de término]]-Tabela_ListaAulas[[#This Row],[Hora de início]],""),"")</f>
        <v>6.25E-2</v>
      </c>
    </row>
    <row r="8" spans="1:11" ht="27" customHeight="1" x14ac:dyDescent="0.3">
      <c r="B8" s="3" t="s">
        <v>37</v>
      </c>
      <c r="C8" s="3" t="s">
        <v>39</v>
      </c>
      <c r="D8" s="3" t="s">
        <v>38</v>
      </c>
      <c r="E8" s="3" t="s">
        <v>31</v>
      </c>
      <c r="F8" s="3">
        <f t="shared" ca="1" si="0"/>
        <v>2021</v>
      </c>
      <c r="G8" s="3" t="s">
        <v>11</v>
      </c>
      <c r="H8" s="61">
        <v>0.54166666666666663</v>
      </c>
      <c r="I8" s="61">
        <v>0.58333333333333337</v>
      </c>
      <c r="J8" s="61">
        <f>IFERROR(IF(AND(ISNUMBER(Tabela_ListaAulas[[#This Row],[Hora de término]]),ISNUMBER(Tabela_ListaAulas[[#This Row],[Hora de início]])),Tabela_ListaAulas[[#This Row],[Hora de término]]-Tabela_ListaAulas[[#This Row],[Hora de início]],""),"")</f>
        <v>4.1666666666666741E-2</v>
      </c>
    </row>
    <row r="9" spans="1:11" ht="27" customHeight="1" x14ac:dyDescent="0.3">
      <c r="B9" s="3" t="s">
        <v>37</v>
      </c>
      <c r="C9" s="3" t="s">
        <v>39</v>
      </c>
      <c r="D9" s="3" t="s">
        <v>38</v>
      </c>
      <c r="E9" s="3" t="s">
        <v>32</v>
      </c>
      <c r="F9" s="3">
        <f t="shared" ca="1" si="0"/>
        <v>2021</v>
      </c>
      <c r="G9" s="3" t="s">
        <v>11</v>
      </c>
      <c r="H9" s="61">
        <v>0.29166666666666669</v>
      </c>
      <c r="I9" s="61">
        <v>0.35416666666666669</v>
      </c>
      <c r="J9" s="61">
        <f>IFERROR(IF(AND(ISNUMBER(Tabela_ListaAulas[[#This Row],[Hora de término]]),ISNUMBER(Tabela_ListaAulas[[#This Row],[Hora de início]])),Tabela_ListaAulas[[#This Row],[Hora de término]]-Tabela_ListaAulas[[#This Row],[Hora de início]],""),"")</f>
        <v>6.25E-2</v>
      </c>
    </row>
    <row r="10" spans="1:11" ht="27" customHeight="1" x14ac:dyDescent="0.3">
      <c r="B10" s="3" t="s">
        <v>37</v>
      </c>
      <c r="C10" s="3" t="s">
        <v>39</v>
      </c>
      <c r="D10" s="3" t="s">
        <v>38</v>
      </c>
      <c r="E10" s="3" t="s">
        <v>32</v>
      </c>
      <c r="F10" s="3">
        <f t="shared" ca="1" si="0"/>
        <v>2021</v>
      </c>
      <c r="G10" s="3" t="s">
        <v>11</v>
      </c>
      <c r="H10" s="61">
        <v>0.54166666666666663</v>
      </c>
      <c r="I10" s="61">
        <v>0.58333333333333337</v>
      </c>
      <c r="J10" s="61">
        <f>IFERROR(IF(AND(ISNUMBER(Tabela_ListaAulas[[#This Row],[Hora de término]]),ISNUMBER(Tabela_ListaAulas[[#This Row],[Hora de início]])),Tabela_ListaAulas[[#This Row],[Hora de término]]-Tabela_ListaAulas[[#This Row],[Hora de início]],""),"")</f>
        <v>4.1666666666666741E-2</v>
      </c>
    </row>
    <row r="11" spans="1:11" ht="27" customHeight="1" x14ac:dyDescent="0.3">
      <c r="B11" s="3" t="s">
        <v>37</v>
      </c>
      <c r="C11" s="3" t="s">
        <v>39</v>
      </c>
      <c r="D11" s="3" t="s">
        <v>38</v>
      </c>
      <c r="E11" s="3" t="s">
        <v>33</v>
      </c>
      <c r="F11" s="3">
        <f t="shared" ca="1" si="0"/>
        <v>2021</v>
      </c>
      <c r="G11" s="3" t="s">
        <v>11</v>
      </c>
      <c r="H11" s="61">
        <v>0.29166666666666669</v>
      </c>
      <c r="I11" s="61">
        <v>0.35416666666666669</v>
      </c>
      <c r="J11" s="61">
        <f>IFERROR(IF(AND(ISNUMBER(Tabela_ListaAulas[[#This Row],[Hora de término]]),ISNUMBER(Tabela_ListaAulas[[#This Row],[Hora de início]])),Tabela_ListaAulas[[#This Row],[Hora de término]]-Tabela_ListaAulas[[#This Row],[Hora de início]],""),"")</f>
        <v>6.25E-2</v>
      </c>
    </row>
    <row r="12" spans="1:11" ht="27" customHeight="1" x14ac:dyDescent="0.3">
      <c r="B12" s="3" t="s">
        <v>37</v>
      </c>
      <c r="C12" s="3" t="s">
        <v>39</v>
      </c>
      <c r="D12" s="3" t="s">
        <v>38</v>
      </c>
      <c r="E12" s="3" t="s">
        <v>33</v>
      </c>
      <c r="F12" s="3">
        <f t="shared" ca="1" si="0"/>
        <v>2021</v>
      </c>
      <c r="G12" s="3" t="s">
        <v>11</v>
      </c>
      <c r="H12" s="61">
        <v>0.54166666666666663</v>
      </c>
      <c r="I12" s="61">
        <v>0.58333333333333337</v>
      </c>
      <c r="J12" s="61">
        <f>IFERROR(IF(AND(ISNUMBER(Tabela_ListaAulas[[#This Row],[Hora de término]]),ISNUMBER(Tabela_ListaAulas[[#This Row],[Hora de início]])),Tabela_ListaAulas[[#This Row],[Hora de término]]-Tabela_ListaAulas[[#This Row],[Hora de início]],""),"")</f>
        <v>4.1666666666666741E-2</v>
      </c>
    </row>
    <row r="13" spans="1:11" ht="27" customHeight="1" x14ac:dyDescent="0.3">
      <c r="B13" s="3" t="s">
        <v>37</v>
      </c>
      <c r="C13" s="3" t="s">
        <v>39</v>
      </c>
      <c r="D13" s="3" t="s">
        <v>38</v>
      </c>
      <c r="E13" s="3" t="s">
        <v>40</v>
      </c>
      <c r="F13" s="3">
        <f t="shared" ca="1" si="0"/>
        <v>2021</v>
      </c>
      <c r="G13" s="3" t="s">
        <v>11</v>
      </c>
      <c r="H13" s="61">
        <v>0.25</v>
      </c>
      <c r="I13" s="61">
        <v>0.35416666666666669</v>
      </c>
      <c r="J13" s="61">
        <f>IFERROR(IF(AND(ISNUMBER(Tabela_ListaAulas[[#This Row],[Hora de término]]),ISNUMBER(Tabela_ListaAulas[[#This Row],[Hora de início]])),Tabela_ListaAulas[[#This Row],[Hora de término]]-Tabela_ListaAulas[[#This Row],[Hora de início]],""),"")</f>
        <v>0.10416666666666669</v>
      </c>
    </row>
    <row r="14" spans="1:11" ht="27" customHeight="1" x14ac:dyDescent="0.3">
      <c r="B14" s="3" t="s">
        <v>37</v>
      </c>
      <c r="C14" s="3" t="s">
        <v>39</v>
      </c>
      <c r="D14" s="3" t="s">
        <v>38</v>
      </c>
      <c r="E14" s="3" t="s">
        <v>41</v>
      </c>
      <c r="F14" s="3">
        <f t="shared" ca="1" si="0"/>
        <v>2021</v>
      </c>
      <c r="G14" s="3" t="s">
        <v>11</v>
      </c>
      <c r="H14" s="61">
        <v>0.25</v>
      </c>
      <c r="I14" s="61">
        <v>0.35416666666666669</v>
      </c>
      <c r="J14" s="61">
        <f>IFERROR(IF(AND(ISNUMBER(Tabela_ListaAulas[[#This Row],[Hora de término]]),ISNUMBER(Tabela_ListaAulas[[#This Row],[Hora de início]])),Tabela_ListaAulas[[#This Row],[Hora de término]]-Tabela_ListaAulas[[#This Row],[Hora de início]],""),"")</f>
        <v>0.10416666666666669</v>
      </c>
    </row>
    <row r="15" spans="1:11" ht="27" customHeight="1" x14ac:dyDescent="0.3">
      <c r="B15" s="66"/>
      <c r="C15" s="66"/>
      <c r="D15" s="66"/>
      <c r="E15" s="66"/>
      <c r="F15" s="66"/>
      <c r="G15" s="66"/>
      <c r="H15" s="67"/>
      <c r="I15" s="67"/>
      <c r="J15" s="67" t="str">
        <f>IFERROR(IF(AND(ISNUMBER(Tabela_ListaAulas[[#This Row],[Hora de término]]),ISNUMBER(Tabela_ListaAulas[[#This Row],[Hora de início]])),Tabela_ListaAulas[[#This Row],[Hora de término]]-Tabela_ListaAulas[[#This Row],[Hora de início]],""),"")</f>
        <v/>
      </c>
    </row>
    <row r="16" spans="1:11" ht="27" customHeight="1" x14ac:dyDescent="0.3">
      <c r="B16" s="66"/>
      <c r="C16" s="66"/>
      <c r="D16" s="66"/>
      <c r="E16" s="66"/>
      <c r="F16" s="66"/>
      <c r="G16" s="66"/>
      <c r="H16" s="67"/>
      <c r="I16" s="67"/>
      <c r="J16" s="67" t="str">
        <f>IFERROR(IF(AND(ISNUMBER(Tabela_ListaAulas[[#This Row],[Hora de término]]),ISNUMBER(Tabela_ListaAulas[[#This Row],[Hora de início]])),Tabela_ListaAulas[[#This Row],[Hora de término]]-Tabela_ListaAulas[[#This Row],[Hora de início]],""),"")</f>
        <v/>
      </c>
    </row>
  </sheetData>
  <dataValidations count="3">
    <dataValidation type="list" allowBlank="1" showInputMessage="1" showErrorMessage="1" sqref="G3:G14">
      <formula1>"Outono,Inverno,Primavera,Verão"</formula1>
    </dataValidation>
    <dataValidation type="list" allowBlank="1" showInputMessage="1" showErrorMessage="1" sqref="E3:E14">
      <formula1>"Segunda-feira,Terça-feira,Quarta-feira,Quinta-fira,Sexta-feira,Sábado,Domingo"</formula1>
    </dataValidation>
    <dataValidation allowBlank="1" showInputMessage="1" showErrorMessage="1" prompt="Insira os detalhes das aulas individualmente na tabela abaixo. A duração da aula é calculada automaticamente._x000a_" sqref="A1"/>
  </dataValidations>
  <printOptions horizontalCentered="1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H9"/>
  <sheetViews>
    <sheetView showGridLines="0" showRowColHeaders="0" workbookViewId="0"/>
  </sheetViews>
  <sheetFormatPr defaultColWidth="9" defaultRowHeight="27" customHeight="1" x14ac:dyDescent="0.3"/>
  <cols>
    <col min="1" max="1" width="1.625" style="3" customWidth="1"/>
    <col min="2" max="2" width="14.625" style="3" bestFit="1" customWidth="1"/>
    <col min="3" max="3" width="30.75" style="3" bestFit="1" customWidth="1"/>
    <col min="4" max="5" width="11.25" style="3" customWidth="1"/>
    <col min="6" max="6" width="27.75" style="3" customWidth="1"/>
    <col min="7" max="7" width="19.375" style="3" bestFit="1" customWidth="1"/>
    <col min="8" max="8" width="1.625" style="3" customWidth="1"/>
    <col min="9" max="16384" width="9" style="3"/>
  </cols>
  <sheetData>
    <row r="1" spans="2:8" s="2" customFormat="1" ht="108" customHeight="1" x14ac:dyDescent="0.3">
      <c r="B1" s="3"/>
      <c r="C1" s="3"/>
      <c r="D1" s="3"/>
      <c r="E1" s="3"/>
      <c r="F1" s="3"/>
      <c r="G1" s="3"/>
      <c r="H1" s="55" t="s">
        <v>15</v>
      </c>
    </row>
    <row r="2" spans="2:8" s="7" customFormat="1" ht="35.1" customHeight="1" x14ac:dyDescent="0.3">
      <c r="B2" s="8" t="s">
        <v>36</v>
      </c>
      <c r="C2" s="8" t="s">
        <v>2</v>
      </c>
      <c r="D2" s="8" t="s">
        <v>9</v>
      </c>
      <c r="E2" s="8" t="s">
        <v>10</v>
      </c>
      <c r="F2" s="8" t="s">
        <v>16</v>
      </c>
      <c r="G2" s="8" t="s">
        <v>22</v>
      </c>
    </row>
    <row r="3" spans="2:8" ht="27" customHeight="1" x14ac:dyDescent="0.3">
      <c r="B3" s="3" t="s">
        <v>1</v>
      </c>
      <c r="C3" s="3" t="str">
        <f>IFERROR(VLOOKUP(Tabela_Prazos[[#This Row],[Id do curso]],Tabela_ListaAulas[],2,0),"")</f>
        <v/>
      </c>
      <c r="D3" s="3">
        <f t="shared" ref="D3:D9" ca="1" si="0">YEAR(TODAY())</f>
        <v>2021</v>
      </c>
      <c r="E3" s="3" t="s">
        <v>11</v>
      </c>
      <c r="F3" s="3" t="s">
        <v>17</v>
      </c>
      <c r="G3" s="4">
        <f ca="1">DATE(YEAR(TODAY()),1,15)</f>
        <v>44211</v>
      </c>
    </row>
    <row r="4" spans="2:8" ht="27" customHeight="1" x14ac:dyDescent="0.3">
      <c r="B4" s="3" t="s">
        <v>0</v>
      </c>
      <c r="C4" s="3" t="str">
        <f>IFERROR(VLOOKUP(Tabela_Prazos[[#This Row],[Id do curso]],Tabela_ListaAulas[],2,0),"")</f>
        <v/>
      </c>
      <c r="D4" s="3">
        <f t="shared" ca="1" si="0"/>
        <v>2021</v>
      </c>
      <c r="E4" s="3" t="s">
        <v>11</v>
      </c>
      <c r="F4" s="3" t="s">
        <v>18</v>
      </c>
      <c r="G4" s="4">
        <f ca="1">DATE(YEAR(TODAY()),2,4)</f>
        <v>44231</v>
      </c>
    </row>
    <row r="5" spans="2:8" ht="27" customHeight="1" x14ac:dyDescent="0.3">
      <c r="B5" s="3" t="s">
        <v>1</v>
      </c>
      <c r="C5" s="3" t="str">
        <f>IFERROR(VLOOKUP(Tabela_Prazos[[#This Row],[Id do curso]],Tabela_ListaAulas[],2,0),"")</f>
        <v/>
      </c>
      <c r="D5" s="3">
        <f t="shared" ca="1" si="0"/>
        <v>2021</v>
      </c>
      <c r="E5" s="3" t="s">
        <v>11</v>
      </c>
      <c r="F5" s="3" t="s">
        <v>19</v>
      </c>
      <c r="G5" s="4">
        <f ca="1">DATE(YEAR(TODAY()),2,5)</f>
        <v>44232</v>
      </c>
    </row>
    <row r="6" spans="2:8" ht="27" customHeight="1" x14ac:dyDescent="0.3">
      <c r="B6" s="3" t="s">
        <v>0</v>
      </c>
      <c r="C6" s="3" t="str">
        <f>IFERROR(VLOOKUP(Tabela_Prazos[[#This Row],[Id do curso]],Tabela_ListaAulas[],2,0),"")</f>
        <v/>
      </c>
      <c r="D6" s="3">
        <f t="shared" ca="1" si="0"/>
        <v>2021</v>
      </c>
      <c r="E6" s="3" t="s">
        <v>11</v>
      </c>
      <c r="F6" s="3" t="s">
        <v>20</v>
      </c>
      <c r="G6" s="4">
        <f ca="1">DATE(YEAR(TODAY()),2,18)</f>
        <v>44245</v>
      </c>
    </row>
    <row r="7" spans="2:8" ht="27" customHeight="1" x14ac:dyDescent="0.3">
      <c r="B7" s="3" t="s">
        <v>0</v>
      </c>
      <c r="C7" s="3" t="str">
        <f>IFERROR(VLOOKUP(Tabela_Prazos[[#This Row],[Id do curso]],Tabela_ListaAulas[],2,0),"")</f>
        <v/>
      </c>
      <c r="D7" s="3">
        <f t="shared" ca="1" si="0"/>
        <v>2021</v>
      </c>
      <c r="E7" s="3" t="s">
        <v>11</v>
      </c>
      <c r="F7" s="3" t="s">
        <v>21</v>
      </c>
      <c r="G7" s="4">
        <f ca="1">DATE(YEAR(TODAY()),3,17)</f>
        <v>44272</v>
      </c>
    </row>
    <row r="8" spans="2:8" ht="27" customHeight="1" x14ac:dyDescent="0.3">
      <c r="B8" s="3" t="s">
        <v>1</v>
      </c>
      <c r="C8" s="3" t="str">
        <f>IFERROR(VLOOKUP(Tabela_Prazos[[#This Row],[Id do curso]],Tabela_ListaAulas[],2,0),"")</f>
        <v/>
      </c>
      <c r="D8" s="3">
        <f t="shared" ca="1" si="0"/>
        <v>2021</v>
      </c>
      <c r="E8" s="3" t="s">
        <v>11</v>
      </c>
      <c r="F8" s="3" t="s">
        <v>18</v>
      </c>
      <c r="G8" s="4">
        <f ca="1">DATE(YEAR(TODAY()),3,17)</f>
        <v>44272</v>
      </c>
    </row>
    <row r="9" spans="2:8" ht="27" customHeight="1" x14ac:dyDescent="0.3">
      <c r="B9" s="3" t="s">
        <v>1</v>
      </c>
      <c r="C9" s="3" t="str">
        <f>IFERROR(VLOOKUP(Tabela_Prazos[[#This Row],[Id do curso]],Tabela_ListaAulas[],2,0),"")</f>
        <v/>
      </c>
      <c r="D9" s="3">
        <f t="shared" ca="1" si="0"/>
        <v>2021</v>
      </c>
      <c r="E9" s="3" t="s">
        <v>11</v>
      </c>
      <c r="F9" s="3" t="s">
        <v>21</v>
      </c>
      <c r="G9" s="4">
        <f ca="1">DATE(YEAR(TODAY()),4,2)</f>
        <v>44288</v>
      </c>
    </row>
  </sheetData>
  <dataValidations count="5">
    <dataValidation type="list" allowBlank="1" showInputMessage="1" sqref="B3:B9">
      <formula1>List_CourseID</formula1>
    </dataValidation>
    <dataValidation type="list" allowBlank="1" showInputMessage="1" showErrorMessage="1" sqref="E3:E9">
      <formula1>"Outono,Inverno,Primavera,Verão"</formula1>
    </dataValidation>
    <dataValidation allowBlank="1" showInputMessage="1" showErrorMessage="1" prompt="Insira os prazos dos cursos na tabela_x000a_- Selecionar uma ID de curso_x000a_- abaixo; o Nome da aula é preenchido automaticamente. _x000a_- Depois de atualizar a planilha Prazos, atualize o Cronograma semanal para ver as alterações." sqref="A1"/>
    <dataValidation allowBlank="1" showInputMessage="1" showErrorMessage="1" prompt="Selecione uma ID de curso na lista suspensa." sqref="B2"/>
    <dataValidation allowBlank="1" showInputMessage="1" showErrorMessage="1" prompt="O Nome do curso é atualizado automaticamente na planilha Lista de aulas" sqref="C2"/>
  </dataValidations>
  <printOptions horizontalCentered="1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F11"/>
  <sheetViews>
    <sheetView showGridLines="0" showRowColHeaders="0" workbookViewId="0"/>
  </sheetViews>
  <sheetFormatPr defaultColWidth="9" defaultRowHeight="15" x14ac:dyDescent="0.3"/>
  <cols>
    <col min="1" max="1" width="1.625" style="1" customWidth="1"/>
    <col min="2" max="2" width="14.5" style="1" customWidth="1"/>
    <col min="3" max="3" width="16.5" style="59" customWidth="1"/>
    <col min="4" max="4" width="33" style="6" customWidth="1"/>
    <col min="5" max="5" width="54.375" style="1" customWidth="1"/>
    <col min="6" max="6" width="1.625" style="1" customWidth="1"/>
    <col min="7" max="16384" width="9" style="1"/>
  </cols>
  <sheetData>
    <row r="1" spans="2:6" s="5" customFormat="1" ht="108" customHeight="1" x14ac:dyDescent="0.5">
      <c r="B1" s="57"/>
      <c r="C1" s="58"/>
      <c r="D1" s="52"/>
      <c r="F1" s="5" t="s">
        <v>15</v>
      </c>
    </row>
    <row r="3" spans="2:6" s="7" customFormat="1" ht="16.5" x14ac:dyDescent="0.3">
      <c r="B3" s="63" t="s">
        <v>8</v>
      </c>
      <c r="C3" s="62" t="s">
        <v>12</v>
      </c>
      <c r="D3" s="60" t="s">
        <v>2</v>
      </c>
    </row>
    <row r="4" spans="2:6" x14ac:dyDescent="0.3">
      <c r="B4" s="1" t="s">
        <v>29</v>
      </c>
      <c r="C4" s="64">
        <v>0.58333333333333337</v>
      </c>
      <c r="D4" s="6" t="s">
        <v>3</v>
      </c>
    </row>
    <row r="5" spans="2:6" x14ac:dyDescent="0.3">
      <c r="C5" s="64">
        <v>0.45833333333333331</v>
      </c>
      <c r="D5" s="6" t="s">
        <v>5</v>
      </c>
    </row>
    <row r="6" spans="2:6" x14ac:dyDescent="0.3">
      <c r="B6" s="1" t="s">
        <v>30</v>
      </c>
      <c r="C6" s="64">
        <v>0.41666666666666669</v>
      </c>
      <c r="D6" s="6" t="s">
        <v>4</v>
      </c>
    </row>
    <row r="7" spans="2:6" x14ac:dyDescent="0.3">
      <c r="B7" s="1" t="s">
        <v>32</v>
      </c>
      <c r="C7" s="64">
        <v>0.41666666666666669</v>
      </c>
      <c r="D7" s="6" t="s">
        <v>4</v>
      </c>
    </row>
    <row r="8" spans="2:6" x14ac:dyDescent="0.3">
      <c r="B8" s="1" t="s">
        <v>31</v>
      </c>
      <c r="C8" s="64">
        <v>0.45833333333333331</v>
      </c>
      <c r="D8" s="6" t="s">
        <v>5</v>
      </c>
    </row>
    <row r="9" spans="2:6" x14ac:dyDescent="0.3">
      <c r="B9" s="1" t="s">
        <v>33</v>
      </c>
      <c r="C9" s="64">
        <v>0.41666666666666669</v>
      </c>
      <c r="D9" s="6" t="s">
        <v>6</v>
      </c>
    </row>
    <row r="10" spans="2:6" ht="16.5" x14ac:dyDescent="0.3">
      <c r="B10"/>
      <c r="C10" s="54"/>
      <c r="D10" s="53"/>
    </row>
    <row r="11" spans="2:6" ht="16.5" x14ac:dyDescent="0.3">
      <c r="B11"/>
      <c r="C11" s="54"/>
      <c r="D11" s="53"/>
    </row>
  </sheetData>
  <dataValidations count="1">
    <dataValidation allowBlank="1" showInputMessage="1" showErrorMessage="1" prompt="Para atualizar seu cronograma semanal, atualize Pivot Table._x000a_" sqref="A1"/>
  </dataValidations>
  <printOptions horizontalCentered="1"/>
  <pageMargins left="0.7" right="0.7" top="0.75" bottom="0.75" header="0.3" footer="0.3"/>
  <pageSetup paperSize="9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B1:S18"/>
  <sheetViews>
    <sheetView showGridLines="0" showRowColHeaders="0" zoomScaleNormal="100" workbookViewId="0"/>
  </sheetViews>
  <sheetFormatPr defaultColWidth="9" defaultRowHeight="30" customHeight="1" x14ac:dyDescent="0.3"/>
  <cols>
    <col min="1" max="1" width="1.625" style="11" customWidth="1"/>
    <col min="2" max="8" width="7.625" style="11" customWidth="1"/>
    <col min="9" max="9" width="4.625" style="11" customWidth="1"/>
    <col min="10" max="16" width="7.625" style="11" customWidth="1"/>
    <col min="17" max="17" width="1.625" style="11" customWidth="1"/>
    <col min="18" max="18" width="17.25" style="11" customWidth="1"/>
    <col min="19" max="19" width="1.625" style="11" customWidth="1"/>
    <col min="20" max="16384" width="9" style="11"/>
  </cols>
  <sheetData>
    <row r="1" spans="2:19" ht="108" customHeight="1" x14ac:dyDescent="0.55000000000000004">
      <c r="B1" s="10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S1" s="11" t="s">
        <v>15</v>
      </c>
    </row>
    <row r="2" spans="2:19" ht="35.1" customHeight="1" x14ac:dyDescent="0.35">
      <c r="B2" s="65">
        <f ca="1">InícioCronograma</f>
        <v>44197</v>
      </c>
      <c r="C2" s="65"/>
      <c r="D2" s="16">
        <f ca="1">DAY(DATE(YEAR(InícioCronograma),MONTH(InícioCronograma)+1,1)-1)</f>
        <v>31</v>
      </c>
      <c r="E2" s="16">
        <f ca="1">WEEKDAY(DATE(YEAR(InícioCronograma),MONTH(InícioCronograma),1),1)</f>
        <v>6</v>
      </c>
      <c r="F2" s="17"/>
      <c r="G2" s="17"/>
      <c r="H2" s="17"/>
      <c r="J2" s="65">
        <f ca="1">DATE(CronogramaAno,MONTH(InícioCronograma)+1,1)</f>
        <v>44228</v>
      </c>
      <c r="K2" s="65"/>
      <c r="L2" s="16">
        <f ca="1">DAY(DATE(YEAR(InícioCronograma),MONTH(InícioCronograma)+2,1)-1)</f>
        <v>28</v>
      </c>
      <c r="M2" s="16">
        <f ca="1">WEEKDAY(DATE(YEAR(InícioCronograma),MONTH(InícioCronograma)+1,1),1)</f>
        <v>2</v>
      </c>
      <c r="N2" s="17"/>
      <c r="O2" s="17"/>
      <c r="P2" s="17"/>
    </row>
    <row r="3" spans="2:19" ht="27" customHeight="1" x14ac:dyDescent="0.35">
      <c r="B3" s="13" t="s">
        <v>34</v>
      </c>
      <c r="C3" s="14" t="s">
        <v>35</v>
      </c>
      <c r="D3" s="14" t="s">
        <v>23</v>
      </c>
      <c r="E3" s="14" t="s">
        <v>24</v>
      </c>
      <c r="F3" s="14" t="s">
        <v>25</v>
      </c>
      <c r="G3" s="14" t="s">
        <v>26</v>
      </c>
      <c r="H3" s="15" t="s">
        <v>27</v>
      </c>
      <c r="J3" s="18" t="s">
        <v>34</v>
      </c>
      <c r="K3" s="19" t="s">
        <v>35</v>
      </c>
      <c r="L3" s="19" t="s">
        <v>23</v>
      </c>
      <c r="M3" s="19" t="s">
        <v>24</v>
      </c>
      <c r="N3" s="19" t="s">
        <v>25</v>
      </c>
      <c r="O3" s="19" t="s">
        <v>26</v>
      </c>
      <c r="P3" s="20" t="s">
        <v>27</v>
      </c>
      <c r="R3" s="51" t="s">
        <v>9</v>
      </c>
    </row>
    <row r="4" spans="2:19" ht="27" customHeight="1" x14ac:dyDescent="0.3">
      <c r="B4" s="26" t="str">
        <f ca="1">IF($E$2=COLUMN(A$2),1,IF(A4&gt;0,A4+1,""))</f>
        <v/>
      </c>
      <c r="C4" s="27" t="str">
        <f t="shared" ref="C4:H4" ca="1" si="0">IF($E$2=COLUMN(B$2),1,IF(AND(B4&gt;0,B4&lt;&gt;""),B4+1,""))</f>
        <v/>
      </c>
      <c r="D4" s="27" t="str">
        <f t="shared" ca="1" si="0"/>
        <v/>
      </c>
      <c r="E4" s="27" t="str">
        <f t="shared" ca="1" si="0"/>
        <v/>
      </c>
      <c r="F4" s="27" t="str">
        <f t="shared" ca="1" si="0"/>
        <v/>
      </c>
      <c r="G4" s="27">
        <f t="shared" ca="1" si="0"/>
        <v>1</v>
      </c>
      <c r="H4" s="28">
        <f t="shared" ca="1" si="0"/>
        <v>2</v>
      </c>
      <c r="J4" s="35" t="str">
        <f ca="1">IF(M$2=COLUMN(A$2),1,IF(I4&gt;0,I4+1,""))</f>
        <v/>
      </c>
      <c r="K4" s="36">
        <f ca="1">IF(M$2=COLUMN(B$2),1,IF(AND(J4&gt;0,J4&lt;&gt;""),J4+1,""))</f>
        <v>1</v>
      </c>
      <c r="L4" s="36">
        <f ca="1">IF(M$2=COLUMN(C$2),1,IF(AND(K4&gt;0,K4&lt;&gt;""),K4+1,""))</f>
        <v>2</v>
      </c>
      <c r="M4" s="36">
        <f ca="1">IF(M$2=COLUMN(D$2),1,IF(AND(L4&gt;0,L4&lt;&gt;""),L4+1,""))</f>
        <v>3</v>
      </c>
      <c r="N4" s="36">
        <f ca="1">IF(M$2=COLUMN(E$2),1,IF(AND(M4&gt;0,M4&lt;&gt;""),M4+1,""))</f>
        <v>4</v>
      </c>
      <c r="O4" s="36">
        <f ca="1">IF(M$2=COLUMN(F$2),1,IF(AND(N4&gt;0,N4&lt;&gt;""),N4+1,""))</f>
        <v>5</v>
      </c>
      <c r="P4" s="37">
        <f ca="1">IF(M$2=COLUMN(G$2),1,IF(AND(O4&gt;0,O4&lt;&gt;""),O4+1,""))</f>
        <v>6</v>
      </c>
      <c r="R4" s="24">
        <f ca="1">YEAR(TODAY())</f>
        <v>2021</v>
      </c>
    </row>
    <row r="5" spans="2:19" ht="27" customHeight="1" x14ac:dyDescent="0.35">
      <c r="B5" s="29">
        <f ca="1">H4+1</f>
        <v>3</v>
      </c>
      <c r="C5" s="30">
        <f ca="1">B5+1</f>
        <v>4</v>
      </c>
      <c r="D5" s="30">
        <f t="shared" ref="D5:H5" ca="1" si="1">C5+1</f>
        <v>5</v>
      </c>
      <c r="E5" s="30">
        <f t="shared" ca="1" si="1"/>
        <v>6</v>
      </c>
      <c r="F5" s="30">
        <f t="shared" ca="1" si="1"/>
        <v>7</v>
      </c>
      <c r="G5" s="30">
        <f t="shared" ca="1" si="1"/>
        <v>8</v>
      </c>
      <c r="H5" s="31">
        <f t="shared" ca="1" si="1"/>
        <v>9</v>
      </c>
      <c r="J5" s="38">
        <f ca="1">P4+1</f>
        <v>7</v>
      </c>
      <c r="K5" s="30">
        <f t="shared" ref="K5:P7" ca="1" si="2">J5+1</f>
        <v>8</v>
      </c>
      <c r="L5" s="30">
        <f t="shared" ca="1" si="2"/>
        <v>9</v>
      </c>
      <c r="M5" s="30">
        <f t="shared" ca="1" si="2"/>
        <v>10</v>
      </c>
      <c r="N5" s="30">
        <f t="shared" ca="1" si="2"/>
        <v>11</v>
      </c>
      <c r="O5" s="30">
        <f t="shared" ca="1" si="2"/>
        <v>12</v>
      </c>
      <c r="P5" s="39">
        <f t="shared" ca="1" si="2"/>
        <v>13</v>
      </c>
      <c r="R5" s="51" t="s">
        <v>28</v>
      </c>
    </row>
    <row r="6" spans="2:19" ht="27" customHeight="1" x14ac:dyDescent="0.3">
      <c r="B6" s="29">
        <f t="shared" ref="B6:B7" ca="1" si="3">H5+1</f>
        <v>10</v>
      </c>
      <c r="C6" s="30">
        <f t="shared" ref="C6:H7" ca="1" si="4">B6+1</f>
        <v>11</v>
      </c>
      <c r="D6" s="30">
        <f t="shared" ca="1" si="4"/>
        <v>12</v>
      </c>
      <c r="E6" s="30">
        <f t="shared" ca="1" si="4"/>
        <v>13</v>
      </c>
      <c r="F6" s="30">
        <f t="shared" ca="1" si="4"/>
        <v>14</v>
      </c>
      <c r="G6" s="30">
        <f t="shared" ca="1" si="4"/>
        <v>15</v>
      </c>
      <c r="H6" s="31">
        <f t="shared" ca="1" si="4"/>
        <v>16</v>
      </c>
      <c r="J6" s="38">
        <f ca="1">P5+1</f>
        <v>14</v>
      </c>
      <c r="K6" s="30">
        <f t="shared" ca="1" si="2"/>
        <v>15</v>
      </c>
      <c r="L6" s="30">
        <f t="shared" ca="1" si="2"/>
        <v>16</v>
      </c>
      <c r="M6" s="30">
        <f t="shared" ca="1" si="2"/>
        <v>17</v>
      </c>
      <c r="N6" s="30">
        <f t="shared" ca="1" si="2"/>
        <v>18</v>
      </c>
      <c r="O6" s="30">
        <f t="shared" ca="1" si="2"/>
        <v>19</v>
      </c>
      <c r="P6" s="39">
        <f t="shared" ca="1" si="2"/>
        <v>20</v>
      </c>
      <c r="R6" s="25">
        <f ca="1">DATE(YEAR(TODAY()),1,1)</f>
        <v>44197</v>
      </c>
    </row>
    <row r="7" spans="2:19" ht="27" customHeight="1" x14ac:dyDescent="0.3">
      <c r="B7" s="29">
        <f t="shared" ca="1" si="3"/>
        <v>17</v>
      </c>
      <c r="C7" s="30">
        <f t="shared" ca="1" si="4"/>
        <v>18</v>
      </c>
      <c r="D7" s="30">
        <f t="shared" ca="1" si="4"/>
        <v>19</v>
      </c>
      <c r="E7" s="30">
        <f t="shared" ca="1" si="4"/>
        <v>20</v>
      </c>
      <c r="F7" s="30">
        <f t="shared" ca="1" si="4"/>
        <v>21</v>
      </c>
      <c r="G7" s="30">
        <f t="shared" ca="1" si="4"/>
        <v>22</v>
      </c>
      <c r="H7" s="31">
        <f t="shared" ca="1" si="4"/>
        <v>23</v>
      </c>
      <c r="J7" s="38">
        <f ca="1">P6+1</f>
        <v>21</v>
      </c>
      <c r="K7" s="30">
        <f t="shared" ca="1" si="2"/>
        <v>22</v>
      </c>
      <c r="L7" s="30">
        <f t="shared" ca="1" si="2"/>
        <v>23</v>
      </c>
      <c r="M7" s="30">
        <f t="shared" ca="1" si="2"/>
        <v>24</v>
      </c>
      <c r="N7" s="30">
        <f t="shared" ca="1" si="2"/>
        <v>25</v>
      </c>
      <c r="O7" s="30">
        <f t="shared" ca="1" si="2"/>
        <v>26</v>
      </c>
      <c r="P7" s="39">
        <f t="shared" ca="1" si="2"/>
        <v>27</v>
      </c>
    </row>
    <row r="8" spans="2:19" ht="27" customHeight="1" x14ac:dyDescent="0.3">
      <c r="B8" s="29">
        <f ca="1">IFERROR(IF(H7+1&gt;$D$2,"",H7+1),"")</f>
        <v>24</v>
      </c>
      <c r="C8" s="30">
        <f t="shared" ref="C8:H9" ca="1" si="5">IFERROR(IF(B8+1&gt;$D$2,"",B8+1),"")</f>
        <v>25</v>
      </c>
      <c r="D8" s="30">
        <f t="shared" ca="1" si="5"/>
        <v>26</v>
      </c>
      <c r="E8" s="30">
        <f t="shared" ca="1" si="5"/>
        <v>27</v>
      </c>
      <c r="F8" s="30">
        <f t="shared" ca="1" si="5"/>
        <v>28</v>
      </c>
      <c r="G8" s="30">
        <f t="shared" ca="1" si="5"/>
        <v>29</v>
      </c>
      <c r="H8" s="31">
        <f t="shared" ca="1" si="5"/>
        <v>30</v>
      </c>
      <c r="J8" s="38">
        <f ca="1">IFERROR(IF(P7+1&gt;L$2,"",P7+1),"")</f>
        <v>28</v>
      </c>
      <c r="K8" s="30" t="str">
        <f ca="1">IFERROR(IF(J8+1&gt;L$2,"",J8+1),"")</f>
        <v/>
      </c>
      <c r="L8" s="30" t="str">
        <f ca="1">IFERROR(IF(K8+1&gt;L$2,"",K8+1),"")</f>
        <v/>
      </c>
      <c r="M8" s="30" t="str">
        <f ca="1">IFERROR(IF(L8+1&gt;L$2,"",L8+1),"")</f>
        <v/>
      </c>
      <c r="N8" s="30" t="str">
        <f ca="1">IFERROR(IF(M8+1&gt;L$2,"",M8+1),"")</f>
        <v/>
      </c>
      <c r="O8" s="30" t="str">
        <f ca="1">IFERROR(IF(N8+1&gt;L$2,"",N8+1),"")</f>
        <v/>
      </c>
      <c r="P8" s="39" t="str">
        <f ca="1">IFERROR(IF(O8+1&gt;L$2,"",O8+1),"")</f>
        <v/>
      </c>
    </row>
    <row r="9" spans="2:19" ht="27" customHeight="1" x14ac:dyDescent="0.3">
      <c r="B9" s="32">
        <f ca="1">IFERROR(IF(H8+1&gt;$D$2,"",H8+1),"")</f>
        <v>31</v>
      </c>
      <c r="C9" s="33" t="str">
        <f t="shared" ca="1" si="5"/>
        <v/>
      </c>
      <c r="D9" s="33" t="str">
        <f t="shared" ca="1" si="5"/>
        <v/>
      </c>
      <c r="E9" s="33" t="str">
        <f t="shared" ca="1" si="5"/>
        <v/>
      </c>
      <c r="F9" s="33" t="str">
        <f t="shared" ca="1" si="5"/>
        <v/>
      </c>
      <c r="G9" s="33" t="str">
        <f t="shared" ca="1" si="5"/>
        <v/>
      </c>
      <c r="H9" s="34" t="str">
        <f t="shared" ca="1" si="5"/>
        <v/>
      </c>
      <c r="J9" s="40" t="str">
        <f ca="1">IFERROR(IF(P8+1&gt;L$2,"",P8+1),"")</f>
        <v/>
      </c>
      <c r="K9" s="41" t="str">
        <f ca="1">IFERROR(IF(J9+1&gt;L$2,"",J9+1),"")</f>
        <v/>
      </c>
      <c r="L9" s="41" t="str">
        <f ca="1">IFERROR(IF(K9+1&gt;L$2,"",K9+1),"")</f>
        <v/>
      </c>
      <c r="M9" s="41" t="str">
        <f ca="1">IFERROR(IF(L9+1&gt;L$2,"",L9+1),"")</f>
        <v/>
      </c>
      <c r="N9" s="41" t="str">
        <f ca="1">IFERROR(IF(M9+1&gt;L$2,"",M9+1),"")</f>
        <v/>
      </c>
      <c r="O9" s="41" t="str">
        <f ca="1">IFERROR(IF(N9+1&gt;L$2,"",N9+1),"")</f>
        <v/>
      </c>
      <c r="P9" s="42" t="str">
        <f ca="1">IFERROR(IF(O9+L$2,"",O9+1),"")</f>
        <v/>
      </c>
    </row>
    <row r="10" spans="2:19" ht="35.1" customHeight="1" x14ac:dyDescent="0.35">
      <c r="B10" s="65">
        <f ca="1">DATE(CronogramaAno,MONTH(InícioCronograma)+2,1)</f>
        <v>44256</v>
      </c>
      <c r="C10" s="65"/>
      <c r="D10" s="16">
        <f ca="1">DAY(DATE(YEAR(InícioCronograma),MONTH(InícioCronograma)+3,1)-1)</f>
        <v>31</v>
      </c>
      <c r="E10" s="16">
        <f ca="1">WEEKDAY(DATE(YEAR(InícioCronograma),MONTH(InícioCronograma)+2,1),1)</f>
        <v>2</v>
      </c>
      <c r="F10" s="17"/>
      <c r="G10" s="17"/>
      <c r="H10" s="17"/>
      <c r="J10" s="65">
        <f ca="1">DATE(CronogramaAno,MONTH(InícioCronograma)+3,1)</f>
        <v>44287</v>
      </c>
      <c r="K10" s="65"/>
      <c r="L10" s="16">
        <f ca="1">DAY(DATE(YEAR(InícioCronograma),MONTH(InícioCronograma)+4,1)-1)</f>
        <v>30</v>
      </c>
      <c r="M10" s="16">
        <f ca="1">WEEKDAY(DATE(YEAR(InícioCronograma),MONTH(InícioCronograma)+3,1),1)</f>
        <v>5</v>
      </c>
      <c r="N10" s="17"/>
      <c r="O10" s="17"/>
      <c r="P10" s="17"/>
    </row>
    <row r="11" spans="2:19" ht="27" customHeight="1" x14ac:dyDescent="0.3">
      <c r="B11" s="21" t="s">
        <v>34</v>
      </c>
      <c r="C11" s="22" t="s">
        <v>35</v>
      </c>
      <c r="D11" s="22" t="s">
        <v>23</v>
      </c>
      <c r="E11" s="22" t="s">
        <v>24</v>
      </c>
      <c r="F11" s="22" t="s">
        <v>25</v>
      </c>
      <c r="G11" s="22" t="s">
        <v>26</v>
      </c>
      <c r="H11" s="23" t="s">
        <v>27</v>
      </c>
      <c r="J11" s="21" t="s">
        <v>34</v>
      </c>
      <c r="K11" s="22" t="s">
        <v>35</v>
      </c>
      <c r="L11" s="22" t="s">
        <v>23</v>
      </c>
      <c r="M11" s="22" t="s">
        <v>24</v>
      </c>
      <c r="N11" s="22" t="s">
        <v>25</v>
      </c>
      <c r="O11" s="22" t="s">
        <v>26</v>
      </c>
      <c r="P11" s="23" t="s">
        <v>27</v>
      </c>
    </row>
    <row r="12" spans="2:19" ht="27" customHeight="1" x14ac:dyDescent="0.3">
      <c r="B12" s="43" t="str">
        <f ca="1">IF($E$10=COLUMN(A$2),1,IF(A12&gt;0,A12+1,""))</f>
        <v/>
      </c>
      <c r="C12" s="36">
        <f t="shared" ref="C12:H12" ca="1" si="6">IF($E$10=COLUMN(B$2),1,IF(AND(B12&gt;0,B12&lt;&gt;""),B12+1,""))</f>
        <v>1</v>
      </c>
      <c r="D12" s="36">
        <f t="shared" ca="1" si="6"/>
        <v>2</v>
      </c>
      <c r="E12" s="36">
        <f t="shared" ca="1" si="6"/>
        <v>3</v>
      </c>
      <c r="F12" s="36">
        <f t="shared" ca="1" si="6"/>
        <v>4</v>
      </c>
      <c r="G12" s="36">
        <f t="shared" ca="1" si="6"/>
        <v>5</v>
      </c>
      <c r="H12" s="44">
        <f t="shared" ca="1" si="6"/>
        <v>6</v>
      </c>
      <c r="J12" s="50" t="str">
        <f ca="1">IF($M$10=COLUMN(A$2),1,IF(I12&gt;0,I12+1,""))</f>
        <v/>
      </c>
      <c r="K12" s="36" t="str">
        <f t="shared" ref="K12:P12" ca="1" si="7">IF($M$10=COLUMN(B$2),1,IF(AND(J12&gt;0,J12&lt;&gt;""),J12+1,""))</f>
        <v/>
      </c>
      <c r="L12" s="36" t="str">
        <f t="shared" ca="1" si="7"/>
        <v/>
      </c>
      <c r="M12" s="36" t="str">
        <f t="shared" ca="1" si="7"/>
        <v/>
      </c>
      <c r="N12" s="36">
        <f t="shared" ca="1" si="7"/>
        <v>1</v>
      </c>
      <c r="O12" s="36">
        <f t="shared" ca="1" si="7"/>
        <v>2</v>
      </c>
      <c r="P12" s="44">
        <f t="shared" ca="1" si="7"/>
        <v>3</v>
      </c>
    </row>
    <row r="13" spans="2:19" ht="27" customHeight="1" x14ac:dyDescent="0.3">
      <c r="B13" s="45">
        <f ca="1">H12+1</f>
        <v>7</v>
      </c>
      <c r="C13" s="30">
        <f ca="1">B13+1</f>
        <v>8</v>
      </c>
      <c r="D13" s="30">
        <f t="shared" ref="D13:H13" ca="1" si="8">C13+1</f>
        <v>9</v>
      </c>
      <c r="E13" s="30">
        <f t="shared" ca="1" si="8"/>
        <v>10</v>
      </c>
      <c r="F13" s="30">
        <f t="shared" ca="1" si="8"/>
        <v>11</v>
      </c>
      <c r="G13" s="30">
        <f t="shared" ca="1" si="8"/>
        <v>12</v>
      </c>
      <c r="H13" s="46">
        <f t="shared" ca="1" si="8"/>
        <v>13</v>
      </c>
      <c r="J13" s="45">
        <f ca="1">P12+1</f>
        <v>4</v>
      </c>
      <c r="K13" s="30">
        <f ca="1">J13+1</f>
        <v>5</v>
      </c>
      <c r="L13" s="30">
        <f t="shared" ref="L13:P13" ca="1" si="9">K13+1</f>
        <v>6</v>
      </c>
      <c r="M13" s="30">
        <f t="shared" ca="1" si="9"/>
        <v>7</v>
      </c>
      <c r="N13" s="30">
        <f t="shared" ca="1" si="9"/>
        <v>8</v>
      </c>
      <c r="O13" s="30">
        <f t="shared" ca="1" si="9"/>
        <v>9</v>
      </c>
      <c r="P13" s="46">
        <f t="shared" ca="1" si="9"/>
        <v>10</v>
      </c>
    </row>
    <row r="14" spans="2:19" ht="27" customHeight="1" x14ac:dyDescent="0.3">
      <c r="B14" s="45">
        <f t="shared" ref="B14:B15" ca="1" si="10">H13+1</f>
        <v>14</v>
      </c>
      <c r="C14" s="30">
        <f t="shared" ref="C14:H15" ca="1" si="11">B14+1</f>
        <v>15</v>
      </c>
      <c r="D14" s="30">
        <f t="shared" ca="1" si="11"/>
        <v>16</v>
      </c>
      <c r="E14" s="30">
        <f t="shared" ca="1" si="11"/>
        <v>17</v>
      </c>
      <c r="F14" s="30">
        <f t="shared" ca="1" si="11"/>
        <v>18</v>
      </c>
      <c r="G14" s="30">
        <f t="shared" ca="1" si="11"/>
        <v>19</v>
      </c>
      <c r="H14" s="46">
        <f t="shared" ca="1" si="11"/>
        <v>20</v>
      </c>
      <c r="J14" s="45">
        <f t="shared" ref="J14:J15" ca="1" si="12">P13+1</f>
        <v>11</v>
      </c>
      <c r="K14" s="30">
        <f t="shared" ref="K14:P15" ca="1" si="13">J14+1</f>
        <v>12</v>
      </c>
      <c r="L14" s="30">
        <f t="shared" ca="1" si="13"/>
        <v>13</v>
      </c>
      <c r="M14" s="30">
        <f t="shared" ca="1" si="13"/>
        <v>14</v>
      </c>
      <c r="N14" s="30">
        <f t="shared" ca="1" si="13"/>
        <v>15</v>
      </c>
      <c r="O14" s="30">
        <f t="shared" ca="1" si="13"/>
        <v>16</v>
      </c>
      <c r="P14" s="46">
        <f t="shared" ca="1" si="13"/>
        <v>17</v>
      </c>
    </row>
    <row r="15" spans="2:19" ht="27" customHeight="1" x14ac:dyDescent="0.3">
      <c r="B15" s="45">
        <f t="shared" ca="1" si="10"/>
        <v>21</v>
      </c>
      <c r="C15" s="30">
        <f t="shared" ca="1" si="11"/>
        <v>22</v>
      </c>
      <c r="D15" s="30">
        <f t="shared" ca="1" si="11"/>
        <v>23</v>
      </c>
      <c r="E15" s="30">
        <f t="shared" ca="1" si="11"/>
        <v>24</v>
      </c>
      <c r="F15" s="30">
        <f t="shared" ca="1" si="11"/>
        <v>25</v>
      </c>
      <c r="G15" s="30">
        <f t="shared" ca="1" si="11"/>
        <v>26</v>
      </c>
      <c r="H15" s="46">
        <f t="shared" ca="1" si="11"/>
        <v>27</v>
      </c>
      <c r="J15" s="45">
        <f t="shared" ca="1" si="12"/>
        <v>18</v>
      </c>
      <c r="K15" s="30">
        <f t="shared" ca="1" si="13"/>
        <v>19</v>
      </c>
      <c r="L15" s="30">
        <f t="shared" ca="1" si="13"/>
        <v>20</v>
      </c>
      <c r="M15" s="30">
        <f t="shared" ca="1" si="13"/>
        <v>21</v>
      </c>
      <c r="N15" s="30">
        <f t="shared" ca="1" si="13"/>
        <v>22</v>
      </c>
      <c r="O15" s="30">
        <f t="shared" ca="1" si="13"/>
        <v>23</v>
      </c>
      <c r="P15" s="46">
        <f t="shared" ca="1" si="13"/>
        <v>24</v>
      </c>
    </row>
    <row r="16" spans="2:19" ht="27" customHeight="1" x14ac:dyDescent="0.3">
      <c r="B16" s="45">
        <f ca="1">IFERROR(IF(H15+1&gt;$D$10,"",H15+1),"")</f>
        <v>28</v>
      </c>
      <c r="C16" s="30">
        <f ca="1">IFERROR(IF(B16+1&gt;$D$10,"",B16+1),"")</f>
        <v>29</v>
      </c>
      <c r="D16" s="30">
        <f t="shared" ref="D16:H17" ca="1" si="14">IFERROR(IF(C16+1&gt;$D$10,"",C16+1),"")</f>
        <v>30</v>
      </c>
      <c r="E16" s="30">
        <f t="shared" ca="1" si="14"/>
        <v>31</v>
      </c>
      <c r="F16" s="30" t="str">
        <f t="shared" ca="1" si="14"/>
        <v/>
      </c>
      <c r="G16" s="30" t="str">
        <f t="shared" ca="1" si="14"/>
        <v/>
      </c>
      <c r="H16" s="46" t="str">
        <f t="shared" ca="1" si="14"/>
        <v/>
      </c>
      <c r="J16" s="45">
        <f ca="1">IFERROR(IF(P15+1&gt;$L$10,"",P15+1),"")</f>
        <v>25</v>
      </c>
      <c r="K16" s="30">
        <f ca="1">IFERROR(IF(J16+1&gt;$L$10,"",J16+1),"")</f>
        <v>26</v>
      </c>
      <c r="L16" s="30">
        <f t="shared" ref="L16:P17" ca="1" si="15">IFERROR(IF(K16+1&gt;$L$10,"",K16+1),"")</f>
        <v>27</v>
      </c>
      <c r="M16" s="30">
        <f t="shared" ca="1" si="15"/>
        <v>28</v>
      </c>
      <c r="N16" s="30">
        <f t="shared" ca="1" si="15"/>
        <v>29</v>
      </c>
      <c r="O16" s="30">
        <f t="shared" ca="1" si="15"/>
        <v>30</v>
      </c>
      <c r="P16" s="46" t="str">
        <f t="shared" ca="1" si="15"/>
        <v/>
      </c>
    </row>
    <row r="17" spans="2:16" ht="27" customHeight="1" x14ac:dyDescent="0.3">
      <c r="B17" s="47" t="str">
        <f ca="1">IFERROR(IF(H16+1&gt;$D$10,"",H16+1),"")</f>
        <v/>
      </c>
      <c r="C17" s="48" t="str">
        <f ca="1">IFERROR(IF(B17+1&gt;$D$10,"",B17+1),"")</f>
        <v/>
      </c>
      <c r="D17" s="48" t="str">
        <f t="shared" ca="1" si="14"/>
        <v/>
      </c>
      <c r="E17" s="48" t="str">
        <f t="shared" ca="1" si="14"/>
        <v/>
      </c>
      <c r="F17" s="48" t="str">
        <f t="shared" ca="1" si="14"/>
        <v/>
      </c>
      <c r="G17" s="48" t="str">
        <f t="shared" ca="1" si="14"/>
        <v/>
      </c>
      <c r="H17" s="49" t="str">
        <f t="shared" ca="1" si="14"/>
        <v/>
      </c>
      <c r="J17" s="47" t="str">
        <f ca="1">IFERROR(IF(P16+1&gt;$L$10,"",P16+1),"")</f>
        <v/>
      </c>
      <c r="K17" s="48" t="str">
        <f ca="1">IFERROR(IF(J17+1&gt;$L$10,"",J17+1),"")</f>
        <v/>
      </c>
      <c r="L17" s="48" t="str">
        <f t="shared" ca="1" si="15"/>
        <v/>
      </c>
      <c r="M17" s="48" t="str">
        <f t="shared" ca="1" si="15"/>
        <v/>
      </c>
      <c r="N17" s="48" t="str">
        <f t="shared" ca="1" si="15"/>
        <v/>
      </c>
      <c r="O17" s="48" t="str">
        <f t="shared" ca="1" si="15"/>
        <v/>
      </c>
      <c r="P17" s="49" t="str">
        <f t="shared" ca="1" si="15"/>
        <v/>
      </c>
    </row>
    <row r="18" spans="2:16" ht="9" customHeight="1" x14ac:dyDescent="0.3"/>
  </sheetData>
  <mergeCells count="4">
    <mergeCell ref="B2:C2"/>
    <mergeCell ref="J2:K2"/>
    <mergeCell ref="B10:C10"/>
    <mergeCell ref="J10:K10"/>
  </mergeCells>
  <dataValidations xWindow="89" yWindow="333" count="5">
    <dataValidation allowBlank="1" showInputMessage="1" showErrorMessage="1" prompt="A fórmula para gerar semanas em um mês está nesta célula. Não exclua esse conteúdo" sqref="E2 M2 E10 M10"/>
    <dataValidation allowBlank="1" showInputMessage="1" showErrorMessage="1" prompt="A fórmula para gerar determinados dias em um mês está nesta célula. Não exclua esse conteúdo" sqref="D2 L2 D10 L10"/>
    <dataValidation allowBlank="1" showInputMessage="1" showErrorMessage="1" prompt="Insira a Data de Início nesta célula" sqref="R6"/>
    <dataValidation allowBlank="1" showInputMessage="1" showErrorMessage="1" prompt="Insira o Ano nesta célula" sqref="R4"/>
    <dataValidation allowBlank="1" showInputMessage="1" showErrorMessage="1" prompt="Crie um Calendário semestral nesta planilha. Insira o ano na célula R4 e a Data de Início na célula R6. Um calendário de quatro meses é gerado automaticamente._x000a__x000a_As datas com prazos correspondentes estão realçadas._x000a_" sqref="A1"/>
  </dataValidations>
  <printOptions horizontalCentered="1"/>
  <pageMargins left="0.7" right="0.7" top="0.75" bottom="0.75" header="0.3" footer="0.3"/>
  <pageSetup paperSize="9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33E27BE-1BAF-46AA-9805-49DCC4CF288E}">
            <xm:f>(B12&lt;&gt;"")*(MATCH(DATE(YEAR($B$10),MONTH($B$10),B12),Prazos!$G:$G,0)&gt;0)</xm:f>
            <x14:dxf>
              <fill>
                <patternFill>
                  <bgColor theme="9" tint="0.79998168889431442"/>
                </patternFill>
              </fill>
            </x14:dxf>
          </x14:cfRule>
          <xm:sqref>B12:H17</xm:sqref>
        </x14:conditionalFormatting>
        <x14:conditionalFormatting xmlns:xm="http://schemas.microsoft.com/office/excel/2006/main">
          <x14:cfRule type="expression" priority="2" id="{0FCCDF6C-00EB-4A1E-A125-22CACB259F66}">
            <xm:f>(J12&lt;&gt;"")*(MATCH(DATE(YEAR($J$10),MONTH($J$10),J12),Prazos!$G:$G,0)&gt;0)</xm:f>
            <x14:dxf>
              <fill>
                <patternFill>
                  <bgColor theme="9" tint="0.79998168889431442"/>
                </patternFill>
              </fill>
            </x14:dxf>
          </x14:cfRule>
          <xm:sqref>J12:P17</xm:sqref>
        </x14:conditionalFormatting>
        <x14:conditionalFormatting xmlns:xm="http://schemas.microsoft.com/office/excel/2006/main">
          <x14:cfRule type="expression" priority="3" id="{CADD798F-EEED-4E92-96B7-3D864818ACDC}">
            <xm:f>(B4&lt;&gt;"")*(MATCH(DATE(YEAR($B$2),MONTH($B$2),B4),Prazos!$G:$G,0))</xm:f>
            <x14:dxf>
              <fill>
                <patternFill>
                  <bgColor theme="9" tint="0.79998168889431442"/>
                </patternFill>
              </fill>
            </x14:dxf>
          </x14:cfRule>
          <xm:sqref>B4:H9</xm:sqref>
        </x14:conditionalFormatting>
        <x14:conditionalFormatting xmlns:xm="http://schemas.microsoft.com/office/excel/2006/main">
          <x14:cfRule type="expression" priority="4" id="{6C6D27D1-7978-466C-8D0A-1715C168E1BB}">
            <xm:f>(J4&lt;&gt;"")*(MATCH(DATE(YEAR($J$2),MONTH($J$2),J4),Prazos!$G:$G,0)&gt;0)</xm:f>
            <x14:dxf>
              <fill>
                <patternFill>
                  <bgColor theme="9" tint="0.79998168889431442"/>
                </patternFill>
              </fill>
            </x14:dxf>
          </x14:cfRule>
          <xm:sqref>J4:P9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93CB1F-749B-4AEA-BB9B-A7CAF9D30EE9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elements/1.1/"/>
    <ds:schemaRef ds:uri="http://schemas.openxmlformats.org/package/2006/metadata/core-properties"/>
    <ds:schemaRef ds:uri="6dc4bcd6-49db-4c07-9060-8acfc67cef9f"/>
    <ds:schemaRef ds:uri="http://schemas.microsoft.com/office/infopath/2007/PartnerControls"/>
    <ds:schemaRef ds:uri="fb0879af-3eba-417a-a55a-ffe6dcd6ca77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932DDA7-FBE3-4078-B8E3-95A0D78BDE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099D55-1302-4AD0-81E3-14F8817089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9</vt:i4>
      </vt:variant>
    </vt:vector>
  </HeadingPairs>
  <TitlesOfParts>
    <vt:vector size="13" baseType="lpstr">
      <vt:lpstr>Lista de aulas</vt:lpstr>
      <vt:lpstr>Prazos</vt:lpstr>
      <vt:lpstr>Cronograma semanal</vt:lpstr>
      <vt:lpstr>Calendário semestral</vt:lpstr>
      <vt:lpstr>CronogramaAno</vt:lpstr>
      <vt:lpstr>CronogramaSemestre</vt:lpstr>
      <vt:lpstr>FimCalendário</vt:lpstr>
      <vt:lpstr>InícioCronograma</vt:lpstr>
      <vt:lpstr>List_CourseID</vt:lpstr>
      <vt:lpstr>'Calendário semestral'!Mês1</vt:lpstr>
      <vt:lpstr>'Calendário semestral'!Mês2</vt:lpstr>
      <vt:lpstr>'Calendário semestral'!Mês3</vt:lpstr>
      <vt:lpstr>'Calendário semestral'!Mês4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2018-08-24T03:13:43Z</dcterms:created>
  <dcterms:modified xsi:type="dcterms:W3CDTF">2021-12-17T21:54:16Z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