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ilva\Desktop\Geral\Netsuite p oracle\Testes Unitários\"/>
    </mc:Choice>
  </mc:AlternateContent>
  <xr:revisionPtr revIDLastSave="0" documentId="13_ncr:1_{4832B97C-C631-4FB6-A20A-D0E92EB0D7BC}" xr6:coauthVersionLast="44" xr6:coauthVersionMax="44" xr10:uidLastSave="{00000000-0000-0000-0000-000000000000}"/>
  <bookViews>
    <workbookView xWindow="-120" yWindow="-120" windowWidth="20730" windowHeight="11160" xr2:uid="{44238881-67B2-4714-9C51-00B011BEE93C}"/>
  </bookViews>
  <sheets>
    <sheet name="TU - 0024 - 15.09.20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8" i="5" l="1"/>
  <c r="I96" i="5"/>
  <c r="E57" i="5"/>
  <c r="D221" i="5"/>
  <c r="D220" i="5"/>
  <c r="D222" i="5" s="1"/>
  <c r="F221" i="5"/>
  <c r="F220" i="5"/>
  <c r="E222" i="5"/>
  <c r="E224" i="5" l="1"/>
  <c r="F222" i="5"/>
  <c r="C128" i="5"/>
  <c r="K221" i="5"/>
  <c r="G220" i="5" s="1"/>
  <c r="K220" i="5"/>
  <c r="K56" i="5"/>
  <c r="K55" i="5"/>
  <c r="F56" i="5"/>
  <c r="D56" i="5"/>
  <c r="F55" i="5"/>
  <c r="D55" i="5"/>
  <c r="G55" i="5" s="1"/>
  <c r="F224" i="5" l="1"/>
  <c r="G221" i="5"/>
  <c r="H221" i="5" s="1"/>
  <c r="H220" i="5"/>
  <c r="G56" i="5"/>
  <c r="H56" i="5" s="1"/>
  <c r="H55" i="5"/>
  <c r="G222" i="5" l="1"/>
  <c r="H222" i="5" s="1"/>
</calcChain>
</file>

<file path=xl/sharedStrings.xml><?xml version="1.0" encoding="utf-8"?>
<sst xmlns="http://schemas.openxmlformats.org/spreadsheetml/2006/main" count="36" uniqueCount="27">
  <si>
    <t>https://5843489-sb2.app.netsuite.com/app/site/hosting/scriptlet.nl</t>
  </si>
  <si>
    <t>Vencimento original</t>
  </si>
  <si>
    <t>Novo Vencimento</t>
  </si>
  <si>
    <t>Dias de atraso</t>
  </si>
  <si>
    <t>Parcela</t>
  </si>
  <si>
    <t>Multa - 2%</t>
  </si>
  <si>
    <t>Juros</t>
  </si>
  <si>
    <t>JUROS 6 casas após a virgula</t>
  </si>
  <si>
    <t>Juros diario - TP</t>
  </si>
  <si>
    <t>Juros Simples</t>
  </si>
  <si>
    <t>Valor atualizada - 30/09/2022</t>
  </si>
  <si>
    <t>INCP</t>
  </si>
  <si>
    <t>Mês</t>
  </si>
  <si>
    <t>Fator</t>
  </si>
  <si>
    <t>▲%</t>
  </si>
  <si>
    <t>Valor atualizada - 14/09/2022</t>
  </si>
  <si>
    <t>https://5843489-sb2.app.netsuite.com/app/accounting/transactions/custinvc.nl?id=577445&amp;compid=5843489_SB2</t>
  </si>
  <si>
    <t>Fatura: 5145</t>
  </si>
  <si>
    <t>https://5843489-sb2.app.netsuite.com/app/accounting/transactions/custinvc.nl?id=603176&amp;whence=</t>
  </si>
  <si>
    <t>Fatura: 5586</t>
  </si>
  <si>
    <t>https://5843489-sb2.app.netsuite.com/app/site/hosting/scriptlet.nl?script=1125&amp;deploy=1&amp;compid=5843489_SB2&amp;recordid=576494</t>
  </si>
  <si>
    <t>Atualização aplicando 05/2022 a 09/2022</t>
  </si>
  <si>
    <t>Calculo Incorreto</t>
  </si>
  <si>
    <t>Para o calculo dos encargos os sistema está aplicando novamente o valor da atualização monetaria</t>
  </si>
  <si>
    <t>Calculo correto com atualização</t>
  </si>
  <si>
    <t xml:space="preserve">Alteração feita em 14/09/2022: O valor principal está atualizando apenas de um mês para o outro e não observando o período completo </t>
  </si>
  <si>
    <t>O valor exibido no campo "PRINCIPAL CALCULADO" já está com a "ATUALIZAÇÃO MONETÁRIA", porém os cpalculos de juros e multa estão sendo feitos sobre a somatória dos dois campos. Como resultado a atualização está duplicada.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</si>
</sst>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000%"/>
    <numFmt numFmtId="165" formatCode="0.00000"/>
    <numFmt numFmtId="167" formatCode="&quot;R$&quot;\ #,##0.000000;[Red]\-&quot;R$&quot;\ 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10"/>
      <color indexed="16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1" tint="0.49803155613879818"/>
        </stop>
      </gradientFill>
    </fill>
    <fill>
      <gradientFill degree="90">
        <stop position="0">
          <color theme="0"/>
        </stop>
        <stop position="0.5">
          <color theme="0" tint="-0.49803155613879818"/>
        </stop>
        <stop position="1">
          <color theme="0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2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44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7" fontId="5" fillId="5" borderId="1" xfId="0" applyNumberFormat="1" applyFont="1" applyFill="1" applyBorder="1" applyAlignment="1">
      <alignment horizontal="center" wrapText="1"/>
    </xf>
    <xf numFmtId="165" fontId="6" fillId="6" borderId="1" xfId="0" quotePrefix="1" applyNumberFormat="1" applyFont="1" applyFill="1" applyBorder="1" applyAlignment="1">
      <alignment horizontal="center"/>
    </xf>
    <xf numFmtId="164" fontId="6" fillId="5" borderId="1" xfId="1" applyNumberFormat="1" applyFont="1" applyFill="1" applyBorder="1" applyAlignment="1">
      <alignment horizontal="center"/>
    </xf>
    <xf numFmtId="4" fontId="0" fillId="0" borderId="0" xfId="0" applyNumberFormat="1"/>
    <xf numFmtId="44" fontId="0" fillId="0" borderId="0" xfId="0" applyNumberFormat="1"/>
    <xf numFmtId="4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8" fontId="0" fillId="0" borderId="1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4" fontId="2" fillId="8" borderId="0" xfId="0" applyNumberFormat="1" applyFont="1" applyFill="1" applyAlignment="1">
      <alignment horizontal="center"/>
    </xf>
    <xf numFmtId="44" fontId="0" fillId="0" borderId="0" xfId="0" applyNumberFormat="1" applyFont="1" applyFill="1"/>
    <xf numFmtId="14" fontId="2" fillId="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8" fontId="0" fillId="0" borderId="0" xfId="0" applyNumberFormat="1"/>
    <xf numFmtId="8" fontId="0" fillId="0" borderId="0" xfId="0" applyNumberFormat="1" applyAlignment="1">
      <alignment horizontal="center"/>
    </xf>
    <xf numFmtId="8" fontId="0" fillId="7" borderId="0" xfId="0" applyNumberFormat="1" applyFill="1"/>
    <xf numFmtId="14" fontId="0" fillId="10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8" fontId="0" fillId="10" borderId="0" xfId="0" applyNumberFormat="1" applyFill="1" applyBorder="1" applyAlignment="1">
      <alignment horizontal="center"/>
    </xf>
    <xf numFmtId="44" fontId="0" fillId="10" borderId="0" xfId="0" applyNumberFormat="1" applyFill="1" applyBorder="1" applyAlignment="1">
      <alignment horizontal="center"/>
    </xf>
    <xf numFmtId="0" fontId="0" fillId="7" borderId="0" xfId="0" applyFill="1"/>
    <xf numFmtId="44" fontId="0" fillId="7" borderId="1" xfId="0" applyNumberFormat="1" applyFill="1" applyBorder="1" applyAlignment="1">
      <alignment horizontal="center"/>
    </xf>
    <xf numFmtId="8" fontId="7" fillId="10" borderId="0" xfId="0" applyNumberFormat="1" applyFont="1" applyFill="1" applyBorder="1" applyAlignment="1">
      <alignment horizontal="center"/>
    </xf>
    <xf numFmtId="167" fontId="0" fillId="0" borderId="0" xfId="0" applyNumberFormat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1360452</xdr:colOff>
      <xdr:row>35</xdr:row>
      <xdr:rowOff>189690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71B7FB5-B8B8-4E0A-A07A-07AC3312C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980952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9</xdr:col>
      <xdr:colOff>1122357</xdr:colOff>
      <xdr:row>52</xdr:row>
      <xdr:rowOff>47238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9FDE8F5-C8AA-46B1-909B-B042DED39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2742857" cy="3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56</xdr:row>
      <xdr:rowOff>95250</xdr:rowOff>
    </xdr:from>
    <xdr:to>
      <xdr:col>1</xdr:col>
      <xdr:colOff>971427</xdr:colOff>
      <xdr:row>58</xdr:row>
      <xdr:rowOff>85679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22C3B7-62C2-4960-91A4-2767AF7F0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10782300"/>
          <a:ext cx="980952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9</xdr:col>
      <xdr:colOff>1379500</xdr:colOff>
      <xdr:row>91</xdr:row>
      <xdr:rowOff>113524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514EF3-F7AC-41C6-AA77-753EE3349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668000"/>
          <a:ext cx="13000000" cy="6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97</xdr:row>
      <xdr:rowOff>28575</xdr:rowOff>
    </xdr:from>
    <xdr:to>
      <xdr:col>9</xdr:col>
      <xdr:colOff>1179499</xdr:colOff>
      <xdr:row>108</xdr:row>
      <xdr:rowOff>180694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96E9685-1DAB-4C12-8262-49DA59BF1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7554575"/>
          <a:ext cx="12809524" cy="2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114</xdr:row>
      <xdr:rowOff>38100</xdr:rowOff>
    </xdr:from>
    <xdr:to>
      <xdr:col>9</xdr:col>
      <xdr:colOff>1093787</xdr:colOff>
      <xdr:row>125</xdr:row>
      <xdr:rowOff>94981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37272AB-B087-44DF-BF3F-E5F12346C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0421600"/>
          <a:ext cx="12704762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131</xdr:row>
      <xdr:rowOff>66675</xdr:rowOff>
    </xdr:from>
    <xdr:to>
      <xdr:col>9</xdr:col>
      <xdr:colOff>1217599</xdr:colOff>
      <xdr:row>165</xdr:row>
      <xdr:rowOff>161104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25CFC70-5021-414D-A21E-30BCB468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175" y="23307675"/>
          <a:ext cx="12809524" cy="6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166</xdr:row>
      <xdr:rowOff>28575</xdr:rowOff>
    </xdr:from>
    <xdr:to>
      <xdr:col>1</xdr:col>
      <xdr:colOff>914294</xdr:colOff>
      <xdr:row>167</xdr:row>
      <xdr:rowOff>133313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1242E20-5C1B-476B-B7D7-02B0DC925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29937075"/>
          <a:ext cx="847619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95</xdr:row>
      <xdr:rowOff>95250</xdr:rowOff>
    </xdr:from>
    <xdr:to>
      <xdr:col>1</xdr:col>
      <xdr:colOff>1152386</xdr:colOff>
      <xdr:row>97</xdr:row>
      <xdr:rowOff>9488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C4A55B0-270B-42E2-B365-23589A7F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18211800"/>
          <a:ext cx="1114286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112</xdr:row>
      <xdr:rowOff>38100</xdr:rowOff>
    </xdr:from>
    <xdr:to>
      <xdr:col>1</xdr:col>
      <xdr:colOff>1276194</xdr:colOff>
      <xdr:row>113</xdr:row>
      <xdr:rowOff>190457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CD8DA989-2C93-432A-AE9B-40A54FDC4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175" y="21393150"/>
          <a:ext cx="1247619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169</xdr:row>
      <xdr:rowOff>104775</xdr:rowOff>
    </xdr:from>
    <xdr:to>
      <xdr:col>9</xdr:col>
      <xdr:colOff>1150931</xdr:colOff>
      <xdr:row>204</xdr:row>
      <xdr:rowOff>46799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BE96900-70A1-42BA-84C0-0576FA725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8650" y="32318325"/>
          <a:ext cx="12752381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193</xdr:row>
      <xdr:rowOff>28575</xdr:rowOff>
    </xdr:from>
    <xdr:to>
      <xdr:col>9</xdr:col>
      <xdr:colOff>950900</xdr:colOff>
      <xdr:row>215</xdr:row>
      <xdr:rowOff>66146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822E3DB-B1CC-4156-91CD-454B3B5D6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1000" y="36814125"/>
          <a:ext cx="12800000" cy="4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5843489-sb2.app.netsuite.com/app/site/hosting/scriptlet.nl?script=1125&amp;deploy=1&amp;compid=5843489_SB2&amp;recordid=576494" TargetMode="External"/><Relationship Id="rId2" Type="http://schemas.openxmlformats.org/officeDocument/2006/relationships/hyperlink" Target="https://5843489-sb2.app.netsuite.com/app/accounting/transactions/custinvc.nl?id=603176&amp;whence=" TargetMode="External"/><Relationship Id="rId1" Type="http://schemas.openxmlformats.org/officeDocument/2006/relationships/hyperlink" Target="https://5843489-sb2.app.netsuite.com/app/accounting/transactions/custinvc.nl?id=577445&amp;compid=5843489_SB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5843489-sb2.app.netsuite.com/app/site/hosting/scriptle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F71-BA49-46E1-82EA-542A2C5C2E2D}">
  <dimension ref="B53:Q232"/>
  <sheetViews>
    <sheetView tabSelected="1" topLeftCell="A22" workbookViewId="0">
      <selection activeCell="B236" sqref="B236"/>
    </sheetView>
  </sheetViews>
  <sheetFormatPr defaultRowHeight="15" x14ac:dyDescent="0.25"/>
  <cols>
    <col min="2" max="2" width="24.7109375" customWidth="1"/>
    <col min="3" max="3" width="29.5703125" customWidth="1"/>
    <col min="4" max="4" width="36.140625" customWidth="1"/>
    <col min="5" max="5" width="14.28515625" bestFit="1" customWidth="1"/>
    <col min="6" max="7" width="15.85546875" bestFit="1" customWidth="1"/>
    <col min="8" max="8" width="27" bestFit="1" customWidth="1"/>
    <col min="9" max="9" width="10.85546875" customWidth="1"/>
    <col min="10" max="10" width="27" bestFit="1" customWidth="1"/>
    <col min="11" max="11" width="10.140625" bestFit="1" customWidth="1"/>
    <col min="16" max="16" width="10.42578125" bestFit="1" customWidth="1"/>
    <col min="17" max="17" width="9.7109375" bestFit="1" customWidth="1"/>
  </cols>
  <sheetData>
    <row r="53" spans="2:11" ht="15.75" thickBot="1" x14ac:dyDescent="0.3"/>
    <row r="54" spans="2:11" x14ac:dyDescent="0.25"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3" t="s">
        <v>15</v>
      </c>
      <c r="J54" s="26" t="s">
        <v>7</v>
      </c>
      <c r="K54" s="27"/>
    </row>
    <row r="55" spans="2:11" x14ac:dyDescent="0.25">
      <c r="B55" s="4">
        <v>44711</v>
      </c>
      <c r="C55" s="4">
        <v>44818</v>
      </c>
      <c r="D55" s="2">
        <f>C55-B55</f>
        <v>107</v>
      </c>
      <c r="E55" s="9">
        <v>109.56</v>
      </c>
      <c r="F55" s="9">
        <f>E55*2%</f>
        <v>2.1912000000000003</v>
      </c>
      <c r="G55" s="9">
        <f>E55*D55*K56</f>
        <v>3.9076009236</v>
      </c>
      <c r="H55" s="9">
        <f>E55+F55+G55</f>
        <v>115.6588009236</v>
      </c>
      <c r="J55" s="5" t="s">
        <v>8</v>
      </c>
      <c r="K55" s="6">
        <f>ROUND((12%+1)^(1/360)-1,8)</f>
        <v>3.1484999999999998E-4</v>
      </c>
    </row>
    <row r="56" spans="2:11" ht="15.75" thickBot="1" x14ac:dyDescent="0.3">
      <c r="B56" s="4">
        <v>44742</v>
      </c>
      <c r="C56" s="4">
        <v>44818</v>
      </c>
      <c r="D56" s="2">
        <f>C56-B56</f>
        <v>76</v>
      </c>
      <c r="E56" s="9">
        <v>592162.24</v>
      </c>
      <c r="F56" s="9">
        <f>E56*2%</f>
        <v>11843.2448</v>
      </c>
      <c r="G56" s="9">
        <f>E56*D56*K56</f>
        <v>15001.293398899201</v>
      </c>
      <c r="H56" s="9">
        <f>E56+F56+G56</f>
        <v>619006.77819889924</v>
      </c>
      <c r="J56" s="7" t="s">
        <v>9</v>
      </c>
      <c r="K56" s="8">
        <f>ROUND(12%/360,8)</f>
        <v>3.3333000000000001E-4</v>
      </c>
    </row>
    <row r="57" spans="2:11" x14ac:dyDescent="0.25">
      <c r="E57" s="15">
        <f>SUM(E55:E56)</f>
        <v>592271.80000000005</v>
      </c>
    </row>
    <row r="94" spans="2:9" x14ac:dyDescent="0.25">
      <c r="B94" t="s">
        <v>17</v>
      </c>
    </row>
    <row r="95" spans="2:9" x14ac:dyDescent="0.25">
      <c r="B95" s="1" t="s">
        <v>16</v>
      </c>
      <c r="H95" s="24">
        <v>44530</v>
      </c>
      <c r="I95" s="24">
        <v>44805</v>
      </c>
    </row>
    <row r="96" spans="2:9" x14ac:dyDescent="0.25">
      <c r="B96" s="1"/>
      <c r="H96" s="25">
        <v>109.56</v>
      </c>
      <c r="I96" s="16">
        <f>H96/P143*P133</f>
        <v>121.071385435426</v>
      </c>
    </row>
    <row r="97" spans="2:2" x14ac:dyDescent="0.25">
      <c r="B97" s="1"/>
    </row>
    <row r="111" spans="2:2" x14ac:dyDescent="0.25">
      <c r="B111" t="s">
        <v>19</v>
      </c>
    </row>
    <row r="112" spans="2:2" x14ac:dyDescent="0.25">
      <c r="B112" s="1" t="s">
        <v>18</v>
      </c>
    </row>
    <row r="113" spans="2:4" x14ac:dyDescent="0.25">
      <c r="B113" s="1"/>
    </row>
    <row r="114" spans="2:4" x14ac:dyDescent="0.25">
      <c r="B114" s="1"/>
    </row>
    <row r="127" spans="2:4" x14ac:dyDescent="0.25">
      <c r="C127" s="22">
        <v>44682</v>
      </c>
      <c r="D127" s="22">
        <v>44805</v>
      </c>
    </row>
    <row r="128" spans="2:4" x14ac:dyDescent="0.25">
      <c r="C128" s="23">
        <f>570000+22162.24</f>
        <v>592162.24</v>
      </c>
      <c r="D128" s="23">
        <f>C128/P137*P133</f>
        <v>629889.46498196491</v>
      </c>
    </row>
    <row r="129" spans="2:17" x14ac:dyDescent="0.25">
      <c r="D129" s="14"/>
      <c r="E129" s="15"/>
    </row>
    <row r="130" spans="2:17" x14ac:dyDescent="0.25">
      <c r="O130" s="28" t="s">
        <v>11</v>
      </c>
      <c r="P130" s="28"/>
      <c r="Q130" s="28"/>
    </row>
    <row r="131" spans="2:17" x14ac:dyDescent="0.25">
      <c r="B131" s="1" t="s">
        <v>20</v>
      </c>
      <c r="O131" s="10" t="s">
        <v>12</v>
      </c>
      <c r="P131" s="10" t="s">
        <v>13</v>
      </c>
      <c r="Q131" s="10" t="s">
        <v>14</v>
      </c>
    </row>
    <row r="132" spans="2:17" x14ac:dyDescent="0.25">
      <c r="O132" s="11">
        <v>44774</v>
      </c>
      <c r="P132" s="12">
        <v>1044.9276932119074</v>
      </c>
      <c r="Q132" s="13">
        <v>8.8046999999999995E-4</v>
      </c>
    </row>
    <row r="133" spans="2:17" x14ac:dyDescent="0.25">
      <c r="O133" s="11">
        <v>44743</v>
      </c>
      <c r="P133" s="12">
        <v>1044.0084750698627</v>
      </c>
      <c r="Q133" s="13">
        <v>8.6352800000000004E-3</v>
      </c>
    </row>
    <row r="134" spans="2:17" x14ac:dyDescent="0.25">
      <c r="O134" s="11">
        <v>44713</v>
      </c>
      <c r="P134" s="12">
        <v>1035.070352754132</v>
      </c>
      <c r="Q134" s="13">
        <v>2.137857E-2</v>
      </c>
    </row>
    <row r="135" spans="2:17" x14ac:dyDescent="0.25">
      <c r="O135" s="11">
        <v>44682</v>
      </c>
      <c r="P135" s="12">
        <v>1013.4051987737828</v>
      </c>
      <c r="Q135" s="13">
        <v>2.2836970000000002E-2</v>
      </c>
    </row>
    <row r="136" spans="2:17" x14ac:dyDescent="0.25">
      <c r="O136" s="11">
        <v>44652</v>
      </c>
      <c r="P136" s="12">
        <v>990.77881275036702</v>
      </c>
      <c r="Q136" s="13">
        <v>9.4767500000000008E-3</v>
      </c>
    </row>
    <row r="137" spans="2:17" x14ac:dyDescent="0.25">
      <c r="O137" s="11">
        <v>44621</v>
      </c>
      <c r="P137" s="12">
        <v>981.47759495240189</v>
      </c>
      <c r="Q137" s="13">
        <v>8.5722699999999999E-3</v>
      </c>
    </row>
    <row r="138" spans="2:17" x14ac:dyDescent="0.25">
      <c r="O138" s="11">
        <v>44593</v>
      </c>
      <c r="P138" s="12">
        <v>973.13561372493598</v>
      </c>
      <c r="Q138" s="13">
        <v>3.8382799999999999E-3</v>
      </c>
    </row>
    <row r="139" spans="2:17" x14ac:dyDescent="0.25">
      <c r="O139" s="11">
        <v>44562</v>
      </c>
      <c r="P139" s="12">
        <v>969.41472856059636</v>
      </c>
      <c r="Q139" s="13">
        <v>7.1317200000000002E-3</v>
      </c>
    </row>
    <row r="140" spans="2:17" x14ac:dyDescent="0.25">
      <c r="O140" s="11">
        <v>44531</v>
      </c>
      <c r="P140" s="12">
        <v>962.55009082684478</v>
      </c>
      <c r="Q140" s="13">
        <v>3.4619400000000002E-3</v>
      </c>
    </row>
    <row r="141" spans="2:17" x14ac:dyDescent="0.25">
      <c r="O141" s="11">
        <v>44501</v>
      </c>
      <c r="P141" s="12">
        <v>959.229296555926</v>
      </c>
      <c r="Q141" s="13">
        <v>6.7237299999999998E-3</v>
      </c>
    </row>
    <row r="142" spans="2:17" x14ac:dyDescent="0.25">
      <c r="O142" s="11">
        <v>44470</v>
      </c>
      <c r="P142" s="12">
        <v>952.82277348913385</v>
      </c>
      <c r="Q142" s="13">
        <v>8.5503699999999998E-3</v>
      </c>
    </row>
    <row r="143" spans="2:17" x14ac:dyDescent="0.25">
      <c r="O143" s="11">
        <v>44440</v>
      </c>
      <c r="P143" s="12">
        <v>944.74485541969887</v>
      </c>
      <c r="Q143" s="13">
        <v>5.1303700000000004E-3</v>
      </c>
    </row>
    <row r="144" spans="2:17" x14ac:dyDescent="0.25">
      <c r="O144" s="11">
        <v>44409</v>
      </c>
      <c r="P144" s="12">
        <v>939.92270417587611</v>
      </c>
      <c r="Q144" s="13">
        <v>4.6399299999999996E-3</v>
      </c>
    </row>
    <row r="145" spans="15:17" x14ac:dyDescent="0.25">
      <c r="O145" s="11">
        <v>44378</v>
      </c>
      <c r="P145" s="12">
        <v>935.58167071447792</v>
      </c>
      <c r="Q145" s="13">
        <v>8.4602700000000006E-3</v>
      </c>
    </row>
    <row r="146" spans="15:17" x14ac:dyDescent="0.25">
      <c r="O146" s="11">
        <v>44348</v>
      </c>
      <c r="P146" s="12">
        <v>927.7328007324254</v>
      </c>
      <c r="Q146" s="13">
        <v>2.1602619999999999E-2</v>
      </c>
    </row>
    <row r="147" spans="15:17" x14ac:dyDescent="0.25">
      <c r="O147" s="11">
        <v>44317</v>
      </c>
      <c r="P147" s="12">
        <v>908.11513456418641</v>
      </c>
      <c r="Q147" s="13">
        <v>2.2188920000000001E-2</v>
      </c>
    </row>
    <row r="148" spans="15:17" x14ac:dyDescent="0.25">
      <c r="O148" s="11">
        <v>44287</v>
      </c>
      <c r="P148" s="12">
        <v>888.40244381066702</v>
      </c>
      <c r="Q148" s="13">
        <v>9.0041099999999992E-3</v>
      </c>
    </row>
    <row r="149" spans="15:17" x14ac:dyDescent="0.25">
      <c r="O149" s="11">
        <v>44256</v>
      </c>
      <c r="P149" s="12">
        <v>880.47455407358746</v>
      </c>
      <c r="Q149" s="13">
        <v>1.3045950000000001E-2</v>
      </c>
    </row>
    <row r="150" spans="15:17" x14ac:dyDescent="0.25">
      <c r="O150" s="11">
        <v>44228</v>
      </c>
      <c r="P150" s="12">
        <v>869.1358512154236</v>
      </c>
      <c r="Q150" s="13">
        <v>1.8902240000000001E-2</v>
      </c>
    </row>
    <row r="151" spans="15:17" x14ac:dyDescent="0.25">
      <c r="O151" s="11">
        <v>44197</v>
      </c>
      <c r="P151" s="12">
        <v>853.01201341497062</v>
      </c>
      <c r="Q151" s="13">
        <v>8.9214299999999993E-3</v>
      </c>
    </row>
    <row r="152" spans="15:17" x14ac:dyDescent="0.25">
      <c r="O152" s="11">
        <v>44166</v>
      </c>
      <c r="P152" s="12">
        <v>845.46921896085667</v>
      </c>
      <c r="Q152" s="13">
        <v>7.0123E-3</v>
      </c>
    </row>
    <row r="153" spans="15:17" x14ac:dyDescent="0.25">
      <c r="O153" s="11">
        <v>44136</v>
      </c>
      <c r="P153" s="12">
        <v>839.58181936889616</v>
      </c>
      <c r="Q153" s="13">
        <v>1.2794740000000001E-2</v>
      </c>
    </row>
    <row r="154" spans="15:17" x14ac:dyDescent="0.25">
      <c r="O154" s="11">
        <v>44105</v>
      </c>
      <c r="P154" s="12">
        <v>828.97529599027757</v>
      </c>
      <c r="Q154" s="13">
        <v>1.7278729999999999E-2</v>
      </c>
    </row>
    <row r="155" spans="15:17" x14ac:dyDescent="0.25">
      <c r="O155" s="11">
        <v>44075</v>
      </c>
      <c r="P155" s="12">
        <v>814.89494623590292</v>
      </c>
      <c r="Q155" s="13">
        <v>1.1603560000000001E-2</v>
      </c>
    </row>
    <row r="156" spans="15:17" x14ac:dyDescent="0.25">
      <c r="O156" s="11">
        <v>44044</v>
      </c>
      <c r="P156" s="12">
        <v>805.54772487742423</v>
      </c>
      <c r="Q156" s="13">
        <v>7.2124600000000004E-3</v>
      </c>
    </row>
    <row r="169" spans="2:2" x14ac:dyDescent="0.25">
      <c r="B169" s="1" t="s">
        <v>0</v>
      </c>
    </row>
    <row r="218" spans="2:11" ht="15.75" thickBot="1" x14ac:dyDescent="0.3">
      <c r="B218" t="s">
        <v>21</v>
      </c>
      <c r="E218" s="14"/>
      <c r="F218" s="9"/>
      <c r="G218" s="9"/>
    </row>
    <row r="219" spans="2:11" x14ac:dyDescent="0.25"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  <c r="H219" s="3" t="s">
        <v>10</v>
      </c>
      <c r="J219" s="26" t="s">
        <v>7</v>
      </c>
      <c r="K219" s="27"/>
    </row>
    <row r="220" spans="2:11" x14ac:dyDescent="0.25">
      <c r="B220" s="4">
        <v>44711</v>
      </c>
      <c r="C220" s="4">
        <v>44834</v>
      </c>
      <c r="D220" s="2">
        <f>C220-B220</f>
        <v>123</v>
      </c>
      <c r="E220" s="19">
        <v>121.07</v>
      </c>
      <c r="F220" s="9">
        <f>E220*2%</f>
        <v>2.4213999999999998</v>
      </c>
      <c r="G220" s="9">
        <f>E220*D220*K221</f>
        <v>4.9638203612999998</v>
      </c>
      <c r="H220" s="19">
        <f>SUM(E220:G220)</f>
        <v>128.45522036130001</v>
      </c>
      <c r="J220" s="5" t="s">
        <v>8</v>
      </c>
      <c r="K220" s="6">
        <f>ROUND((12%+1)^(1/360)-1,8)</f>
        <v>3.1484999999999998E-4</v>
      </c>
    </row>
    <row r="221" spans="2:11" ht="15.75" thickBot="1" x14ac:dyDescent="0.3">
      <c r="B221" s="4">
        <v>44742</v>
      </c>
      <c r="C221" s="4">
        <v>44834</v>
      </c>
      <c r="D221" s="2">
        <f>C221-B221</f>
        <v>92</v>
      </c>
      <c r="E221" s="19">
        <v>629889.46</v>
      </c>
      <c r="F221" s="9">
        <f>E221*2%</f>
        <v>12597.789199999999</v>
      </c>
      <c r="G221" s="9">
        <f>E221*D221*K221</f>
        <v>19316.416940565599</v>
      </c>
      <c r="H221" s="19">
        <f>SUM(E221:G221)</f>
        <v>661803.66614056553</v>
      </c>
      <c r="J221" s="7" t="s">
        <v>9</v>
      </c>
      <c r="K221" s="8">
        <f>ROUND(12%/360,8)</f>
        <v>3.3333000000000001E-4</v>
      </c>
    </row>
    <row r="222" spans="2:11" x14ac:dyDescent="0.25">
      <c r="B222" s="17"/>
      <c r="C222" s="32" t="s">
        <v>24</v>
      </c>
      <c r="D222" s="33">
        <f>SUM(D220:D221)</f>
        <v>215</v>
      </c>
      <c r="E222" s="34">
        <f>SUM(E220:E221)</f>
        <v>630010.52999999991</v>
      </c>
      <c r="F222" s="35">
        <f>SUM(F220:F221)</f>
        <v>12600.210599999999</v>
      </c>
      <c r="G222" s="35">
        <f>SUM(G220:G221)</f>
        <v>19321.380760926899</v>
      </c>
      <c r="H222" s="38">
        <f>SUM(E222:G222)</f>
        <v>661932.12136092677</v>
      </c>
      <c r="J222" s="20"/>
      <c r="K222" s="21"/>
    </row>
    <row r="223" spans="2:11" x14ac:dyDescent="0.25">
      <c r="B223" t="s">
        <v>23</v>
      </c>
      <c r="E223" s="30">
        <v>37738.74</v>
      </c>
      <c r="G223" s="39"/>
    </row>
    <row r="224" spans="2:11" x14ac:dyDescent="0.25">
      <c r="C224" s="36" t="s">
        <v>22</v>
      </c>
      <c r="D224" s="36"/>
      <c r="E224" s="31">
        <f>SUM(E222:E223)</f>
        <v>667749.2699999999</v>
      </c>
      <c r="F224" s="37">
        <f>E224*2%</f>
        <v>13354.985399999998</v>
      </c>
      <c r="G224" s="15"/>
    </row>
    <row r="226" spans="2:7" x14ac:dyDescent="0.25">
      <c r="E226" s="29"/>
      <c r="G226" s="14"/>
    </row>
    <row r="227" spans="2:7" x14ac:dyDescent="0.25">
      <c r="B227" t="s">
        <v>26</v>
      </c>
      <c r="G227" s="14"/>
    </row>
    <row r="228" spans="2:7" x14ac:dyDescent="0.25">
      <c r="B228" t="s">
        <v>25</v>
      </c>
      <c r="E228" s="29"/>
      <c r="F228" s="29"/>
      <c r="G228" s="39"/>
    </row>
    <row r="230" spans="2:7" x14ac:dyDescent="0.25">
      <c r="E230" s="14"/>
    </row>
    <row r="231" spans="2:7" x14ac:dyDescent="0.25">
      <c r="C231" s="18"/>
      <c r="D231" s="18"/>
    </row>
    <row r="232" spans="2:7" x14ac:dyDescent="0.25">
      <c r="D232" s="15"/>
    </row>
  </sheetData>
  <mergeCells count="3">
    <mergeCell ref="J54:K54"/>
    <mergeCell ref="J219:K219"/>
    <mergeCell ref="O130:Q130"/>
  </mergeCells>
  <hyperlinks>
    <hyperlink ref="B95" r:id="rId1" xr:uid="{5DCB570B-68CD-4317-9C35-7BC258D9B2F8}"/>
    <hyperlink ref="B112" r:id="rId2" xr:uid="{38E8A664-A8FE-404D-B7B6-F8D743A05B7A}"/>
    <hyperlink ref="B131" r:id="rId3" xr:uid="{90C2B089-D7D1-418C-9515-A00626358994}"/>
    <hyperlink ref="B169" r:id="rId4" xr:uid="{E36A817E-CD47-46B3-B490-C52702B622E0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 - 0024 - 15.09.2022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Oliveira</dc:creator>
  <cp:lastModifiedBy>Eliana Oliveira</cp:lastModifiedBy>
  <dcterms:created xsi:type="dcterms:W3CDTF">2022-09-06T11:24:54Z</dcterms:created>
  <dcterms:modified xsi:type="dcterms:W3CDTF">2022-09-15T21:09:22Z</dcterms:modified>
</cp:coreProperties>
</file>