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380" activeTab="1"/>
  </bookViews>
  <sheets>
    <sheet name="Al" sheetId="1" r:id="rId1"/>
    <sheet name="Fe" sheetId="2" r:id="rId2"/>
    <sheet name="Pb" sheetId="3" r:id="rId3"/>
  </sheets>
  <calcPr calcId="144525"/>
</workbook>
</file>

<file path=xl/sharedStrings.xml><?xml version="1.0" encoding="utf-8"?>
<sst xmlns="http://schemas.openxmlformats.org/spreadsheetml/2006/main" count="33" uniqueCount="12">
  <si>
    <t>Fondo</t>
  </si>
  <si>
    <t>Espesor Al</t>
  </si>
  <si>
    <t>Cuentas</t>
  </si>
  <si>
    <t>Cuentas corregidas</t>
  </si>
  <si>
    <t>LOG(cuentas)</t>
  </si>
  <si>
    <t>Cuentas sin espesor</t>
  </si>
  <si>
    <t>a</t>
  </si>
  <si>
    <t>corregidas en el cero</t>
  </si>
  <si>
    <t>b</t>
  </si>
  <si>
    <t>semirreduccion</t>
  </si>
  <si>
    <t>espesor semirreduccion</t>
  </si>
  <si>
    <t>Espesor Fe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</si>
</sst>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Aluminio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Al!$C$2:$C$14</c:f>
              <c:numCache>
                <c:formatCode>General</c:formatCode>
                <c:ptCount val="13"/>
                <c:pt idx="0">
                  <c:v>2.2</c:v>
                </c:pt>
                <c:pt idx="1">
                  <c:v>4.4</c:v>
                </c:pt>
                <c:pt idx="2">
                  <c:v>6.6</c:v>
                </c:pt>
                <c:pt idx="3">
                  <c:v>8.8</c:v>
                </c:pt>
                <c:pt idx="4">
                  <c:v>11</c:v>
                </c:pt>
                <c:pt idx="5">
                  <c:v>13.2</c:v>
                </c:pt>
                <c:pt idx="6">
                  <c:v>15.4</c:v>
                </c:pt>
                <c:pt idx="7">
                  <c:v>17.6</c:v>
                </c:pt>
                <c:pt idx="8">
                  <c:v>19.8</c:v>
                </c:pt>
                <c:pt idx="9">
                  <c:v>24.2</c:v>
                </c:pt>
                <c:pt idx="10">
                  <c:v>28.6</c:v>
                </c:pt>
                <c:pt idx="11">
                  <c:v>33</c:v>
                </c:pt>
                <c:pt idx="12">
                  <c:v>38.3</c:v>
                </c:pt>
              </c:numCache>
            </c:numRef>
          </c:xVal>
          <c:yVal>
            <c:numRef>
              <c:f>Al!$E$2:$E$14</c:f>
              <c:numCache>
                <c:formatCode>General</c:formatCode>
                <c:ptCount val="13"/>
                <c:pt idx="0">
                  <c:v>5809</c:v>
                </c:pt>
                <c:pt idx="1">
                  <c:v>5623</c:v>
                </c:pt>
                <c:pt idx="2">
                  <c:v>5618</c:v>
                </c:pt>
                <c:pt idx="3">
                  <c:v>5492</c:v>
                </c:pt>
                <c:pt idx="4">
                  <c:v>5455</c:v>
                </c:pt>
                <c:pt idx="5">
                  <c:v>5297</c:v>
                </c:pt>
                <c:pt idx="6">
                  <c:v>4995</c:v>
                </c:pt>
                <c:pt idx="7">
                  <c:v>4882</c:v>
                </c:pt>
                <c:pt idx="8">
                  <c:v>4828</c:v>
                </c:pt>
                <c:pt idx="9">
                  <c:v>4772</c:v>
                </c:pt>
                <c:pt idx="10">
                  <c:v>4358</c:v>
                </c:pt>
                <c:pt idx="11">
                  <c:v>4230</c:v>
                </c:pt>
                <c:pt idx="12">
                  <c:v>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71213"/>
        <c:axId val="218709366"/>
      </c:scatterChart>
      <c:valAx>
        <c:axId val="3174712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Espesor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09366"/>
        <c:crosses val="autoZero"/>
        <c:crossBetween val="midCat"/>
      </c:valAx>
      <c:valAx>
        <c:axId val="21870936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log(cuentas)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4712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Al!$C$2:$C$14</c:f>
              <c:numCache>
                <c:formatCode>General</c:formatCode>
                <c:ptCount val="13"/>
                <c:pt idx="0">
                  <c:v>2.2</c:v>
                </c:pt>
                <c:pt idx="1">
                  <c:v>4.4</c:v>
                </c:pt>
                <c:pt idx="2">
                  <c:v>6.6</c:v>
                </c:pt>
                <c:pt idx="3">
                  <c:v>8.8</c:v>
                </c:pt>
                <c:pt idx="4">
                  <c:v>11</c:v>
                </c:pt>
                <c:pt idx="5">
                  <c:v>13.2</c:v>
                </c:pt>
                <c:pt idx="6">
                  <c:v>15.4</c:v>
                </c:pt>
                <c:pt idx="7">
                  <c:v>17.6</c:v>
                </c:pt>
                <c:pt idx="8">
                  <c:v>19.8</c:v>
                </c:pt>
                <c:pt idx="9">
                  <c:v>24.2</c:v>
                </c:pt>
                <c:pt idx="10">
                  <c:v>28.6</c:v>
                </c:pt>
                <c:pt idx="11">
                  <c:v>33</c:v>
                </c:pt>
                <c:pt idx="12">
                  <c:v>38.3</c:v>
                </c:pt>
              </c:numCache>
            </c:numRef>
          </c:xVal>
          <c:yVal>
            <c:numRef>
              <c:f>Al!$F$2:$F$14</c:f>
              <c:numCache>
                <c:formatCode>General</c:formatCode>
                <c:ptCount val="13"/>
                <c:pt idx="0">
                  <c:v>3.76410137647623</c:v>
                </c:pt>
                <c:pt idx="1">
                  <c:v>3.7499680835094</c:v>
                </c:pt>
                <c:pt idx="2">
                  <c:v>3.74958173486556</c:v>
                </c:pt>
                <c:pt idx="3">
                  <c:v>3.73973052856472</c:v>
                </c:pt>
                <c:pt idx="4">
                  <c:v>3.73679475492436</c:v>
                </c:pt>
                <c:pt idx="5">
                  <c:v>3.7240299729356</c:v>
                </c:pt>
                <c:pt idx="6">
                  <c:v>3.698535492562</c:v>
                </c:pt>
                <c:pt idx="7">
                  <c:v>3.68859777508117</c:v>
                </c:pt>
                <c:pt idx="8">
                  <c:v>3.68376726142531</c:v>
                </c:pt>
                <c:pt idx="9">
                  <c:v>3.6787004349983</c:v>
                </c:pt>
                <c:pt idx="10">
                  <c:v>3.63928722591024</c:v>
                </c:pt>
                <c:pt idx="11">
                  <c:v>3.62634036737504</c:v>
                </c:pt>
                <c:pt idx="12">
                  <c:v>3.60906054993009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01562"/>
        <c:axId val="461268174"/>
      </c:scatterChart>
      <c:valAx>
        <c:axId val="9574015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268174"/>
        <c:crosses val="autoZero"/>
        <c:crossBetween val="midCat"/>
      </c:valAx>
      <c:valAx>
        <c:axId val="461268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4015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Fe!$C$2:$C$14</c:f>
              <c:numCache>
                <c:formatCode>General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37.5</c:v>
                </c:pt>
                <c:pt idx="12">
                  <c:v>39</c:v>
                </c:pt>
              </c:numCache>
            </c:numRef>
          </c:xVal>
          <c:yVal>
            <c:numRef>
              <c:f>Fe!$E$2:$E$14</c:f>
              <c:numCache>
                <c:formatCode>General</c:formatCode>
                <c:ptCount val="13"/>
                <c:pt idx="0">
                  <c:v>5793</c:v>
                </c:pt>
                <c:pt idx="1">
                  <c:v>5476</c:v>
                </c:pt>
                <c:pt idx="2">
                  <c:v>5038</c:v>
                </c:pt>
                <c:pt idx="3">
                  <c:v>4572</c:v>
                </c:pt>
                <c:pt idx="4">
                  <c:v>4274</c:v>
                </c:pt>
                <c:pt idx="5">
                  <c:v>3970</c:v>
                </c:pt>
                <c:pt idx="6">
                  <c:v>3600</c:v>
                </c:pt>
                <c:pt idx="7">
                  <c:v>3464</c:v>
                </c:pt>
                <c:pt idx="8">
                  <c:v>2888</c:v>
                </c:pt>
                <c:pt idx="9">
                  <c:v>2428</c:v>
                </c:pt>
                <c:pt idx="10">
                  <c:v>2159</c:v>
                </c:pt>
                <c:pt idx="11">
                  <c:v>1959</c:v>
                </c:pt>
                <c:pt idx="12">
                  <c:v>1799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56603"/>
        <c:axId val="414416290"/>
      </c:scatterChart>
      <c:valAx>
        <c:axId val="4449566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416290"/>
        <c:crosses val="autoZero"/>
        <c:crossBetween val="midCat"/>
      </c:valAx>
      <c:valAx>
        <c:axId val="41441629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566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9166666666667"/>
                  <c:y val="-0.0324074074074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Fe!$C$2:$C$14</c:f>
              <c:numCache>
                <c:formatCode>General</c:formatCode>
                <c:ptCount val="13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37.5</c:v>
                </c:pt>
                <c:pt idx="12">
                  <c:v>39</c:v>
                </c:pt>
              </c:numCache>
            </c:numRef>
          </c:xVal>
          <c:yVal>
            <c:numRef>
              <c:f>Fe!$F$2:$F$14</c:f>
              <c:numCache>
                <c:formatCode>General</c:formatCode>
                <c:ptCount val="13"/>
                <c:pt idx="0">
                  <c:v>3.76290352849906</c:v>
                </c:pt>
                <c:pt idx="1">
                  <c:v>3.73846343946195</c:v>
                </c:pt>
                <c:pt idx="2">
                  <c:v>3.70225816316209</c:v>
                </c:pt>
                <c:pt idx="3">
                  <c:v>3.66010622172324</c:v>
                </c:pt>
                <c:pt idx="4">
                  <c:v>3.63083451782805</c:v>
                </c:pt>
                <c:pt idx="5">
                  <c:v>3.59879050676311</c:v>
                </c:pt>
                <c:pt idx="6">
                  <c:v>3.55630250076729</c:v>
                </c:pt>
                <c:pt idx="7">
                  <c:v>3.53957788334531</c:v>
                </c:pt>
                <c:pt idx="8">
                  <c:v>3.4605971888976</c:v>
                </c:pt>
                <c:pt idx="9">
                  <c:v>3.38524868240322</c:v>
                </c:pt>
                <c:pt idx="10">
                  <c:v>3.33425264233423</c:v>
                </c:pt>
                <c:pt idx="11">
                  <c:v>3.29203443599474</c:v>
                </c:pt>
                <c:pt idx="12">
                  <c:v>3.25503116334555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4792"/>
        <c:axId val="991409466"/>
      </c:scatterChart>
      <c:valAx>
        <c:axId val="4489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409466"/>
        <c:crosses val="autoZero"/>
        <c:crossBetween val="midCat"/>
      </c:valAx>
      <c:valAx>
        <c:axId val="991409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3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Pb!$C$2:$C$16</c:f>
              <c:numCache>
                <c:formatCode>General</c:formatCode>
                <c:ptCount val="15"/>
                <c:pt idx="0">
                  <c:v>0.9</c:v>
                </c:pt>
                <c:pt idx="1">
                  <c:v>1.8</c:v>
                </c:pt>
                <c:pt idx="2">
                  <c:v>2.7</c:v>
                </c:pt>
                <c:pt idx="3">
                  <c:v>3.6</c:v>
                </c:pt>
                <c:pt idx="4">
                  <c:v>4.5</c:v>
                </c:pt>
                <c:pt idx="5">
                  <c:v>5.4</c:v>
                </c:pt>
                <c:pt idx="6">
                  <c:v>7.2</c:v>
                </c:pt>
                <c:pt idx="7">
                  <c:v>9</c:v>
                </c:pt>
                <c:pt idx="8">
                  <c:v>10.8</c:v>
                </c:pt>
                <c:pt idx="9">
                  <c:v>12.6</c:v>
                </c:pt>
                <c:pt idx="10">
                  <c:v>16.2</c:v>
                </c:pt>
                <c:pt idx="11">
                  <c:v>19.8</c:v>
                </c:pt>
                <c:pt idx="12">
                  <c:v>25.2</c:v>
                </c:pt>
                <c:pt idx="13">
                  <c:v>30.6</c:v>
                </c:pt>
                <c:pt idx="14">
                  <c:v>36.7</c:v>
                </c:pt>
              </c:numCache>
            </c:numRef>
          </c:xVal>
          <c:yVal>
            <c:numRef>
              <c:f>Pb!$E$2:$E$16</c:f>
              <c:numCache>
                <c:formatCode>General</c:formatCode>
                <c:ptCount val="15"/>
                <c:pt idx="0">
                  <c:v>6075</c:v>
                </c:pt>
                <c:pt idx="1">
                  <c:v>5799</c:v>
                </c:pt>
                <c:pt idx="2">
                  <c:v>5586</c:v>
                </c:pt>
                <c:pt idx="3">
                  <c:v>5320</c:v>
                </c:pt>
                <c:pt idx="4">
                  <c:v>5078</c:v>
                </c:pt>
                <c:pt idx="5">
                  <c:v>4786</c:v>
                </c:pt>
                <c:pt idx="6">
                  <c:v>4362</c:v>
                </c:pt>
                <c:pt idx="7">
                  <c:v>3902</c:v>
                </c:pt>
                <c:pt idx="8">
                  <c:v>3694</c:v>
                </c:pt>
                <c:pt idx="9">
                  <c:v>3146</c:v>
                </c:pt>
                <c:pt idx="10">
                  <c:v>2662</c:v>
                </c:pt>
                <c:pt idx="11">
                  <c:v>2221</c:v>
                </c:pt>
                <c:pt idx="12">
                  <c:v>1707</c:v>
                </c:pt>
                <c:pt idx="13">
                  <c:v>1184</c:v>
                </c:pt>
                <c:pt idx="14">
                  <c:v>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56603"/>
        <c:axId val="414416290"/>
      </c:scatterChart>
      <c:valAx>
        <c:axId val="4449566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416290"/>
        <c:crosses val="autoZero"/>
        <c:crossBetween val="midCat"/>
      </c:valAx>
      <c:valAx>
        <c:axId val="41441629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566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4722222222223"/>
                  <c:y val="0.19675925925925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Pb!$C$2:$C$16</c:f>
              <c:numCache>
                <c:formatCode>General</c:formatCode>
                <c:ptCount val="15"/>
                <c:pt idx="0">
                  <c:v>0.9</c:v>
                </c:pt>
                <c:pt idx="1">
                  <c:v>1.8</c:v>
                </c:pt>
                <c:pt idx="2">
                  <c:v>2.7</c:v>
                </c:pt>
                <c:pt idx="3">
                  <c:v>3.6</c:v>
                </c:pt>
                <c:pt idx="4">
                  <c:v>4.5</c:v>
                </c:pt>
                <c:pt idx="5">
                  <c:v>5.4</c:v>
                </c:pt>
                <c:pt idx="6">
                  <c:v>7.2</c:v>
                </c:pt>
                <c:pt idx="7">
                  <c:v>9</c:v>
                </c:pt>
                <c:pt idx="8">
                  <c:v>10.8</c:v>
                </c:pt>
                <c:pt idx="9">
                  <c:v>12.6</c:v>
                </c:pt>
                <c:pt idx="10">
                  <c:v>16.2</c:v>
                </c:pt>
                <c:pt idx="11">
                  <c:v>19.8</c:v>
                </c:pt>
                <c:pt idx="12">
                  <c:v>25.2</c:v>
                </c:pt>
                <c:pt idx="13">
                  <c:v>30.6</c:v>
                </c:pt>
                <c:pt idx="14">
                  <c:v>36.7</c:v>
                </c:pt>
              </c:numCache>
            </c:numRef>
          </c:xVal>
          <c:yVal>
            <c:numRef>
              <c:f>Pb!$F$2:$F$16</c:f>
              <c:numCache>
                <c:formatCode>General</c:formatCode>
                <c:ptCount val="15"/>
                <c:pt idx="0">
                  <c:v>3.78354628227035</c:v>
                </c:pt>
                <c:pt idx="1">
                  <c:v>3.76335310874822</c:v>
                </c:pt>
                <c:pt idx="2">
                  <c:v>3.74710093136499</c:v>
                </c:pt>
                <c:pt idx="3">
                  <c:v>3.72591163229505</c:v>
                </c:pt>
                <c:pt idx="4">
                  <c:v>3.7056926965377</c:v>
                </c:pt>
                <c:pt idx="5">
                  <c:v>3.67997269427742</c:v>
                </c:pt>
                <c:pt idx="6">
                  <c:v>3.63968566124268</c:v>
                </c:pt>
                <c:pt idx="7">
                  <c:v>3.5912872650585</c:v>
                </c:pt>
                <c:pt idx="8">
                  <c:v>3.56749689110422</c:v>
                </c:pt>
                <c:pt idx="9">
                  <c:v>3.49775871828727</c:v>
                </c:pt>
                <c:pt idx="10">
                  <c:v>3.42520805113866</c:v>
                </c:pt>
                <c:pt idx="11">
                  <c:v>3.34654855854847</c:v>
                </c:pt>
                <c:pt idx="12">
                  <c:v>3.23223352111473</c:v>
                </c:pt>
                <c:pt idx="13">
                  <c:v>3.0733517023869</c:v>
                </c:pt>
                <c:pt idx="14">
                  <c:v>2.92890769024395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34792"/>
        <c:axId val="991409466"/>
      </c:scatterChart>
      <c:valAx>
        <c:axId val="4489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409466"/>
        <c:crosses val="autoZero"/>
        <c:crossBetween val="midCat"/>
      </c:valAx>
      <c:valAx>
        <c:axId val="991409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3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1</xdr:row>
      <xdr:rowOff>63500</xdr:rowOff>
    </xdr:from>
    <xdr:to>
      <xdr:col>15</xdr:col>
      <xdr:colOff>228600</xdr:colOff>
      <xdr:row>16</xdr:row>
      <xdr:rowOff>44450</xdr:rowOff>
    </xdr:to>
    <xdr:graphicFrame>
      <xdr:nvGraphicFramePr>
        <xdr:cNvPr id="2" name="Gráfico 1"/>
        <xdr:cNvGraphicFramePr/>
      </xdr:nvGraphicFramePr>
      <xdr:xfrm>
        <a:off x="6153150" y="247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18</xdr:row>
      <xdr:rowOff>12700</xdr:rowOff>
    </xdr:from>
    <xdr:to>
      <xdr:col>14</xdr:col>
      <xdr:colOff>565150</xdr:colOff>
      <xdr:row>32</xdr:row>
      <xdr:rowOff>177800</xdr:rowOff>
    </xdr:to>
    <xdr:graphicFrame>
      <xdr:nvGraphicFramePr>
        <xdr:cNvPr id="3" name="Gráfico 2"/>
        <xdr:cNvGraphicFramePr/>
      </xdr:nvGraphicFramePr>
      <xdr:xfrm>
        <a:off x="5880100" y="3327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12700</xdr:colOff>
      <xdr:row>0</xdr:row>
      <xdr:rowOff>76200</xdr:rowOff>
    </xdr:from>
    <xdr:to>
      <xdr:col>14</xdr:col>
      <xdr:colOff>317500</xdr:colOff>
      <xdr:row>15</xdr:row>
      <xdr:rowOff>57150</xdr:rowOff>
    </xdr:to>
    <xdr:graphicFrame>
      <xdr:nvGraphicFramePr>
        <xdr:cNvPr id="2" name="Gráfico 1"/>
        <xdr:cNvGraphicFramePr/>
      </xdr:nvGraphicFramePr>
      <xdr:xfrm>
        <a:off x="5365750" y="76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16</xdr:row>
      <xdr:rowOff>82550</xdr:rowOff>
    </xdr:from>
    <xdr:to>
      <xdr:col>14</xdr:col>
      <xdr:colOff>273050</xdr:colOff>
      <xdr:row>31</xdr:row>
      <xdr:rowOff>63500</xdr:rowOff>
    </xdr:to>
    <xdr:graphicFrame>
      <xdr:nvGraphicFramePr>
        <xdr:cNvPr id="3" name="Gráfico 2"/>
        <xdr:cNvGraphicFramePr/>
      </xdr:nvGraphicFramePr>
      <xdr:xfrm>
        <a:off x="5321300" y="3028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12700</xdr:colOff>
      <xdr:row>0</xdr:row>
      <xdr:rowOff>76200</xdr:rowOff>
    </xdr:from>
    <xdr:to>
      <xdr:col>14</xdr:col>
      <xdr:colOff>317500</xdr:colOff>
      <xdr:row>19</xdr:row>
      <xdr:rowOff>57150</xdr:rowOff>
    </xdr:to>
    <xdr:graphicFrame>
      <xdr:nvGraphicFramePr>
        <xdr:cNvPr id="2" name="Gráfico 1"/>
        <xdr:cNvGraphicFramePr/>
      </xdr:nvGraphicFramePr>
      <xdr:xfrm>
        <a:off x="5365750" y="76200"/>
        <a:ext cx="4572000" cy="347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20</xdr:row>
      <xdr:rowOff>82550</xdr:rowOff>
    </xdr:from>
    <xdr:to>
      <xdr:col>14</xdr:col>
      <xdr:colOff>273050</xdr:colOff>
      <xdr:row>35</xdr:row>
      <xdr:rowOff>63500</xdr:rowOff>
    </xdr:to>
    <xdr:graphicFrame>
      <xdr:nvGraphicFramePr>
        <xdr:cNvPr id="3" name="Gráfico 2"/>
        <xdr:cNvGraphicFramePr/>
      </xdr:nvGraphicFramePr>
      <xdr:xfrm>
        <a:off x="5321300" y="3765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E16" sqref="E16"/>
    </sheetView>
  </sheetViews>
  <sheetFormatPr defaultColWidth="8.72727272727273" defaultRowHeight="14.5" outlineLevelCol="5"/>
  <cols>
    <col min="3" max="3" width="10.2727272727273" customWidth="1"/>
    <col min="4" max="4" width="12.8181818181818"/>
    <col min="5" max="5" width="18.3636363636364" customWidth="1"/>
    <col min="6" max="6" width="12.8181818181818"/>
  </cols>
  <sheetData>
    <row r="1" spans="1:6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250</v>
      </c>
      <c r="C2">
        <v>2.2</v>
      </c>
      <c r="D2">
        <v>6061</v>
      </c>
      <c r="E2">
        <f>D2-$A$7</f>
        <v>5809</v>
      </c>
      <c r="F2">
        <f>LOG(E2)</f>
        <v>3.76410137647623</v>
      </c>
    </row>
    <row r="3" spans="1:6">
      <c r="A3">
        <v>261</v>
      </c>
      <c r="C3">
        <f>C2+2.2</f>
        <v>4.4</v>
      </c>
      <c r="D3">
        <v>5875</v>
      </c>
      <c r="E3">
        <f t="shared" ref="E3:E8" si="0">D3-$A$7</f>
        <v>5623</v>
      </c>
      <c r="F3">
        <f t="shared" ref="F3:F14" si="1">LOG(E3)</f>
        <v>3.7499680835094</v>
      </c>
    </row>
    <row r="4" spans="1:6">
      <c r="A4">
        <v>260</v>
      </c>
      <c r="C4">
        <f t="shared" ref="C4:C9" si="2">C3+2.2</f>
        <v>6.6</v>
      </c>
      <c r="D4">
        <v>5870</v>
      </c>
      <c r="E4">
        <f t="shared" si="0"/>
        <v>5618</v>
      </c>
      <c r="F4">
        <f t="shared" si="1"/>
        <v>3.74958173486556</v>
      </c>
    </row>
    <row r="5" spans="1:6">
      <c r="A5">
        <v>237</v>
      </c>
      <c r="C5">
        <f t="shared" si="2"/>
        <v>8.8</v>
      </c>
      <c r="D5">
        <v>5744</v>
      </c>
      <c r="E5">
        <f t="shared" si="0"/>
        <v>5492</v>
      </c>
      <c r="F5">
        <f t="shared" si="1"/>
        <v>3.73973052856472</v>
      </c>
    </row>
    <row r="6" spans="3:6">
      <c r="C6">
        <f t="shared" si="2"/>
        <v>11</v>
      </c>
      <c r="D6">
        <v>5707</v>
      </c>
      <c r="E6">
        <f t="shared" si="0"/>
        <v>5455</v>
      </c>
      <c r="F6">
        <f t="shared" si="1"/>
        <v>3.73679475492436</v>
      </c>
    </row>
    <row r="7" spans="1:6">
      <c r="A7">
        <f>AVERAGE(A2:A5)</f>
        <v>252</v>
      </c>
      <c r="C7">
        <f t="shared" si="2"/>
        <v>13.2</v>
      </c>
      <c r="D7">
        <v>5549</v>
      </c>
      <c r="E7">
        <f t="shared" si="0"/>
        <v>5297</v>
      </c>
      <c r="F7">
        <f t="shared" si="1"/>
        <v>3.7240299729356</v>
      </c>
    </row>
    <row r="8" spans="3:6">
      <c r="C8">
        <f t="shared" si="2"/>
        <v>15.4</v>
      </c>
      <c r="D8">
        <v>5247</v>
      </c>
      <c r="E8">
        <f>D8-$A$7</f>
        <v>4995</v>
      </c>
      <c r="F8">
        <f t="shared" si="1"/>
        <v>3.698535492562</v>
      </c>
    </row>
    <row r="9" spans="1:6">
      <c r="A9" t="s">
        <v>5</v>
      </c>
      <c r="C9">
        <f t="shared" si="2"/>
        <v>17.6</v>
      </c>
      <c r="D9">
        <v>5134</v>
      </c>
      <c r="E9">
        <f>D9-$A$7</f>
        <v>4882</v>
      </c>
      <c r="F9">
        <f t="shared" si="1"/>
        <v>3.68859777508117</v>
      </c>
    </row>
    <row r="10" spans="1:6">
      <c r="A10">
        <v>6613</v>
      </c>
      <c r="B10">
        <f>A10-A7</f>
        <v>6361</v>
      </c>
      <c r="C10">
        <f>C9+2.2</f>
        <v>19.8</v>
      </c>
      <c r="D10">
        <v>5080</v>
      </c>
      <c r="E10">
        <f>D10-$A$7</f>
        <v>4828</v>
      </c>
      <c r="F10">
        <f t="shared" si="1"/>
        <v>3.68376726142531</v>
      </c>
    </row>
    <row r="11" spans="3:6">
      <c r="C11">
        <f t="shared" ref="C11:C13" si="3">C10+4.4</f>
        <v>24.2</v>
      </c>
      <c r="D11">
        <v>5024</v>
      </c>
      <c r="E11">
        <f>D11-$A$7</f>
        <v>4772</v>
      </c>
      <c r="F11">
        <f t="shared" si="1"/>
        <v>3.6787004349983</v>
      </c>
    </row>
    <row r="12" spans="3:6">
      <c r="C12">
        <f t="shared" si="3"/>
        <v>28.6</v>
      </c>
      <c r="D12">
        <v>4610</v>
      </c>
      <c r="E12">
        <f>D12-$A$7</f>
        <v>4358</v>
      </c>
      <c r="F12">
        <f t="shared" si="1"/>
        <v>3.63928722591024</v>
      </c>
    </row>
    <row r="13" spans="3:6">
      <c r="C13">
        <f t="shared" si="3"/>
        <v>33</v>
      </c>
      <c r="D13">
        <v>4482</v>
      </c>
      <c r="E13">
        <f>D13-$A$7</f>
        <v>4230</v>
      </c>
      <c r="F13">
        <f t="shared" si="1"/>
        <v>3.62634036737504</v>
      </c>
    </row>
    <row r="14" spans="3:6">
      <c r="C14">
        <f>C13+7.5-2.2</f>
        <v>38.3</v>
      </c>
      <c r="D14">
        <v>4317</v>
      </c>
      <c r="E14">
        <f>D14-$A$7</f>
        <v>4065</v>
      </c>
      <c r="F14">
        <f t="shared" si="1"/>
        <v>3.60906054993009</v>
      </c>
    </row>
    <row r="16" spans="1:6">
      <c r="A16" t="s">
        <v>6</v>
      </c>
      <c r="B16">
        <v>-0.0045</v>
      </c>
      <c r="C16"/>
      <c r="D16" t="s">
        <v>7</v>
      </c>
      <c r="E16">
        <f>10^F16</f>
        <v>5968.97829954636</v>
      </c>
      <c r="F16">
        <v>3.7759</v>
      </c>
    </row>
    <row r="17" spans="1:6">
      <c r="A17" t="s">
        <v>8</v>
      </c>
      <c r="B17">
        <v>3.7759</v>
      </c>
      <c r="C17"/>
      <c r="D17" t="s">
        <v>9</v>
      </c>
      <c r="E17">
        <f>E16/2</f>
        <v>2984.48914977318</v>
      </c>
      <c r="F17">
        <f>LOG(E17)</f>
        <v>3.47487000433602</v>
      </c>
    </row>
    <row r="19" spans="4:5">
      <c r="D19" t="s">
        <v>10</v>
      </c>
      <c r="E19">
        <f>(F17-B17)/B16</f>
        <v>66.8955545919958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topLeftCell="A2" workbookViewId="0">
      <selection activeCell="D19" sqref="D19"/>
    </sheetView>
  </sheetViews>
  <sheetFormatPr defaultColWidth="8.72727272727273" defaultRowHeight="14.5" outlineLevelCol="5"/>
  <cols>
    <col min="3" max="3" width="10.5454545454545" customWidth="1"/>
    <col min="5" max="5" width="18.3636363636364" customWidth="1"/>
    <col min="6" max="6" width="12.8181818181818"/>
  </cols>
  <sheetData>
    <row r="1" spans="1:6">
      <c r="A1" t="s">
        <v>0</v>
      </c>
      <c r="C1" t="s">
        <v>11</v>
      </c>
      <c r="D1" t="s">
        <v>2</v>
      </c>
      <c r="E1" t="s">
        <v>3</v>
      </c>
      <c r="F1" t="s">
        <v>4</v>
      </c>
    </row>
    <row r="2" spans="1:6">
      <c r="A2">
        <v>250</v>
      </c>
      <c r="C2">
        <v>2.5</v>
      </c>
      <c r="D2">
        <v>6045</v>
      </c>
      <c r="E2">
        <f t="shared" ref="E2:E14" si="0">D2-$A$7</f>
        <v>5793</v>
      </c>
      <c r="F2">
        <f t="shared" ref="F2:F14" si="1">LOG(E2)</f>
        <v>3.76290352849906</v>
      </c>
    </row>
    <row r="3" spans="1:6">
      <c r="A3">
        <v>261</v>
      </c>
      <c r="C3">
        <v>5</v>
      </c>
      <c r="D3">
        <v>5728</v>
      </c>
      <c r="E3">
        <f t="shared" si="0"/>
        <v>5476</v>
      </c>
      <c r="F3">
        <f t="shared" si="1"/>
        <v>3.73846343946195</v>
      </c>
    </row>
    <row r="4" spans="1:6">
      <c r="A4">
        <v>260</v>
      </c>
      <c r="C4">
        <v>7.5</v>
      </c>
      <c r="D4">
        <v>5290</v>
      </c>
      <c r="E4">
        <f t="shared" si="0"/>
        <v>5038</v>
      </c>
      <c r="F4">
        <f t="shared" si="1"/>
        <v>3.70225816316209</v>
      </c>
    </row>
    <row r="5" spans="1:6">
      <c r="A5">
        <v>237</v>
      </c>
      <c r="C5">
        <v>10</v>
      </c>
      <c r="D5">
        <v>4824</v>
      </c>
      <c r="E5">
        <f t="shared" si="0"/>
        <v>4572</v>
      </c>
      <c r="F5">
        <f t="shared" si="1"/>
        <v>3.66010622172324</v>
      </c>
    </row>
    <row r="6" spans="3:6">
      <c r="C6">
        <v>12.5</v>
      </c>
      <c r="D6">
        <v>4526</v>
      </c>
      <c r="E6">
        <f t="shared" si="0"/>
        <v>4274</v>
      </c>
      <c r="F6">
        <f t="shared" si="1"/>
        <v>3.63083451782805</v>
      </c>
    </row>
    <row r="7" spans="1:6">
      <c r="A7">
        <f>AVERAGE(A2:A5)</f>
        <v>252</v>
      </c>
      <c r="C7">
        <v>15</v>
      </c>
      <c r="D7">
        <v>4222</v>
      </c>
      <c r="E7">
        <f t="shared" si="0"/>
        <v>3970</v>
      </c>
      <c r="F7">
        <f t="shared" si="1"/>
        <v>3.59879050676311</v>
      </c>
    </row>
    <row r="8" spans="3:6">
      <c r="C8">
        <v>17.5</v>
      </c>
      <c r="D8">
        <v>3852</v>
      </c>
      <c r="E8">
        <f t="shared" si="0"/>
        <v>3600</v>
      </c>
      <c r="F8">
        <f t="shared" si="1"/>
        <v>3.55630250076729</v>
      </c>
    </row>
    <row r="9" spans="1:6">
      <c r="A9" t="s">
        <v>5</v>
      </c>
      <c r="C9">
        <v>20</v>
      </c>
      <c r="D9">
        <v>3716</v>
      </c>
      <c r="E9">
        <f t="shared" si="0"/>
        <v>3464</v>
      </c>
      <c r="F9">
        <f t="shared" si="1"/>
        <v>3.53957788334531</v>
      </c>
    </row>
    <row r="10" spans="1:6">
      <c r="A10">
        <v>6613</v>
      </c>
      <c r="B10">
        <f>A10-A7</f>
        <v>6361</v>
      </c>
      <c r="C10">
        <v>25</v>
      </c>
      <c r="D10">
        <v>3140</v>
      </c>
      <c r="E10">
        <f t="shared" si="0"/>
        <v>2888</v>
      </c>
      <c r="F10">
        <f t="shared" si="1"/>
        <v>3.4605971888976</v>
      </c>
    </row>
    <row r="11" spans="3:6">
      <c r="C11">
        <v>30</v>
      </c>
      <c r="D11">
        <v>2680</v>
      </c>
      <c r="E11">
        <f t="shared" si="0"/>
        <v>2428</v>
      </c>
      <c r="F11">
        <f t="shared" si="1"/>
        <v>3.38524868240322</v>
      </c>
    </row>
    <row r="12" spans="3:6">
      <c r="C12">
        <v>35</v>
      </c>
      <c r="D12">
        <v>2411</v>
      </c>
      <c r="E12">
        <f t="shared" si="0"/>
        <v>2159</v>
      </c>
      <c r="F12">
        <f t="shared" si="1"/>
        <v>3.33425264233423</v>
      </c>
    </row>
    <row r="13" spans="3:6">
      <c r="C13">
        <v>37.5</v>
      </c>
      <c r="D13">
        <v>2211</v>
      </c>
      <c r="E13">
        <f t="shared" si="0"/>
        <v>1959</v>
      </c>
      <c r="F13">
        <f t="shared" si="1"/>
        <v>3.29203443599474</v>
      </c>
    </row>
    <row r="14" spans="3:6">
      <c r="C14">
        <v>39</v>
      </c>
      <c r="D14">
        <v>2051</v>
      </c>
      <c r="E14">
        <f t="shared" si="0"/>
        <v>1799</v>
      </c>
      <c r="F14">
        <f t="shared" si="1"/>
        <v>3.25503116334555</v>
      </c>
    </row>
    <row r="16" spans="1:6">
      <c r="A16" t="s">
        <v>6</v>
      </c>
      <c r="B16">
        <v>-0.0137</v>
      </c>
      <c r="C16"/>
      <c r="D16" t="s">
        <v>7</v>
      </c>
      <c r="E16">
        <f>10^F16</f>
        <v>6347.460398327</v>
      </c>
      <c r="F16">
        <v>3.8026</v>
      </c>
    </row>
    <row r="17" spans="1:6">
      <c r="A17" t="s">
        <v>8</v>
      </c>
      <c r="B17">
        <v>3.8026</v>
      </c>
      <c r="C17"/>
      <c r="D17" t="s">
        <v>9</v>
      </c>
      <c r="E17">
        <f>E16/2</f>
        <v>3173.7301991635</v>
      </c>
      <c r="F17">
        <f>LOG(E17)</f>
        <v>3.50157000433602</v>
      </c>
    </row>
    <row r="19" spans="4:5">
      <c r="D19" t="s">
        <v>10</v>
      </c>
      <c r="E19">
        <f>(F17-B17)/B16</f>
        <v>21.9729923842322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opLeftCell="A3" workbookViewId="0">
      <selection activeCell="B10" sqref="B10"/>
    </sheetView>
  </sheetViews>
  <sheetFormatPr defaultColWidth="8.72727272727273" defaultRowHeight="14.5" outlineLevelCol="5"/>
  <cols>
    <col min="3" max="3" width="10.5454545454545" customWidth="1"/>
    <col min="5" max="5" width="18.3636363636364" customWidth="1"/>
    <col min="6" max="6" width="12.8181818181818"/>
  </cols>
  <sheetData>
    <row r="1" spans="1:6">
      <c r="A1" t="s">
        <v>0</v>
      </c>
      <c r="C1" t="s">
        <v>11</v>
      </c>
      <c r="D1" t="s">
        <v>2</v>
      </c>
      <c r="E1" t="s">
        <v>3</v>
      </c>
      <c r="F1" t="s">
        <v>4</v>
      </c>
    </row>
    <row r="2" spans="1:6">
      <c r="A2">
        <v>250</v>
      </c>
      <c r="C2">
        <v>0.9</v>
      </c>
      <c r="D2">
        <v>6327</v>
      </c>
      <c r="E2">
        <f t="shared" ref="E2:E14" si="0">D2-$A$7</f>
        <v>6075</v>
      </c>
      <c r="F2">
        <f t="shared" ref="F2:F14" si="1">LOG(E2)</f>
        <v>3.78354628227035</v>
      </c>
    </row>
    <row r="3" spans="1:6">
      <c r="A3">
        <v>261</v>
      </c>
      <c r="C3">
        <f>C2+0.9</f>
        <v>1.8</v>
      </c>
      <c r="D3">
        <v>6051</v>
      </c>
      <c r="E3">
        <f t="shared" si="0"/>
        <v>5799</v>
      </c>
      <c r="F3">
        <f t="shared" si="1"/>
        <v>3.76335310874822</v>
      </c>
    </row>
    <row r="4" spans="1:6">
      <c r="A4">
        <v>260</v>
      </c>
      <c r="C4">
        <f>C3+0.9</f>
        <v>2.7</v>
      </c>
      <c r="D4">
        <v>5838</v>
      </c>
      <c r="E4">
        <f t="shared" si="0"/>
        <v>5586</v>
      </c>
      <c r="F4">
        <f t="shared" si="1"/>
        <v>3.74710093136499</v>
      </c>
    </row>
    <row r="5" spans="1:6">
      <c r="A5">
        <v>237</v>
      </c>
      <c r="C5">
        <f>C4+0.9</f>
        <v>3.6</v>
      </c>
      <c r="D5">
        <v>5572</v>
      </c>
      <c r="E5">
        <f t="shared" si="0"/>
        <v>5320</v>
      </c>
      <c r="F5">
        <f t="shared" si="1"/>
        <v>3.72591163229505</v>
      </c>
    </row>
    <row r="6" spans="3:6">
      <c r="C6">
        <f>C5+0.9</f>
        <v>4.5</v>
      </c>
      <c r="D6">
        <v>5330</v>
      </c>
      <c r="E6">
        <f t="shared" si="0"/>
        <v>5078</v>
      </c>
      <c r="F6">
        <f t="shared" si="1"/>
        <v>3.7056926965377</v>
      </c>
    </row>
    <row r="7" spans="1:6">
      <c r="A7">
        <f>AVERAGE(A2:A5)</f>
        <v>252</v>
      </c>
      <c r="C7">
        <f>C6+0.9</f>
        <v>5.4</v>
      </c>
      <c r="D7">
        <v>5038</v>
      </c>
      <c r="E7">
        <f t="shared" si="0"/>
        <v>4786</v>
      </c>
      <c r="F7">
        <f t="shared" si="1"/>
        <v>3.67997269427742</v>
      </c>
    </row>
    <row r="8" spans="3:6">
      <c r="C8">
        <f>C7+1.8</f>
        <v>7.2</v>
      </c>
      <c r="D8">
        <v>4614</v>
      </c>
      <c r="E8">
        <f t="shared" si="0"/>
        <v>4362</v>
      </c>
      <c r="F8">
        <f t="shared" si="1"/>
        <v>3.63968566124268</v>
      </c>
    </row>
    <row r="9" spans="1:6">
      <c r="A9" t="s">
        <v>5</v>
      </c>
      <c r="C9">
        <f t="shared" ref="C9:C14" si="2">C8+1.8</f>
        <v>9</v>
      </c>
      <c r="D9">
        <v>4154</v>
      </c>
      <c r="E9">
        <f t="shared" si="0"/>
        <v>3902</v>
      </c>
      <c r="F9">
        <f t="shared" si="1"/>
        <v>3.5912872650585</v>
      </c>
    </row>
    <row r="10" spans="1:6">
      <c r="A10">
        <v>6613</v>
      </c>
      <c r="B10">
        <f>A10-A7</f>
        <v>6361</v>
      </c>
      <c r="C10">
        <f t="shared" si="2"/>
        <v>10.8</v>
      </c>
      <c r="D10">
        <v>3946</v>
      </c>
      <c r="E10">
        <f t="shared" si="0"/>
        <v>3694</v>
      </c>
      <c r="F10">
        <f t="shared" si="1"/>
        <v>3.56749689110422</v>
      </c>
    </row>
    <row r="11" spans="3:6">
      <c r="C11">
        <f t="shared" si="2"/>
        <v>12.6</v>
      </c>
      <c r="D11">
        <v>3398</v>
      </c>
      <c r="E11">
        <f t="shared" si="0"/>
        <v>3146</v>
      </c>
      <c r="F11">
        <f t="shared" si="1"/>
        <v>3.49775871828727</v>
      </c>
    </row>
    <row r="12" spans="3:6">
      <c r="C12">
        <f>C11+1.8*2</f>
        <v>16.2</v>
      </c>
      <c r="D12">
        <v>2914</v>
      </c>
      <c r="E12">
        <f t="shared" si="0"/>
        <v>2662</v>
      </c>
      <c r="F12">
        <f t="shared" si="1"/>
        <v>3.42520805113866</v>
      </c>
    </row>
    <row r="13" spans="3:6">
      <c r="C13">
        <f>C12+1.8*2</f>
        <v>19.8</v>
      </c>
      <c r="D13">
        <v>2473</v>
      </c>
      <c r="E13">
        <f t="shared" si="0"/>
        <v>2221</v>
      </c>
      <c r="F13">
        <f t="shared" si="1"/>
        <v>3.34654855854847</v>
      </c>
    </row>
    <row r="14" spans="3:6">
      <c r="C14">
        <f>C13+5.4</f>
        <v>25.2</v>
      </c>
      <c r="D14">
        <v>1959</v>
      </c>
      <c r="E14">
        <f t="shared" si="0"/>
        <v>1707</v>
      </c>
      <c r="F14">
        <f t="shared" si="1"/>
        <v>3.23223352111473</v>
      </c>
    </row>
    <row r="15" spans="3:6">
      <c r="C15">
        <f>C14+5.4</f>
        <v>30.6</v>
      </c>
      <c r="D15">
        <v>1436</v>
      </c>
      <c r="E15">
        <f>D15-$A$7</f>
        <v>1184</v>
      </c>
      <c r="F15">
        <f>LOG(E15)</f>
        <v>3.0733517023869</v>
      </c>
    </row>
    <row r="16" spans="3:6">
      <c r="C16">
        <f>C15+6.1</f>
        <v>36.7</v>
      </c>
      <c r="D16">
        <v>1101</v>
      </c>
      <c r="E16">
        <f>D16-$A$7</f>
        <v>849</v>
      </c>
      <c r="F16">
        <f>LOG(E16)</f>
        <v>2.92890769024395</v>
      </c>
    </row>
    <row r="20" spans="1:6">
      <c r="A20" t="s">
        <v>6</v>
      </c>
      <c r="B20">
        <v>-0.0238</v>
      </c>
      <c r="D20" t="s">
        <v>7</v>
      </c>
      <c r="E20">
        <f>10^F20</f>
        <v>6459.51632269626</v>
      </c>
      <c r="F20">
        <v>3.8102</v>
      </c>
    </row>
    <row r="21" spans="1:6">
      <c r="A21" t="s">
        <v>8</v>
      </c>
      <c r="B21">
        <v>3.8102</v>
      </c>
      <c r="D21" t="s">
        <v>9</v>
      </c>
      <c r="E21">
        <f>E20/2</f>
        <v>3229.75816134813</v>
      </c>
      <c r="F21">
        <f>LOG(E21)</f>
        <v>3.50917000433602</v>
      </c>
    </row>
    <row r="23" spans="4:5">
      <c r="D23" t="s">
        <v>10</v>
      </c>
      <c r="E23">
        <f>(F21-B21)/B20</f>
        <v>12.6483191455454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</vt:lpstr>
      <vt:lpstr>Fe</vt:lpstr>
      <vt:lpstr>Pb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</dc:creator>
  <cp:lastModifiedBy>inmac</cp:lastModifiedBy>
  <dcterms:created xsi:type="dcterms:W3CDTF">2024-03-05T09:16:21Z</dcterms:created>
  <dcterms:modified xsi:type="dcterms:W3CDTF">2024-03-05T11:24:47Z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139901A5AF974E01B78A0C5D88829642_11</vt:lpwstr>
  </property>
  <property fmtid="{D5CDD505-2E9C-101B-9397-08002B2CF9AE}" pid="3" name="KSOProductBuildVer">
    <vt:lpwstr>3082-12.2.0.13489</vt:lpwstr>
  </property>
</Properties>
</file>