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21541384\Downloads\"/>
    </mc:Choice>
  </mc:AlternateContent>
  <bookViews>
    <workbookView xWindow="0" yWindow="0" windowWidth="21600" windowHeight="9600" tabRatio="500"/>
  </bookViews>
  <sheets>
    <sheet name="Ejercicio" sheetId="1" r:id="rId1"/>
    <sheet name="Configurador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9" i="1" l="1"/>
  <c r="E3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7" i="1"/>
  <c r="F34" i="1"/>
  <c r="F38" i="1"/>
  <c r="D34" i="1"/>
  <c r="G34" i="1" l="1"/>
  <c r="R26" i="1"/>
  <c r="R22" i="1"/>
  <c r="R19" i="1"/>
  <c r="R14" i="1"/>
  <c r="R10" i="1"/>
  <c r="Q2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9" i="1"/>
  <c r="M8" i="1"/>
  <c r="L27" i="1"/>
  <c r="R27" i="1" s="1"/>
  <c r="S27" i="1" s="1"/>
  <c r="L26" i="1"/>
  <c r="Q26" i="1" s="1"/>
  <c r="L25" i="1"/>
  <c r="R25" i="1" s="1"/>
  <c r="L24" i="1"/>
  <c r="Q24" i="1" s="1"/>
  <c r="L23" i="1"/>
  <c r="Q23" i="1" s="1"/>
  <c r="L22" i="1"/>
  <c r="Q22" i="1" s="1"/>
  <c r="S22" i="1" s="1"/>
  <c r="L21" i="1"/>
  <c r="R21" i="1" s="1"/>
  <c r="L20" i="1"/>
  <c r="Q20" i="1" s="1"/>
  <c r="L19" i="1"/>
  <c r="Q19" i="1" s="1"/>
  <c r="L18" i="1"/>
  <c r="R18" i="1" s="1"/>
  <c r="L17" i="1"/>
  <c r="R17" i="1" s="1"/>
  <c r="L16" i="1"/>
  <c r="Q16" i="1" s="1"/>
  <c r="L15" i="1"/>
  <c r="R15" i="1" s="1"/>
  <c r="L14" i="1"/>
  <c r="Q14" i="1" s="1"/>
  <c r="S14" i="1" s="1"/>
  <c r="L13" i="1"/>
  <c r="R13" i="1" s="1"/>
  <c r="L12" i="1"/>
  <c r="Q12" i="1" s="1"/>
  <c r="L11" i="1"/>
  <c r="Q11" i="1" s="1"/>
  <c r="L10" i="1"/>
  <c r="Q10" i="1" s="1"/>
  <c r="L9" i="1"/>
  <c r="R9" i="1" s="1"/>
  <c r="L8" i="1"/>
  <c r="Q8" i="1" s="1"/>
  <c r="S17" i="1" l="1"/>
  <c r="Q17" i="1"/>
  <c r="S10" i="1"/>
  <c r="S26" i="1"/>
  <c r="Q18" i="1"/>
  <c r="S18" i="1" s="1"/>
  <c r="Q13" i="1"/>
  <c r="S13" i="1" s="1"/>
  <c r="R11" i="1"/>
  <c r="S11" i="1" s="1"/>
  <c r="R16" i="1"/>
  <c r="S16" i="1" s="1"/>
  <c r="R20" i="1"/>
  <c r="S20" i="1" s="1"/>
  <c r="R24" i="1"/>
  <c r="S24" i="1" s="1"/>
  <c r="R23" i="1"/>
  <c r="S23" i="1" s="1"/>
  <c r="Q9" i="1"/>
  <c r="S9" i="1" s="1"/>
  <c r="Q21" i="1"/>
  <c r="S21" i="1" s="1"/>
  <c r="Q25" i="1"/>
  <c r="S25" i="1" s="1"/>
  <c r="S19" i="1"/>
  <c r="R8" i="1"/>
  <c r="R12" i="1"/>
  <c r="S12" i="1" s="1"/>
  <c r="Q15" i="1"/>
  <c r="S15" i="1"/>
  <c r="S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8" i="1"/>
  <c r="W23" i="1" l="1"/>
  <c r="W20" i="1"/>
  <c r="W27" i="1"/>
  <c r="W24" i="1"/>
  <c r="W22" i="1"/>
  <c r="W19" i="1"/>
  <c r="W16" i="1"/>
  <c r="W14" i="1"/>
  <c r="W11" i="1"/>
  <c r="W9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D9" i="2"/>
  <c r="E9" i="2"/>
  <c r="F9" i="2"/>
  <c r="G9" i="2"/>
  <c r="H9" i="2"/>
  <c r="I9" i="2"/>
  <c r="C9" i="2"/>
  <c r="D8" i="2"/>
  <c r="E8" i="2"/>
  <c r="F8" i="2"/>
  <c r="G8" i="2"/>
  <c r="H8" i="2"/>
  <c r="I8" i="2"/>
  <c r="C8" i="2"/>
  <c r="W10" i="1"/>
  <c r="W12" i="1"/>
  <c r="W15" i="1"/>
  <c r="W18" i="1"/>
  <c r="W21" i="1"/>
  <c r="W26" i="1"/>
  <c r="W8" i="1"/>
  <c r="W25" i="1" l="1"/>
  <c r="W17" i="1"/>
  <c r="W13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L6" authorId="0" shapeId="0">
      <text>
        <r>
          <rPr>
            <sz val="10"/>
            <color rgb="FF000000"/>
            <rFont val="Calibri"/>
            <family val="2"/>
          </rPr>
          <t>Rating medio del usuario ZERO, considerando s</t>
        </r>
        <r>
          <rPr>
            <sz val="10"/>
            <color rgb="FF000000"/>
            <rFont val="Calibri"/>
            <family val="2"/>
          </rPr>
          <t xml:space="preserve">ólo </t>
        </r>
        <r>
          <rPr>
            <sz val="10"/>
            <color rgb="FF000000"/>
            <rFont val="Calibri"/>
            <family val="2"/>
          </rPr>
          <t xml:space="preserve">los items que comparte con el UsuarioX
</t>
        </r>
      </text>
    </comment>
    <comment ref="M6" authorId="0" shapeId="0">
      <text>
        <r>
          <rPr>
            <sz val="10"/>
            <color rgb="FF000000"/>
            <rFont val="Calibri"/>
            <family val="2"/>
          </rPr>
          <t>Rating medio del UsuarioX considerando s</t>
        </r>
        <r>
          <rPr>
            <sz val="10"/>
            <color rgb="FF000000"/>
            <rFont val="Calibri"/>
            <family val="2"/>
          </rPr>
          <t>ólo los ítems que comparte con el Usuario ZERO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V6" authorId="0" shapeId="0">
      <text>
        <r>
          <rPr>
            <sz val="10"/>
            <color rgb="FF000000"/>
            <rFont val="Tahoma"/>
            <family val="2"/>
          </rPr>
          <t>Resultado utilizando la funci</t>
        </r>
        <r>
          <rPr>
            <sz val="10"/>
            <color rgb="FF000000"/>
            <rFont val="Tahoma"/>
            <family val="2"/>
          </rPr>
          <t xml:space="preserve">ón pearson() de Excel
</t>
        </r>
      </text>
    </comment>
  </commentList>
</comments>
</file>

<file path=xl/sharedStrings.xml><?xml version="1.0" encoding="utf-8"?>
<sst xmlns="http://schemas.openxmlformats.org/spreadsheetml/2006/main" count="126" uniqueCount="50">
  <si>
    <t>RATINGS</t>
  </si>
  <si>
    <t>e1</t>
  </si>
  <si>
    <t>e2</t>
  </si>
  <si>
    <t>e3</t>
  </si>
  <si>
    <t>e4</t>
  </si>
  <si>
    <t>e5</t>
  </si>
  <si>
    <t>e6</t>
  </si>
  <si>
    <t>*</t>
  </si>
  <si>
    <t>Usuario1</t>
  </si>
  <si>
    <t>Usuario2</t>
  </si>
  <si>
    <t>Usuario3</t>
  </si>
  <si>
    <t>Usuario4</t>
  </si>
  <si>
    <t>Usuario5</t>
  </si>
  <si>
    <t>Usuario6</t>
  </si>
  <si>
    <t>Usuario7</t>
  </si>
  <si>
    <t>Usuario8</t>
  </si>
  <si>
    <t>Usuario9</t>
  </si>
  <si>
    <t>Usuario10</t>
  </si>
  <si>
    <t>Usuario11</t>
  </si>
  <si>
    <t>Usuario12</t>
  </si>
  <si>
    <t>Usuario13</t>
  </si>
  <si>
    <t>Usuario14</t>
  </si>
  <si>
    <t>Usuario15</t>
  </si>
  <si>
    <t>Usuario16</t>
  </si>
  <si>
    <t>Usuario17</t>
  </si>
  <si>
    <t>Usuario18</t>
  </si>
  <si>
    <t>Usuario19</t>
  </si>
  <si>
    <t>Usuario20</t>
  </si>
  <si>
    <t>Usuario Origen</t>
  </si>
  <si>
    <t>Usuario Destino</t>
  </si>
  <si>
    <t>Numerador</t>
  </si>
  <si>
    <t>Denominador</t>
  </si>
  <si>
    <t>Resultado</t>
  </si>
  <si>
    <t>Valora el ítem (S/N)</t>
  </si>
  <si>
    <t>Check</t>
  </si>
  <si>
    <t>Medias</t>
  </si>
  <si>
    <t>Valoraciones</t>
  </si>
  <si>
    <t>Valor con FX PEARSON()</t>
  </si>
  <si>
    <t>Predicciones</t>
  </si>
  <si>
    <t>e7</t>
  </si>
  <si>
    <t>Media global (e1 - e7)</t>
  </si>
  <si>
    <t>X</t>
  </si>
  <si>
    <t>Zero</t>
  </si>
  <si>
    <t>Tabla para generar datos aleatorios.
Las 3 primeras filas son estáticas para asegurar al menos 2 usuarios similares al objetivo.
Los "0" indican que un usuario NO HA VALORADO ese ítem.</t>
  </si>
  <si>
    <t>media de Zero</t>
  </si>
  <si>
    <t>pred(zero, e7) =</t>
  </si>
  <si>
    <t>Media de Zero con UserX</t>
  </si>
  <si>
    <t>Media de UserX con Zero</t>
  </si>
  <si>
    <t>SIMILITUDES</t>
  </si>
  <si>
    <t xml:space="preserve">Tabla de trabajo: Las 3 primeras filas están "forzadas". Son el usuario de referencia y 2 usuarios parecidos a él.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</si>
</sst>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6" tint="-0.499984740745262"/>
      <name val="Calibri"/>
      <family val="2"/>
      <scheme val="minor"/>
    </font>
    <font>
      <b/>
      <sz val="20"/>
      <color rgb="FF4F6228"/>
      <name val="Calibri"/>
      <family val="2"/>
      <scheme val="minor"/>
    </font>
    <font>
      <sz val="12"/>
      <color theme="1" tint="0.499984740745262"/>
      <name val="Calibri"/>
      <family val="2"/>
    </font>
    <font>
      <sz val="12"/>
      <color theme="6" tint="-0.499984740745262"/>
      <name val="Calibri"/>
      <family val="2"/>
      <scheme val="minor"/>
    </font>
    <font>
      <sz val="12"/>
      <color rgb="FF002060"/>
      <name val="Calibri"/>
      <family val="2"/>
    </font>
    <font>
      <b/>
      <sz val="12"/>
      <color rgb="FF00206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EE7D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98B954"/>
      </bottom>
      <diagonal/>
    </border>
    <border>
      <left style="thin">
        <color rgb="FF98B954"/>
      </left>
      <right/>
      <top style="thin">
        <color rgb="FF98B954"/>
      </top>
      <bottom/>
      <diagonal/>
    </border>
    <border>
      <left/>
      <right/>
      <top style="thin">
        <color rgb="FF98B954"/>
      </top>
      <bottom/>
      <diagonal/>
    </border>
    <border>
      <left/>
      <right style="thin">
        <color rgb="FF98B954"/>
      </right>
      <top style="thin">
        <color rgb="FF98B95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4" fillId="7" borderId="5" xfId="0" applyNumberFormat="1" applyFont="1" applyFill="1" applyBorder="1" applyAlignment="1">
      <alignment horizontal="center" vertical="center" wrapText="1"/>
    </xf>
    <xf numFmtId="0" fontId="0" fillId="7" borderId="5" xfId="0" applyFill="1" applyBorder="1"/>
    <xf numFmtId="0" fontId="15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8" borderId="5" xfId="0" applyFont="1" applyFill="1" applyBorder="1" applyAlignment="1">
      <alignment horizontal="center" vertical="center" wrapText="1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8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63501</xdr:colOff>
      <xdr:row>28</xdr:row>
      <xdr:rowOff>24396</xdr:rowOff>
    </xdr:from>
    <xdr:to>
      <xdr:col>19</xdr:col>
      <xdr:colOff>268768</xdr:colOff>
      <xdr:row>31</xdr:row>
      <xdr:rowOff>88900</xdr:rowOff>
    </xdr:to>
    <xdr:pic>
      <xdr:nvPicPr>
        <xdr:cNvPr id="2" name="Imagen 1" descr="Captura de pantalla 2013-11-22 a la(s) 17.10.0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0301" y="6247396"/>
          <a:ext cx="3805717" cy="801104"/>
        </a:xfrm>
        <a:prstGeom prst="rect">
          <a:avLst/>
        </a:prstGeom>
        <a:ln>
          <a:solidFill>
            <a:schemeClr val="tx2">
              <a:lumMod val="50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28</xdr:row>
      <xdr:rowOff>39416</xdr:rowOff>
    </xdr:from>
    <xdr:to>
      <xdr:col>7</xdr:col>
      <xdr:colOff>482040</xdr:colOff>
      <xdr:row>30</xdr:row>
      <xdr:rowOff>182563</xdr:rowOff>
    </xdr:to>
    <xdr:pic>
      <xdr:nvPicPr>
        <xdr:cNvPr id="3" name="Imagen 2" descr="Captura de pantalla 2013-11-27 a la(s) 16.54.4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200" y="6262416"/>
          <a:ext cx="3962400" cy="676547"/>
        </a:xfrm>
        <a:prstGeom prst="rect">
          <a:avLst/>
        </a:prstGeom>
        <a:ln>
          <a:solidFill>
            <a:schemeClr val="tx2">
              <a:lumMod val="50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38"/>
  <sheetViews>
    <sheetView tabSelected="1" zoomScale="70" zoomScaleNormal="70" zoomScalePageLayoutView="80" workbookViewId="0">
      <pane ySplit="7" topLeftCell="A8" activePane="bottomLeft" state="frozen"/>
      <selection pane="bottomLeft" activeCell="T12" sqref="T12"/>
    </sheetView>
  </sheetViews>
  <sheetFormatPr baseColWidth="10" defaultRowHeight="15.75" x14ac:dyDescent="0.25"/>
  <cols>
    <col min="1" max="1" width="2.125" bestFit="1" customWidth="1"/>
    <col min="3" max="4" width="9.875" customWidth="1"/>
    <col min="5" max="5" width="12.5" bestFit="1" customWidth="1"/>
    <col min="6" max="6" width="13.875" customWidth="1"/>
    <col min="7" max="9" width="9.875" customWidth="1"/>
    <col min="10" max="10" width="5.875" style="14" customWidth="1"/>
    <col min="11" max="12" width="12.375" customWidth="1"/>
    <col min="13" max="13" width="13.375" customWidth="1"/>
    <col min="14" max="14" width="5.875" customWidth="1"/>
    <col min="17" max="17" width="11.375" customWidth="1"/>
    <col min="18" max="18" width="13.375" bestFit="1" customWidth="1"/>
    <col min="19" max="19" width="11.875" bestFit="1" customWidth="1"/>
    <col min="21" max="21" width="5" customWidth="1"/>
    <col min="22" max="22" width="12.5" bestFit="1" customWidth="1"/>
  </cols>
  <sheetData>
    <row r="3" spans="1:23" ht="26.25" x14ac:dyDescent="0.4">
      <c r="B3" s="4" t="s">
        <v>36</v>
      </c>
      <c r="O3" s="4"/>
    </row>
    <row r="4" spans="1:23" ht="26.25" x14ac:dyDescent="0.4">
      <c r="B4" s="33" t="s">
        <v>49</v>
      </c>
      <c r="C4" s="33"/>
      <c r="D4" s="33"/>
      <c r="E4" s="33"/>
      <c r="F4" s="33"/>
      <c r="G4" s="33"/>
      <c r="H4" s="33"/>
      <c r="K4" s="35" t="s">
        <v>35</v>
      </c>
      <c r="L4" s="35"/>
      <c r="M4" s="35"/>
      <c r="O4" s="38" t="s">
        <v>48</v>
      </c>
      <c r="P4" s="38"/>
      <c r="Q4" s="38"/>
      <c r="R4" s="38"/>
      <c r="S4" s="38"/>
      <c r="T4" s="38"/>
    </row>
    <row r="5" spans="1:23" x14ac:dyDescent="0.25">
      <c r="B5" s="34"/>
      <c r="C5" s="34"/>
      <c r="D5" s="34"/>
      <c r="E5" s="34"/>
      <c r="F5" s="34"/>
      <c r="G5" s="34"/>
      <c r="H5" s="34"/>
    </row>
    <row r="6" spans="1:23" ht="47.25" x14ac:dyDescent="0.25">
      <c r="B6" s="6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8" t="s">
        <v>5</v>
      </c>
      <c r="H6" s="8" t="s">
        <v>6</v>
      </c>
      <c r="I6" s="8" t="s">
        <v>39</v>
      </c>
      <c r="K6" s="1" t="s">
        <v>40</v>
      </c>
      <c r="L6" s="1" t="s">
        <v>46</v>
      </c>
      <c r="M6" s="1" t="s">
        <v>47</v>
      </c>
      <c r="O6" s="1" t="s">
        <v>28</v>
      </c>
      <c r="P6" s="1" t="s">
        <v>29</v>
      </c>
      <c r="Q6" s="1" t="s">
        <v>30</v>
      </c>
      <c r="R6" s="1" t="s">
        <v>31</v>
      </c>
      <c r="S6" s="1" t="s">
        <v>32</v>
      </c>
      <c r="T6" s="1" t="s">
        <v>33</v>
      </c>
      <c r="U6" s="3"/>
      <c r="V6" s="1" t="s">
        <v>37</v>
      </c>
      <c r="W6" s="1" t="s">
        <v>34</v>
      </c>
    </row>
    <row r="7" spans="1:23" x14ac:dyDescent="0.25">
      <c r="A7" s="2" t="s">
        <v>7</v>
      </c>
      <c r="B7" s="18" t="s">
        <v>42</v>
      </c>
      <c r="C7" s="19">
        <v>5</v>
      </c>
      <c r="D7" s="19">
        <v>3</v>
      </c>
      <c r="E7" s="19">
        <v>4</v>
      </c>
      <c r="F7" s="19">
        <v>4</v>
      </c>
      <c r="G7" s="19">
        <v>1</v>
      </c>
      <c r="H7" s="19"/>
      <c r="I7" s="19"/>
      <c r="J7" s="15"/>
      <c r="K7" s="27">
        <f>AVERAGE(C7:I7)</f>
        <v>3.4</v>
      </c>
      <c r="L7" s="29" t="s">
        <v>41</v>
      </c>
      <c r="M7" s="29" t="s">
        <v>41</v>
      </c>
      <c r="O7" s="30"/>
      <c r="P7" s="30"/>
      <c r="Q7" s="30"/>
      <c r="R7" s="30"/>
      <c r="S7" s="30"/>
      <c r="T7" s="30"/>
      <c r="V7" s="30"/>
      <c r="W7" s="30"/>
    </row>
    <row r="8" spans="1:23" x14ac:dyDescent="0.25">
      <c r="A8" s="2" t="s">
        <v>7</v>
      </c>
      <c r="B8" s="20" t="s">
        <v>8</v>
      </c>
      <c r="C8" s="21">
        <v>5</v>
      </c>
      <c r="D8" s="21">
        <v>4</v>
      </c>
      <c r="E8" s="21">
        <v>5</v>
      </c>
      <c r="F8" s="21">
        <v>5</v>
      </c>
      <c r="G8" s="21">
        <v>2</v>
      </c>
      <c r="H8" s="21">
        <v>4</v>
      </c>
      <c r="I8" s="21">
        <v>4</v>
      </c>
      <c r="J8" s="15"/>
      <c r="K8" s="27">
        <f t="shared" ref="K8:K27" si="0">AVERAGE(C8:I8)</f>
        <v>4.1428571428571432</v>
      </c>
      <c r="L8" s="28">
        <f>AVERAGE(C7:G7)</f>
        <v>3.4</v>
      </c>
      <c r="M8" s="28">
        <f>AVERAGE(C8:G8)</f>
        <v>4.2</v>
      </c>
      <c r="O8" s="11" t="s">
        <v>42</v>
      </c>
      <c r="P8" s="11" t="s">
        <v>8</v>
      </c>
      <c r="Q8" s="11">
        <f>((C7-L8)*(C8-M8))+((D7-L8)*(D8-M8))+((E7-L8)*(E8-M8))+((F7-L8)*(F8-M8))+((G7-L8)*(G8-M8))</f>
        <v>7.6</v>
      </c>
      <c r="R8" s="11">
        <f>(SQRT((C7-L8)^2+(D7-L8)^2 +(E7-L8)^2 + (F7-L8)^2 + (G7-L8)^2))* (SQRT((C8-M8)^2 + (D8-M8)^2 + (E8-M8)^2 + (F8-M8)^2 + (G8-M8)^2))</f>
        <v>7.9094879733140759</v>
      </c>
      <c r="S8" s="39">
        <f>(Q8/R8)</f>
        <v>0.96087130110592978</v>
      </c>
      <c r="T8" s="11" t="str">
        <f>IF(NOT(I8=""),"S","")</f>
        <v>S</v>
      </c>
      <c r="V8" s="11">
        <f>PEARSON(C$7:I$7,C8:I8)</f>
        <v>0.96087130110592989</v>
      </c>
      <c r="W8" s="11" t="str">
        <f t="shared" ref="W8:W27" si="1">IF(V8=S8,"ok","FAIL")</f>
        <v>ok</v>
      </c>
    </row>
    <row r="9" spans="1:23" x14ac:dyDescent="0.25">
      <c r="A9" s="2" t="s">
        <v>7</v>
      </c>
      <c r="B9" s="24" t="s">
        <v>9</v>
      </c>
      <c r="C9" s="25">
        <v>4</v>
      </c>
      <c r="D9" s="25">
        <v>3</v>
      </c>
      <c r="E9" s="25">
        <v>4</v>
      </c>
      <c r="F9" s="25">
        <v>3</v>
      </c>
      <c r="G9" s="25">
        <v>1</v>
      </c>
      <c r="H9" s="25">
        <v>5</v>
      </c>
      <c r="I9" s="25">
        <v>4</v>
      </c>
      <c r="J9" s="15"/>
      <c r="K9" s="27">
        <f t="shared" si="0"/>
        <v>3.4285714285714284</v>
      </c>
      <c r="L9" s="27">
        <f>AVERAGE(C7:G7)</f>
        <v>3.4</v>
      </c>
      <c r="M9" s="27">
        <f>AVERAGE(C9:G9)</f>
        <v>3</v>
      </c>
      <c r="O9" s="9" t="s">
        <v>42</v>
      </c>
      <c r="P9" s="9" t="s">
        <v>9</v>
      </c>
      <c r="Q9" s="11">
        <f>((C7-L9)*(C9-M9))+((D7-L9)*(D9-M9))+((E7-L9)*(E9-M9))+((F7-L9)*(F9-M9))+((G7-L9)*(G9-M9))</f>
        <v>7</v>
      </c>
      <c r="R9" s="11">
        <f>(SQRT((C7-L9)^2+(D7-L9)^2 +(E7-L9)^2 + (F7-L9)^2 + (G7-L9)^2))* (SQRT((C9-M9)^2 + (D9-M9)^2 + (E9-M9)^2 + (F9-M9)^2 + (G9-M9)^2))</f>
        <v>7.429670248402684</v>
      </c>
      <c r="S9" s="39">
        <f t="shared" ref="S9:S27" si="2">(Q9/R9)</f>
        <v>0.94216832860178967</v>
      </c>
      <c r="T9" s="9" t="str">
        <f t="shared" ref="T9:T27" si="3">IF(NOT(I9=""),"S","")</f>
        <v>S</v>
      </c>
      <c r="V9" s="11">
        <f t="shared" ref="V9:V27" si="4">PEARSON(C$7:I$7,C9:I9)</f>
        <v>0.94216832860178956</v>
      </c>
      <c r="W9" s="9" t="str">
        <f t="shared" si="1"/>
        <v>ok</v>
      </c>
    </row>
    <row r="10" spans="1:23" x14ac:dyDescent="0.25">
      <c r="B10" s="26" t="s">
        <v>10</v>
      </c>
      <c r="C10" s="9">
        <v>2</v>
      </c>
      <c r="D10" s="9">
        <v>1</v>
      </c>
      <c r="E10" s="9">
        <v>1</v>
      </c>
      <c r="F10" s="9">
        <v>2</v>
      </c>
      <c r="G10" s="9">
        <v>3</v>
      </c>
      <c r="H10" s="9">
        <v>1</v>
      </c>
      <c r="I10" s="9">
        <v>1</v>
      </c>
      <c r="J10" s="16"/>
      <c r="K10" s="27">
        <f t="shared" si="0"/>
        <v>1.5714285714285714</v>
      </c>
      <c r="L10" s="28">
        <f>AVERAGE(C7:G7)</f>
        <v>3.4</v>
      </c>
      <c r="M10" s="27">
        <f t="shared" ref="M10:M27" si="5">AVERAGE(C10:G10)</f>
        <v>1.8</v>
      </c>
      <c r="O10" s="11" t="s">
        <v>42</v>
      </c>
      <c r="P10" s="11" t="s">
        <v>10</v>
      </c>
      <c r="Q10" s="11">
        <f>((C7-L10)*(C10-M10))+((D7-L10)*(D10-M10))+((E7-L10)*(E10-M10))+((F7-L10)*(F10-M10))+((G7-L10)*(G10-M10))</f>
        <v>-2.6</v>
      </c>
      <c r="R10" s="11">
        <f>(SQRT((C7-L10)^2+(D7-L10)^2 +(E7-L10)^2 + (F7-L10)^2 + (G7-L10)^2))* (SQRT((C10-M10)^2 + (D10-M10)^2 + (E10-M10)^2 + (F10-M10)^2 + (G10-M10)^2))</f>
        <v>5.0754310161798086</v>
      </c>
      <c r="S10" s="11">
        <f t="shared" si="2"/>
        <v>-0.51227176405541541</v>
      </c>
      <c r="T10" s="11" t="str">
        <f t="shared" si="3"/>
        <v>S</v>
      </c>
      <c r="V10" s="11">
        <f t="shared" si="4"/>
        <v>-0.51227176405541541</v>
      </c>
      <c r="W10" s="11" t="str">
        <f t="shared" si="1"/>
        <v>ok</v>
      </c>
    </row>
    <row r="11" spans="1:23" x14ac:dyDescent="0.25">
      <c r="B11" s="10" t="s">
        <v>11</v>
      </c>
      <c r="C11" s="11">
        <v>4</v>
      </c>
      <c r="D11" s="11">
        <v>2</v>
      </c>
      <c r="E11" s="11"/>
      <c r="F11" s="11"/>
      <c r="G11" s="11">
        <v>3</v>
      </c>
      <c r="H11" s="11">
        <v>2</v>
      </c>
      <c r="I11" s="11">
        <v>4</v>
      </c>
      <c r="J11" s="16"/>
      <c r="K11" s="27">
        <f t="shared" si="0"/>
        <v>3</v>
      </c>
      <c r="L11" s="27">
        <f>AVERAGE(C7,D7,G7)</f>
        <v>3</v>
      </c>
      <c r="M11" s="27">
        <f t="shared" si="5"/>
        <v>3</v>
      </c>
      <c r="O11" s="9" t="s">
        <v>42</v>
      </c>
      <c r="P11" s="9" t="s">
        <v>11</v>
      </c>
      <c r="Q11" s="11">
        <f>((C7-L11)*(C11-M11))+((D7-L11)*(D11-M11))+((G7-L11)*(G11-M11))</f>
        <v>2</v>
      </c>
      <c r="R11" s="11">
        <f>(SQRT((C7-L11)^2+(D7-L11)^2 + (G7-L11)^2))* (SQRT((C11-M11)^2 + (D11-M11)^2 + (G11-M11)^2))</f>
        <v>4.0000000000000009</v>
      </c>
      <c r="S11" s="11">
        <f t="shared" si="2"/>
        <v>0.49999999999999989</v>
      </c>
      <c r="T11" s="9" t="str">
        <f t="shared" si="3"/>
        <v>S</v>
      </c>
      <c r="V11" s="11">
        <f t="shared" si="4"/>
        <v>0.5</v>
      </c>
      <c r="W11" s="9" t="str">
        <f t="shared" si="1"/>
        <v>ok</v>
      </c>
    </row>
    <row r="12" spans="1:23" x14ac:dyDescent="0.25">
      <c r="B12" s="26" t="s">
        <v>12</v>
      </c>
      <c r="C12" s="9">
        <v>4</v>
      </c>
      <c r="D12" s="9"/>
      <c r="E12" s="9"/>
      <c r="F12" s="9">
        <v>1</v>
      </c>
      <c r="G12" s="9">
        <v>4</v>
      </c>
      <c r="H12" s="9">
        <v>1</v>
      </c>
      <c r="I12" s="9"/>
      <c r="J12" s="16"/>
      <c r="K12" s="27">
        <f t="shared" si="0"/>
        <v>2.5</v>
      </c>
      <c r="L12" s="28">
        <f>AVERAGE(C7,F7,G7)</f>
        <v>3.3333333333333335</v>
      </c>
      <c r="M12" s="27">
        <f t="shared" si="5"/>
        <v>3</v>
      </c>
      <c r="O12" s="11" t="s">
        <v>42</v>
      </c>
      <c r="P12" s="11" t="s">
        <v>12</v>
      </c>
      <c r="Q12" s="11">
        <f>((C7-L12)*(C12-M12))+((F7-L12)*(F12-M12))+((G7-L12)*(G12-M12))</f>
        <v>-2</v>
      </c>
      <c r="R12" s="11">
        <f>(SQRT((C7-L12)^2  + (F7-L12)^2 + (G7-L12)^2))* (SQRT((C12-M12)^2 + (F12-M12)^2 + (G12-M12)^2))</f>
        <v>7.2111025509279782</v>
      </c>
      <c r="S12" s="11">
        <f t="shared" si="2"/>
        <v>-0.27735009811261457</v>
      </c>
      <c r="T12" s="11" t="str">
        <f t="shared" si="3"/>
        <v/>
      </c>
      <c r="V12" s="11">
        <f t="shared" si="4"/>
        <v>-0.27735009811261452</v>
      </c>
      <c r="W12" s="11" t="str">
        <f t="shared" si="1"/>
        <v>ok</v>
      </c>
    </row>
    <row r="13" spans="1:23" x14ac:dyDescent="0.25">
      <c r="B13" s="10" t="s">
        <v>13</v>
      </c>
      <c r="C13" s="11"/>
      <c r="D13" s="11">
        <v>2</v>
      </c>
      <c r="E13" s="11">
        <v>1</v>
      </c>
      <c r="F13" s="11">
        <v>5</v>
      </c>
      <c r="G13" s="11">
        <v>3</v>
      </c>
      <c r="H13" s="11"/>
      <c r="I13" s="11">
        <v>4</v>
      </c>
      <c r="J13" s="16"/>
      <c r="K13" s="27">
        <f t="shared" si="0"/>
        <v>3</v>
      </c>
      <c r="L13" s="27">
        <f>AVERAGE(D7,E7,F7,G7)</f>
        <v>3</v>
      </c>
      <c r="M13" s="27">
        <f t="shared" si="5"/>
        <v>2.75</v>
      </c>
      <c r="O13" s="9" t="s">
        <v>42</v>
      </c>
      <c r="P13" s="9" t="s">
        <v>13</v>
      </c>
      <c r="Q13" s="11">
        <f>((D7-L13)*(D13-M13))+((E7-L13)*(E13-M13))+((F7-L13)*(F13-M13))+((G7-L13)*(G13-M13))</f>
        <v>0</v>
      </c>
      <c r="R13" s="11">
        <f>(SQRT((C7-L13)^2 + (F7-L13)^2 + (G7-L13)^2))* (SQRT((C13-M13)^2 + (F13-M13)^2 + (G13-M13)^2))</f>
        <v>10.685855136581255</v>
      </c>
      <c r="S13" s="11">
        <f t="shared" si="2"/>
        <v>0</v>
      </c>
      <c r="T13" s="9" t="str">
        <f t="shared" si="3"/>
        <v>S</v>
      </c>
      <c r="V13" s="11">
        <f t="shared" si="4"/>
        <v>0</v>
      </c>
      <c r="W13" s="9" t="str">
        <f t="shared" si="1"/>
        <v>ok</v>
      </c>
    </row>
    <row r="14" spans="1:23" x14ac:dyDescent="0.25">
      <c r="B14" s="26" t="s">
        <v>14</v>
      </c>
      <c r="C14" s="9">
        <v>2</v>
      </c>
      <c r="D14" s="9">
        <v>2</v>
      </c>
      <c r="E14" s="9"/>
      <c r="F14" s="9">
        <v>1</v>
      </c>
      <c r="G14" s="9">
        <v>2</v>
      </c>
      <c r="H14" s="9">
        <v>4</v>
      </c>
      <c r="I14" s="9">
        <v>3</v>
      </c>
      <c r="J14" s="16"/>
      <c r="K14" s="27">
        <f t="shared" si="0"/>
        <v>2.3333333333333335</v>
      </c>
      <c r="L14" s="28">
        <f>AVERAGE(C7,D7,F7,G7)</f>
        <v>3.25</v>
      </c>
      <c r="M14" s="27">
        <f t="shared" si="5"/>
        <v>1.75</v>
      </c>
      <c r="O14" s="11" t="s">
        <v>42</v>
      </c>
      <c r="P14" s="11" t="s">
        <v>14</v>
      </c>
      <c r="Q14" s="11">
        <f>((C7-L14)*(C14-M14))+((D7-L14)*(D14-M14))+((F7-L14)*(F14-M14))+((G7-L14)*(G14-M14))</f>
        <v>-0.75</v>
      </c>
      <c r="R14" s="11">
        <f>(SQRT((C7-L14)^2+(D7-L14)^2 + (F7-L14)^2 + (G7-L14)^2))* (SQRT((C14-M14)^2 + (D14-M14)^2 + (F14-M14)^2 + (G14-M14)^2))</f>
        <v>2.5617376914898995</v>
      </c>
      <c r="S14" s="11">
        <f t="shared" si="2"/>
        <v>-0.29277002188455997</v>
      </c>
      <c r="T14" s="11" t="str">
        <f t="shared" si="3"/>
        <v>S</v>
      </c>
      <c r="V14" s="11">
        <f t="shared" si="4"/>
        <v>-0.29277002188455997</v>
      </c>
      <c r="W14" s="11" t="str">
        <f t="shared" si="1"/>
        <v>ok</v>
      </c>
    </row>
    <row r="15" spans="1:23" x14ac:dyDescent="0.25">
      <c r="B15" s="10" t="s">
        <v>15</v>
      </c>
      <c r="C15" s="11">
        <v>1</v>
      </c>
      <c r="D15" s="11">
        <v>4</v>
      </c>
      <c r="E15" s="11">
        <v>4</v>
      </c>
      <c r="F15" s="11">
        <v>2</v>
      </c>
      <c r="G15" s="11">
        <v>5</v>
      </c>
      <c r="H15" s="11">
        <v>2</v>
      </c>
      <c r="I15" s="11">
        <v>1</v>
      </c>
      <c r="J15" s="16"/>
      <c r="K15" s="27">
        <f t="shared" si="0"/>
        <v>2.7142857142857144</v>
      </c>
      <c r="L15" s="27">
        <f>AVERAGE(C7,D7,E7,F7,G7)</f>
        <v>3.4</v>
      </c>
      <c r="M15" s="27">
        <f t="shared" si="5"/>
        <v>3.2</v>
      </c>
      <c r="O15" s="9" t="s">
        <v>42</v>
      </c>
      <c r="P15" s="9" t="s">
        <v>15</v>
      </c>
      <c r="Q15" s="11">
        <f>(((C7-L15)*(C15-M15))+(D7-L15)*(D15-M15))+((E7-L15)*(E15-M15))+((F7-L15)*(F15-M15))+((G7-L15)*(G15-M15))</f>
        <v>-8.3999999999999986</v>
      </c>
      <c r="R15" s="11">
        <f>(SQRT((C7-L15)^2+(D7-L15)^2 + (E7-L15)^2+ (F7-L15)^2 + (G7-L15)^2))* (SQRT((C15-M15)^2 + (D15-M15)^2 +(E15-M15)^2 + (F15-M15)^2 + (G15-M15)^2))</f>
        <v>9.967948635501692</v>
      </c>
      <c r="S15" s="11">
        <f t="shared" si="2"/>
        <v>-0.84270097160038404</v>
      </c>
      <c r="T15" s="9" t="str">
        <f t="shared" si="3"/>
        <v>S</v>
      </c>
      <c r="V15" s="11">
        <f t="shared" si="4"/>
        <v>-0.84270097160038404</v>
      </c>
      <c r="W15" s="9" t="str">
        <f t="shared" si="1"/>
        <v>ok</v>
      </c>
    </row>
    <row r="16" spans="1:23" x14ac:dyDescent="0.25">
      <c r="B16" s="26" t="s">
        <v>16</v>
      </c>
      <c r="C16" s="9">
        <v>4</v>
      </c>
      <c r="D16" s="9">
        <v>5</v>
      </c>
      <c r="E16" s="9"/>
      <c r="F16" s="9">
        <v>2</v>
      </c>
      <c r="G16" s="9">
        <v>4</v>
      </c>
      <c r="H16" s="9">
        <v>3</v>
      </c>
      <c r="I16" s="9">
        <v>4</v>
      </c>
      <c r="J16" s="16"/>
      <c r="K16" s="27">
        <f t="shared" si="0"/>
        <v>3.6666666666666665</v>
      </c>
      <c r="L16" s="28">
        <f>AVERAGE(C7,D7,F7,G7)</f>
        <v>3.25</v>
      </c>
      <c r="M16" s="27">
        <f t="shared" si="5"/>
        <v>3.75</v>
      </c>
      <c r="O16" s="11" t="s">
        <v>42</v>
      </c>
      <c r="P16" s="11" t="s">
        <v>16</v>
      </c>
      <c r="Q16" s="11">
        <f>((C7-L16)*(C16-M16))+((D7-L16)*(D16-M16))+((F7-L16)*(F16-M16))+((G7-L16)*(G16-M16))</f>
        <v>-1.75</v>
      </c>
      <c r="R16" s="11">
        <f>(SQRT((C7-L16)^2+(D7-L16)^2 + (F7-L16)^2 + (G7-L16)^2))* (SQRT((C16-M16)^2 + (D16-M16)^2 + (F16-M16)^2 + (G16-M16)^2))</f>
        <v>6.4468984791138144</v>
      </c>
      <c r="S16" s="11">
        <f t="shared" si="2"/>
        <v>-0.27144835701531839</v>
      </c>
      <c r="T16" s="11" t="str">
        <f t="shared" si="3"/>
        <v>S</v>
      </c>
      <c r="V16" s="11">
        <f t="shared" si="4"/>
        <v>-0.27144835701531839</v>
      </c>
      <c r="W16" s="11" t="str">
        <f t="shared" si="1"/>
        <v>ok</v>
      </c>
    </row>
    <row r="17" spans="2:23" x14ac:dyDescent="0.25">
      <c r="B17" s="10" t="s">
        <v>17</v>
      </c>
      <c r="C17" s="11">
        <v>4</v>
      </c>
      <c r="D17" s="11">
        <v>5</v>
      </c>
      <c r="E17" s="11"/>
      <c r="F17" s="11">
        <v>5</v>
      </c>
      <c r="G17" s="11">
        <v>1</v>
      </c>
      <c r="H17" s="11">
        <v>3</v>
      </c>
      <c r="I17" s="11">
        <v>1</v>
      </c>
      <c r="J17" s="16"/>
      <c r="K17" s="27">
        <f t="shared" si="0"/>
        <v>3.1666666666666665</v>
      </c>
      <c r="L17" s="27">
        <f>AVERAGE(C7,D7,F7,G7)</f>
        <v>3.25</v>
      </c>
      <c r="M17" s="27">
        <f t="shared" si="5"/>
        <v>3.75</v>
      </c>
      <c r="O17" s="9" t="s">
        <v>42</v>
      </c>
      <c r="P17" s="9" t="s">
        <v>17</v>
      </c>
      <c r="Q17" s="11">
        <f>((C7-L17)*(C17-M17))+((D7-L17)*(D17-M17))+((F7-L17)*(F17-M17))+((G7-L17)*(G17-M17))</f>
        <v>7.25</v>
      </c>
      <c r="R17" s="11">
        <f>(SQRT((C7-L17)^2+(D7-L17)^2 + (F7-L17)^2 + (G7-L17)^2))* (SQRT((C17-M17)^2 + (D17-M17)^2 + (F17-M17)^2 + (G17-M17)^2))</f>
        <v>9.6985823706354122</v>
      </c>
      <c r="S17" s="39">
        <f t="shared" si="2"/>
        <v>0.74753193022837716</v>
      </c>
      <c r="T17" s="9" t="str">
        <f t="shared" si="3"/>
        <v>S</v>
      </c>
      <c r="V17" s="11">
        <f t="shared" si="4"/>
        <v>0.74753193022837716</v>
      </c>
      <c r="W17" s="9" t="str">
        <f t="shared" si="1"/>
        <v>ok</v>
      </c>
    </row>
    <row r="18" spans="2:23" x14ac:dyDescent="0.25">
      <c r="B18" s="26" t="s">
        <v>18</v>
      </c>
      <c r="C18" s="9">
        <v>1</v>
      </c>
      <c r="D18" s="9">
        <v>1</v>
      </c>
      <c r="E18" s="9">
        <v>4</v>
      </c>
      <c r="F18" s="9">
        <v>2</v>
      </c>
      <c r="G18" s="9">
        <v>1</v>
      </c>
      <c r="H18" s="9">
        <v>2</v>
      </c>
      <c r="I18" s="9">
        <v>4</v>
      </c>
      <c r="J18" s="16"/>
      <c r="K18" s="27">
        <f t="shared" si="0"/>
        <v>2.1428571428571428</v>
      </c>
      <c r="L18" s="28">
        <f>AVERAGE(C7:G7)</f>
        <v>3.4</v>
      </c>
      <c r="M18" s="27">
        <f t="shared" si="5"/>
        <v>1.8</v>
      </c>
      <c r="O18" s="11" t="s">
        <v>42</v>
      </c>
      <c r="P18" s="11" t="s">
        <v>18</v>
      </c>
      <c r="Q18" s="11">
        <f>((C7-L18)*(C18-M18))+((D7-L18)*(D18-M18))+((E7-L18)*(E18-M18))+((F7-L18)*(F18-M18))+((G7-L18)*(G18-M18))</f>
        <v>2.4</v>
      </c>
      <c r="R18" s="11">
        <f>(SQRT((C7-L18)^2+(D7-L18)^2 +(E7-L18)^2 + (F7-L18)^2 + (G7-L18)^2))* (SQRT((C18-M18)^2 + (D18-M18)^2 + (E18-M18)^2 + (F18-M18)^2 + (G18-M18)^2))</f>
        <v>7.9094879733140759</v>
      </c>
      <c r="S18" s="11">
        <f t="shared" si="2"/>
        <v>0.30343304245450414</v>
      </c>
      <c r="T18" s="11" t="str">
        <f t="shared" si="3"/>
        <v>S</v>
      </c>
      <c r="V18" s="11">
        <f t="shared" si="4"/>
        <v>0.30343304245450409</v>
      </c>
      <c r="W18" s="11" t="str">
        <f t="shared" si="1"/>
        <v>ok</v>
      </c>
    </row>
    <row r="19" spans="2:23" x14ac:dyDescent="0.25">
      <c r="B19" s="10" t="s">
        <v>19</v>
      </c>
      <c r="C19" s="11">
        <v>4</v>
      </c>
      <c r="D19" s="11">
        <v>3</v>
      </c>
      <c r="E19" s="11">
        <v>1</v>
      </c>
      <c r="F19" s="11">
        <v>4</v>
      </c>
      <c r="G19" s="11">
        <v>1</v>
      </c>
      <c r="H19" s="11">
        <v>1</v>
      </c>
      <c r="I19" s="11">
        <v>3</v>
      </c>
      <c r="J19" s="16"/>
      <c r="K19" s="27">
        <f t="shared" si="0"/>
        <v>2.4285714285714284</v>
      </c>
      <c r="L19" s="27">
        <f>AVERAGE(C7:G7)</f>
        <v>3.4</v>
      </c>
      <c r="M19" s="27">
        <f t="shared" si="5"/>
        <v>2.6</v>
      </c>
      <c r="O19" s="9" t="s">
        <v>42</v>
      </c>
      <c r="P19" s="9" t="s">
        <v>19</v>
      </c>
      <c r="Q19" s="11">
        <f>((C7-L19)*(C19-M19))+((D7-L19)*(D19-M19))+((E7-L19)*(E19-M19))+((F7-L19)*(F19-M19))+((G7-L19)*(G19-M19))</f>
        <v>5.8</v>
      </c>
      <c r="R19" s="11">
        <f>(SQRT((C7-L19)^2+(D7-L19)^2 +(E7-L19)^2 + (F7-L19)^2 + (G7-L19)^2))* (SQRT((C19-M19)^2 + (D19-M19)^2 + (E19-M19)^2 + (F19-M19)^2 + (G19-M19)^2))</f>
        <v>9.1999999999999993</v>
      </c>
      <c r="S19" s="11">
        <f t="shared" si="2"/>
        <v>0.63043478260869568</v>
      </c>
      <c r="T19" s="9" t="str">
        <f t="shared" si="3"/>
        <v>S</v>
      </c>
      <c r="V19" s="11">
        <f>PEARSON(C$7:I$7,C19:I19)</f>
        <v>0.63043478260869545</v>
      </c>
      <c r="W19" s="9" t="str">
        <f t="shared" si="1"/>
        <v>FAIL</v>
      </c>
    </row>
    <row r="20" spans="2:23" x14ac:dyDescent="0.25">
      <c r="B20" s="26" t="s">
        <v>20</v>
      </c>
      <c r="C20" s="9"/>
      <c r="D20" s="9">
        <v>3</v>
      </c>
      <c r="E20" s="9"/>
      <c r="F20" s="9">
        <v>3</v>
      </c>
      <c r="G20" s="9">
        <v>2</v>
      </c>
      <c r="H20" s="9">
        <v>5</v>
      </c>
      <c r="I20" s="9">
        <v>1</v>
      </c>
      <c r="J20" s="16"/>
      <c r="K20" s="27">
        <f t="shared" si="0"/>
        <v>2.8</v>
      </c>
      <c r="L20" s="28">
        <f>AVERAGE(D7,F7,G7)</f>
        <v>2.6666666666666665</v>
      </c>
      <c r="M20" s="27">
        <f t="shared" si="5"/>
        <v>2.6666666666666665</v>
      </c>
      <c r="O20" s="11" t="s">
        <v>42</v>
      </c>
      <c r="P20" s="11" t="s">
        <v>20</v>
      </c>
      <c r="Q20" s="11">
        <f>((D7-L20)*(D20-M20))+((F7-L20)*(F20-M20))+((G7-L20)*(G20-M20))</f>
        <v>1.6666666666666665</v>
      </c>
      <c r="R20" s="11">
        <f>(SQRT((D7-L20)^2 + (F7-L20)^2 + (G7-L20)^2))* (SQRT((D20-M20)^2 + (F20-M20)^2 + (G20-M20)^2))</f>
        <v>1.7638342073763935</v>
      </c>
      <c r="S20" s="39">
        <f t="shared" si="2"/>
        <v>0.94491118252306805</v>
      </c>
      <c r="T20" s="11" t="str">
        <f t="shared" si="3"/>
        <v>S</v>
      </c>
      <c r="V20" s="11">
        <f t="shared" si="4"/>
        <v>0.94491118252306794</v>
      </c>
      <c r="W20" s="11" t="str">
        <f t="shared" si="1"/>
        <v>ok</v>
      </c>
    </row>
    <row r="21" spans="2:23" x14ac:dyDescent="0.25">
      <c r="B21" s="10" t="s">
        <v>21</v>
      </c>
      <c r="C21" s="11">
        <v>4</v>
      </c>
      <c r="D21" s="11"/>
      <c r="E21" s="11">
        <v>4</v>
      </c>
      <c r="F21" s="11">
        <v>1</v>
      </c>
      <c r="G21" s="11">
        <v>1</v>
      </c>
      <c r="H21" s="11">
        <v>5</v>
      </c>
      <c r="I21" s="11">
        <v>3</v>
      </c>
      <c r="J21" s="16"/>
      <c r="K21" s="27">
        <f t="shared" si="0"/>
        <v>3</v>
      </c>
      <c r="L21" s="27">
        <f>AVERAGE(C7,E7,F7,G7)</f>
        <v>3.5</v>
      </c>
      <c r="M21" s="27">
        <f t="shared" si="5"/>
        <v>2.5</v>
      </c>
      <c r="O21" s="9" t="s">
        <v>42</v>
      </c>
      <c r="P21" s="9" t="s">
        <v>21</v>
      </c>
      <c r="Q21" s="11">
        <f>((C7-L21)*(C21-M21))+((E7-L21)*(E21-M21))+((F7-L21)*(F21-M21))+((G7-L21)*(G21-M21))</f>
        <v>6</v>
      </c>
      <c r="R21" s="11">
        <f>(SQRT((C7-L21)^2 +(E7-L21)^2 + (F7-L21)^2 + (G7-L21)^2))* (SQRT((C21-M21)^2 + (E21-M21)^2 + (F21-M21)^2 + (G21-M21)^2))</f>
        <v>9</v>
      </c>
      <c r="S21" s="11">
        <f t="shared" si="2"/>
        <v>0.66666666666666663</v>
      </c>
      <c r="T21" s="9" t="str">
        <f t="shared" si="3"/>
        <v>S</v>
      </c>
      <c r="V21" s="11">
        <f t="shared" si="4"/>
        <v>0.66666666666666663</v>
      </c>
      <c r="W21" s="9" t="str">
        <f t="shared" si="1"/>
        <v>ok</v>
      </c>
    </row>
    <row r="22" spans="2:23" x14ac:dyDescent="0.25">
      <c r="B22" s="26" t="s">
        <v>22</v>
      </c>
      <c r="C22" s="9">
        <v>4</v>
      </c>
      <c r="D22" s="9">
        <v>1</v>
      </c>
      <c r="E22" s="9">
        <v>3</v>
      </c>
      <c r="F22" s="9">
        <v>4</v>
      </c>
      <c r="G22" s="9">
        <v>3</v>
      </c>
      <c r="H22" s="9">
        <v>3</v>
      </c>
      <c r="I22" s="9">
        <v>1</v>
      </c>
      <c r="J22" s="16"/>
      <c r="K22" s="27">
        <f t="shared" si="0"/>
        <v>2.7142857142857144</v>
      </c>
      <c r="L22" s="28">
        <f>AVERAGE(C7:G7)</f>
        <v>3.4</v>
      </c>
      <c r="M22" s="27">
        <f t="shared" si="5"/>
        <v>3</v>
      </c>
      <c r="O22" s="11" t="s">
        <v>42</v>
      </c>
      <c r="P22" s="11" t="s">
        <v>22</v>
      </c>
      <c r="Q22" s="11">
        <f>((C7-L22)*(C22-M22))+((D7-L22)*(D22-M22))+((E7-L22)*(E22-M22))+((F7-L22)*(F22-M22))+((G7-L22)*(G22-M22))</f>
        <v>3</v>
      </c>
      <c r="R22" s="11">
        <f>(SQRT((C7-L22)^2+(D7-L22)^2 +(E7-L22)^2 + (F7-L22)^2 + (G7-L22)^2))* (SQRT((C22-M22)^2 + (D22-M22)^2 + (E22-M22)^2 + (F22-M22)^2 + (G22-M22)^2))</f>
        <v>7.429670248402684</v>
      </c>
      <c r="S22" s="11">
        <f t="shared" si="2"/>
        <v>0.40378642654362412</v>
      </c>
      <c r="T22" s="11" t="str">
        <f t="shared" si="3"/>
        <v>S</v>
      </c>
      <c r="V22" s="11">
        <f t="shared" si="4"/>
        <v>0.40378642654362407</v>
      </c>
      <c r="W22" s="11" t="str">
        <f t="shared" si="1"/>
        <v>ok</v>
      </c>
    </row>
    <row r="23" spans="2:23" x14ac:dyDescent="0.25">
      <c r="B23" s="10" t="s">
        <v>23</v>
      </c>
      <c r="C23" s="11">
        <v>5</v>
      </c>
      <c r="D23" s="11"/>
      <c r="E23" s="11">
        <v>1</v>
      </c>
      <c r="F23" s="11"/>
      <c r="G23" s="11">
        <v>5</v>
      </c>
      <c r="H23" s="11">
        <v>2</v>
      </c>
      <c r="I23" s="11"/>
      <c r="J23" s="16"/>
      <c r="K23" s="27">
        <f t="shared" si="0"/>
        <v>3.25</v>
      </c>
      <c r="L23" s="27">
        <f>AVERAGE(C7,E7,G7)</f>
        <v>3.3333333333333335</v>
      </c>
      <c r="M23" s="27">
        <f t="shared" si="5"/>
        <v>3.6666666666666665</v>
      </c>
      <c r="O23" s="9" t="s">
        <v>42</v>
      </c>
      <c r="P23" s="9" t="s">
        <v>23</v>
      </c>
      <c r="Q23" s="11">
        <f>((C7-L23)*(C23-M23))+((E7-L23)*(E23-M23))+((G7-L23)*(G23-M23))</f>
        <v>-2.6666666666666665</v>
      </c>
      <c r="R23" s="11">
        <f>(SQRT((C7-L23)^2+(E7-L23)^2 + (G7-L23)^2))* (SQRT((C23-M23)^2 + (E23-M23)^2 + (G23-M23)^2))</f>
        <v>9.6148034012373049</v>
      </c>
      <c r="S23" s="11">
        <f t="shared" si="2"/>
        <v>-0.27735009811261452</v>
      </c>
      <c r="T23" s="9" t="str">
        <f t="shared" si="3"/>
        <v/>
      </c>
      <c r="V23" s="11">
        <f t="shared" si="4"/>
        <v>-0.27735009811261452</v>
      </c>
      <c r="W23" s="9" t="str">
        <f t="shared" si="1"/>
        <v>ok</v>
      </c>
    </row>
    <row r="24" spans="2:23" x14ac:dyDescent="0.25">
      <c r="B24" s="26" t="s">
        <v>24</v>
      </c>
      <c r="C24" s="9">
        <v>2</v>
      </c>
      <c r="D24" s="9">
        <v>2</v>
      </c>
      <c r="E24" s="9">
        <v>1</v>
      </c>
      <c r="F24" s="9">
        <v>4</v>
      </c>
      <c r="G24" s="9">
        <v>3</v>
      </c>
      <c r="H24" s="9">
        <v>1</v>
      </c>
      <c r="I24" s="9">
        <v>5</v>
      </c>
      <c r="J24" s="16"/>
      <c r="K24" s="27">
        <f t="shared" si="0"/>
        <v>2.5714285714285716</v>
      </c>
      <c r="L24" s="28">
        <f>AVERAGE(C7:G7)</f>
        <v>3.4</v>
      </c>
      <c r="M24" s="27">
        <f t="shared" si="5"/>
        <v>2.4</v>
      </c>
      <c r="O24" s="11" t="s">
        <v>42</v>
      </c>
      <c r="P24" s="11" t="s">
        <v>24</v>
      </c>
      <c r="Q24" s="11">
        <f>((C7-L24)*(C24-M24))+((D7-L24)*(D24-M24))+((E7-L24)*(E24-M24))+((F7-L24)*(F24-M24))+((G7-L24)*(G24-M24))</f>
        <v>-1.8</v>
      </c>
      <c r="R24" s="11">
        <f>(SQRT((C7-L24)^2+(D7-L24)^2 +(E7-L24)^2 + (F7-L24)^2 + (G7-L24)^2))* (SQRT((C24-M24)^2 + (D24-M24)^2 + (E24-M24)^2 + (F24-M24)^2 + (G24-M24)^2))</f>
        <v>6.9166465863162339</v>
      </c>
      <c r="S24" s="11">
        <f t="shared" si="2"/>
        <v>-0.26024171938480806</v>
      </c>
      <c r="T24" s="11" t="str">
        <f t="shared" si="3"/>
        <v>S</v>
      </c>
      <c r="V24" s="11">
        <f t="shared" si="4"/>
        <v>-0.26024171938480806</v>
      </c>
      <c r="W24" s="11" t="str">
        <f t="shared" si="1"/>
        <v>ok</v>
      </c>
    </row>
    <row r="25" spans="2:23" x14ac:dyDescent="0.25">
      <c r="B25" s="10" t="s">
        <v>25</v>
      </c>
      <c r="C25" s="11">
        <v>5</v>
      </c>
      <c r="D25" s="11"/>
      <c r="E25" s="11">
        <v>5</v>
      </c>
      <c r="F25" s="11">
        <v>3</v>
      </c>
      <c r="G25" s="11">
        <v>1</v>
      </c>
      <c r="H25" s="11">
        <v>2</v>
      </c>
      <c r="I25" s="11">
        <v>4</v>
      </c>
      <c r="J25" s="16"/>
      <c r="K25" s="27">
        <f t="shared" si="0"/>
        <v>3.3333333333333335</v>
      </c>
      <c r="L25" s="27">
        <f>AVERAGE(C7,E7,F7,G7)</f>
        <v>3.5</v>
      </c>
      <c r="M25" s="27">
        <f t="shared" si="5"/>
        <v>3.5</v>
      </c>
      <c r="O25" s="9" t="s">
        <v>42</v>
      </c>
      <c r="P25" s="9" t="s">
        <v>25</v>
      </c>
      <c r="Q25" s="11">
        <f>((C7-L25)*(C25-M25))+((E7-L25)*(E25-M25))+((F7-L25)*(F25-M25))+((G7-L25)*(G25-M25))</f>
        <v>9</v>
      </c>
      <c r="R25" s="11">
        <f>(SQRT((C7-L25)^2+(E7-L25)^2 + (F7-L25)^2 + (G7-L25)^2))* (SQRT((C25-M25)^2 + (E25-M25)^2 + (F25-M25)^2 + (G25-M25)^2))</f>
        <v>9.9498743710661994</v>
      </c>
      <c r="S25" s="39">
        <f t="shared" si="2"/>
        <v>0.90453403373329089</v>
      </c>
      <c r="T25" s="9" t="str">
        <f t="shared" si="3"/>
        <v>S</v>
      </c>
      <c r="V25" s="11">
        <f t="shared" si="4"/>
        <v>0.90453403373329089</v>
      </c>
      <c r="W25" s="9" t="str">
        <f t="shared" si="1"/>
        <v>ok</v>
      </c>
    </row>
    <row r="26" spans="2:23" x14ac:dyDescent="0.25">
      <c r="B26" s="26" t="s">
        <v>26</v>
      </c>
      <c r="C26" s="9">
        <v>1</v>
      </c>
      <c r="D26" s="9">
        <v>3</v>
      </c>
      <c r="E26" s="9">
        <v>4</v>
      </c>
      <c r="F26" s="9"/>
      <c r="G26" s="9"/>
      <c r="H26" s="9">
        <v>4</v>
      </c>
      <c r="I26" s="9"/>
      <c r="J26" s="16"/>
      <c r="K26" s="27">
        <f t="shared" si="0"/>
        <v>3</v>
      </c>
      <c r="L26" s="28">
        <f>AVERAGE(C7,D7,E7)</f>
        <v>4</v>
      </c>
      <c r="M26" s="27">
        <f t="shared" si="5"/>
        <v>2.6666666666666665</v>
      </c>
      <c r="O26" s="11" t="s">
        <v>42</v>
      </c>
      <c r="P26" s="11" t="s">
        <v>26</v>
      </c>
      <c r="Q26" s="11">
        <f>((C7-L26)*(C26-M26))+((D7-L26)*(D26-M26))+((E7-L26)*(E26-M26))</f>
        <v>-2</v>
      </c>
      <c r="R26" s="11">
        <f>(SQRT((C7-L26)^2+(D7-L26)^2 +(E7-L26)^2 ))* (SQRT((C26-M26)^2 + (D26-M26)^2 + (E26-M26)^2 ))</f>
        <v>3.0550504633038931</v>
      </c>
      <c r="S26" s="11">
        <f t="shared" si="2"/>
        <v>-0.6546536707079772</v>
      </c>
      <c r="T26" s="11" t="str">
        <f t="shared" si="3"/>
        <v/>
      </c>
      <c r="V26" s="11">
        <f t="shared" si="4"/>
        <v>-0.6546536707079772</v>
      </c>
      <c r="W26" s="11" t="str">
        <f t="shared" si="1"/>
        <v>ok</v>
      </c>
    </row>
    <row r="27" spans="2:23" x14ac:dyDescent="0.25">
      <c r="B27" s="10" t="s">
        <v>27</v>
      </c>
      <c r="C27" s="11">
        <v>1</v>
      </c>
      <c r="D27" s="11">
        <v>4</v>
      </c>
      <c r="E27" s="11"/>
      <c r="F27" s="11">
        <v>5</v>
      </c>
      <c r="G27" s="11">
        <v>5</v>
      </c>
      <c r="H27" s="11">
        <v>1</v>
      </c>
      <c r="I27" s="11">
        <v>2</v>
      </c>
      <c r="J27" s="16"/>
      <c r="K27" s="27">
        <f t="shared" si="0"/>
        <v>3</v>
      </c>
      <c r="L27" s="27">
        <f>AVERAGE(C7,D7,F7,G7)</f>
        <v>3.25</v>
      </c>
      <c r="M27" s="27">
        <f t="shared" si="5"/>
        <v>3.75</v>
      </c>
      <c r="O27" s="9" t="s">
        <v>42</v>
      </c>
      <c r="P27" s="9" t="s">
        <v>27</v>
      </c>
      <c r="Q27" s="11">
        <f>((C7-L27)*(C27-M27))+((D7-L27)*(D27-M27))+((F7-L27)*(F27-M27))+((G7-L27)*(G27-M27))</f>
        <v>-6.75</v>
      </c>
      <c r="R27" s="11">
        <f>(SQRT((C7-L27)^2+(D7-L27)^2 + (F7-L27)^2 + (G7-L27)^2))* (SQRT((C27-M27)^2 + (D27-M27)^2 + (F27-M27)^2 + (G27-M27)^2))</f>
        <v>9.6985823706354122</v>
      </c>
      <c r="S27" s="11">
        <f t="shared" si="2"/>
        <v>-0.69597800400573051</v>
      </c>
      <c r="T27" s="9" t="str">
        <f t="shared" si="3"/>
        <v>S</v>
      </c>
      <c r="V27" s="11">
        <f t="shared" si="4"/>
        <v>-0.69597800400573051</v>
      </c>
      <c r="W27" s="9" t="str">
        <f t="shared" si="1"/>
        <v>ok</v>
      </c>
    </row>
    <row r="30" spans="2:23" ht="26.25" x14ac:dyDescent="0.4">
      <c r="B30" s="4" t="s">
        <v>38</v>
      </c>
    </row>
    <row r="31" spans="2:23" s="3" customFormat="1" x14ac:dyDescent="0.25">
      <c r="J31" s="17"/>
    </row>
    <row r="33" spans="2:7" ht="31.5" x14ac:dyDescent="0.25">
      <c r="D33" s="1" t="s">
        <v>44</v>
      </c>
      <c r="E33" s="1" t="s">
        <v>30</v>
      </c>
      <c r="F33" s="1" t="s">
        <v>31</v>
      </c>
      <c r="G33" s="1" t="s">
        <v>32</v>
      </c>
    </row>
    <row r="34" spans="2:7" ht="32.1" customHeight="1" x14ac:dyDescent="0.25">
      <c r="B34" s="36" t="s">
        <v>45</v>
      </c>
      <c r="C34" s="37"/>
      <c r="D34" s="27">
        <f>AVERAGE(C7:I7)</f>
        <v>3.4</v>
      </c>
      <c r="E34" s="11">
        <f>S8 * (I8-K8) + S9*(I9-K9) + S17 * (I17-K17) + S20*(I20-K20)+S25*(I25-K25)</f>
        <v>-2.3163553815520657</v>
      </c>
      <c r="F34" s="11">
        <f>S8 + S9 +S17 + S20 + S25</f>
        <v>4.5000167761924557</v>
      </c>
      <c r="G34" s="32">
        <f>L8+(E34/F34)</f>
        <v>2.8852562786417044</v>
      </c>
    </row>
    <row r="38" spans="2:7" x14ac:dyDescent="0.25">
      <c r="F38">
        <f>SUMIF(S8:S27,"&gt;0.7")</f>
        <v>0</v>
      </c>
    </row>
  </sheetData>
  <mergeCells count="4">
    <mergeCell ref="B4:H5"/>
    <mergeCell ref="K4:M4"/>
    <mergeCell ref="B34:C34"/>
    <mergeCell ref="O4:T4"/>
  </mergeCells>
  <conditionalFormatting sqref="J10:J27">
    <cfRule type="cellIs" dxfId="7" priority="9" operator="equal">
      <formula>0</formula>
    </cfRule>
  </conditionalFormatting>
  <conditionalFormatting sqref="C7:I9">
    <cfRule type="containsBlanks" dxfId="6" priority="10">
      <formula>LEN(TRIM(C7))=0</formula>
    </cfRule>
  </conditionalFormatting>
  <conditionalFormatting sqref="W8:W27">
    <cfRule type="containsText" dxfId="5" priority="7" operator="containsText" text="FAIL">
      <formula>NOT(ISERROR(SEARCH("FAIL",W8)))</formula>
    </cfRule>
  </conditionalFormatting>
  <conditionalFormatting sqref="T8:T27">
    <cfRule type="cellIs" dxfId="4" priority="3" operator="equal">
      <formula>0</formula>
    </cfRule>
  </conditionalFormatting>
  <conditionalFormatting sqref="T8:T27">
    <cfRule type="containsBlanks" dxfId="3" priority="4">
      <formula>LEN(TRIM(T8))=0</formula>
    </cfRule>
  </conditionalFormatting>
  <conditionalFormatting sqref="C10:I27">
    <cfRule type="cellIs" dxfId="2" priority="1" operator="equal">
      <formula>0</formula>
    </cfRule>
  </conditionalFormatting>
  <conditionalFormatting sqref="C10:I27">
    <cfRule type="containsBlanks" dxfId="1" priority="2">
      <formula>LEN(TRIM(C10))=0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workbookViewId="0">
      <selection activeCell="C8" sqref="C8:I25"/>
    </sheetView>
  </sheetViews>
  <sheetFormatPr baseColWidth="10" defaultRowHeight="15.75" x14ac:dyDescent="0.25"/>
  <cols>
    <col min="3" max="3" width="11.375" bestFit="1" customWidth="1"/>
  </cols>
  <sheetData>
    <row r="2" spans="2:9" ht="26.25" x14ac:dyDescent="0.4">
      <c r="B2" s="4" t="s">
        <v>36</v>
      </c>
    </row>
    <row r="3" spans="2:9" ht="48" customHeight="1" x14ac:dyDescent="0.25">
      <c r="B3" s="34" t="s">
        <v>43</v>
      </c>
      <c r="C3" s="34"/>
      <c r="D3" s="34"/>
      <c r="E3" s="34"/>
      <c r="F3" s="34"/>
      <c r="G3" s="34"/>
      <c r="H3" s="34"/>
    </row>
    <row r="4" spans="2:9" x14ac:dyDescent="0.25"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8" t="s">
        <v>5</v>
      </c>
      <c r="H4" s="8" t="s">
        <v>6</v>
      </c>
      <c r="I4" s="8" t="s">
        <v>39</v>
      </c>
    </row>
    <row r="5" spans="2:9" x14ac:dyDescent="0.25">
      <c r="B5" s="18" t="s">
        <v>42</v>
      </c>
      <c r="C5" s="19">
        <v>5</v>
      </c>
      <c r="D5" s="19">
        <v>3</v>
      </c>
      <c r="E5" s="19">
        <v>4</v>
      </c>
      <c r="F5" s="19">
        <v>4</v>
      </c>
      <c r="G5" s="19">
        <v>1</v>
      </c>
      <c r="H5" s="31">
        <v>0</v>
      </c>
      <c r="I5" s="19"/>
    </row>
    <row r="6" spans="2:9" x14ac:dyDescent="0.25">
      <c r="B6" s="20" t="s">
        <v>8</v>
      </c>
      <c r="C6" s="21">
        <v>5</v>
      </c>
      <c r="D6" s="21">
        <v>4</v>
      </c>
      <c r="E6" s="21">
        <v>5</v>
      </c>
      <c r="F6" s="21">
        <v>5</v>
      </c>
      <c r="G6" s="21">
        <v>2</v>
      </c>
      <c r="H6" s="21">
        <v>4</v>
      </c>
      <c r="I6" s="21">
        <v>4</v>
      </c>
    </row>
    <row r="7" spans="2:9" ht="16.5" thickBot="1" x14ac:dyDescent="0.3">
      <c r="B7" s="22" t="s">
        <v>9</v>
      </c>
      <c r="C7" s="23">
        <v>4</v>
      </c>
      <c r="D7" s="23">
        <v>3</v>
      </c>
      <c r="E7" s="23">
        <v>4</v>
      </c>
      <c r="F7" s="23">
        <v>3</v>
      </c>
      <c r="G7" s="23">
        <v>1</v>
      </c>
      <c r="H7" s="23">
        <v>5</v>
      </c>
      <c r="I7" s="23">
        <v>4</v>
      </c>
    </row>
    <row r="8" spans="2:9" ht="16.5" thickTop="1" x14ac:dyDescent="0.25">
      <c r="B8" s="12" t="s">
        <v>10</v>
      </c>
      <c r="C8" s="13">
        <f ca="1">RANDBETWEEN(0,5)</f>
        <v>0</v>
      </c>
      <c r="D8" s="13">
        <f t="shared" ref="D8:I23" ca="1" si="0">RANDBETWEEN(0,5)</f>
        <v>5</v>
      </c>
      <c r="E8" s="13">
        <f t="shared" ca="1" si="0"/>
        <v>5</v>
      </c>
      <c r="F8" s="13">
        <f t="shared" ca="1" si="0"/>
        <v>5</v>
      </c>
      <c r="G8" s="13">
        <f t="shared" ca="1" si="0"/>
        <v>5</v>
      </c>
      <c r="H8" s="13">
        <f t="shared" ca="1" si="0"/>
        <v>3</v>
      </c>
      <c r="I8" s="13">
        <f t="shared" ca="1" si="0"/>
        <v>1</v>
      </c>
    </row>
    <row r="9" spans="2:9" x14ac:dyDescent="0.25">
      <c r="B9" s="10" t="s">
        <v>11</v>
      </c>
      <c r="C9" s="11">
        <f ca="1">RANDBETWEEN(0,5)</f>
        <v>4</v>
      </c>
      <c r="D9" s="11">
        <f t="shared" ca="1" si="0"/>
        <v>4</v>
      </c>
      <c r="E9" s="11">
        <f t="shared" ca="1" si="0"/>
        <v>0</v>
      </c>
      <c r="F9" s="11">
        <f t="shared" ca="1" si="0"/>
        <v>4</v>
      </c>
      <c r="G9" s="11">
        <f t="shared" ca="1" si="0"/>
        <v>0</v>
      </c>
      <c r="H9" s="11">
        <f t="shared" ca="1" si="0"/>
        <v>4</v>
      </c>
      <c r="I9" s="11">
        <f t="shared" ca="1" si="0"/>
        <v>2</v>
      </c>
    </row>
    <row r="10" spans="2:9" x14ac:dyDescent="0.25">
      <c r="B10" s="12" t="s">
        <v>12</v>
      </c>
      <c r="C10" s="9">
        <f t="shared" ref="C10:I25" ca="1" si="1">RANDBETWEEN(0,5)</f>
        <v>2</v>
      </c>
      <c r="D10" s="9">
        <f t="shared" ca="1" si="0"/>
        <v>1</v>
      </c>
      <c r="E10" s="9">
        <f t="shared" ca="1" si="0"/>
        <v>5</v>
      </c>
      <c r="F10" s="9">
        <f t="shared" ca="1" si="0"/>
        <v>0</v>
      </c>
      <c r="G10" s="9">
        <f t="shared" ca="1" si="0"/>
        <v>2</v>
      </c>
      <c r="H10" s="9">
        <f t="shared" ca="1" si="0"/>
        <v>2</v>
      </c>
      <c r="I10" s="9">
        <f t="shared" ca="1" si="0"/>
        <v>4</v>
      </c>
    </row>
    <row r="11" spans="2:9" x14ac:dyDescent="0.25">
      <c r="B11" s="10" t="s">
        <v>13</v>
      </c>
      <c r="C11" s="11">
        <f t="shared" ca="1" si="1"/>
        <v>2</v>
      </c>
      <c r="D11" s="11">
        <f t="shared" ca="1" si="0"/>
        <v>1</v>
      </c>
      <c r="E11" s="11">
        <f t="shared" ca="1" si="0"/>
        <v>1</v>
      </c>
      <c r="F11" s="11">
        <f t="shared" ca="1" si="0"/>
        <v>4</v>
      </c>
      <c r="G11" s="11">
        <f t="shared" ca="1" si="0"/>
        <v>5</v>
      </c>
      <c r="H11" s="11">
        <f t="shared" ca="1" si="0"/>
        <v>5</v>
      </c>
      <c r="I11" s="11">
        <f t="shared" ca="1" si="0"/>
        <v>1</v>
      </c>
    </row>
    <row r="12" spans="2:9" x14ac:dyDescent="0.25">
      <c r="B12" s="12" t="s">
        <v>14</v>
      </c>
      <c r="C12" s="9">
        <f t="shared" ca="1" si="1"/>
        <v>5</v>
      </c>
      <c r="D12" s="9">
        <f t="shared" ca="1" si="0"/>
        <v>5</v>
      </c>
      <c r="E12" s="9">
        <f t="shared" ca="1" si="0"/>
        <v>1</v>
      </c>
      <c r="F12" s="9">
        <f t="shared" ca="1" si="0"/>
        <v>2</v>
      </c>
      <c r="G12" s="9">
        <f t="shared" ca="1" si="0"/>
        <v>4</v>
      </c>
      <c r="H12" s="9">
        <f t="shared" ca="1" si="0"/>
        <v>4</v>
      </c>
      <c r="I12" s="9">
        <f t="shared" ca="1" si="0"/>
        <v>4</v>
      </c>
    </row>
    <row r="13" spans="2:9" x14ac:dyDescent="0.25">
      <c r="B13" s="10" t="s">
        <v>15</v>
      </c>
      <c r="C13" s="11">
        <f t="shared" ca="1" si="1"/>
        <v>5</v>
      </c>
      <c r="D13" s="11">
        <f t="shared" ca="1" si="0"/>
        <v>5</v>
      </c>
      <c r="E13" s="11">
        <f t="shared" ca="1" si="0"/>
        <v>2</v>
      </c>
      <c r="F13" s="11">
        <f t="shared" ca="1" si="0"/>
        <v>1</v>
      </c>
      <c r="G13" s="11">
        <f t="shared" ca="1" si="0"/>
        <v>0</v>
      </c>
      <c r="H13" s="11">
        <f t="shared" ca="1" si="0"/>
        <v>0</v>
      </c>
      <c r="I13" s="11">
        <f t="shared" ca="1" si="0"/>
        <v>0</v>
      </c>
    </row>
    <row r="14" spans="2:9" x14ac:dyDescent="0.25">
      <c r="B14" s="12" t="s">
        <v>16</v>
      </c>
      <c r="C14" s="9">
        <f t="shared" ca="1" si="1"/>
        <v>4</v>
      </c>
      <c r="D14" s="9">
        <f t="shared" ca="1" si="0"/>
        <v>2</v>
      </c>
      <c r="E14" s="9">
        <f t="shared" ca="1" si="0"/>
        <v>5</v>
      </c>
      <c r="F14" s="9">
        <f t="shared" ca="1" si="0"/>
        <v>3</v>
      </c>
      <c r="G14" s="9">
        <f t="shared" ca="1" si="0"/>
        <v>5</v>
      </c>
      <c r="H14" s="9">
        <f t="shared" ca="1" si="0"/>
        <v>2</v>
      </c>
      <c r="I14" s="9">
        <f t="shared" ca="1" si="0"/>
        <v>0</v>
      </c>
    </row>
    <row r="15" spans="2:9" x14ac:dyDescent="0.25">
      <c r="B15" s="10" t="s">
        <v>17</v>
      </c>
      <c r="C15" s="11">
        <f t="shared" ca="1" si="1"/>
        <v>4</v>
      </c>
      <c r="D15" s="11">
        <f t="shared" ca="1" si="0"/>
        <v>3</v>
      </c>
      <c r="E15" s="11">
        <f t="shared" ca="1" si="0"/>
        <v>1</v>
      </c>
      <c r="F15" s="11">
        <f t="shared" ca="1" si="0"/>
        <v>2</v>
      </c>
      <c r="G15" s="11">
        <f t="shared" ca="1" si="0"/>
        <v>5</v>
      </c>
      <c r="H15" s="11">
        <f t="shared" ca="1" si="0"/>
        <v>0</v>
      </c>
      <c r="I15" s="11">
        <f t="shared" ca="1" si="0"/>
        <v>0</v>
      </c>
    </row>
    <row r="16" spans="2:9" x14ac:dyDescent="0.25">
      <c r="B16" s="12" t="s">
        <v>18</v>
      </c>
      <c r="C16" s="9">
        <f t="shared" ca="1" si="1"/>
        <v>5</v>
      </c>
      <c r="D16" s="9">
        <f t="shared" ca="1" si="0"/>
        <v>1</v>
      </c>
      <c r="E16" s="9">
        <f t="shared" ca="1" si="0"/>
        <v>1</v>
      </c>
      <c r="F16" s="9">
        <f t="shared" ca="1" si="0"/>
        <v>2</v>
      </c>
      <c r="G16" s="9">
        <f t="shared" ca="1" si="0"/>
        <v>4</v>
      </c>
      <c r="H16" s="9">
        <f t="shared" ca="1" si="0"/>
        <v>4</v>
      </c>
      <c r="I16" s="9">
        <f t="shared" ca="1" si="0"/>
        <v>5</v>
      </c>
    </row>
    <row r="17" spans="2:12" x14ac:dyDescent="0.25">
      <c r="B17" s="10" t="s">
        <v>19</v>
      </c>
      <c r="C17" s="11">
        <f t="shared" ca="1" si="1"/>
        <v>4</v>
      </c>
      <c r="D17" s="11">
        <f t="shared" ca="1" si="0"/>
        <v>3</v>
      </c>
      <c r="E17" s="11">
        <f t="shared" ca="1" si="0"/>
        <v>0</v>
      </c>
      <c r="F17" s="11">
        <f t="shared" ca="1" si="0"/>
        <v>3</v>
      </c>
      <c r="G17" s="11">
        <f t="shared" ca="1" si="0"/>
        <v>5</v>
      </c>
      <c r="H17" s="11">
        <f t="shared" ca="1" si="0"/>
        <v>4</v>
      </c>
      <c r="I17" s="11">
        <f t="shared" ca="1" si="0"/>
        <v>5</v>
      </c>
    </row>
    <row r="18" spans="2:12" x14ac:dyDescent="0.25">
      <c r="B18" s="12" t="s">
        <v>20</v>
      </c>
      <c r="C18" s="9">
        <f t="shared" ca="1" si="1"/>
        <v>5</v>
      </c>
      <c r="D18" s="9">
        <f t="shared" ca="1" si="0"/>
        <v>1</v>
      </c>
      <c r="E18" s="9">
        <f t="shared" ca="1" si="0"/>
        <v>4</v>
      </c>
      <c r="F18" s="9">
        <f t="shared" ca="1" si="0"/>
        <v>4</v>
      </c>
      <c r="G18" s="9">
        <f t="shared" ca="1" si="0"/>
        <v>2</v>
      </c>
      <c r="H18" s="9">
        <f t="shared" ca="1" si="0"/>
        <v>0</v>
      </c>
      <c r="I18" s="9">
        <f t="shared" ca="1" si="0"/>
        <v>5</v>
      </c>
    </row>
    <row r="19" spans="2:12" x14ac:dyDescent="0.25">
      <c r="B19" s="10" t="s">
        <v>21</v>
      </c>
      <c r="C19" s="11">
        <f t="shared" ca="1" si="1"/>
        <v>2</v>
      </c>
      <c r="D19" s="11">
        <f t="shared" ca="1" si="0"/>
        <v>3</v>
      </c>
      <c r="E19" s="11">
        <f t="shared" ca="1" si="0"/>
        <v>2</v>
      </c>
      <c r="F19" s="11">
        <f t="shared" ca="1" si="0"/>
        <v>3</v>
      </c>
      <c r="G19" s="11">
        <f t="shared" ca="1" si="0"/>
        <v>5</v>
      </c>
      <c r="H19" s="11">
        <f t="shared" ca="1" si="0"/>
        <v>4</v>
      </c>
      <c r="I19" s="11">
        <f t="shared" ca="1" si="0"/>
        <v>3</v>
      </c>
    </row>
    <row r="20" spans="2:12" x14ac:dyDescent="0.25">
      <c r="B20" s="12" t="s">
        <v>22</v>
      </c>
      <c r="C20" s="9">
        <f t="shared" ca="1" si="1"/>
        <v>3</v>
      </c>
      <c r="D20" s="9">
        <f t="shared" ca="1" si="0"/>
        <v>3</v>
      </c>
      <c r="E20" s="9">
        <f t="shared" ca="1" si="0"/>
        <v>5</v>
      </c>
      <c r="F20" s="9">
        <f t="shared" ca="1" si="0"/>
        <v>4</v>
      </c>
      <c r="G20" s="9">
        <f t="shared" ca="1" si="0"/>
        <v>2</v>
      </c>
      <c r="H20" s="9">
        <f t="shared" ca="1" si="0"/>
        <v>4</v>
      </c>
      <c r="I20" s="9">
        <f t="shared" ca="1" si="0"/>
        <v>3</v>
      </c>
      <c r="L20" s="5"/>
    </row>
    <row r="21" spans="2:12" x14ac:dyDescent="0.25">
      <c r="B21" s="10" t="s">
        <v>23</v>
      </c>
      <c r="C21" s="11">
        <f t="shared" ca="1" si="1"/>
        <v>2</v>
      </c>
      <c r="D21" s="11">
        <f t="shared" ca="1" si="0"/>
        <v>5</v>
      </c>
      <c r="E21" s="11">
        <f t="shared" ca="1" si="0"/>
        <v>2</v>
      </c>
      <c r="F21" s="11">
        <f t="shared" ca="1" si="0"/>
        <v>0</v>
      </c>
      <c r="G21" s="11">
        <f t="shared" ca="1" si="0"/>
        <v>4</v>
      </c>
      <c r="H21" s="11">
        <f t="shared" ca="1" si="0"/>
        <v>5</v>
      </c>
      <c r="I21" s="11">
        <f t="shared" ca="1" si="0"/>
        <v>1</v>
      </c>
    </row>
    <row r="22" spans="2:12" x14ac:dyDescent="0.25">
      <c r="B22" s="12" t="s">
        <v>24</v>
      </c>
      <c r="C22" s="9">
        <f t="shared" ca="1" si="1"/>
        <v>2</v>
      </c>
      <c r="D22" s="9">
        <f t="shared" ca="1" si="0"/>
        <v>4</v>
      </c>
      <c r="E22" s="9">
        <f t="shared" ca="1" si="0"/>
        <v>2</v>
      </c>
      <c r="F22" s="9">
        <f t="shared" ca="1" si="0"/>
        <v>1</v>
      </c>
      <c r="G22" s="9">
        <f t="shared" ca="1" si="0"/>
        <v>2</v>
      </c>
      <c r="H22" s="9">
        <f t="shared" ca="1" si="0"/>
        <v>3</v>
      </c>
      <c r="I22" s="9">
        <f t="shared" ca="1" si="0"/>
        <v>5</v>
      </c>
    </row>
    <row r="23" spans="2:12" x14ac:dyDescent="0.25">
      <c r="B23" s="10" t="s">
        <v>25</v>
      </c>
      <c r="C23" s="11">
        <f t="shared" ca="1" si="1"/>
        <v>0</v>
      </c>
      <c r="D23" s="11">
        <f t="shared" ca="1" si="0"/>
        <v>0</v>
      </c>
      <c r="E23" s="11">
        <f t="shared" ca="1" si="0"/>
        <v>0</v>
      </c>
      <c r="F23" s="11">
        <f t="shared" ca="1" si="0"/>
        <v>4</v>
      </c>
      <c r="G23" s="11">
        <f t="shared" ca="1" si="0"/>
        <v>2</v>
      </c>
      <c r="H23" s="11">
        <f t="shared" ca="1" si="0"/>
        <v>5</v>
      </c>
      <c r="I23" s="11">
        <f t="shared" ca="1" si="0"/>
        <v>0</v>
      </c>
    </row>
    <row r="24" spans="2:12" x14ac:dyDescent="0.25">
      <c r="B24" s="12" t="s">
        <v>26</v>
      </c>
      <c r="C24" s="9">
        <f t="shared" ca="1" si="1"/>
        <v>4</v>
      </c>
      <c r="D24" s="9">
        <f t="shared" ca="1" si="1"/>
        <v>0</v>
      </c>
      <c r="E24" s="9">
        <f t="shared" ca="1" si="1"/>
        <v>0</v>
      </c>
      <c r="F24" s="9">
        <f t="shared" ca="1" si="1"/>
        <v>3</v>
      </c>
      <c r="G24" s="9">
        <f t="shared" ca="1" si="1"/>
        <v>5</v>
      </c>
      <c r="H24" s="9">
        <f t="shared" ca="1" si="1"/>
        <v>1</v>
      </c>
      <c r="I24" s="9">
        <f t="shared" ca="1" si="1"/>
        <v>0</v>
      </c>
    </row>
    <row r="25" spans="2:12" x14ac:dyDescent="0.25">
      <c r="B25" s="10" t="s">
        <v>27</v>
      </c>
      <c r="C25" s="11">
        <f t="shared" ca="1" si="1"/>
        <v>3</v>
      </c>
      <c r="D25" s="11">
        <f t="shared" ca="1" si="1"/>
        <v>1</v>
      </c>
      <c r="E25" s="11">
        <f t="shared" ca="1" si="1"/>
        <v>1</v>
      </c>
      <c r="F25" s="11">
        <f t="shared" ca="1" si="1"/>
        <v>3</v>
      </c>
      <c r="G25" s="11">
        <f t="shared" ca="1" si="1"/>
        <v>0</v>
      </c>
      <c r="H25" s="11">
        <f t="shared" ca="1" si="1"/>
        <v>5</v>
      </c>
      <c r="I25" s="11">
        <f t="shared" ca="1" si="1"/>
        <v>0</v>
      </c>
    </row>
  </sheetData>
  <mergeCells count="1">
    <mergeCell ref="B3:H3"/>
  </mergeCells>
  <conditionalFormatting sqref="C8:I2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Configurador</vt:lpstr>
    </vt:vector>
  </TitlesOfParts>
  <Company>bss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M</dc:creator>
  <cp:lastModifiedBy>ADRIAN VILLANUEVA MARTINEZ</cp:lastModifiedBy>
  <dcterms:created xsi:type="dcterms:W3CDTF">2015-11-26T10:28:41Z</dcterms:created>
  <dcterms:modified xsi:type="dcterms:W3CDTF">2019-04-11T11:43:16Z</dcterms:modified>
</cp:coreProperties>
</file>