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ypc\Desktop\"/>
    </mc:Choice>
  </mc:AlternateContent>
  <bookViews>
    <workbookView xWindow="0" yWindow="0" windowWidth="21570" windowHeight="8145"/>
  </bookViews>
  <sheets>
    <sheet name="MVP" sheetId="3" r:id="rId1"/>
    <sheet name="Preconception (quarterly)" sheetId="1" r:id="rId2"/>
    <sheet name="Preconception (monthly)" sheetId="2" r:id="rId3"/>
  </sheets>
  <definedNames>
    <definedName name="AcupunctureFemale" localSheetId="2">'Preconception (monthly)'!$C$11</definedName>
    <definedName name="AcupunctureFemale">'Preconception (quarterly)'!$C$11</definedName>
    <definedName name="CXO">'Preconception (monthly)'!$C$12</definedName>
    <definedName name="FertilityCoaching" localSheetId="2">'Preconception (monthly)'!$C$9</definedName>
    <definedName name="FertilityCoaching">'Preconception (quarterly)'!$C$9</definedName>
    <definedName name="FertilityYoga" localSheetId="2">'Preconception (monthly)'!$C$10</definedName>
    <definedName name="FertilityYoga">'Preconception (quarterly)'!$C$10</definedName>
    <definedName name="Finance" localSheetId="2">'Preconception (monthly)'!$C$15</definedName>
    <definedName name="Finance">'Preconception (quarterly)'!$C$15</definedName>
    <definedName name="Marketing">'Preconception (monthly)'!$C$13</definedName>
    <definedName name="MedicalTest" localSheetId="2">'Preconception (monthly)'!$C$7</definedName>
    <definedName name="MedicalTest">'Preconception (quarterly)'!$C$7</definedName>
    <definedName name="NutritionFemale" localSheetId="2">'Preconception (monthly)'!$C$8</definedName>
    <definedName name="NutritionFemale">'Preconception (quarterly)'!$C$8</definedName>
    <definedName name="OneMonthPrice" localSheetId="2">'Preconception (monthly)'!$C$3</definedName>
    <definedName name="OneMonthPrice">'Preconception (quarterly)'!$C$3</definedName>
    <definedName name="Rent">'Preconception (monthly)'!$C$14</definedName>
    <definedName name="ThreeMonthPrice" localSheetId="2">'Preconception (monthly)'!$C$4</definedName>
    <definedName name="ThreeMonthPrice">'Preconception (quarterly)'!$C$4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G13" i="1"/>
  <c r="F13" i="1"/>
  <c r="E13" i="1"/>
  <c r="J13" i="1" s="1"/>
  <c r="P13" i="2"/>
  <c r="O13" i="2"/>
  <c r="N13" i="2"/>
  <c r="M13" i="2"/>
  <c r="L13" i="2"/>
  <c r="K13" i="2"/>
  <c r="J13" i="2"/>
  <c r="I13" i="2"/>
  <c r="H13" i="2"/>
  <c r="G13" i="2"/>
  <c r="F13" i="2"/>
  <c r="E13" i="2"/>
  <c r="R13" i="2" s="1"/>
  <c r="P12" i="2" l="1"/>
  <c r="O12" i="2"/>
  <c r="N12" i="2"/>
  <c r="H12" i="1" s="1"/>
  <c r="M12" i="2"/>
  <c r="L12" i="2"/>
  <c r="K12" i="2"/>
  <c r="G12" i="1" s="1"/>
  <c r="J12" i="2"/>
  <c r="I12" i="2"/>
  <c r="H12" i="2"/>
  <c r="G12" i="2"/>
  <c r="F12" i="2"/>
  <c r="E12" i="2"/>
  <c r="P14" i="2"/>
  <c r="O14" i="2"/>
  <c r="N14" i="2"/>
  <c r="H14" i="1" s="1"/>
  <c r="M14" i="2"/>
  <c r="L14" i="2"/>
  <c r="K14" i="2"/>
  <c r="J14" i="2"/>
  <c r="I14" i="2"/>
  <c r="H14" i="2"/>
  <c r="G14" i="2"/>
  <c r="F14" i="2"/>
  <c r="R14" i="2" s="1"/>
  <c r="E14" i="2"/>
  <c r="G14" i="1" l="1"/>
  <c r="R12" i="2"/>
  <c r="F12" i="1"/>
  <c r="F14" i="1"/>
  <c r="E14" i="1"/>
  <c r="E12" i="1"/>
  <c r="H4" i="1"/>
  <c r="G4" i="1"/>
  <c r="F4" i="1"/>
  <c r="E4" i="1"/>
  <c r="R4" i="2"/>
  <c r="J15" i="2"/>
  <c r="F15" i="2"/>
  <c r="E11" i="2"/>
  <c r="I10" i="2"/>
  <c r="E10" i="2"/>
  <c r="G9" i="2"/>
  <c r="E8" i="2"/>
  <c r="E7" i="2"/>
  <c r="G3" i="2"/>
  <c r="G2" i="2" s="1"/>
  <c r="F3" i="2"/>
  <c r="F11" i="2" s="1"/>
  <c r="F2" i="2"/>
  <c r="E2" i="2"/>
  <c r="G1" i="2"/>
  <c r="H1" i="2" s="1"/>
  <c r="I1" i="2" s="1"/>
  <c r="J1" i="2" s="1"/>
  <c r="K1" i="2" s="1"/>
  <c r="L1" i="2" s="1"/>
  <c r="M1" i="2" s="1"/>
  <c r="N1" i="2" s="1"/>
  <c r="O1" i="2" s="1"/>
  <c r="P1" i="2" s="1"/>
  <c r="F1" i="2"/>
  <c r="M15" i="2"/>
  <c r="K15" i="2"/>
  <c r="L10" i="2"/>
  <c r="K9" i="2"/>
  <c r="P10" i="2"/>
  <c r="C15" i="2"/>
  <c r="P15" i="2" s="1"/>
  <c r="C10" i="2"/>
  <c r="O10" i="2" s="1"/>
  <c r="C9" i="2"/>
  <c r="N9" i="2" s="1"/>
  <c r="J12" i="1" l="1"/>
  <c r="J14" i="1"/>
  <c r="L9" i="2"/>
  <c r="G9" i="1" s="1"/>
  <c r="M10" i="2"/>
  <c r="L15" i="2"/>
  <c r="H9" i="2"/>
  <c r="F10" i="2"/>
  <c r="E10" i="1" s="1"/>
  <c r="J10" i="2"/>
  <c r="G15" i="2"/>
  <c r="E9" i="2"/>
  <c r="I9" i="2"/>
  <c r="G10" i="2"/>
  <c r="H15" i="2"/>
  <c r="E3" i="1"/>
  <c r="M9" i="2"/>
  <c r="K10" i="2"/>
  <c r="G10" i="1" s="1"/>
  <c r="F9" i="2"/>
  <c r="J9" i="2"/>
  <c r="H10" i="2"/>
  <c r="F10" i="1" s="1"/>
  <c r="E15" i="2"/>
  <c r="E15" i="1" s="1"/>
  <c r="I15" i="2"/>
  <c r="G15" i="1"/>
  <c r="G7" i="2"/>
  <c r="G11" i="2"/>
  <c r="H3" i="2"/>
  <c r="F8" i="2"/>
  <c r="G8" i="2"/>
  <c r="F7" i="2"/>
  <c r="F6" i="2" s="1"/>
  <c r="O9" i="2"/>
  <c r="H9" i="1" s="1"/>
  <c r="P9" i="2"/>
  <c r="N15" i="2"/>
  <c r="N10" i="2"/>
  <c r="H10" i="1" s="1"/>
  <c r="O15" i="2"/>
  <c r="C9" i="1"/>
  <c r="C10" i="1"/>
  <c r="C15" i="1"/>
  <c r="F15" i="1" l="1"/>
  <c r="E11" i="1"/>
  <c r="R10" i="2"/>
  <c r="F9" i="1"/>
  <c r="E8" i="1"/>
  <c r="E9" i="1"/>
  <c r="R9" i="2"/>
  <c r="E7" i="1"/>
  <c r="E6" i="2"/>
  <c r="E17" i="2" s="1"/>
  <c r="R15" i="2"/>
  <c r="F17" i="2"/>
  <c r="H15" i="1"/>
  <c r="G6" i="2"/>
  <c r="G17" i="2" s="1"/>
  <c r="H8" i="2"/>
  <c r="I3" i="2"/>
  <c r="H11" i="2"/>
  <c r="H7" i="2"/>
  <c r="H2" i="2"/>
  <c r="J4" i="1"/>
  <c r="E2" i="1"/>
  <c r="H6" i="2" l="1"/>
  <c r="H17" i="2" s="1"/>
  <c r="J3" i="2"/>
  <c r="K3" i="2" s="1"/>
  <c r="I11" i="2"/>
  <c r="I7" i="2"/>
  <c r="I6" i="2" s="1"/>
  <c r="I2" i="2"/>
  <c r="I8" i="2"/>
  <c r="J10" i="1"/>
  <c r="J9" i="1"/>
  <c r="E6" i="1"/>
  <c r="L3" i="2" l="1"/>
  <c r="K11" i="2"/>
  <c r="K7" i="2"/>
  <c r="K8" i="2"/>
  <c r="K2" i="2"/>
  <c r="F7" i="1"/>
  <c r="F3" i="1"/>
  <c r="J11" i="2"/>
  <c r="F11" i="1" s="1"/>
  <c r="J7" i="2"/>
  <c r="J2" i="2"/>
  <c r="J8" i="2"/>
  <c r="F8" i="1" s="1"/>
  <c r="I17" i="2"/>
  <c r="J15" i="1"/>
  <c r="E17" i="1"/>
  <c r="K6" i="2" l="1"/>
  <c r="K17" i="2" s="1"/>
  <c r="F6" i="1"/>
  <c r="F2" i="1"/>
  <c r="L11" i="2"/>
  <c r="L8" i="2"/>
  <c r="L2" i="2"/>
  <c r="M3" i="2"/>
  <c r="G3" i="1" s="1"/>
  <c r="L7" i="2"/>
  <c r="J6" i="2"/>
  <c r="G2" i="1" l="1"/>
  <c r="L6" i="2"/>
  <c r="L17" i="2" s="1"/>
  <c r="M7" i="2"/>
  <c r="G7" i="1" s="1"/>
  <c r="M2" i="2"/>
  <c r="M8" i="2"/>
  <c r="G8" i="1" s="1"/>
  <c r="M11" i="2"/>
  <c r="G11" i="1" s="1"/>
  <c r="N3" i="2"/>
  <c r="F17" i="1"/>
  <c r="J17" i="2"/>
  <c r="G6" i="1" l="1"/>
  <c r="N2" i="2"/>
  <c r="N11" i="2"/>
  <c r="O3" i="2"/>
  <c r="N8" i="2"/>
  <c r="N7" i="2"/>
  <c r="M6" i="2"/>
  <c r="M17" i="2" l="1"/>
  <c r="N6" i="2"/>
  <c r="N17" i="2" s="1"/>
  <c r="P3" i="2"/>
  <c r="O7" i="2"/>
  <c r="O2" i="2"/>
  <c r="O8" i="2"/>
  <c r="O11" i="2"/>
  <c r="G17" i="1"/>
  <c r="H7" i="1" l="1"/>
  <c r="P7" i="2"/>
  <c r="P2" i="2"/>
  <c r="R2" i="2" s="1"/>
  <c r="P11" i="2"/>
  <c r="R11" i="2" s="1"/>
  <c r="P8" i="2"/>
  <c r="R8" i="2" s="1"/>
  <c r="R3" i="2"/>
  <c r="H3" i="1"/>
  <c r="O6" i="2"/>
  <c r="O17" i="2" s="1"/>
  <c r="J7" i="1" l="1"/>
  <c r="H11" i="1"/>
  <c r="J11" i="1" s="1"/>
  <c r="H2" i="1"/>
  <c r="J2" i="1" s="1"/>
  <c r="J3" i="1"/>
  <c r="R7" i="2"/>
  <c r="P6" i="2"/>
  <c r="P17" i="2" s="1"/>
  <c r="R17" i="2" s="1"/>
  <c r="R6" i="2"/>
  <c r="H8" i="1"/>
  <c r="J8" i="1" s="1"/>
  <c r="H6" i="1" l="1"/>
  <c r="H17" i="1" l="1"/>
  <c r="J17" i="1" s="1"/>
  <c r="J6" i="1"/>
</calcChain>
</file>

<file path=xl/sharedStrings.xml><?xml version="1.0" encoding="utf-8"?>
<sst xmlns="http://schemas.openxmlformats.org/spreadsheetml/2006/main" count="96" uniqueCount="40">
  <si>
    <t>Unit Price</t>
  </si>
  <si>
    <t>Item</t>
  </si>
  <si>
    <t>Income</t>
  </si>
  <si>
    <t>Fertility coaching</t>
  </si>
  <si>
    <t>Unit</t>
  </si>
  <si>
    <t>Fertility yoga</t>
  </si>
  <si>
    <t>per couple</t>
  </si>
  <si>
    <t>Medical test + Min Yu consult</t>
  </si>
  <si>
    <t>per person</t>
  </si>
  <si>
    <t>Profit</t>
  </si>
  <si>
    <t>Nutrition consultation (female)</t>
  </si>
  <si>
    <t>Frequency</t>
  </si>
  <si>
    <t>Once off</t>
  </si>
  <si>
    <t>Weekly</t>
  </si>
  <si>
    <t>Acupuncture (female)</t>
  </si>
  <si>
    <t>Expense (operational)</t>
  </si>
  <si>
    <t>Finance</t>
  </si>
  <si>
    <t>Monthly</t>
  </si>
  <si>
    <t>Q1</t>
  </si>
  <si>
    <t>Q2</t>
  </si>
  <si>
    <t>Q3</t>
  </si>
  <si>
    <t>Q4</t>
  </si>
  <si>
    <t>Total</t>
  </si>
  <si>
    <t>4-week package</t>
  </si>
  <si>
    <t>12-week package</t>
  </si>
  <si>
    <t>per person per month</t>
  </si>
  <si>
    <t>per month</t>
  </si>
  <si>
    <t>Rent</t>
  </si>
  <si>
    <t>CXO</t>
  </si>
  <si>
    <t>Marketing</t>
  </si>
  <si>
    <t>Date</t>
  </si>
  <si>
    <t>Assumption to be tested</t>
  </si>
  <si>
    <t>Test</t>
  </si>
  <si>
    <t>Women are interested in a DIY online fertility course</t>
  </si>
  <si>
    <t>Women are interested in trying natural fertility before IVF</t>
  </si>
  <si>
    <t>Cost</t>
  </si>
  <si>
    <t>Women are interested in a Preconception Care program</t>
  </si>
  <si>
    <t>Copywrited landing page offering a FREE guide in exchange for email address (promote on GOOG/FB)</t>
  </si>
  <si>
    <t>KPI</t>
  </si>
  <si>
    <t>Number of email addresses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</si>
</sst>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0" fontId="0" fillId="2" borderId="0" xfId="0" applyFill="1"/>
    <xf numFmtId="44" fontId="0" fillId="2" borderId="0" xfId="1" applyFont="1" applyFill="1" applyAlignment="1">
      <alignment horizontal="center"/>
    </xf>
    <xf numFmtId="0" fontId="0" fillId="2" borderId="0" xfId="0" applyFill="1" applyAlignment="1">
      <alignment horizontal="center"/>
    </xf>
    <xf numFmtId="17" fontId="0" fillId="2" borderId="0" xfId="0" applyNumberFormat="1" applyFill="1"/>
    <xf numFmtId="44" fontId="0" fillId="0" borderId="0" xfId="0" applyNumberFormat="1"/>
    <xf numFmtId="0" fontId="0" fillId="3" borderId="0" xfId="0" applyFill="1"/>
    <xf numFmtId="44" fontId="0" fillId="3" borderId="0" xfId="1" applyFont="1" applyFill="1"/>
    <xf numFmtId="44" fontId="0" fillId="3" borderId="0" xfId="0" applyNumberFormat="1" applyFill="1"/>
    <xf numFmtId="0" fontId="2" fillId="3" borderId="0" xfId="0" applyFont="1" applyFill="1"/>
    <xf numFmtId="44" fontId="2" fillId="3" borderId="0" xfId="1" applyFont="1" applyFill="1"/>
    <xf numFmtId="44" fontId="2" fillId="3" borderId="0" xfId="0" applyNumberFormat="1" applyFont="1" applyFill="1"/>
    <xf numFmtId="17" fontId="0" fillId="2" borderId="0" xfId="0" applyNumberForma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0" borderId="0" xfId="0" applyFont="1"/>
    <xf numFmtId="44" fontId="2" fillId="0" borderId="0" xfId="0" applyNumberFormat="1" applyFont="1"/>
    <xf numFmtId="1" fontId="0" fillId="2" borderId="0" xfId="0" applyNumberFormat="1" applyFill="1" applyAlignment="1">
      <alignment horizontal="center"/>
    </xf>
    <xf numFmtId="44" fontId="0" fillId="2" borderId="0" xfId="1" applyFont="1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6" sqref="E6"/>
    </sheetView>
  </sheetViews>
  <sheetFormatPr defaultRowHeight="15" x14ac:dyDescent="0.25"/>
  <cols>
    <col min="3" max="3" width="53" customWidth="1"/>
    <col min="4" max="4" width="92.7109375" bestFit="1" customWidth="1"/>
    <col min="5" max="5" width="34.7109375" bestFit="1" customWidth="1"/>
  </cols>
  <sheetData>
    <row r="1" spans="1:5" x14ac:dyDescent="0.25">
      <c r="A1" s="2" t="s">
        <v>30</v>
      </c>
      <c r="B1" s="18" t="s">
        <v>35</v>
      </c>
      <c r="C1" s="2" t="s">
        <v>31</v>
      </c>
      <c r="D1" s="18" t="s">
        <v>32</v>
      </c>
      <c r="E1" s="18" t="s">
        <v>38</v>
      </c>
    </row>
    <row r="2" spans="1:5" x14ac:dyDescent="0.25">
      <c r="C2" t="s">
        <v>34</v>
      </c>
      <c r="D2" t="s">
        <v>37</v>
      </c>
      <c r="E2" t="s">
        <v>39</v>
      </c>
    </row>
    <row r="3" spans="1:5" x14ac:dyDescent="0.25">
      <c r="C3" t="s">
        <v>33</v>
      </c>
      <c r="D3" t="s">
        <v>37</v>
      </c>
      <c r="E3" t="s">
        <v>39</v>
      </c>
    </row>
    <row r="4" spans="1:5" x14ac:dyDescent="0.25">
      <c r="C4" t="s">
        <v>36</v>
      </c>
      <c r="D4" t="s">
        <v>37</v>
      </c>
      <c r="E4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sqref="A1:C1"/>
    </sheetView>
  </sheetViews>
  <sheetFormatPr defaultRowHeight="15" x14ac:dyDescent="0.25"/>
  <cols>
    <col min="1" max="1" width="28.5703125" customWidth="1"/>
    <col min="2" max="2" width="11.7109375" customWidth="1"/>
    <col min="3" max="3" width="14.5703125" style="1" customWidth="1"/>
    <col min="4" max="4" width="20.5703125" bestFit="1" customWidth="1"/>
    <col min="5" max="8" width="12.7109375" customWidth="1"/>
    <col min="9" max="9" width="2.85546875" customWidth="1"/>
    <col min="10" max="10" width="12.5703125" style="15" customWidth="1"/>
  </cols>
  <sheetData>
    <row r="1" spans="1:10" s="2" customFormat="1" x14ac:dyDescent="0.25">
      <c r="A1" s="2" t="s">
        <v>1</v>
      </c>
      <c r="B1" s="2" t="s">
        <v>11</v>
      </c>
      <c r="C1" s="3" t="s">
        <v>0</v>
      </c>
      <c r="D1" s="4" t="s">
        <v>4</v>
      </c>
      <c r="E1" s="13" t="s">
        <v>18</v>
      </c>
      <c r="F1" s="13" t="s">
        <v>19</v>
      </c>
      <c r="G1" s="13" t="s">
        <v>20</v>
      </c>
      <c r="H1" s="13" t="s">
        <v>21</v>
      </c>
      <c r="I1" s="5"/>
      <c r="J1" s="14" t="s">
        <v>22</v>
      </c>
    </row>
    <row r="2" spans="1:10" s="7" customFormat="1" x14ac:dyDescent="0.25">
      <c r="A2" s="7" t="s">
        <v>2</v>
      </c>
      <c r="C2" s="8"/>
      <c r="E2" s="9">
        <f>E3*OneMonthPrice + E4*ThreeMonthPrice</f>
        <v>15000</v>
      </c>
      <c r="F2" s="9">
        <f>F3*OneMonthPrice + F4*ThreeMonthPrice</f>
        <v>48000</v>
      </c>
      <c r="G2" s="9">
        <f>G3*OneMonthPrice + G4*ThreeMonthPrice</f>
        <v>81000</v>
      </c>
      <c r="H2" s="9">
        <f>H3*OneMonthPrice + H4*ThreeMonthPrice</f>
        <v>114000</v>
      </c>
      <c r="I2" s="9"/>
      <c r="J2" s="12">
        <f>SUM(E2:H2)</f>
        <v>258000</v>
      </c>
    </row>
    <row r="3" spans="1:10" x14ac:dyDescent="0.25">
      <c r="A3" t="s">
        <v>23</v>
      </c>
      <c r="C3" s="1">
        <v>2500</v>
      </c>
      <c r="D3" t="s">
        <v>6</v>
      </c>
      <c r="E3">
        <f>SUM('Preconception (monthly)'!E3:G3)</f>
        <v>6</v>
      </c>
      <c r="F3">
        <f>SUM('Preconception (monthly)'!H3:J3)</f>
        <v>15</v>
      </c>
      <c r="G3">
        <f>SUM('Preconception (monthly)'!K3:M3)</f>
        <v>24</v>
      </c>
      <c r="H3">
        <f>SUM('Preconception (monthly)'!N3:P3)</f>
        <v>33</v>
      </c>
      <c r="J3" s="15">
        <f>SUM(E3:H3)</f>
        <v>78</v>
      </c>
    </row>
    <row r="4" spans="1:10" x14ac:dyDescent="0.25">
      <c r="A4" t="s">
        <v>24</v>
      </c>
      <c r="C4" s="1">
        <v>3500</v>
      </c>
      <c r="D4" t="s">
        <v>6</v>
      </c>
      <c r="E4">
        <f>SUM('Preconception (monthly)'!E4:G4)</f>
        <v>0</v>
      </c>
      <c r="F4">
        <f>SUM('Preconception (monthly)'!H4:J4)</f>
        <v>3</v>
      </c>
      <c r="G4">
        <f>SUM('Preconception (monthly)'!K4:M4)</f>
        <v>6</v>
      </c>
      <c r="H4">
        <f>SUM('Preconception (monthly)'!N4:P4)</f>
        <v>9</v>
      </c>
      <c r="J4" s="15">
        <f>SUM(E4:H4)</f>
        <v>18</v>
      </c>
    </row>
    <row r="6" spans="1:10" s="7" customFormat="1" x14ac:dyDescent="0.25">
      <c r="A6" s="7" t="s">
        <v>15</v>
      </c>
      <c r="C6" s="8"/>
      <c r="E6" s="9">
        <f>SUM(E7:E15)</f>
        <v>40440</v>
      </c>
      <c r="F6" s="9">
        <f>SUM(F7:F15)</f>
        <v>52440</v>
      </c>
      <c r="G6" s="9">
        <f t="shared" ref="G6:H6" si="0">SUM(G7:G15)</f>
        <v>64440</v>
      </c>
      <c r="H6" s="9">
        <f t="shared" si="0"/>
        <v>76440</v>
      </c>
      <c r="I6" s="9"/>
      <c r="J6" s="12">
        <f>SUM(E6:H6)</f>
        <v>233760</v>
      </c>
    </row>
    <row r="7" spans="1:10" x14ac:dyDescent="0.25">
      <c r="A7" t="s">
        <v>7</v>
      </c>
      <c r="B7" t="s">
        <v>12</v>
      </c>
      <c r="C7" s="1">
        <v>500</v>
      </c>
      <c r="D7" t="s">
        <v>6</v>
      </c>
      <c r="E7" s="1">
        <f>SUM('Preconception (monthly)'!E7:G7)</f>
        <v>3000</v>
      </c>
      <c r="F7" s="1">
        <f>SUM('Preconception (monthly)'!H7:J7)</f>
        <v>9000</v>
      </c>
      <c r="G7" s="1">
        <f>SUM('Preconception (monthly)'!K7:M7)</f>
        <v>15000</v>
      </c>
      <c r="H7" s="1">
        <f>SUM('Preconception (monthly)'!N7:P7)</f>
        <v>21000</v>
      </c>
      <c r="I7" s="6"/>
      <c r="J7" s="16">
        <f>SUM(E7:H7)</f>
        <v>48000</v>
      </c>
    </row>
    <row r="8" spans="1:10" x14ac:dyDescent="0.25">
      <c r="A8" t="s">
        <v>10</v>
      </c>
      <c r="B8" t="s">
        <v>12</v>
      </c>
      <c r="C8" s="1">
        <v>200</v>
      </c>
      <c r="D8" t="s">
        <v>8</v>
      </c>
      <c r="E8" s="1">
        <f>SUM('Preconception (monthly)'!E8:G8)</f>
        <v>1200</v>
      </c>
      <c r="F8" s="1">
        <f>SUM('Preconception (monthly)'!H8:J8)</f>
        <v>3600</v>
      </c>
      <c r="G8" s="1">
        <f>SUM('Preconception (monthly)'!K8:M8)</f>
        <v>6000</v>
      </c>
      <c r="H8" s="1">
        <f>SUM('Preconception (monthly)'!N8:P8)</f>
        <v>8400</v>
      </c>
      <c r="I8" s="6"/>
      <c r="J8" s="16">
        <f t="shared" ref="J8:J15" si="1">SUM(E8:H8)</f>
        <v>19200</v>
      </c>
    </row>
    <row r="9" spans="1:10" x14ac:dyDescent="0.25">
      <c r="A9" t="s">
        <v>3</v>
      </c>
      <c r="B9" t="s">
        <v>13</v>
      </c>
      <c r="C9" s="1">
        <f>700</f>
        <v>700</v>
      </c>
      <c r="D9" t="s">
        <v>26</v>
      </c>
      <c r="E9" s="1">
        <f>SUM('Preconception (monthly)'!E9:G9)</f>
        <v>2100</v>
      </c>
      <c r="F9" s="1">
        <f>SUM('Preconception (monthly)'!H9:J9)</f>
        <v>2100</v>
      </c>
      <c r="G9" s="1">
        <f>SUM('Preconception (monthly)'!K9:M9)</f>
        <v>2100</v>
      </c>
      <c r="H9" s="1">
        <f>SUM('Preconception (monthly)'!N9:P9)</f>
        <v>2100</v>
      </c>
      <c r="I9" s="6"/>
      <c r="J9" s="16">
        <f t="shared" si="1"/>
        <v>8400</v>
      </c>
    </row>
    <row r="10" spans="1:10" x14ac:dyDescent="0.25">
      <c r="A10" t="s">
        <v>5</v>
      </c>
      <c r="B10" t="s">
        <v>13</v>
      </c>
      <c r="C10" s="1">
        <f>480</f>
        <v>480</v>
      </c>
      <c r="D10" t="s">
        <v>26</v>
      </c>
      <c r="E10" s="1">
        <f>SUM('Preconception (monthly)'!E10:G10)</f>
        <v>1440</v>
      </c>
      <c r="F10" s="1">
        <f>SUM('Preconception (monthly)'!H10:J10)</f>
        <v>1440</v>
      </c>
      <c r="G10" s="1">
        <f>SUM('Preconception (monthly)'!K10:M10)</f>
        <v>1440</v>
      </c>
      <c r="H10" s="1">
        <f>SUM('Preconception (monthly)'!N10:P10)</f>
        <v>1440</v>
      </c>
      <c r="I10" s="6"/>
      <c r="J10" s="16">
        <f t="shared" si="1"/>
        <v>5760</v>
      </c>
    </row>
    <row r="11" spans="1:10" x14ac:dyDescent="0.25">
      <c r="A11" t="s">
        <v>14</v>
      </c>
      <c r="B11" t="s">
        <v>13</v>
      </c>
      <c r="C11" s="1">
        <v>200</v>
      </c>
      <c r="D11" t="s">
        <v>25</v>
      </c>
      <c r="E11" s="1">
        <f>SUM('Preconception (monthly)'!E11:G11)</f>
        <v>1200</v>
      </c>
      <c r="F11" s="1">
        <f>SUM('Preconception (monthly)'!H11:J11)</f>
        <v>4800</v>
      </c>
      <c r="G11" s="1">
        <f>SUM('Preconception (monthly)'!K11:M11)</f>
        <v>8400</v>
      </c>
      <c r="H11" s="1">
        <f>SUM('Preconception (monthly)'!N11:P11)</f>
        <v>12000</v>
      </c>
      <c r="I11" s="6"/>
      <c r="J11" s="16">
        <f t="shared" si="1"/>
        <v>26400</v>
      </c>
    </row>
    <row r="12" spans="1:10" x14ac:dyDescent="0.25">
      <c r="A12" t="s">
        <v>28</v>
      </c>
      <c r="B12" t="s">
        <v>17</v>
      </c>
      <c r="C12" s="1">
        <v>4500</v>
      </c>
      <c r="D12" t="s">
        <v>26</v>
      </c>
      <c r="E12" s="1">
        <f>SUM('Preconception (monthly)'!E12:G12)</f>
        <v>13500</v>
      </c>
      <c r="F12" s="1">
        <f>SUM('Preconception (monthly)'!H12:J12)</f>
        <v>13500</v>
      </c>
      <c r="G12" s="1">
        <f>SUM('Preconception (monthly)'!K12:M12)</f>
        <v>13500</v>
      </c>
      <c r="H12" s="1">
        <f>SUM('Preconception (monthly)'!N12:P12)</f>
        <v>13500</v>
      </c>
      <c r="I12" s="6"/>
      <c r="J12" s="16">
        <f t="shared" si="1"/>
        <v>54000</v>
      </c>
    </row>
    <row r="13" spans="1:10" x14ac:dyDescent="0.25">
      <c r="A13" t="s">
        <v>29</v>
      </c>
      <c r="B13" t="s">
        <v>17</v>
      </c>
      <c r="C13" s="1">
        <v>1000</v>
      </c>
      <c r="D13" t="s">
        <v>26</v>
      </c>
      <c r="E13" s="1">
        <f>SUM('Preconception (monthly)'!E13:G13)</f>
        <v>3000</v>
      </c>
      <c r="F13" s="1">
        <f>SUM('Preconception (monthly)'!H13:J13)</f>
        <v>3000</v>
      </c>
      <c r="G13" s="1">
        <f>SUM('Preconception (monthly)'!K13:M13)</f>
        <v>3000</v>
      </c>
      <c r="H13" s="1">
        <f>SUM('Preconception (monthly)'!N13:P13)</f>
        <v>3000</v>
      </c>
      <c r="I13" s="6"/>
      <c r="J13" s="16">
        <f t="shared" si="1"/>
        <v>12000</v>
      </c>
    </row>
    <row r="14" spans="1:10" x14ac:dyDescent="0.25">
      <c r="A14" t="s">
        <v>27</v>
      </c>
      <c r="B14" t="s">
        <v>17</v>
      </c>
      <c r="C14" s="1">
        <v>3500</v>
      </c>
      <c r="D14" t="s">
        <v>26</v>
      </c>
      <c r="E14" s="1">
        <f>SUM('Preconception (monthly)'!E14:G14)</f>
        <v>10500</v>
      </c>
      <c r="F14" s="1">
        <f>SUM('Preconception (monthly)'!H14:J14)</f>
        <v>10500</v>
      </c>
      <c r="G14" s="1">
        <f>SUM('Preconception (monthly)'!K14:M14)</f>
        <v>10500</v>
      </c>
      <c r="H14" s="1">
        <f>SUM('Preconception (monthly)'!N14:P14)</f>
        <v>10500</v>
      </c>
      <c r="I14" s="6"/>
      <c r="J14" s="16">
        <f t="shared" ref="J14" si="2">SUM(E14:H14)</f>
        <v>42000</v>
      </c>
    </row>
    <row r="15" spans="1:10" x14ac:dyDescent="0.25">
      <c r="A15" t="s">
        <v>16</v>
      </c>
      <c r="B15" t="s">
        <v>17</v>
      </c>
      <c r="C15" s="1">
        <f>1500</f>
        <v>1500</v>
      </c>
      <c r="D15" t="s">
        <v>26</v>
      </c>
      <c r="E15" s="1">
        <f>SUM('Preconception (monthly)'!E15:G15)</f>
        <v>4500</v>
      </c>
      <c r="F15" s="1">
        <f>SUM('Preconception (monthly)'!H15:J15)</f>
        <v>4500</v>
      </c>
      <c r="G15" s="1">
        <f>SUM('Preconception (monthly)'!K15:M15)</f>
        <v>4500</v>
      </c>
      <c r="H15" s="1">
        <f>SUM('Preconception (monthly)'!N15:P15)</f>
        <v>4500</v>
      </c>
      <c r="I15" s="6"/>
      <c r="J15" s="16">
        <f t="shared" si="1"/>
        <v>18000</v>
      </c>
    </row>
    <row r="17" spans="1:10" s="10" customFormat="1" x14ac:dyDescent="0.25">
      <c r="A17" s="10" t="s">
        <v>9</v>
      </c>
      <c r="C17" s="11"/>
      <c r="E17" s="12">
        <f>E2-E6</f>
        <v>-25440</v>
      </c>
      <c r="F17" s="12">
        <f>F2-F6</f>
        <v>-4440</v>
      </c>
      <c r="G17" s="12">
        <f t="shared" ref="G17" si="3">G2-G6</f>
        <v>16560</v>
      </c>
      <c r="H17" s="12">
        <f t="shared" ref="H17" si="4">H2-H6</f>
        <v>37560</v>
      </c>
      <c r="I17" s="12"/>
      <c r="J17" s="12">
        <f>SUM(E17:H17)</f>
        <v>24240</v>
      </c>
    </row>
  </sheetData>
  <pageMargins left="0.25" right="0.25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F13" sqref="F13:P13"/>
    </sheetView>
  </sheetViews>
  <sheetFormatPr defaultRowHeight="15" x14ac:dyDescent="0.25"/>
  <cols>
    <col min="1" max="1" width="28.5703125" customWidth="1"/>
    <col min="2" max="2" width="11.7109375" customWidth="1"/>
    <col min="3" max="3" width="14.5703125" style="1" customWidth="1"/>
    <col min="4" max="4" width="20.5703125" bestFit="1" customWidth="1"/>
    <col min="5" max="16" width="12.7109375" customWidth="1"/>
    <col min="17" max="17" width="2.85546875" customWidth="1"/>
    <col min="18" max="18" width="12.5703125" style="15" customWidth="1"/>
  </cols>
  <sheetData>
    <row r="1" spans="1:18" s="2" customFormat="1" x14ac:dyDescent="0.25">
      <c r="A1" s="2" t="s">
        <v>1</v>
      </c>
      <c r="B1" s="2" t="s">
        <v>11</v>
      </c>
      <c r="C1" s="3" t="s">
        <v>0</v>
      </c>
      <c r="D1" s="4" t="s">
        <v>4</v>
      </c>
      <c r="E1" s="17">
        <v>1</v>
      </c>
      <c r="F1" s="17">
        <f t="shared" ref="F1:P1" si="0">E1+1</f>
        <v>2</v>
      </c>
      <c r="G1" s="17">
        <f t="shared" si="0"/>
        <v>3</v>
      </c>
      <c r="H1" s="17">
        <f t="shared" si="0"/>
        <v>4</v>
      </c>
      <c r="I1" s="17">
        <f t="shared" si="0"/>
        <v>5</v>
      </c>
      <c r="J1" s="17">
        <f t="shared" si="0"/>
        <v>6</v>
      </c>
      <c r="K1" s="17">
        <f t="shared" si="0"/>
        <v>7</v>
      </c>
      <c r="L1" s="17">
        <f t="shared" si="0"/>
        <v>8</v>
      </c>
      <c r="M1" s="17">
        <f t="shared" si="0"/>
        <v>9</v>
      </c>
      <c r="N1" s="17">
        <f t="shared" si="0"/>
        <v>10</v>
      </c>
      <c r="O1" s="17">
        <f t="shared" si="0"/>
        <v>11</v>
      </c>
      <c r="P1" s="17">
        <f t="shared" si="0"/>
        <v>12</v>
      </c>
      <c r="Q1" s="5"/>
      <c r="R1" s="14" t="s">
        <v>22</v>
      </c>
    </row>
    <row r="2" spans="1:18" s="7" customFormat="1" x14ac:dyDescent="0.25">
      <c r="A2" s="7" t="s">
        <v>2</v>
      </c>
      <c r="C2" s="8"/>
      <c r="E2" s="9">
        <f t="shared" ref="E2:P2" si="1">E3*OneMonthPrice + E4*ThreeMonthPrice</f>
        <v>2500</v>
      </c>
      <c r="F2" s="9">
        <f t="shared" si="1"/>
        <v>5000</v>
      </c>
      <c r="G2" s="9">
        <f t="shared" si="1"/>
        <v>7500</v>
      </c>
      <c r="H2" s="9">
        <f t="shared" si="1"/>
        <v>13500</v>
      </c>
      <c r="I2" s="9">
        <f t="shared" si="1"/>
        <v>16000</v>
      </c>
      <c r="J2" s="9">
        <f t="shared" si="1"/>
        <v>18500</v>
      </c>
      <c r="K2" s="9">
        <f t="shared" si="1"/>
        <v>24500</v>
      </c>
      <c r="L2" s="9">
        <f t="shared" si="1"/>
        <v>27000</v>
      </c>
      <c r="M2" s="9">
        <f t="shared" si="1"/>
        <v>29500</v>
      </c>
      <c r="N2" s="9">
        <f t="shared" si="1"/>
        <v>35500</v>
      </c>
      <c r="O2" s="9">
        <f t="shared" si="1"/>
        <v>38000</v>
      </c>
      <c r="P2" s="9">
        <f t="shared" si="1"/>
        <v>40500</v>
      </c>
      <c r="Q2" s="9"/>
      <c r="R2" s="12">
        <f>SUM(E2:P2)</f>
        <v>258000</v>
      </c>
    </row>
    <row r="3" spans="1:18" x14ac:dyDescent="0.25">
      <c r="A3" t="s">
        <v>23</v>
      </c>
      <c r="C3" s="1">
        <v>2500</v>
      </c>
      <c r="D3" t="s">
        <v>6</v>
      </c>
      <c r="E3">
        <v>1</v>
      </c>
      <c r="F3">
        <f t="shared" ref="F3:P3" si="2">E3+1</f>
        <v>2</v>
      </c>
      <c r="G3">
        <f t="shared" si="2"/>
        <v>3</v>
      </c>
      <c r="H3">
        <f t="shared" si="2"/>
        <v>4</v>
      </c>
      <c r="I3">
        <f t="shared" si="2"/>
        <v>5</v>
      </c>
      <c r="J3">
        <f t="shared" si="2"/>
        <v>6</v>
      </c>
      <c r="K3">
        <f t="shared" si="2"/>
        <v>7</v>
      </c>
      <c r="L3">
        <f t="shared" si="2"/>
        <v>8</v>
      </c>
      <c r="M3">
        <f t="shared" si="2"/>
        <v>9</v>
      </c>
      <c r="N3">
        <f t="shared" si="2"/>
        <v>10</v>
      </c>
      <c r="O3">
        <f t="shared" si="2"/>
        <v>11</v>
      </c>
      <c r="P3">
        <f t="shared" si="2"/>
        <v>12</v>
      </c>
      <c r="R3" s="15">
        <f>SUM(E3:P3)</f>
        <v>78</v>
      </c>
    </row>
    <row r="4" spans="1:18" x14ac:dyDescent="0.25">
      <c r="A4" t="s">
        <v>24</v>
      </c>
      <c r="C4" s="1">
        <v>3500</v>
      </c>
      <c r="D4" t="s">
        <v>6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2</v>
      </c>
      <c r="L4">
        <v>2</v>
      </c>
      <c r="M4">
        <v>2</v>
      </c>
      <c r="N4">
        <v>3</v>
      </c>
      <c r="O4">
        <v>3</v>
      </c>
      <c r="P4">
        <v>3</v>
      </c>
      <c r="R4" s="15">
        <f>SUM(E4:P4)</f>
        <v>18</v>
      </c>
    </row>
    <row r="6" spans="1:18" s="7" customFormat="1" x14ac:dyDescent="0.25">
      <c r="A6" s="7" t="s">
        <v>15</v>
      </c>
      <c r="C6" s="8"/>
      <c r="E6" s="9">
        <f t="shared" ref="E6:P6" si="3">SUM(E7:E15)</f>
        <v>12580</v>
      </c>
      <c r="F6" s="9">
        <f t="shared" si="3"/>
        <v>13480</v>
      </c>
      <c r="G6" s="9">
        <f t="shared" si="3"/>
        <v>14380</v>
      </c>
      <c r="H6" s="9">
        <f t="shared" si="3"/>
        <v>16580</v>
      </c>
      <c r="I6" s="9">
        <f t="shared" si="3"/>
        <v>17480</v>
      </c>
      <c r="J6" s="9">
        <f t="shared" si="3"/>
        <v>18380</v>
      </c>
      <c r="K6" s="9">
        <f t="shared" si="3"/>
        <v>20580</v>
      </c>
      <c r="L6" s="9">
        <f t="shared" si="3"/>
        <v>21480</v>
      </c>
      <c r="M6" s="9">
        <f t="shared" si="3"/>
        <v>22380</v>
      </c>
      <c r="N6" s="9">
        <f t="shared" si="3"/>
        <v>24580</v>
      </c>
      <c r="O6" s="9">
        <f t="shared" si="3"/>
        <v>25480</v>
      </c>
      <c r="P6" s="9">
        <f t="shared" si="3"/>
        <v>26380</v>
      </c>
      <c r="Q6" s="9"/>
      <c r="R6" s="12">
        <f>SUM(E6:P6)</f>
        <v>233760</v>
      </c>
    </row>
    <row r="7" spans="1:18" x14ac:dyDescent="0.25">
      <c r="A7" t="s">
        <v>7</v>
      </c>
      <c r="B7" t="s">
        <v>12</v>
      </c>
      <c r="C7" s="1">
        <v>500</v>
      </c>
      <c r="D7" t="s">
        <v>6</v>
      </c>
      <c r="E7" s="6">
        <f t="shared" ref="E7:P7" si="4">(E3 + E4)*MedicalTest</f>
        <v>500</v>
      </c>
      <c r="F7" s="6">
        <f t="shared" si="4"/>
        <v>1000</v>
      </c>
      <c r="G7" s="6">
        <f t="shared" si="4"/>
        <v>1500</v>
      </c>
      <c r="H7" s="6">
        <f t="shared" si="4"/>
        <v>2500</v>
      </c>
      <c r="I7" s="6">
        <f t="shared" si="4"/>
        <v>3000</v>
      </c>
      <c r="J7" s="6">
        <f t="shared" si="4"/>
        <v>3500</v>
      </c>
      <c r="K7" s="6">
        <f t="shared" si="4"/>
        <v>4500</v>
      </c>
      <c r="L7" s="6">
        <f t="shared" si="4"/>
        <v>5000</v>
      </c>
      <c r="M7" s="6">
        <f t="shared" si="4"/>
        <v>5500</v>
      </c>
      <c r="N7" s="6">
        <f t="shared" si="4"/>
        <v>6500</v>
      </c>
      <c r="O7" s="6">
        <f t="shared" si="4"/>
        <v>7000</v>
      </c>
      <c r="P7" s="6">
        <f t="shared" si="4"/>
        <v>7500</v>
      </c>
      <c r="Q7" s="6"/>
      <c r="R7" s="16">
        <f>SUM(E7:P7)</f>
        <v>48000</v>
      </c>
    </row>
    <row r="8" spans="1:18" x14ac:dyDescent="0.25">
      <c r="A8" t="s">
        <v>10</v>
      </c>
      <c r="B8" t="s">
        <v>12</v>
      </c>
      <c r="C8" s="1">
        <v>200</v>
      </c>
      <c r="D8" t="s">
        <v>8</v>
      </c>
      <c r="E8" s="6">
        <f t="shared" ref="E8:P8" si="5">(E3 + E4)*NutritionFemale</f>
        <v>200</v>
      </c>
      <c r="F8" s="6">
        <f t="shared" si="5"/>
        <v>400</v>
      </c>
      <c r="G8" s="6">
        <f t="shared" si="5"/>
        <v>600</v>
      </c>
      <c r="H8" s="6">
        <f t="shared" si="5"/>
        <v>1000</v>
      </c>
      <c r="I8" s="6">
        <f t="shared" si="5"/>
        <v>1200</v>
      </c>
      <c r="J8" s="6">
        <f t="shared" si="5"/>
        <v>1400</v>
      </c>
      <c r="K8" s="6">
        <f t="shared" si="5"/>
        <v>1800</v>
      </c>
      <c r="L8" s="6">
        <f t="shared" si="5"/>
        <v>2000</v>
      </c>
      <c r="M8" s="6">
        <f t="shared" si="5"/>
        <v>2200</v>
      </c>
      <c r="N8" s="6">
        <f t="shared" si="5"/>
        <v>2600</v>
      </c>
      <c r="O8" s="6">
        <f t="shared" si="5"/>
        <v>2800</v>
      </c>
      <c r="P8" s="6">
        <f t="shared" si="5"/>
        <v>3000</v>
      </c>
      <c r="Q8" s="6"/>
      <c r="R8" s="16">
        <f t="shared" ref="R8:R15" si="6">SUM(E8:P8)</f>
        <v>19200</v>
      </c>
    </row>
    <row r="9" spans="1:18" x14ac:dyDescent="0.25">
      <c r="A9" t="s">
        <v>3</v>
      </c>
      <c r="B9" t="s">
        <v>13</v>
      </c>
      <c r="C9" s="1">
        <f>700</f>
        <v>700</v>
      </c>
      <c r="D9" t="s">
        <v>26</v>
      </c>
      <c r="E9" s="6">
        <f t="shared" ref="E9:P9" si="7">FertilityCoaching</f>
        <v>700</v>
      </c>
      <c r="F9" s="6">
        <f t="shared" si="7"/>
        <v>700</v>
      </c>
      <c r="G9" s="6">
        <f t="shared" si="7"/>
        <v>700</v>
      </c>
      <c r="H9" s="6">
        <f t="shared" si="7"/>
        <v>700</v>
      </c>
      <c r="I9" s="6">
        <f t="shared" si="7"/>
        <v>700</v>
      </c>
      <c r="J9" s="6">
        <f t="shared" si="7"/>
        <v>700</v>
      </c>
      <c r="K9" s="6">
        <f t="shared" si="7"/>
        <v>700</v>
      </c>
      <c r="L9" s="6">
        <f t="shared" si="7"/>
        <v>700</v>
      </c>
      <c r="M9" s="6">
        <f t="shared" si="7"/>
        <v>700</v>
      </c>
      <c r="N9" s="6">
        <f t="shared" si="7"/>
        <v>700</v>
      </c>
      <c r="O9" s="6">
        <f t="shared" si="7"/>
        <v>700</v>
      </c>
      <c r="P9" s="6">
        <f t="shared" si="7"/>
        <v>700</v>
      </c>
      <c r="Q9" s="6"/>
      <c r="R9" s="16">
        <f t="shared" si="6"/>
        <v>8400</v>
      </c>
    </row>
    <row r="10" spans="1:18" x14ac:dyDescent="0.25">
      <c r="A10" t="s">
        <v>5</v>
      </c>
      <c r="B10" t="s">
        <v>13</v>
      </c>
      <c r="C10" s="1">
        <f>480</f>
        <v>480</v>
      </c>
      <c r="D10" t="s">
        <v>26</v>
      </c>
      <c r="E10" s="6">
        <f t="shared" ref="E10:P10" si="8">FertilityYoga</f>
        <v>480</v>
      </c>
      <c r="F10" s="6">
        <f t="shared" si="8"/>
        <v>480</v>
      </c>
      <c r="G10" s="6">
        <f t="shared" si="8"/>
        <v>480</v>
      </c>
      <c r="H10" s="6">
        <f t="shared" si="8"/>
        <v>480</v>
      </c>
      <c r="I10" s="6">
        <f t="shared" si="8"/>
        <v>480</v>
      </c>
      <c r="J10" s="6">
        <f t="shared" si="8"/>
        <v>480</v>
      </c>
      <c r="K10" s="6">
        <f t="shared" si="8"/>
        <v>480</v>
      </c>
      <c r="L10" s="6">
        <f t="shared" si="8"/>
        <v>480</v>
      </c>
      <c r="M10" s="6">
        <f t="shared" si="8"/>
        <v>480</v>
      </c>
      <c r="N10" s="6">
        <f t="shared" si="8"/>
        <v>480</v>
      </c>
      <c r="O10" s="6">
        <f t="shared" si="8"/>
        <v>480</v>
      </c>
      <c r="P10" s="6">
        <f t="shared" si="8"/>
        <v>480</v>
      </c>
      <c r="Q10" s="6"/>
      <c r="R10" s="16">
        <f t="shared" si="6"/>
        <v>5760</v>
      </c>
    </row>
    <row r="11" spans="1:18" x14ac:dyDescent="0.25">
      <c r="A11" t="s">
        <v>14</v>
      </c>
      <c r="B11" t="s">
        <v>13</v>
      </c>
      <c r="C11" s="1">
        <v>200</v>
      </c>
      <c r="D11" t="s">
        <v>25</v>
      </c>
      <c r="E11" s="6">
        <f t="shared" ref="E11:P11" si="9">(E3 + 3*E4)*AcupunctureFemale</f>
        <v>200</v>
      </c>
      <c r="F11" s="6">
        <f t="shared" si="9"/>
        <v>400</v>
      </c>
      <c r="G11" s="6">
        <f t="shared" si="9"/>
        <v>600</v>
      </c>
      <c r="H11" s="6">
        <f t="shared" si="9"/>
        <v>1400</v>
      </c>
      <c r="I11" s="6">
        <f t="shared" si="9"/>
        <v>1600</v>
      </c>
      <c r="J11" s="6">
        <f t="shared" si="9"/>
        <v>1800</v>
      </c>
      <c r="K11" s="6">
        <f t="shared" si="9"/>
        <v>2600</v>
      </c>
      <c r="L11" s="6">
        <f t="shared" si="9"/>
        <v>2800</v>
      </c>
      <c r="M11" s="6">
        <f t="shared" si="9"/>
        <v>3000</v>
      </c>
      <c r="N11" s="6">
        <f t="shared" si="9"/>
        <v>3800</v>
      </c>
      <c r="O11" s="6">
        <f t="shared" si="9"/>
        <v>4000</v>
      </c>
      <c r="P11" s="6">
        <f t="shared" si="9"/>
        <v>4200</v>
      </c>
      <c r="Q11" s="6"/>
      <c r="R11" s="16">
        <f t="shared" si="6"/>
        <v>26400</v>
      </c>
    </row>
    <row r="12" spans="1:18" x14ac:dyDescent="0.25">
      <c r="A12" t="s">
        <v>28</v>
      </c>
      <c r="B12" t="s">
        <v>17</v>
      </c>
      <c r="C12" s="1">
        <v>4500</v>
      </c>
      <c r="D12" t="s">
        <v>26</v>
      </c>
      <c r="E12" s="6">
        <f t="shared" ref="E12:P12" si="10">CXO</f>
        <v>4500</v>
      </c>
      <c r="F12" s="6">
        <f t="shared" si="10"/>
        <v>4500</v>
      </c>
      <c r="G12" s="6">
        <f t="shared" si="10"/>
        <v>4500</v>
      </c>
      <c r="H12" s="6">
        <f t="shared" si="10"/>
        <v>4500</v>
      </c>
      <c r="I12" s="6">
        <f t="shared" si="10"/>
        <v>4500</v>
      </c>
      <c r="J12" s="6">
        <f t="shared" si="10"/>
        <v>4500</v>
      </c>
      <c r="K12" s="6">
        <f t="shared" si="10"/>
        <v>4500</v>
      </c>
      <c r="L12" s="6">
        <f t="shared" si="10"/>
        <v>4500</v>
      </c>
      <c r="M12" s="6">
        <f t="shared" si="10"/>
        <v>4500</v>
      </c>
      <c r="N12" s="6">
        <f t="shared" si="10"/>
        <v>4500</v>
      </c>
      <c r="O12" s="6">
        <f t="shared" si="10"/>
        <v>4500</v>
      </c>
      <c r="P12" s="6">
        <f t="shared" si="10"/>
        <v>4500</v>
      </c>
      <c r="Q12" s="6"/>
      <c r="R12" s="16">
        <f t="shared" si="6"/>
        <v>54000</v>
      </c>
    </row>
    <row r="13" spans="1:18" x14ac:dyDescent="0.25">
      <c r="A13" t="s">
        <v>29</v>
      </c>
      <c r="B13" t="s">
        <v>17</v>
      </c>
      <c r="C13" s="1">
        <v>1000</v>
      </c>
      <c r="D13" t="s">
        <v>26</v>
      </c>
      <c r="E13" s="6">
        <f t="shared" ref="E13:P13" si="11">Marketing</f>
        <v>1000</v>
      </c>
      <c r="F13" s="6">
        <f t="shared" si="11"/>
        <v>1000</v>
      </c>
      <c r="G13" s="6">
        <f t="shared" si="11"/>
        <v>1000</v>
      </c>
      <c r="H13" s="6">
        <f t="shared" si="11"/>
        <v>1000</v>
      </c>
      <c r="I13" s="6">
        <f t="shared" si="11"/>
        <v>1000</v>
      </c>
      <c r="J13" s="6">
        <f t="shared" si="11"/>
        <v>1000</v>
      </c>
      <c r="K13" s="6">
        <f t="shared" si="11"/>
        <v>1000</v>
      </c>
      <c r="L13" s="6">
        <f t="shared" si="11"/>
        <v>1000</v>
      </c>
      <c r="M13" s="6">
        <f t="shared" si="11"/>
        <v>1000</v>
      </c>
      <c r="N13" s="6">
        <f t="shared" si="11"/>
        <v>1000</v>
      </c>
      <c r="O13" s="6">
        <f t="shared" si="11"/>
        <v>1000</v>
      </c>
      <c r="P13" s="6">
        <f t="shared" si="11"/>
        <v>1000</v>
      </c>
      <c r="Q13" s="6"/>
      <c r="R13" s="16">
        <f t="shared" ref="R13" si="12">SUM(E13:P13)</f>
        <v>12000</v>
      </c>
    </row>
    <row r="14" spans="1:18" x14ac:dyDescent="0.25">
      <c r="A14" t="s">
        <v>27</v>
      </c>
      <c r="B14" t="s">
        <v>17</v>
      </c>
      <c r="C14" s="1">
        <v>3500</v>
      </c>
      <c r="D14" t="s">
        <v>26</v>
      </c>
      <c r="E14" s="6">
        <f t="shared" ref="E14:P14" si="13">Rent</f>
        <v>3500</v>
      </c>
      <c r="F14" s="6">
        <f t="shared" si="13"/>
        <v>3500</v>
      </c>
      <c r="G14" s="6">
        <f t="shared" si="13"/>
        <v>3500</v>
      </c>
      <c r="H14" s="6">
        <f t="shared" si="13"/>
        <v>3500</v>
      </c>
      <c r="I14" s="6">
        <f t="shared" si="13"/>
        <v>3500</v>
      </c>
      <c r="J14" s="6">
        <f t="shared" si="13"/>
        <v>3500</v>
      </c>
      <c r="K14" s="6">
        <f t="shared" si="13"/>
        <v>3500</v>
      </c>
      <c r="L14" s="6">
        <f t="shared" si="13"/>
        <v>3500</v>
      </c>
      <c r="M14" s="6">
        <f t="shared" si="13"/>
        <v>3500</v>
      </c>
      <c r="N14" s="6">
        <f t="shared" si="13"/>
        <v>3500</v>
      </c>
      <c r="O14" s="6">
        <f t="shared" si="13"/>
        <v>3500</v>
      </c>
      <c r="P14" s="6">
        <f t="shared" si="13"/>
        <v>3500</v>
      </c>
      <c r="Q14" s="6"/>
      <c r="R14" s="16">
        <f t="shared" ref="R14" si="14">SUM(E14:P14)</f>
        <v>42000</v>
      </c>
    </row>
    <row r="15" spans="1:18" x14ac:dyDescent="0.25">
      <c r="A15" t="s">
        <v>16</v>
      </c>
      <c r="B15" t="s">
        <v>17</v>
      </c>
      <c r="C15" s="1">
        <f>1500</f>
        <v>1500</v>
      </c>
      <c r="D15" t="s">
        <v>26</v>
      </c>
      <c r="E15" s="6">
        <f t="shared" ref="E15:P15" si="15">Finance</f>
        <v>1500</v>
      </c>
      <c r="F15" s="6">
        <f t="shared" si="15"/>
        <v>1500</v>
      </c>
      <c r="G15" s="6">
        <f t="shared" si="15"/>
        <v>1500</v>
      </c>
      <c r="H15" s="6">
        <f t="shared" si="15"/>
        <v>1500</v>
      </c>
      <c r="I15" s="6">
        <f t="shared" si="15"/>
        <v>1500</v>
      </c>
      <c r="J15" s="6">
        <f t="shared" si="15"/>
        <v>1500</v>
      </c>
      <c r="K15" s="6">
        <f t="shared" si="15"/>
        <v>1500</v>
      </c>
      <c r="L15" s="6">
        <f t="shared" si="15"/>
        <v>1500</v>
      </c>
      <c r="M15" s="6">
        <f t="shared" si="15"/>
        <v>1500</v>
      </c>
      <c r="N15" s="6">
        <f t="shared" si="15"/>
        <v>1500</v>
      </c>
      <c r="O15" s="6">
        <f t="shared" si="15"/>
        <v>1500</v>
      </c>
      <c r="P15" s="6">
        <f t="shared" si="15"/>
        <v>1500</v>
      </c>
      <c r="Q15" s="6"/>
      <c r="R15" s="16">
        <f t="shared" si="6"/>
        <v>18000</v>
      </c>
    </row>
    <row r="17" spans="1:18" s="10" customFormat="1" x14ac:dyDescent="0.25">
      <c r="A17" s="10" t="s">
        <v>9</v>
      </c>
      <c r="C17" s="11"/>
      <c r="E17" s="12">
        <f>E2-E6</f>
        <v>-10080</v>
      </c>
      <c r="F17" s="12">
        <f>F2-F6</f>
        <v>-8480</v>
      </c>
      <c r="G17" s="12">
        <f t="shared" ref="G17" si="16">G2-G6</f>
        <v>-6880</v>
      </c>
      <c r="H17" s="12">
        <f>H2-H6</f>
        <v>-3080</v>
      </c>
      <c r="I17" s="12">
        <f>I2-I6</f>
        <v>-1480</v>
      </c>
      <c r="J17" s="12">
        <f t="shared" ref="J17" si="17">J2-J6</f>
        <v>120</v>
      </c>
      <c r="K17" s="12">
        <f>K2-K6</f>
        <v>3920</v>
      </c>
      <c r="L17" s="12">
        <f>L2-L6</f>
        <v>5520</v>
      </c>
      <c r="M17" s="12">
        <f t="shared" ref="M17" si="18">M2-M6</f>
        <v>7120</v>
      </c>
      <c r="N17" s="12">
        <f>N2-N6</f>
        <v>10920</v>
      </c>
      <c r="O17" s="12">
        <f>O2-O6</f>
        <v>12520</v>
      </c>
      <c r="P17" s="12">
        <f t="shared" ref="P17" si="19">P2-P6</f>
        <v>14120</v>
      </c>
      <c r="Q17" s="12"/>
      <c r="R17" s="12">
        <f>SUM(E17:P17)</f>
        <v>24240</v>
      </c>
    </row>
  </sheetData>
  <pageMargins left="0.25" right="0.25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19</vt:i4>
      </vt:variant>
    </vt:vector>
  </HeadingPairs>
  <TitlesOfParts>
    <vt:vector size="22" baseType="lpstr">
      <vt:lpstr>MVP</vt:lpstr>
      <vt:lpstr>Preconception (quarterly)</vt:lpstr>
      <vt:lpstr>Preconception (monthly)</vt:lpstr>
      <vt:lpstr>'Preconception (monthly)'!AcupunctureFemale</vt:lpstr>
      <vt:lpstr>AcupunctureFemale</vt:lpstr>
      <vt:lpstr>CXO</vt:lpstr>
      <vt:lpstr>'Preconception (monthly)'!FertilityCoaching</vt:lpstr>
      <vt:lpstr>FertilityCoaching</vt:lpstr>
      <vt:lpstr>'Preconception (monthly)'!FertilityYoga</vt:lpstr>
      <vt:lpstr>FertilityYoga</vt:lpstr>
      <vt:lpstr>'Preconception (monthly)'!Finance</vt:lpstr>
      <vt:lpstr>Finance</vt:lpstr>
      <vt:lpstr>Marketing</vt:lpstr>
      <vt:lpstr>'Preconception (monthly)'!MedicalTest</vt:lpstr>
      <vt:lpstr>MedicalTest</vt:lpstr>
      <vt:lpstr>'Preconception (monthly)'!NutritionFemale</vt:lpstr>
      <vt:lpstr>NutritionFemale</vt:lpstr>
      <vt:lpstr>'Preconception (monthly)'!OneMonthPrice</vt:lpstr>
      <vt:lpstr>OneMonthPrice</vt:lpstr>
      <vt:lpstr>Rent</vt:lpstr>
      <vt:lpstr>'Preconception (monthly)'!ThreeMonthPrice</vt:lpstr>
      <vt:lpstr>ThreeMonthPrice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2018-08-31T07:09:53Z</cp:lastPrinted>
  <dcterms:created xsi:type="dcterms:W3CDTF">2018-08-31T01:20:22Z</dcterms:created>
  <dcterms:modified xsi:type="dcterms:W3CDTF">2018-09-24T22:09:16Z</dcterms:modified>
</cp:coreProperties>
</file>