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494TL\Downloads\"/>
    </mc:Choice>
  </mc:AlternateContent>
  <xr:revisionPtr revIDLastSave="0" documentId="13_ncr:1_{527488F4-059D-4885-9CC8-CFF247CFA55A}" xr6:coauthVersionLast="47" xr6:coauthVersionMax="47" xr10:uidLastSave="{00000000-0000-0000-0000-000000000000}"/>
  <bookViews>
    <workbookView xWindow="-120" yWindow="-120" windowWidth="29040" windowHeight="15840" xr2:uid="{983279FD-2787-47D3-8EAA-3DBC7FDE2E7E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D23" i="2"/>
  <c r="D22" i="2"/>
  <c r="F43" i="2"/>
  <c r="L15" i="2"/>
  <c r="N46" i="2"/>
  <c r="L46" i="2"/>
  <c r="J46" i="2"/>
  <c r="H46" i="2"/>
  <c r="F46" i="2"/>
  <c r="D46" i="2"/>
  <c r="N45" i="2"/>
  <c r="L45" i="2"/>
  <c r="J45" i="2"/>
  <c r="H45" i="2"/>
  <c r="F45" i="2"/>
  <c r="D45" i="2"/>
  <c r="N44" i="2"/>
  <c r="L44" i="2"/>
  <c r="J44" i="2"/>
  <c r="H44" i="2"/>
  <c r="F44" i="2"/>
  <c r="D44" i="2"/>
  <c r="N43" i="2"/>
  <c r="L43" i="2"/>
  <c r="J43" i="2"/>
  <c r="H43" i="2"/>
  <c r="D43" i="2"/>
  <c r="N42" i="2"/>
  <c r="L42" i="2"/>
  <c r="J42" i="2"/>
  <c r="H42" i="2"/>
  <c r="F42" i="2"/>
  <c r="D42" i="2"/>
  <c r="N41" i="2"/>
  <c r="L41" i="2"/>
  <c r="J41" i="2"/>
  <c r="H41" i="2"/>
  <c r="F41" i="2"/>
  <c r="D41" i="2"/>
  <c r="M40" i="2"/>
  <c r="K40" i="2"/>
  <c r="I40" i="2"/>
  <c r="G40" i="2"/>
  <c r="E40" i="2"/>
  <c r="C40" i="2"/>
  <c r="C39" i="2"/>
  <c r="E39" i="2" s="1"/>
  <c r="G39" i="2" s="1"/>
  <c r="I39" i="2" s="1"/>
  <c r="K39" i="2" s="1"/>
  <c r="M39" i="2" s="1"/>
  <c r="C37" i="2"/>
  <c r="D36" i="2"/>
  <c r="D35" i="2"/>
  <c r="F16" i="2"/>
  <c r="J17" i="2"/>
  <c r="N17" i="2"/>
  <c r="L17" i="2"/>
  <c r="H17" i="2"/>
  <c r="F17" i="2"/>
  <c r="D17" i="2"/>
  <c r="N16" i="2"/>
  <c r="L16" i="2"/>
  <c r="J16" i="2"/>
  <c r="H16" i="2"/>
  <c r="D16" i="2"/>
  <c r="M11" i="2"/>
  <c r="K11" i="2"/>
  <c r="I11" i="2"/>
  <c r="G11" i="2"/>
  <c r="E11" i="2"/>
  <c r="N15" i="2"/>
  <c r="N14" i="2"/>
  <c r="N13" i="2"/>
  <c r="N12" i="2"/>
  <c r="L14" i="2"/>
  <c r="L13" i="2"/>
  <c r="L12" i="2"/>
  <c r="J15" i="2"/>
  <c r="J14" i="2"/>
  <c r="J13" i="2"/>
  <c r="J12" i="2"/>
  <c r="H15" i="2"/>
  <c r="H14" i="2"/>
  <c r="H13" i="2"/>
  <c r="H12" i="2"/>
  <c r="F15" i="2"/>
  <c r="F14" i="2"/>
  <c r="F13" i="2"/>
  <c r="F12" i="2"/>
  <c r="D15" i="2"/>
  <c r="D14" i="2"/>
  <c r="D13" i="2"/>
  <c r="D12" i="2"/>
  <c r="C10" i="2"/>
  <c r="E10" i="2" s="1"/>
  <c r="G10" i="2" s="1"/>
  <c r="I10" i="2" s="1"/>
  <c r="K10" i="2" s="1"/>
  <c r="M10" i="2" s="1"/>
  <c r="C8" i="2"/>
  <c r="C11" i="2"/>
  <c r="N47" i="2" l="1"/>
  <c r="C49" i="2" s="1"/>
  <c r="C54" i="2" s="1"/>
  <c r="C55" i="2" s="1"/>
  <c r="H47" i="2"/>
  <c r="J47" i="2"/>
  <c r="D47" i="2"/>
  <c r="F47" i="2"/>
  <c r="L47" i="2"/>
  <c r="J18" i="2"/>
  <c r="L18" i="2"/>
  <c r="D18" i="2"/>
  <c r="H18" i="2"/>
  <c r="N18" i="2"/>
  <c r="F18" i="2"/>
  <c r="D6" i="2"/>
  <c r="D7" i="2"/>
  <c r="C20" i="2" l="1"/>
  <c r="D20" i="2" s="1"/>
  <c r="C25" i="2" l="1"/>
  <c r="C26" i="2" s="1"/>
</calcChain>
</file>

<file path=xl/sharedStrings.xml><?xml version="1.0" encoding="utf-8"?>
<sst xmlns="http://schemas.openxmlformats.org/spreadsheetml/2006/main" count="100" uniqueCount="35">
  <si>
    <t>Arrival</t>
  </si>
  <si>
    <t>Departure</t>
  </si>
  <si>
    <t>Cost</t>
  </si>
  <si>
    <t>Date</t>
  </si>
  <si>
    <t>Total</t>
  </si>
  <si>
    <t>Changi Airport</t>
  </si>
  <si>
    <t>S.E.A. Aquarium</t>
  </si>
  <si>
    <t>Skyline</t>
  </si>
  <si>
    <t>Singapore Zoo</t>
  </si>
  <si>
    <t>Night Safari</t>
  </si>
  <si>
    <t>Cable Car</t>
  </si>
  <si>
    <t>Activity</t>
  </si>
  <si>
    <t>Attractions</t>
  </si>
  <si>
    <t>Art Science</t>
  </si>
  <si>
    <t>Universal Studios</t>
  </si>
  <si>
    <t>Marina Bay Sands Skypark</t>
  </si>
  <si>
    <t>Gardens by the Bay</t>
  </si>
  <si>
    <t>Air Fare Cost</t>
  </si>
  <si>
    <t>Orchard</t>
  </si>
  <si>
    <t>Marina Bay Mall</t>
  </si>
  <si>
    <t>Merlion</t>
  </si>
  <si>
    <t>Bugis</t>
  </si>
  <si>
    <t>Orchid Garden</t>
  </si>
  <si>
    <t>Seloso Beach</t>
  </si>
  <si>
    <t>Palawan Beach</t>
  </si>
  <si>
    <t>Tourist Pass</t>
  </si>
  <si>
    <t>Total Attraction cost</t>
  </si>
  <si>
    <t>Total Air fare</t>
  </si>
  <si>
    <t>Total Hotel</t>
  </si>
  <si>
    <t>Total Food</t>
  </si>
  <si>
    <t xml:space="preserve"> </t>
  </si>
  <si>
    <t>China Town</t>
  </si>
  <si>
    <t>Little India</t>
  </si>
  <si>
    <t>Celavi Restaurant</t>
  </si>
  <si>
    <t>Cloud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</si>
</sst>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 applyBorder="1"/>
    <xf numFmtId="43" fontId="0" fillId="0" borderId="0" xfId="1" applyFont="1"/>
    <xf numFmtId="43" fontId="0" fillId="0" borderId="0" xfId="0" applyNumberFormat="1"/>
    <xf numFmtId="0" fontId="0" fillId="0" borderId="2" xfId="0" applyFill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4187-A2A1-4049-8621-BA8C6927ACDC}">
  <dimension ref="B5:N55"/>
  <sheetViews>
    <sheetView showGridLines="0" tabSelected="1" zoomScaleNormal="100" workbookViewId="0">
      <selection activeCell="G12" sqref="G12"/>
    </sheetView>
  </sheetViews>
  <sheetFormatPr defaultRowHeight="15" x14ac:dyDescent="0.25"/>
  <cols>
    <col min="1" max="1" width="1.85546875" customWidth="1"/>
    <col min="2" max="2" width="16.42578125" customWidth="1"/>
    <col min="3" max="14" width="20.7109375" customWidth="1"/>
  </cols>
  <sheetData>
    <row r="5" spans="2:14" x14ac:dyDescent="0.25">
      <c r="C5" s="4" t="s">
        <v>3</v>
      </c>
      <c r="D5" s="4" t="s">
        <v>17</v>
      </c>
      <c r="F5" s="5"/>
    </row>
    <row r="6" spans="2:14" x14ac:dyDescent="0.25">
      <c r="B6" t="s">
        <v>0</v>
      </c>
      <c r="C6" s="2">
        <v>45208</v>
      </c>
      <c r="D6" s="3">
        <f>D8/2</f>
        <v>4750</v>
      </c>
      <c r="F6" s="6"/>
    </row>
    <row r="7" spans="2:14" x14ac:dyDescent="0.25">
      <c r="B7" t="s">
        <v>1</v>
      </c>
      <c r="C7" s="2">
        <v>45213</v>
      </c>
      <c r="D7" s="3">
        <f>D8/2</f>
        <v>4750</v>
      </c>
      <c r="F7" s="6"/>
    </row>
    <row r="8" spans="2:14" x14ac:dyDescent="0.25">
      <c r="B8" t="s">
        <v>4</v>
      </c>
      <c r="C8" s="1">
        <f>C7-C6+1</f>
        <v>6</v>
      </c>
      <c r="D8" s="3">
        <v>9500</v>
      </c>
      <c r="F8" s="6"/>
    </row>
    <row r="9" spans="2:14" x14ac:dyDescent="0.25">
      <c r="G9" t="s">
        <v>30</v>
      </c>
    </row>
    <row r="10" spans="2:14" s="10" customFormat="1" x14ac:dyDescent="0.25">
      <c r="C10" s="11">
        <f>C6</f>
        <v>45208</v>
      </c>
      <c r="D10" s="11"/>
      <c r="E10" s="11">
        <f>C10+1</f>
        <v>45209</v>
      </c>
      <c r="F10" s="11"/>
      <c r="G10" s="11">
        <f>E10+1</f>
        <v>45210</v>
      </c>
      <c r="H10" s="11"/>
      <c r="I10" s="11">
        <f>G10+1</f>
        <v>45211</v>
      </c>
      <c r="J10" s="11"/>
      <c r="K10" s="11">
        <f>I10+1</f>
        <v>45212</v>
      </c>
      <c r="L10" s="11"/>
      <c r="M10" s="11">
        <f t="shared" ref="M10" si="0">K10+1</f>
        <v>45213</v>
      </c>
    </row>
    <row r="11" spans="2:14" x14ac:dyDescent="0.25">
      <c r="C11" s="1" t="str">
        <f>"Day 1 - ("&amp;TEXT($C$6,"m/d)")</f>
        <v>Day 1 - (10/9)</v>
      </c>
      <c r="D11" s="1" t="s">
        <v>2</v>
      </c>
      <c r="E11" s="1" t="str">
        <f>"Day 2 - ("&amp;TEXT($C$6+1,"m/d)")</f>
        <v>Day 2 - (10/10)</v>
      </c>
      <c r="F11" s="1" t="s">
        <v>2</v>
      </c>
      <c r="G11" s="1" t="str">
        <f>"Day 3 - ("&amp;TEXT($C$6+3,"m/d)")</f>
        <v>Day 3 - (10/12)</v>
      </c>
      <c r="H11" s="1" t="s">
        <v>2</v>
      </c>
      <c r="I11" s="1" t="str">
        <f>"Day 4 - ("&amp;TEXT($C$6+4,"m/d)")</f>
        <v>Day 4 - (10/13)</v>
      </c>
      <c r="J11" s="1" t="s">
        <v>2</v>
      </c>
      <c r="K11" s="1" t="str">
        <f>"Day 5 - ("&amp;TEXT($C$6+5,"m/d)")</f>
        <v>Day 5 - (10/14)</v>
      </c>
      <c r="L11" s="1" t="s">
        <v>2</v>
      </c>
      <c r="M11" s="1" t="str">
        <f>"Day 6 - ("&amp;TEXT($C$6+6,"m/d)")</f>
        <v>Day 6 - (10/15)</v>
      </c>
      <c r="N11" s="1" t="s">
        <v>2</v>
      </c>
    </row>
    <row r="12" spans="2:14" x14ac:dyDescent="0.25">
      <c r="B12" t="s">
        <v>11</v>
      </c>
      <c r="C12" s="1" t="s">
        <v>5</v>
      </c>
      <c r="D12" s="3">
        <f>IF(C12="","",VLOOKUP(C12,Sheet3!$B$3:$C$21,2,0))</f>
        <v>0</v>
      </c>
      <c r="E12" s="1" t="s">
        <v>19</v>
      </c>
      <c r="F12" s="3">
        <f>IF(E12="","",VLOOKUP(E12,Sheet3!$B$3:$C$21,2,0))</f>
        <v>0</v>
      </c>
      <c r="G12" s="1" t="s">
        <v>8</v>
      </c>
      <c r="H12" s="3">
        <f>IF(G12="","",VLOOKUP(G12,Sheet3!$B$3:$C$21,2,0))</f>
        <v>1712</v>
      </c>
      <c r="I12" s="1" t="s">
        <v>14</v>
      </c>
      <c r="J12" s="3">
        <f>IF(I12="","",VLOOKUP(I12,Sheet3!$B$3:$C$21,2,0))</f>
        <v>2641</v>
      </c>
      <c r="K12" s="1" t="s">
        <v>21</v>
      </c>
      <c r="L12" s="3">
        <f>IF(K12="","",VLOOKUP(K12,Sheet3!$B$3:$C$21,2,0))</f>
        <v>0</v>
      </c>
      <c r="M12" s="1" t="s">
        <v>5</v>
      </c>
      <c r="N12" s="3">
        <f>IF(M12="","",VLOOKUP(M12,Sheet3!$B$3:$C$21,2,0))</f>
        <v>0</v>
      </c>
    </row>
    <row r="13" spans="2:14" x14ac:dyDescent="0.25">
      <c r="C13" s="1"/>
      <c r="D13" s="3" t="str">
        <f>IF(C13="","",VLOOKUP(C13,Sheet3!$B$3:$C$21,2,0))</f>
        <v/>
      </c>
      <c r="E13" s="1" t="s">
        <v>13</v>
      </c>
      <c r="F13" s="3">
        <f>IF(E13="","",VLOOKUP(E13,Sheet3!$B$3:$C$21,2,0))</f>
        <v>952</v>
      </c>
      <c r="G13" s="1" t="s">
        <v>9</v>
      </c>
      <c r="H13" s="3">
        <f>IF(G13="","",VLOOKUP(G13,Sheet3!$B$3:$C$21,2,0))</f>
        <v>414</v>
      </c>
      <c r="I13" s="1" t="s">
        <v>10</v>
      </c>
      <c r="J13" s="3">
        <f>IF(I13="","",VLOOKUP(I13,Sheet3!$B$3:$C$21,2,0))</f>
        <v>1152</v>
      </c>
      <c r="K13" s="1" t="s">
        <v>18</v>
      </c>
      <c r="L13" s="3">
        <f>IF(K13="","",VLOOKUP(K13,Sheet3!$B$3:$C$21,2,0))</f>
        <v>0</v>
      </c>
      <c r="M13" s="1"/>
      <c r="N13" s="3" t="str">
        <f>IF(M13="","",VLOOKUP(M13,Sheet3!$B$3:$C$21,2,0))</f>
        <v/>
      </c>
    </row>
    <row r="14" spans="2:14" x14ac:dyDescent="0.25">
      <c r="C14" s="1"/>
      <c r="D14" s="3" t="str">
        <f>IF(C14="","",VLOOKUP(C14,Sheet3!$B$3:$C$21,2,0))</f>
        <v/>
      </c>
      <c r="E14" s="1" t="s">
        <v>34</v>
      </c>
      <c r="F14" s="3">
        <f>IF(E14="","",VLOOKUP(E14,Sheet3!$B$3:$C$21,2,0))</f>
        <v>828</v>
      </c>
      <c r="G14" s="1" t="s">
        <v>22</v>
      </c>
      <c r="H14" s="3">
        <f>IF(G14="","",VLOOKUP(G14,Sheet3!$B$3:$C$21,2,0))</f>
        <v>1600</v>
      </c>
      <c r="I14" s="1" t="s">
        <v>6</v>
      </c>
      <c r="J14" s="3">
        <f>IF(I14="","",VLOOKUP(I14,Sheet3!$B$3:$C$21,2,0))</f>
        <v>869</v>
      </c>
      <c r="K14" s="1" t="s">
        <v>31</v>
      </c>
      <c r="L14" s="3">
        <f>IF(K14="","",VLOOKUP(K14,Sheet3!$B$3:$C$21,2,0))</f>
        <v>0</v>
      </c>
      <c r="M14" s="1"/>
      <c r="N14" s="3" t="str">
        <f>IF(M14="","",VLOOKUP(M14,Sheet3!$B$3:$C$21,2,0))</f>
        <v/>
      </c>
    </row>
    <row r="15" spans="2:14" x14ac:dyDescent="0.25">
      <c r="C15" s="1"/>
      <c r="D15" s="3" t="str">
        <f>IF(C15="","",VLOOKUP(C15,Sheet3!$B$3:$C$21,2,0))</f>
        <v/>
      </c>
      <c r="E15" s="1" t="s">
        <v>20</v>
      </c>
      <c r="F15" s="3">
        <f>IF(E15="","",VLOOKUP(E15,Sheet3!$B$3:$C$21,2,0))</f>
        <v>0</v>
      </c>
      <c r="G15" s="1"/>
      <c r="H15" s="3" t="str">
        <f>IF(G15="","",VLOOKUP(G15,Sheet3!$B$3:$C$21,2,0))</f>
        <v/>
      </c>
      <c r="I15" s="1" t="s">
        <v>23</v>
      </c>
      <c r="J15" s="3">
        <f>IF(I15="","",VLOOKUP(I15,Sheet3!$B$3:$C$21,2,0))</f>
        <v>0</v>
      </c>
      <c r="K15" s="1"/>
      <c r="L15" s="3" t="str">
        <f>IF(K15="","",VLOOKUP(K15,Sheet3!$B$3:$C$21,2,0))</f>
        <v/>
      </c>
      <c r="M15" s="1"/>
      <c r="N15" s="3" t="str">
        <f>IF(M15="","",VLOOKUP(M15,Sheet3!$B$3:$C$21,2,0))</f>
        <v/>
      </c>
    </row>
    <row r="16" spans="2:14" x14ac:dyDescent="0.25">
      <c r="C16" s="1"/>
      <c r="D16" s="3" t="str">
        <f>IF(C16="","",VLOOKUP(C16,Sheet3!$B$3:$C$21,2,0))</f>
        <v/>
      </c>
      <c r="E16" s="1"/>
      <c r="F16" s="3" t="str">
        <f>IF(E16="","",VLOOKUP(E16,Sheet3!$B$3:$C$21,2,0))</f>
        <v/>
      </c>
      <c r="G16" s="1"/>
      <c r="H16" s="3" t="str">
        <f>IF(G16="","",VLOOKUP(G16,Sheet3!$B$3:$C$21,2,0))</f>
        <v/>
      </c>
      <c r="I16" s="1" t="s">
        <v>24</v>
      </c>
      <c r="J16" s="3">
        <f>IF(I16="","",VLOOKUP(I16,Sheet3!$B$3:$C$21,2,0))</f>
        <v>0</v>
      </c>
      <c r="K16" s="1"/>
      <c r="L16" s="3" t="str">
        <f>IF(K16="","",VLOOKUP(K16,Sheet3!$B$3:$C$21,2,0))</f>
        <v/>
      </c>
      <c r="M16" s="1"/>
      <c r="N16" s="3" t="str">
        <f>IF(M16="","",VLOOKUP(M16,Sheet3!$B$3:$C$21,2,0))</f>
        <v/>
      </c>
    </row>
    <row r="17" spans="2:14" x14ac:dyDescent="0.25">
      <c r="C17" s="1"/>
      <c r="D17" s="3" t="str">
        <f>IF(C17="","",VLOOKUP(C17,Sheet3!$B$3:$C$21,2,0))</f>
        <v/>
      </c>
      <c r="E17" s="1" t="s">
        <v>25</v>
      </c>
      <c r="F17" s="3">
        <f>IF(E17="","",VLOOKUP(E17,Sheet3!$B$3:$C$21,2,0))</f>
        <v>400</v>
      </c>
      <c r="G17" s="1" t="s">
        <v>25</v>
      </c>
      <c r="H17" s="3">
        <f>IF(G17="","",VLOOKUP(G17,Sheet3!$B$3:$C$21,2,0))</f>
        <v>400</v>
      </c>
      <c r="I17" s="1" t="s">
        <v>25</v>
      </c>
      <c r="J17" s="3">
        <f>IF(I17="","",VLOOKUP(I17,Sheet3!$B$3:$C$21,2,0))</f>
        <v>400</v>
      </c>
      <c r="K17" s="1" t="s">
        <v>25</v>
      </c>
      <c r="L17" s="3">
        <f>IF(K17="","",VLOOKUP(K17,Sheet3!$B$3:$C$21,2,0))</f>
        <v>400</v>
      </c>
      <c r="M17" s="1" t="s">
        <v>25</v>
      </c>
      <c r="N17" s="3">
        <f>IF(M17="","",VLOOKUP(M17,Sheet3!$B$3:$C$21,2,0))</f>
        <v>400</v>
      </c>
    </row>
    <row r="18" spans="2:14" x14ac:dyDescent="0.25">
      <c r="D18" s="8">
        <f>SUM(D12:D17)</f>
        <v>0</v>
      </c>
      <c r="F18" s="8">
        <f>SUM(F12:F17)</f>
        <v>2180</v>
      </c>
      <c r="H18" s="8">
        <f>SUM(H12:H17)</f>
        <v>4126</v>
      </c>
      <c r="J18" s="8">
        <f>SUM(J12:J17)</f>
        <v>5062</v>
      </c>
      <c r="L18" s="8">
        <f>SUM(L12:L17)</f>
        <v>400</v>
      </c>
      <c r="N18" s="8">
        <f>SUM(N12:N17)</f>
        <v>400</v>
      </c>
    </row>
    <row r="20" spans="2:14" x14ac:dyDescent="0.25">
      <c r="B20" t="s">
        <v>26</v>
      </c>
      <c r="C20" s="7">
        <f>SUM(D18,F18,H18,J18,L18,N18)</f>
        <v>12168</v>
      </c>
      <c r="D20" s="8">
        <f t="shared" ref="D20:D21" si="1">C20*5</f>
        <v>60840</v>
      </c>
    </row>
    <row r="21" spans="2:14" x14ac:dyDescent="0.25">
      <c r="B21" t="s">
        <v>27</v>
      </c>
      <c r="C21" s="8">
        <f>D8</f>
        <v>9500</v>
      </c>
      <c r="D21" s="8">
        <f t="shared" si="1"/>
        <v>47500</v>
      </c>
    </row>
    <row r="22" spans="2:14" x14ac:dyDescent="0.25">
      <c r="B22" t="s">
        <v>28</v>
      </c>
      <c r="C22" s="8">
        <v>9000</v>
      </c>
      <c r="D22" s="8">
        <f>C22*5</f>
        <v>45000</v>
      </c>
    </row>
    <row r="23" spans="2:14" x14ac:dyDescent="0.25">
      <c r="B23" t="s">
        <v>29</v>
      </c>
      <c r="C23" s="8">
        <v>6000</v>
      </c>
      <c r="D23" s="8">
        <f>C23*5</f>
        <v>30000</v>
      </c>
    </row>
    <row r="25" spans="2:14" x14ac:dyDescent="0.25">
      <c r="C25" s="8">
        <f>SUM(C20:C23)</f>
        <v>36668</v>
      </c>
    </row>
    <row r="26" spans="2:14" x14ac:dyDescent="0.25">
      <c r="C26" s="8">
        <f>C25*5</f>
        <v>183340</v>
      </c>
    </row>
    <row r="34" spans="2:14" x14ac:dyDescent="0.25">
      <c r="C34" s="4" t="s">
        <v>3</v>
      </c>
      <c r="D34" s="4" t="s">
        <v>17</v>
      </c>
      <c r="F34" s="5"/>
    </row>
    <row r="35" spans="2:14" x14ac:dyDescent="0.25">
      <c r="B35" t="s">
        <v>0</v>
      </c>
      <c r="C35" s="2">
        <v>45175</v>
      </c>
      <c r="D35" s="3">
        <f>D37/2</f>
        <v>3711.5</v>
      </c>
      <c r="F35" s="6"/>
    </row>
    <row r="36" spans="2:14" x14ac:dyDescent="0.25">
      <c r="B36" t="s">
        <v>1</v>
      </c>
      <c r="C36" s="2">
        <v>45182</v>
      </c>
      <c r="D36" s="3">
        <f>D37/2</f>
        <v>3711.5</v>
      </c>
      <c r="F36" s="6"/>
    </row>
    <row r="37" spans="2:14" x14ac:dyDescent="0.25">
      <c r="B37" t="s">
        <v>4</v>
      </c>
      <c r="C37" s="1">
        <f>C36-C35+1</f>
        <v>8</v>
      </c>
      <c r="D37" s="3">
        <v>7423</v>
      </c>
      <c r="F37" s="6"/>
    </row>
    <row r="39" spans="2:14" s="10" customFormat="1" x14ac:dyDescent="0.25">
      <c r="C39" s="11">
        <f>C35</f>
        <v>45175</v>
      </c>
      <c r="D39" s="11"/>
      <c r="E39" s="11">
        <f>C39+1</f>
        <v>45176</v>
      </c>
      <c r="F39" s="11"/>
      <c r="G39" s="11">
        <f>E39+1</f>
        <v>45177</v>
      </c>
      <c r="H39" s="11"/>
      <c r="I39" s="11">
        <f>G39+1</f>
        <v>45178</v>
      </c>
      <c r="J39" s="11"/>
      <c r="K39" s="11">
        <f>I39+1</f>
        <v>45179</v>
      </c>
      <c r="L39" s="11"/>
      <c r="M39" s="11">
        <f t="shared" ref="M39" si="2">K39+1</f>
        <v>45180</v>
      </c>
    </row>
    <row r="40" spans="2:14" x14ac:dyDescent="0.25">
      <c r="C40" s="1" t="str">
        <f>"Day 1 - ("&amp;TEXT($C$6,"m/d)")</f>
        <v>Day 1 - (10/9)</v>
      </c>
      <c r="D40" s="1" t="s">
        <v>2</v>
      </c>
      <c r="E40" s="1" t="str">
        <f>"Day 2 - ("&amp;TEXT($C$6+1,"m/d)")</f>
        <v>Day 2 - (10/10)</v>
      </c>
      <c r="F40" s="1" t="s">
        <v>2</v>
      </c>
      <c r="G40" s="1" t="str">
        <f>"Day 3 - ("&amp;TEXT($C$6+3,"m/d)")</f>
        <v>Day 3 - (10/12)</v>
      </c>
      <c r="H40" s="1" t="s">
        <v>2</v>
      </c>
      <c r="I40" s="1" t="str">
        <f>"Day 4 - ("&amp;TEXT($C$6+4,"m/d)")</f>
        <v>Day 4 - (10/13)</v>
      </c>
      <c r="J40" s="1" t="s">
        <v>2</v>
      </c>
      <c r="K40" s="1" t="str">
        <f>"Day 5 - ("&amp;TEXT($C$6+5,"m/d)")</f>
        <v>Day 5 - (10/14)</v>
      </c>
      <c r="L40" s="1" t="s">
        <v>2</v>
      </c>
      <c r="M40" s="1" t="str">
        <f>"Day 6 - ("&amp;TEXT($C$6+6,"m/d)")</f>
        <v>Day 6 - (10/15)</v>
      </c>
      <c r="N40" s="1" t="s">
        <v>2</v>
      </c>
    </row>
    <row r="41" spans="2:14" x14ac:dyDescent="0.25">
      <c r="B41" t="s">
        <v>11</v>
      </c>
      <c r="C41" s="1" t="s">
        <v>5</v>
      </c>
      <c r="D41" s="3">
        <f>IF(C41="","",VLOOKUP(C41,Sheet3!$B$3:$C$21,2,0))</f>
        <v>0</v>
      </c>
      <c r="E41" s="1" t="s">
        <v>19</v>
      </c>
      <c r="F41" s="3">
        <f>IF(E41="","",VLOOKUP(E41,Sheet3!$B$3:$C$21,2,0))</f>
        <v>0</v>
      </c>
      <c r="G41" s="1" t="s">
        <v>8</v>
      </c>
      <c r="H41" s="3">
        <f>IF(G41="","",VLOOKUP(G41,Sheet3!$B$3:$C$21,2,0))</f>
        <v>1712</v>
      </c>
      <c r="I41" s="1" t="s">
        <v>14</v>
      </c>
      <c r="J41" s="3">
        <f>IF(I41="","",VLOOKUP(I41,Sheet3!$B$3:$C$21,2,0))</f>
        <v>2641</v>
      </c>
      <c r="K41" s="1" t="s">
        <v>21</v>
      </c>
      <c r="L41" s="3">
        <f>IF(K41="","",VLOOKUP(K41,Sheet3!$B$3:$C$21,2,0))</f>
        <v>0</v>
      </c>
      <c r="M41" s="1" t="s">
        <v>5</v>
      </c>
      <c r="N41" s="3">
        <f>IF(M41="","",VLOOKUP(M41,Sheet3!$B$3:$C$21,2,0))</f>
        <v>0</v>
      </c>
    </row>
    <row r="42" spans="2:14" x14ac:dyDescent="0.25">
      <c r="C42" s="1"/>
      <c r="D42" s="3" t="str">
        <f>IF(C42="","",VLOOKUP(C42,Sheet3!$B$3:$C$21,2,0))</f>
        <v/>
      </c>
      <c r="E42" s="1" t="s">
        <v>13</v>
      </c>
      <c r="F42" s="3">
        <f>IF(E42="","",VLOOKUP(E42,Sheet3!$B$3:$C$21,2,0))</f>
        <v>952</v>
      </c>
      <c r="G42" s="1" t="s">
        <v>9</v>
      </c>
      <c r="H42" s="3">
        <f>IF(G42="","",VLOOKUP(G42,Sheet3!$B$3:$C$21,2,0))</f>
        <v>414</v>
      </c>
      <c r="I42" s="1" t="s">
        <v>10</v>
      </c>
      <c r="J42" s="3">
        <f>IF(I42="","",VLOOKUP(I42,Sheet3!$B$3:$C$21,2,0))</f>
        <v>1152</v>
      </c>
      <c r="K42" s="1" t="s">
        <v>18</v>
      </c>
      <c r="L42" s="3">
        <f>IF(K42="","",VLOOKUP(K42,Sheet3!$B$3:$C$21,2,0))</f>
        <v>0</v>
      </c>
      <c r="M42" s="1"/>
      <c r="N42" s="3" t="str">
        <f>IF(M42="","",VLOOKUP(M42,Sheet3!$B$3:$C$21,2,0))</f>
        <v/>
      </c>
    </row>
    <row r="43" spans="2:14" x14ac:dyDescent="0.25">
      <c r="C43" s="1"/>
      <c r="D43" s="3" t="str">
        <f>IF(C43="","",VLOOKUP(C43,Sheet3!$B$3:$C$21,2,0))</f>
        <v/>
      </c>
      <c r="E43" s="1" t="s">
        <v>16</v>
      </c>
      <c r="F43" s="3">
        <f>IF(E43="","",VLOOKUP(E43,Sheet3!$B$3:$C$25,2,0))</f>
        <v>0</v>
      </c>
      <c r="G43" s="1"/>
      <c r="H43" s="3" t="str">
        <f>IF(G43="","",VLOOKUP(G43,Sheet3!$B$3:$C$21,2,0))</f>
        <v/>
      </c>
      <c r="I43" s="1" t="s">
        <v>6</v>
      </c>
      <c r="J43" s="3">
        <f>IF(I43="","",VLOOKUP(I43,Sheet3!$B$3:$C$21,2,0))</f>
        <v>869</v>
      </c>
      <c r="K43" s="1"/>
      <c r="L43" s="3" t="str">
        <f>IF(K43="","",VLOOKUP(K43,Sheet3!$B$3:$C$21,2,0))</f>
        <v/>
      </c>
      <c r="M43" s="1"/>
      <c r="N43" s="3" t="str">
        <f>IF(M43="","",VLOOKUP(M43,Sheet3!$B$3:$C$21,2,0))</f>
        <v/>
      </c>
    </row>
    <row r="44" spans="2:14" x14ac:dyDescent="0.25">
      <c r="C44" s="1"/>
      <c r="D44" s="3" t="str">
        <f>IF(C44="","",VLOOKUP(C44,Sheet3!$B$3:$C$21,2,0))</f>
        <v/>
      </c>
      <c r="E44" s="1" t="s">
        <v>20</v>
      </c>
      <c r="F44" s="3">
        <f>IF(E44="","",VLOOKUP(E44,Sheet3!$B$3:$C$21,2,0))</f>
        <v>0</v>
      </c>
      <c r="G44" s="1"/>
      <c r="H44" s="3" t="str">
        <f>IF(G44="","",VLOOKUP(G44,Sheet3!$B$3:$C$21,2,0))</f>
        <v/>
      </c>
      <c r="I44" s="1" t="s">
        <v>23</v>
      </c>
      <c r="J44" s="3">
        <f>IF(I44="","",VLOOKUP(I44,Sheet3!$B$3:$C$21,2,0))</f>
        <v>0</v>
      </c>
      <c r="K44" s="1"/>
      <c r="L44" s="3" t="str">
        <f>IF(K44="","",VLOOKUP(K44,Sheet3!$B$3:$C$21,2,0))</f>
        <v/>
      </c>
      <c r="M44" s="1"/>
      <c r="N44" s="3" t="str">
        <f>IF(M44="","",VLOOKUP(M44,Sheet3!$B$3:$C$21,2,0))</f>
        <v/>
      </c>
    </row>
    <row r="45" spans="2:14" x14ac:dyDescent="0.25">
      <c r="C45" s="1"/>
      <c r="D45" s="3" t="str">
        <f>IF(C45="","",VLOOKUP(C45,Sheet3!$B$3:$C$21,2,0))</f>
        <v/>
      </c>
      <c r="E45" s="1" t="s">
        <v>22</v>
      </c>
      <c r="F45" s="3">
        <f>IF(E45="","",VLOOKUP(E45,Sheet3!$B$3:$C$21,2,0))</f>
        <v>1600</v>
      </c>
      <c r="G45" s="1"/>
      <c r="H45" s="3" t="str">
        <f>IF(G45="","",VLOOKUP(G45,Sheet3!$B$3:$C$21,2,0))</f>
        <v/>
      </c>
      <c r="I45" s="1" t="s">
        <v>24</v>
      </c>
      <c r="J45" s="3">
        <f>IF(I45="","",VLOOKUP(I45,Sheet3!$B$3:$C$21,2,0))</f>
        <v>0</v>
      </c>
      <c r="K45" s="1"/>
      <c r="L45" s="3" t="str">
        <f>IF(K45="","",VLOOKUP(K45,Sheet3!$B$3:$C$21,2,0))</f>
        <v/>
      </c>
      <c r="M45" s="1"/>
      <c r="N45" s="3" t="str">
        <f>IF(M45="","",VLOOKUP(M45,Sheet3!$B$3:$C$21,2,0))</f>
        <v/>
      </c>
    </row>
    <row r="46" spans="2:14" x14ac:dyDescent="0.25">
      <c r="C46" s="1"/>
      <c r="D46" s="3" t="str">
        <f>IF(C46="","",VLOOKUP(C46,Sheet3!$B$3:$C$21,2,0))</f>
        <v/>
      </c>
      <c r="E46" s="1" t="s">
        <v>25</v>
      </c>
      <c r="F46" s="3">
        <f>IF(E46="","",VLOOKUP(E46,Sheet3!$B$3:$C$21,2,0))</f>
        <v>400</v>
      </c>
      <c r="G46" s="1" t="s">
        <v>25</v>
      </c>
      <c r="H46" s="3">
        <f>IF(G46="","",VLOOKUP(G46,Sheet3!$B$3:$C$21,2,0))</f>
        <v>400</v>
      </c>
      <c r="I46" s="1" t="s">
        <v>25</v>
      </c>
      <c r="J46" s="3">
        <f>IF(I46="","",VLOOKUP(I46,Sheet3!$B$3:$C$21,2,0))</f>
        <v>400</v>
      </c>
      <c r="K46" s="1" t="s">
        <v>25</v>
      </c>
      <c r="L46" s="3">
        <f>IF(K46="","",VLOOKUP(K46,Sheet3!$B$3:$C$21,2,0))</f>
        <v>400</v>
      </c>
      <c r="M46" s="1" t="s">
        <v>25</v>
      </c>
      <c r="N46" s="3">
        <f>IF(M46="","",VLOOKUP(M46,Sheet3!$B$3:$C$21,2,0))</f>
        <v>400</v>
      </c>
    </row>
    <row r="47" spans="2:14" x14ac:dyDescent="0.25">
      <c r="D47" s="8">
        <f>SUM(D41:D46)</f>
        <v>0</v>
      </c>
      <c r="F47" s="8">
        <f>SUM(F41:F46)</f>
        <v>2952</v>
      </c>
      <c r="H47" s="8">
        <f>SUM(H41:H46)</f>
        <v>2526</v>
      </c>
      <c r="J47" s="8">
        <f>SUM(J41:J46)</f>
        <v>5062</v>
      </c>
      <c r="L47" s="8">
        <f>SUM(L41:L46)</f>
        <v>400</v>
      </c>
      <c r="N47" s="8">
        <f>SUM(N41:N46)</f>
        <v>400</v>
      </c>
    </row>
    <row r="49" spans="2:3" x14ac:dyDescent="0.25">
      <c r="B49" t="s">
        <v>26</v>
      </c>
      <c r="C49" s="7">
        <f>SUM(D47,F47,H47,J47,L47,N47)</f>
        <v>11340</v>
      </c>
    </row>
    <row r="50" spans="2:3" x14ac:dyDescent="0.25">
      <c r="B50" t="s">
        <v>27</v>
      </c>
      <c r="C50" s="8">
        <v>9500</v>
      </c>
    </row>
    <row r="51" spans="2:3" x14ac:dyDescent="0.25">
      <c r="B51" t="s">
        <v>28</v>
      </c>
      <c r="C51" s="8">
        <v>9000</v>
      </c>
    </row>
    <row r="52" spans="2:3" x14ac:dyDescent="0.25">
      <c r="B52" t="s">
        <v>29</v>
      </c>
      <c r="C52" s="8">
        <v>6000</v>
      </c>
    </row>
    <row r="54" spans="2:3" x14ac:dyDescent="0.25">
      <c r="C54" s="8">
        <f>SUM(C49:C52)</f>
        <v>35840</v>
      </c>
    </row>
    <row r="55" spans="2:3" x14ac:dyDescent="0.25">
      <c r="C55" s="8">
        <f>C54*5</f>
        <v>179200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CB24C2-CD3A-4DDA-A584-C60284B24170}">
          <x14:formula1>
            <xm:f>Sheet3!$B$3:$B$25</xm:f>
          </x14:formula1>
          <xm:sqref>E12:E17 G12:G17 I12:I17 K12:K17 C12:C17 M12:M17 E41:E46 G41:G46 I41:I46 K41:K46 C41:C46 M41:M46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32F9-33D6-420F-ACE9-2D63C93E4BDE}">
  <dimension ref="B2:C24"/>
  <sheetViews>
    <sheetView showGridLines="0" workbookViewId="0">
      <selection activeCell="B25" sqref="B25"/>
    </sheetView>
  </sheetViews>
  <sheetFormatPr defaultRowHeight="15" x14ac:dyDescent="0.25"/>
  <cols>
    <col min="2" max="2" width="24" bestFit="1" customWidth="1"/>
    <col min="3" max="3" width="5" bestFit="1" customWidth="1"/>
  </cols>
  <sheetData>
    <row r="2" spans="2:3" x14ac:dyDescent="0.25">
      <c r="B2" s="1" t="s">
        <v>12</v>
      </c>
      <c r="C2" s="1" t="s">
        <v>2</v>
      </c>
    </row>
    <row r="3" spans="2:3" x14ac:dyDescent="0.25">
      <c r="B3" s="1" t="s">
        <v>5</v>
      </c>
      <c r="C3" s="1"/>
    </row>
    <row r="4" spans="2:3" x14ac:dyDescent="0.25">
      <c r="B4" s="1" t="s">
        <v>34</v>
      </c>
      <c r="C4" s="1">
        <v>828</v>
      </c>
    </row>
    <row r="5" spans="2:3" x14ac:dyDescent="0.25">
      <c r="B5" s="1" t="s">
        <v>6</v>
      </c>
      <c r="C5" s="1">
        <v>869</v>
      </c>
    </row>
    <row r="6" spans="2:3" x14ac:dyDescent="0.25">
      <c r="B6" s="1" t="s">
        <v>7</v>
      </c>
      <c r="C6" s="1">
        <v>1283</v>
      </c>
    </row>
    <row r="7" spans="2:3" x14ac:dyDescent="0.25">
      <c r="B7" s="1" t="s">
        <v>8</v>
      </c>
      <c r="C7" s="1">
        <v>1712</v>
      </c>
    </row>
    <row r="8" spans="2:3" x14ac:dyDescent="0.25">
      <c r="B8" s="1" t="s">
        <v>9</v>
      </c>
      <c r="C8" s="1">
        <v>414</v>
      </c>
    </row>
    <row r="9" spans="2:3" x14ac:dyDescent="0.25">
      <c r="B9" s="1" t="s">
        <v>15</v>
      </c>
      <c r="C9" s="1">
        <v>1098</v>
      </c>
    </row>
    <row r="10" spans="2:3" x14ac:dyDescent="0.25">
      <c r="B10" s="1" t="s">
        <v>10</v>
      </c>
      <c r="C10" s="1">
        <v>1152</v>
      </c>
    </row>
    <row r="11" spans="2:3" x14ac:dyDescent="0.25">
      <c r="B11" s="1" t="s">
        <v>13</v>
      </c>
      <c r="C11" s="1">
        <v>952</v>
      </c>
    </row>
    <row r="12" spans="2:3" x14ac:dyDescent="0.25">
      <c r="B12" s="1" t="s">
        <v>14</v>
      </c>
      <c r="C12" s="1">
        <v>2641</v>
      </c>
    </row>
    <row r="13" spans="2:3" x14ac:dyDescent="0.25">
      <c r="B13" s="9" t="s">
        <v>18</v>
      </c>
    </row>
    <row r="14" spans="2:3" x14ac:dyDescent="0.25">
      <c r="B14" s="9" t="s">
        <v>19</v>
      </c>
    </row>
    <row r="15" spans="2:3" x14ac:dyDescent="0.25">
      <c r="B15" s="9" t="s">
        <v>20</v>
      </c>
    </row>
    <row r="16" spans="2:3" x14ac:dyDescent="0.25">
      <c r="B16" s="9" t="s">
        <v>21</v>
      </c>
    </row>
    <row r="17" spans="2:3" x14ac:dyDescent="0.25">
      <c r="B17" s="9" t="s">
        <v>22</v>
      </c>
      <c r="C17">
        <v>1600</v>
      </c>
    </row>
    <row r="18" spans="2:3" x14ac:dyDescent="0.25">
      <c r="B18" s="9" t="s">
        <v>23</v>
      </c>
    </row>
    <row r="19" spans="2:3" x14ac:dyDescent="0.25">
      <c r="B19" s="9" t="s">
        <v>24</v>
      </c>
    </row>
    <row r="20" spans="2:3" x14ac:dyDescent="0.25">
      <c r="B20" s="9" t="s">
        <v>25</v>
      </c>
      <c r="C20">
        <v>400</v>
      </c>
    </row>
    <row r="21" spans="2:3" x14ac:dyDescent="0.25">
      <c r="B21" s="9" t="s">
        <v>31</v>
      </c>
    </row>
    <row r="22" spans="2:3" x14ac:dyDescent="0.25">
      <c r="B22" s="9" t="s">
        <v>32</v>
      </c>
    </row>
    <row r="23" spans="2:3" x14ac:dyDescent="0.25">
      <c r="B23" s="9" t="s">
        <v>33</v>
      </c>
    </row>
    <row r="24" spans="2:3" x14ac:dyDescent="0.25">
      <c r="B24" t="s">
        <v>16</v>
      </c>
      <c r="C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Q Adrias</dc:creator>
  <cp:lastModifiedBy>Dominique Q Adrias</cp:lastModifiedBy>
  <dcterms:created xsi:type="dcterms:W3CDTF">2023-05-24T02:33:55Z</dcterms:created>
  <dcterms:modified xsi:type="dcterms:W3CDTF">2023-09-05T03:20:18Z</dcterms:modified>
</cp:coreProperties>
</file>