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1_{ECF9C182-6D6B-4512-8557-62EC764DFFEF}" xr6:coauthVersionLast="47" xr6:coauthVersionMax="47" xr10:uidLastSave="{00000000-0000-0000-0000-000000000000}"/>
  <bookViews>
    <workbookView xWindow="-120" yWindow="-120" windowWidth="29040" windowHeight="15720" tabRatio="454" xr2:uid="{00000000-000D-0000-FFFF-FFFF00000000}"/>
  </bookViews>
  <sheets>
    <sheet name="Plan1" sheetId="1" r:id="rId1"/>
    <sheet name="Planilha1" sheetId="5" state="hidden" r:id="rId2"/>
  </sheets>
  <definedNames>
    <definedName name="aporte">Plan1!$D$16</definedName>
    <definedName name="patrimonio">Plan1!$D$19</definedName>
    <definedName name="qtd_anos">Plan1!$D$17</definedName>
    <definedName name="rendimento_carteira">Plan1!$D$12</definedName>
    <definedName name="salario">Plan1!$D$11</definedName>
    <definedName name="sugestao_investimento">Plan1!$D$13</definedName>
    <definedName name="taxa_mensal">Plan1!$D$18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A17" i="5"/>
  <c r="A10" i="5"/>
  <c r="A3" i="5"/>
  <c r="A18" i="5"/>
  <c r="A19" i="5"/>
  <c r="A20" i="5"/>
  <c r="A21" i="5"/>
  <c r="A22" i="5"/>
  <c r="A23" i="5"/>
  <c r="A12" i="5"/>
  <c r="A13" i="5"/>
  <c r="A14" i="5"/>
  <c r="A15" i="5"/>
  <c r="A16" i="5"/>
  <c r="A11" i="5"/>
  <c r="A5" i="5"/>
  <c r="A6" i="5"/>
  <c r="A7" i="5"/>
  <c r="A8" i="5"/>
  <c r="A9" i="5"/>
  <c r="A4" i="5"/>
  <c r="C31" i="1"/>
  <c r="D19" i="1"/>
  <c r="D20" i="1" s="1"/>
  <c r="D13" i="1"/>
  <c r="C23" i="1"/>
  <c r="D23" i="1" s="1"/>
  <c r="C24" i="1"/>
  <c r="D24" i="1" s="1"/>
  <c r="C25" i="1"/>
  <c r="D25" i="1" s="1"/>
  <c r="C26" i="1"/>
  <c r="D26" i="1" s="1"/>
  <c r="C27" i="1"/>
  <c r="D27" i="1" s="1"/>
  <c r="C36" i="1" l="1"/>
  <c r="D36" i="1" s="1"/>
  <c r="C40" i="1"/>
  <c r="D40" i="1" s="1"/>
  <c r="C39" i="1"/>
  <c r="D39" i="1" s="1"/>
  <c r="I5" i="5"/>
  <c r="C38" i="1"/>
  <c r="D38" i="1" s="1"/>
  <c r="C35" i="1"/>
  <c r="D35" i="1" s="1"/>
  <c r="C37" i="1"/>
  <c r="D37" i="1" s="1"/>
  <c r="D41" i="1" l="1"/>
</calcChain>
</file>

<file path=xl/sharedStrings.xml><?xml version="1.0" encoding="utf-8"?>
<sst xmlns="http://schemas.openxmlformats.org/spreadsheetml/2006/main" count="78" uniqueCount="35">
  <si>
    <t>INVESTIMENTO MENSAL</t>
  </si>
  <si>
    <t>Quanto investir por mês?</t>
  </si>
  <si>
    <t>Por quantos anos?</t>
  </si>
  <si>
    <t>Taxa de Rendimento mensal?</t>
  </si>
  <si>
    <t>Qual patrimonio acumulado 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</si>
  <si>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</si>
  <si>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</si>
  <si>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</si>
  <si>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</si>
  <si>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</si>
  <si>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</si>
  <si>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</si>
  <si>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</si>
  <si>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Carteira</t>
  </si>
  <si>
    <t>Salário</t>
  </si>
  <si>
    <t>Sugestão de Investimento</t>
  </si>
  <si>
    <t>CONFIGURAÇÕES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</si>
  <si>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</si>
  <si>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</si>
  <si>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</si>
  <si>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</si>
  <si>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</si>
  <si>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</si>
  <si>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</si>
  <si>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</si>
  <si>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</si>
  <si>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</si>
  <si>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</si>
  <si>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</si>
  <si>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</si>
  <si>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</t>
  </si>
  <si>
    <t>%</t>
  </si>
  <si>
    <t>CHAVE</t>
  </si>
  <si>
    <t>MODERADO-TIJOLO</t>
  </si>
  <si>
    <t>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</si>
</sst>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0" tint="-0.34998626667073579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theme="0" tint="-0.499984740745262"/>
      <name val="Aptos Narrow"/>
      <family val="2"/>
    </font>
    <font>
      <b/>
      <sz val="14"/>
      <color theme="0"/>
      <name val="Aptos Narrow"/>
      <family val="2"/>
    </font>
    <font>
      <b/>
      <sz val="11"/>
      <color theme="0"/>
      <name val="Aptos Narrow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4" borderId="12" xfId="0" applyFont="1" applyFill="1" applyBorder="1"/>
    <xf numFmtId="0" fontId="5" fillId="4" borderId="6" xfId="0" applyFont="1" applyFill="1" applyBorder="1"/>
    <xf numFmtId="0" fontId="5" fillId="4" borderId="9" xfId="0" applyFont="1" applyFill="1" applyBorder="1"/>
    <xf numFmtId="8" fontId="7" fillId="4" borderId="13" xfId="0" applyNumberFormat="1" applyFont="1" applyFill="1" applyBorder="1"/>
    <xf numFmtId="8" fontId="7" fillId="4" borderId="14" xfId="0" applyNumberFormat="1" applyFont="1" applyFill="1" applyBorder="1"/>
    <xf numFmtId="8" fontId="7" fillId="4" borderId="7" xfId="0" applyNumberFormat="1" applyFont="1" applyFill="1" applyBorder="1"/>
    <xf numFmtId="8" fontId="7" fillId="4" borderId="5" xfId="0" applyNumberFormat="1" applyFont="1" applyFill="1" applyBorder="1"/>
    <xf numFmtId="8" fontId="7" fillId="4" borderId="10" xfId="0" applyNumberFormat="1" applyFont="1" applyFill="1" applyBorder="1"/>
    <xf numFmtId="8" fontId="7" fillId="4" borderId="15" xfId="0" applyNumberFormat="1" applyFont="1" applyFill="1" applyBorder="1"/>
    <xf numFmtId="0" fontId="10" fillId="3" borderId="16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/>
    </xf>
    <xf numFmtId="10" fontId="8" fillId="0" borderId="8" xfId="0" applyNumberFormat="1" applyFont="1" applyBorder="1" applyAlignment="1">
      <alignment horizontal="center"/>
    </xf>
    <xf numFmtId="8" fontId="9" fillId="4" borderId="8" xfId="0" applyNumberFormat="1" applyFont="1" applyFill="1" applyBorder="1" applyAlignment="1">
      <alignment horizontal="center"/>
    </xf>
    <xf numFmtId="8" fontId="9" fillId="4" borderId="11" xfId="0" applyNumberFormat="1" applyFont="1" applyFill="1" applyBorder="1" applyAlignment="1">
      <alignment horizontal="center"/>
    </xf>
    <xf numFmtId="170" fontId="8" fillId="0" borderId="14" xfId="1" applyNumberFormat="1" applyFont="1" applyBorder="1" applyAlignment="1">
      <alignment horizontal="center"/>
    </xf>
    <xf numFmtId="170" fontId="7" fillId="4" borderId="14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10" fontId="7" fillId="4" borderId="8" xfId="0" applyNumberFormat="1" applyFont="1" applyFill="1" applyBorder="1" applyAlignment="1">
      <alignment horizontal="center"/>
    </xf>
    <xf numFmtId="170" fontId="7" fillId="4" borderId="11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right"/>
    </xf>
    <xf numFmtId="0" fontId="0" fillId="4" borderId="0" xfId="0" applyFill="1"/>
    <xf numFmtId="170" fontId="0" fillId="4" borderId="0" xfId="0" applyNumberFormat="1" applyFill="1"/>
    <xf numFmtId="0" fontId="3" fillId="4" borderId="0" xfId="0" applyFont="1" applyFill="1"/>
    <xf numFmtId="0" fontId="3" fillId="6" borderId="0" xfId="0" applyFont="1" applyFill="1" applyAlignment="1">
      <alignment horizontal="center"/>
    </xf>
    <xf numFmtId="0" fontId="0" fillId="6" borderId="0" xfId="0" applyFill="1"/>
    <xf numFmtId="170" fontId="12" fillId="6" borderId="0" xfId="0" applyNumberFormat="1" applyFont="1" applyFill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9" fontId="2" fillId="2" borderId="0" xfId="2" applyFont="1" applyFill="1"/>
    <xf numFmtId="9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5" fillId="4" borderId="1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6" fillId="4" borderId="6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4" borderId="10" xfId="0" applyFont="1" applyFill="1" applyBorder="1" applyAlignment="1">
      <alignment horizontal="left" vertical="top"/>
    </xf>
    <xf numFmtId="170" fontId="0" fillId="7" borderId="0" xfId="0" applyNumberForma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10885</xdr:colOff>
      <xdr:row>1</xdr:row>
      <xdr:rowOff>19050</xdr:rowOff>
    </xdr:from>
    <xdr:to>
      <xdr:col>3</xdr:col>
      <xdr:colOff>1657350</xdr:colOff>
      <xdr:row>7</xdr:row>
      <xdr:rowOff>182336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EB8449-F946-0F4E-F823-4BD8E2570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35" y="209550"/>
          <a:ext cx="5799365" cy="130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showGridLines="0" tabSelected="1" zoomScaleNormal="100" workbookViewId="0">
      <selection activeCell="D13" sqref="D13"/>
    </sheetView>
  </sheetViews>
  <sheetFormatPr defaultColWidth="0" defaultRowHeight="15" zeroHeight="1" x14ac:dyDescent="0.25"/>
  <cols>
    <col min="1" max="1" width="3.140625" customWidth="1"/>
    <col min="2" max="2" width="32" customWidth="1"/>
    <col min="3" max="3" width="23.28515625" customWidth="1"/>
    <col min="4" max="4" width="25.140625" customWidth="1"/>
    <col min="5" max="5" width="3.140625" customWidth="1"/>
    <col min="6" max="6" width="11" hidden="1" customWidth="1"/>
    <col min="7" max="11" width="9.140625" hidden="1" customWidth="1"/>
    <col min="12" max="12" width="9.140625" hidden="1"/>
    <col min="13" max="13" width="30.7109375" hidden="1"/>
    <col min="14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ht="15.75" thickBot="1" x14ac:dyDescent="0.3"/>
    <row r="10" spans="2:4" ht="30" customHeight="1" thickBot="1" x14ac:dyDescent="0.3">
      <c r="B10" s="18" t="s">
        <v>16</v>
      </c>
      <c r="C10" s="27"/>
      <c r="D10" s="19"/>
    </row>
    <row r="11" spans="2:4" ht="16.5" thickBot="1" x14ac:dyDescent="0.3">
      <c r="B11" s="49" t="s">
        <v>14</v>
      </c>
      <c r="C11" s="50"/>
      <c r="D11" s="25">
        <v>3150</v>
      </c>
    </row>
    <row r="12" spans="2:4" ht="16.5" thickBot="1" x14ac:dyDescent="0.3">
      <c r="B12" s="51" t="s">
        <v>13</v>
      </c>
      <c r="C12" s="52"/>
      <c r="D12" s="28">
        <v>8.8999999999999999E-3</v>
      </c>
    </row>
    <row r="13" spans="2:4" ht="16.5" thickBot="1" x14ac:dyDescent="0.3">
      <c r="B13" s="53" t="s">
        <v>15</v>
      </c>
      <c r="C13" s="54"/>
      <c r="D13" s="29">
        <f>D11*30%</f>
        <v>945</v>
      </c>
    </row>
    <row r="14" spans="2:4" ht="15.75" thickBot="1" x14ac:dyDescent="0.3"/>
    <row r="15" spans="2:4" ht="30" customHeight="1" thickBot="1" x14ac:dyDescent="0.3">
      <c r="B15" s="16" t="s">
        <v>0</v>
      </c>
      <c r="C15" s="26"/>
      <c r="D15" s="17"/>
    </row>
    <row r="16" spans="2:4" ht="16.5" thickBot="1" x14ac:dyDescent="0.3">
      <c r="B16" s="55" t="s">
        <v>1</v>
      </c>
      <c r="C16" s="56"/>
      <c r="D16" s="24">
        <v>300</v>
      </c>
    </row>
    <row r="17" spans="1:4" ht="16.5" thickBot="1" x14ac:dyDescent="0.3">
      <c r="B17" s="57" t="s">
        <v>2</v>
      </c>
      <c r="C17" s="58"/>
      <c r="D17" s="20">
        <v>5</v>
      </c>
    </row>
    <row r="18" spans="1:4" ht="16.5" thickBot="1" x14ac:dyDescent="0.3">
      <c r="B18" s="57" t="s">
        <v>3</v>
      </c>
      <c r="C18" s="58"/>
      <c r="D18" s="21">
        <v>1.0789999999999999E-2</v>
      </c>
    </row>
    <row r="19" spans="1:4" ht="16.5" thickBot="1" x14ac:dyDescent="0.3">
      <c r="B19" s="59" t="s">
        <v>4</v>
      </c>
      <c r="C19" s="60"/>
      <c r="D19" s="22">
        <f>FV(taxa_mensal,qtd_anos*12,aporte*-1)</f>
        <v>25133.074199546292</v>
      </c>
    </row>
    <row r="20" spans="1:4" ht="16.5" thickBot="1" x14ac:dyDescent="0.3">
      <c r="B20" s="61" t="s">
        <v>5</v>
      </c>
      <c r="C20" s="62"/>
      <c r="D20" s="23">
        <f>patrimonio*rendimento_carteira</f>
        <v>223.684360375962</v>
      </c>
    </row>
    <row r="21" spans="1:4" ht="15.75" thickBot="1" x14ac:dyDescent="0.3"/>
    <row r="22" spans="1:4" ht="30" customHeight="1" thickBot="1" x14ac:dyDescent="0.3">
      <c r="B22" s="13" t="s">
        <v>11</v>
      </c>
      <c r="C22" s="14"/>
      <c r="D22" s="15" t="s">
        <v>12</v>
      </c>
    </row>
    <row r="23" spans="1:4" ht="16.5" thickBot="1" x14ac:dyDescent="0.3">
      <c r="A23" s="1">
        <v>2</v>
      </c>
      <c r="B23" s="4" t="s">
        <v>6</v>
      </c>
      <c r="C23" s="7">
        <f>FV($D$18,$A23*12,$D$16*-1)</f>
        <v>8168.2881892935648</v>
      </c>
      <c r="D23" s="8">
        <f>C23*rendimento_carteira</f>
        <v>72.697764884712726</v>
      </c>
    </row>
    <row r="24" spans="1:4" ht="16.5" thickBot="1" x14ac:dyDescent="0.3">
      <c r="A24" s="1">
        <v>5</v>
      </c>
      <c r="B24" s="5" t="s">
        <v>7</v>
      </c>
      <c r="C24" s="9">
        <f>FV($D$18,$A24*12,$D$16*-1)</f>
        <v>25133.074199546292</v>
      </c>
      <c r="D24" s="10">
        <f>C24*rendimento_carteira</f>
        <v>223.684360375962</v>
      </c>
    </row>
    <row r="25" spans="1:4" ht="16.5" thickBot="1" x14ac:dyDescent="0.3">
      <c r="A25" s="1">
        <v>10</v>
      </c>
      <c r="B25" s="5" t="s">
        <v>8</v>
      </c>
      <c r="C25" s="9">
        <f>FV($D$18,$A25*12,$D$16*-1)</f>
        <v>72985.263759051653</v>
      </c>
      <c r="D25" s="10">
        <f>C25*rendimento_carteira</f>
        <v>649.56884745555976</v>
      </c>
    </row>
    <row r="26" spans="1:4" ht="16.5" thickBot="1" x14ac:dyDescent="0.3">
      <c r="A26" s="1">
        <v>20</v>
      </c>
      <c r="B26" s="5" t="s">
        <v>9</v>
      </c>
      <c r="C26" s="9">
        <f>FV($D$18,$A26*12,$D$16*-1)</f>
        <v>337559.52002912416</v>
      </c>
      <c r="D26" s="10">
        <f>C26*rendimento_carteira</f>
        <v>3004.2797282592051</v>
      </c>
    </row>
    <row r="27" spans="1:4" ht="16.5" thickBot="1" x14ac:dyDescent="0.3">
      <c r="A27" s="1">
        <v>30</v>
      </c>
      <c r="B27" s="6" t="s">
        <v>10</v>
      </c>
      <c r="C27" s="11">
        <f>FV($D$18,$A27*12,$D$16*-1)</f>
        <v>1296650.8965014142</v>
      </c>
      <c r="D27" s="12">
        <f>C27*rendimento_carteira</f>
        <v>11540.192978862588</v>
      </c>
    </row>
    <row r="28" spans="1:4" x14ac:dyDescent="0.25"/>
    <row r="29" spans="1:4" x14ac:dyDescent="0.25"/>
    <row r="30" spans="1:4" x14ac:dyDescent="0.25">
      <c r="B30" s="30" t="s">
        <v>21</v>
      </c>
      <c r="C30" s="31" t="s">
        <v>19</v>
      </c>
      <c r="D30" s="30"/>
    </row>
    <row r="31" spans="1:4" x14ac:dyDescent="0.25">
      <c r="B31" s="34" t="s">
        <v>20</v>
      </c>
      <c r="C31" s="33">
        <f>aporte</f>
        <v>300</v>
      </c>
      <c r="D31" s="32"/>
    </row>
    <row r="32" spans="1:4" x14ac:dyDescent="0.25"/>
    <row r="33" spans="2:4" x14ac:dyDescent="0.25">
      <c r="B33" s="35" t="s">
        <v>22</v>
      </c>
      <c r="C33" s="35" t="s">
        <v>23</v>
      </c>
      <c r="D33" s="35" t="s">
        <v>24</v>
      </c>
    </row>
    <row r="34" spans="2:4" x14ac:dyDescent="0.25">
      <c r="B34" t="s">
        <v>34</v>
      </c>
      <c r="C34" s="3">
        <f>VLOOKUP($C$30&amp;"-"&amp;B34,Planilha1!$A:$D,4,FALSE)</f>
        <v>0.25</v>
      </c>
      <c r="D34" s="63">
        <f>C34*$C$31</f>
        <v>75</v>
      </c>
    </row>
    <row r="35" spans="2:4" x14ac:dyDescent="0.25">
      <c r="B35" t="s">
        <v>25</v>
      </c>
      <c r="C35" s="3">
        <f>VLOOKUP($C$30&amp;"-"&amp;B35,Planilha1!$A:$D,4,FALSE)</f>
        <v>0.3</v>
      </c>
      <c r="D35" s="63">
        <f>C35*$C$31</f>
        <v>90</v>
      </c>
    </row>
    <row r="36" spans="2:4" x14ac:dyDescent="0.25">
      <c r="B36" t="s">
        <v>26</v>
      </c>
      <c r="C36" s="3">
        <f>VLOOKUP($C$30&amp;"-"&amp;B36,Planilha1!$A:$D,4,FALSE)</f>
        <v>0.22</v>
      </c>
      <c r="D36" s="63">
        <f>C36*$C$31</f>
        <v>66</v>
      </c>
    </row>
    <row r="37" spans="2:4" x14ac:dyDescent="0.25">
      <c r="B37" t="s">
        <v>27</v>
      </c>
      <c r="C37" s="3">
        <f>VLOOKUP($C$30&amp;"-"&amp;B37,Planilha1!$A:$D,4,FALSE)</f>
        <v>0.08</v>
      </c>
      <c r="D37" s="63">
        <f>C37*$C$31</f>
        <v>24</v>
      </c>
    </row>
    <row r="38" spans="2:4" x14ac:dyDescent="0.25">
      <c r="B38" t="s">
        <v>28</v>
      </c>
      <c r="C38" s="3">
        <f>VLOOKUP($C$30&amp;"-"&amp;B38,Planilha1!$A:$D,4,FALSE)</f>
        <v>0.05</v>
      </c>
      <c r="D38" s="63">
        <f>C38*$C$31</f>
        <v>15</v>
      </c>
    </row>
    <row r="39" spans="2:4" x14ac:dyDescent="0.25">
      <c r="B39" t="s">
        <v>29</v>
      </c>
      <c r="C39" s="3">
        <f>VLOOKUP($C$30&amp;"-"&amp;B39,Planilha1!$A:$D,4,FALSE)</f>
        <v>0.05</v>
      </c>
      <c r="D39" s="63">
        <f>C39*$C$31</f>
        <v>15</v>
      </c>
    </row>
    <row r="40" spans="2:4" x14ac:dyDescent="0.25">
      <c r="B40" t="s">
        <v>30</v>
      </c>
      <c r="C40" s="3">
        <f>VLOOKUP($C$30&amp;"-"&amp;B40,Planilha1!$A:$D,4,FALSE)</f>
        <v>0.05</v>
      </c>
      <c r="D40" s="63">
        <f>C40*$C$31</f>
        <v>15</v>
      </c>
    </row>
    <row r="41" spans="2:4" x14ac:dyDescent="0.25">
      <c r="B41" s="36"/>
      <c r="C41" s="36"/>
      <c r="D41" s="37">
        <f>SUM(D35:D40)</f>
        <v>225</v>
      </c>
    </row>
    <row r="42" spans="2:4" x14ac:dyDescent="0.25"/>
  </sheetData>
  <mergeCells count="11">
    <mergeCell ref="B11:C11"/>
    <mergeCell ref="B12:C12"/>
    <mergeCell ref="B13:C13"/>
    <mergeCell ref="B22:C22"/>
    <mergeCell ref="B16:C16"/>
    <mergeCell ref="B17:C17"/>
    <mergeCell ref="B18:C18"/>
    <mergeCell ref="B19:C19"/>
    <mergeCell ref="B20:C20"/>
    <mergeCell ref="B15:D15"/>
    <mergeCell ref="B10:D10"/>
  </mergeCells>
  <dataValidations count="1">
    <dataValidation type="list" allowBlank="1" showInputMessage="1" showErrorMessage="1" sqref="C30" xr:uid="{A30DEAA4-FD6C-4D58-900F-73287967A55C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2C70-D0C9-43F5-8198-510D39ECD80F}">
  <dimension ref="A2:I23"/>
  <sheetViews>
    <sheetView workbookViewId="0">
      <selection activeCell="E22" sqref="E22"/>
    </sheetView>
  </sheetViews>
  <sheetFormatPr defaultRowHeight="15" x14ac:dyDescent="0.25"/>
  <cols>
    <col min="1" max="1" width="32.28515625" customWidth="1"/>
    <col min="2" max="2" width="16.5703125" customWidth="1"/>
    <col min="3" max="3" width="19" bestFit="1" customWidth="1"/>
    <col min="4" max="4" width="9.42578125" customWidth="1"/>
    <col min="8" max="8" width="18.5703125" bestFit="1" customWidth="1"/>
  </cols>
  <sheetData>
    <row r="2" spans="1:9" ht="15.75" thickBot="1" x14ac:dyDescent="0.3">
      <c r="A2" s="44" t="s">
        <v>32</v>
      </c>
      <c r="B2" s="45" t="s">
        <v>21</v>
      </c>
      <c r="C2" s="45" t="s">
        <v>22</v>
      </c>
      <c r="D2" s="45" t="s">
        <v>31</v>
      </c>
    </row>
    <row r="3" spans="1:9" x14ac:dyDescent="0.25">
      <c r="A3" t="str">
        <f>B3&amp;"-"&amp;C3</f>
        <v>CONSERVADOR-CDB</v>
      </c>
      <c r="B3" s="38" t="s">
        <v>18</v>
      </c>
      <c r="C3" s="2" t="s">
        <v>34</v>
      </c>
      <c r="D3" s="3">
        <v>0.4</v>
      </c>
    </row>
    <row r="4" spans="1:9" x14ac:dyDescent="0.25">
      <c r="A4" t="str">
        <f>B4&amp;"-"&amp;C4</f>
        <v>CONSERVADOR-PAPEL</v>
      </c>
      <c r="B4" s="38" t="s">
        <v>18</v>
      </c>
      <c r="C4" s="38" t="s">
        <v>25</v>
      </c>
      <c r="D4" s="39">
        <v>0.25</v>
      </c>
      <c r="I4" t="s">
        <v>31</v>
      </c>
    </row>
    <row r="5" spans="1:9" x14ac:dyDescent="0.25">
      <c r="A5" t="str">
        <f t="shared" ref="A5:A23" si="0">B5&amp;"-"&amp;C5</f>
        <v>CONSERVADOR-TIJOLO</v>
      </c>
      <c r="B5" s="38" t="s">
        <v>18</v>
      </c>
      <c r="C5" s="38" t="s">
        <v>26</v>
      </c>
      <c r="D5" s="39">
        <v>0.25</v>
      </c>
      <c r="H5" s="30" t="s">
        <v>33</v>
      </c>
      <c r="I5" s="46">
        <f>VLOOKUP(H5,$A:$D,4,FALSE)</f>
        <v>0.22</v>
      </c>
    </row>
    <row r="6" spans="1:9" x14ac:dyDescent="0.25">
      <c r="A6" t="str">
        <f t="shared" si="0"/>
        <v>CONSERVADOR-HIBRIDOS</v>
      </c>
      <c r="B6" s="38" t="s">
        <v>18</v>
      </c>
      <c r="C6" s="38" t="s">
        <v>27</v>
      </c>
      <c r="D6" s="39">
        <v>0.1</v>
      </c>
    </row>
    <row r="7" spans="1:9" x14ac:dyDescent="0.25">
      <c r="A7" t="str">
        <f t="shared" si="0"/>
        <v>CONSERVADOR-FOFs</v>
      </c>
      <c r="B7" s="38" t="s">
        <v>18</v>
      </c>
      <c r="C7" s="38" t="s">
        <v>28</v>
      </c>
      <c r="D7" s="39">
        <v>0</v>
      </c>
    </row>
    <row r="8" spans="1:9" x14ac:dyDescent="0.25">
      <c r="A8" t="str">
        <f t="shared" si="0"/>
        <v>CONSERVADOR-DESENVOLVIMENTO</v>
      </c>
      <c r="B8" s="38" t="s">
        <v>18</v>
      </c>
      <c r="C8" s="38" t="s">
        <v>29</v>
      </c>
      <c r="D8" s="39">
        <v>0</v>
      </c>
    </row>
    <row r="9" spans="1:9" ht="15.75" thickBot="1" x14ac:dyDescent="0.3">
      <c r="A9" s="40" t="str">
        <f t="shared" si="0"/>
        <v>CONSERVADOR-HOTELARIA</v>
      </c>
      <c r="B9" s="41" t="s">
        <v>18</v>
      </c>
      <c r="C9" s="41" t="s">
        <v>30</v>
      </c>
      <c r="D9" s="42">
        <v>0</v>
      </c>
    </row>
    <row r="10" spans="1:9" x14ac:dyDescent="0.25">
      <c r="A10" t="str">
        <f t="shared" si="0"/>
        <v>MODERADO-CDB</v>
      </c>
      <c r="B10" s="38" t="s">
        <v>19</v>
      </c>
      <c r="C10" s="2" t="s">
        <v>34</v>
      </c>
      <c r="D10" s="47">
        <v>0.25</v>
      </c>
    </row>
    <row r="11" spans="1:9" x14ac:dyDescent="0.25">
      <c r="A11" t="str">
        <f t="shared" si="0"/>
        <v>MODERADO-PAPEL</v>
      </c>
      <c r="B11" s="38" t="s">
        <v>19</v>
      </c>
      <c r="C11" s="38" t="s">
        <v>25</v>
      </c>
      <c r="D11" s="3">
        <v>0.3</v>
      </c>
    </row>
    <row r="12" spans="1:9" x14ac:dyDescent="0.25">
      <c r="A12" t="str">
        <f t="shared" si="0"/>
        <v>MODERADO-TIJOLO</v>
      </c>
      <c r="B12" s="38" t="s">
        <v>19</v>
      </c>
      <c r="C12" s="38" t="s">
        <v>26</v>
      </c>
      <c r="D12" s="3">
        <v>0.22</v>
      </c>
    </row>
    <row r="13" spans="1:9" x14ac:dyDescent="0.25">
      <c r="A13" t="str">
        <f t="shared" si="0"/>
        <v>MODERADO-HIBRIDOS</v>
      </c>
      <c r="B13" s="38" t="s">
        <v>19</v>
      </c>
      <c r="C13" s="38" t="s">
        <v>27</v>
      </c>
      <c r="D13" s="3">
        <v>0.08</v>
      </c>
    </row>
    <row r="14" spans="1:9" x14ac:dyDescent="0.25">
      <c r="A14" t="str">
        <f t="shared" si="0"/>
        <v>MODERADO-FOFs</v>
      </c>
      <c r="B14" s="38" t="s">
        <v>19</v>
      </c>
      <c r="C14" s="38" t="s">
        <v>28</v>
      </c>
      <c r="D14" s="3">
        <v>0.05</v>
      </c>
    </row>
    <row r="15" spans="1:9" x14ac:dyDescent="0.25">
      <c r="A15" t="str">
        <f t="shared" si="0"/>
        <v>MODERADO-DESENVOLVIMENTO</v>
      </c>
      <c r="B15" s="38" t="s">
        <v>19</v>
      </c>
      <c r="C15" s="38" t="s">
        <v>29</v>
      </c>
      <c r="D15" s="3">
        <v>0.05</v>
      </c>
    </row>
    <row r="16" spans="1:9" ht="15.75" thickBot="1" x14ac:dyDescent="0.3">
      <c r="A16" s="40" t="str">
        <f t="shared" si="0"/>
        <v>MODERADO-HOTELARIA</v>
      </c>
      <c r="B16" s="41" t="s">
        <v>19</v>
      </c>
      <c r="C16" s="41" t="s">
        <v>30</v>
      </c>
      <c r="D16" s="43">
        <v>0.05</v>
      </c>
    </row>
    <row r="17" spans="1:4" x14ac:dyDescent="0.25">
      <c r="A17" t="str">
        <f t="shared" si="0"/>
        <v>AGRESSIVO-CDB</v>
      </c>
      <c r="B17" s="38" t="s">
        <v>17</v>
      </c>
      <c r="C17" s="2" t="s">
        <v>34</v>
      </c>
      <c r="D17" s="48">
        <v>0.2</v>
      </c>
    </row>
    <row r="18" spans="1:4" x14ac:dyDescent="0.25">
      <c r="A18" t="str">
        <f t="shared" si="0"/>
        <v>AGRESSIVO-PAPEL</v>
      </c>
      <c r="B18" s="38" t="s">
        <v>17</v>
      </c>
      <c r="C18" s="38" t="s">
        <v>25</v>
      </c>
      <c r="D18" s="3">
        <v>0.4</v>
      </c>
    </row>
    <row r="19" spans="1:4" x14ac:dyDescent="0.25">
      <c r="A19" t="str">
        <f t="shared" si="0"/>
        <v>AGRESSIVO-TIJOLO</v>
      </c>
      <c r="B19" s="38" t="s">
        <v>17</v>
      </c>
      <c r="C19" s="38" t="s">
        <v>26</v>
      </c>
      <c r="D19" s="3">
        <v>0.05</v>
      </c>
    </row>
    <row r="20" spans="1:4" x14ac:dyDescent="0.25">
      <c r="A20" t="str">
        <f t="shared" si="0"/>
        <v>AGRESSIVO-HIBRIDOS</v>
      </c>
      <c r="B20" s="38" t="s">
        <v>17</v>
      </c>
      <c r="C20" s="38" t="s">
        <v>27</v>
      </c>
      <c r="D20" s="3">
        <v>0.05</v>
      </c>
    </row>
    <row r="21" spans="1:4" x14ac:dyDescent="0.25">
      <c r="A21" t="str">
        <f t="shared" si="0"/>
        <v>AGRESSIVO-FOFs</v>
      </c>
      <c r="B21" s="38" t="s">
        <v>17</v>
      </c>
      <c r="C21" s="38" t="s">
        <v>28</v>
      </c>
      <c r="D21" s="3">
        <v>0.05</v>
      </c>
    </row>
    <row r="22" spans="1:4" x14ac:dyDescent="0.25">
      <c r="A22" t="str">
        <f t="shared" si="0"/>
        <v>AGRESSIVO-DESENVOLVIMENTO</v>
      </c>
      <c r="B22" s="38" t="s">
        <v>17</v>
      </c>
      <c r="C22" s="38" t="s">
        <v>29</v>
      </c>
      <c r="D22" s="3">
        <v>0.2</v>
      </c>
    </row>
    <row r="23" spans="1:4" ht="15.75" thickBot="1" x14ac:dyDescent="0.3">
      <c r="A23" s="40" t="str">
        <f t="shared" si="0"/>
        <v>AGRESSIVO-HOTELARIA</v>
      </c>
      <c r="B23" s="41" t="s">
        <v>17</v>
      </c>
      <c r="C23" s="41" t="s">
        <v>30</v>
      </c>
      <c r="D23" s="43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Adriel Donega</cp:lastModifiedBy>
  <dcterms:created xsi:type="dcterms:W3CDTF">2015-06-05T18:19:34Z</dcterms:created>
  <dcterms:modified xsi:type="dcterms:W3CDTF">2025-07-30T17:04:24Z</dcterms:modified>
</cp:coreProperties>
</file>