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lli\Documents\PROJETOS\"/>
    </mc:Choice>
  </mc:AlternateContent>
  <xr:revisionPtr revIDLastSave="0" documentId="13_ncr:1_{65DF69E1-FDCE-42BE-A6BF-7A41E1E7262C}" xr6:coauthVersionLast="47" xr6:coauthVersionMax="47" xr10:uidLastSave="{00000000-0000-0000-0000-000000000000}"/>
  <bookViews>
    <workbookView xWindow="-120" yWindow="-120" windowWidth="20730" windowHeight="11160" tabRatio="230" xr2:uid="{3A893A47-261C-4A8E-BFF2-E529E9C07100}"/>
  </bookViews>
  <sheets>
    <sheet name="Projeto" sheetId="1" r:id="rId1"/>
    <sheet name="Aux" sheetId="2" state="hidden" r:id="rId2"/>
  </sheets>
  <definedNames>
    <definedName name="Aporte">Projeto!$D$15</definedName>
    <definedName name="Dividendo_mensal">Projeto!$D$19</definedName>
    <definedName name="Patrimonio">Projeto!$D$18</definedName>
    <definedName name="Qtd_anos">Projeto!$D$16</definedName>
    <definedName name="Rendimento_carteira">Projeto!$D$11</definedName>
    <definedName name="Salario">Projeto!$D$10</definedName>
    <definedName name="Sugestao_investimento">Projeto!$D$12</definedName>
    <definedName name="Taxa_mensal">Projeto!$D$17</definedName>
    <definedName name="Valor_mes">Projeto!$C$29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12" i="1" l="1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A2" i="2"/>
  <c r="C33" i="1"/>
  <c r="D33" i="1" s="1"/>
  <c r="C34" i="1"/>
  <c r="D34" i="1" s="1"/>
  <c r="C35" i="1"/>
  <c r="D35" i="1" s="1"/>
  <c r="C36" i="1"/>
  <c r="D36" i="1" s="1"/>
  <c r="C37" i="1"/>
  <c r="D37" i="1" s="1"/>
  <c r="C32" i="1"/>
  <c r="D32" i="1" s="1"/>
  <c r="D18" i="1"/>
  <c r="D19" i="1" s="1"/>
  <c r="C23" i="1"/>
  <c r="D23" i="1" s="1"/>
  <c r="C24" i="1"/>
  <c r="D24" i="1" s="1"/>
  <c r="C25" i="1"/>
  <c r="D25" i="1" s="1"/>
  <c r="C26" i="1"/>
  <c r="D26" i="1" s="1"/>
  <c r="C22" i="1"/>
  <c r="D22" i="1" s="1"/>
  <c r="D38" i="1" l="1"/>
</calcChain>
</file>

<file path=xl/sharedStrings.xml><?xml version="1.0" encoding="utf-8"?>
<sst xmlns="http://schemas.openxmlformats.org/spreadsheetml/2006/main" count="69" uniqueCount="34">
  <si>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</si>
  <si>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</si>
  <si>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</si>
  <si>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</si>
  <si>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</si>
  <si>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</si>
  <si>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</si>
  <si>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</si>
  <si>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</si>
  <si>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</si>
  <si>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</si>
  <si>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</si>
  <si>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</si>
  <si>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CONFIGURAÇÕES</t>
  </si>
  <si>
    <t>Rendimento de carteira</t>
  </si>
  <si>
    <t>Salário</t>
  </si>
  <si>
    <t>PERFIL</t>
  </si>
  <si>
    <t>Agressivo</t>
  </si>
  <si>
    <t>TIPO DE FII</t>
  </si>
  <si>
    <t>PERCENTUAL SUGERIDO</t>
  </si>
  <si>
    <t>VALORES</t>
  </si>
  <si>
    <t>PAPEL</t>
  </si>
  <si>
    <t>TIJOLO</t>
  </si>
  <si>
    <t>FOF's</t>
  </si>
  <si>
    <t>DESENVOLVIMENTO</t>
  </si>
  <si>
    <t>HOTELARIAS</t>
  </si>
  <si>
    <t>HÍBRIDOS</t>
  </si>
  <si>
    <t>PERFIL:</t>
  </si>
  <si>
    <t>Conservador</t>
  </si>
  <si>
    <t>%</t>
  </si>
  <si>
    <t>CHAVE</t>
  </si>
  <si>
    <t>Moderado</t>
  </si>
  <si>
    <t>Sugestão de investimento (30%)</t>
  </si>
  <si>
    <t>Valor a ser investido por mês: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</si>
</sst>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&quot;R$&quot;\ #,##0.00"/>
    <numFmt numFmtId="165" formatCode="0.00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2" xfId="0" applyFont="1" applyBorder="1" applyAlignment="1">
      <alignment horizontal="left" vertical="center" indent="3"/>
    </xf>
    <xf numFmtId="0" fontId="4" fillId="0" borderId="23" xfId="0" applyFont="1" applyBorder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1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2" borderId="22" xfId="0" applyFont="1" applyFill="1" applyBorder="1" applyAlignment="1">
      <alignment horizontal="left" vertical="center" indent="3"/>
    </xf>
    <xf numFmtId="0" fontId="4" fillId="2" borderId="5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left" vertical="center" indent="3"/>
    </xf>
    <xf numFmtId="0" fontId="4" fillId="2" borderId="6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left" vertical="center" indent="3"/>
    </xf>
    <xf numFmtId="0" fontId="4" fillId="2" borderId="25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indent="3"/>
    </xf>
    <xf numFmtId="0" fontId="8" fillId="2" borderId="6" xfId="0" applyFont="1" applyFill="1" applyBorder="1" applyAlignment="1">
      <alignment vertical="center"/>
    </xf>
    <xf numFmtId="8" fontId="8" fillId="2" borderId="9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left" vertical="center" indent="3"/>
    </xf>
    <xf numFmtId="0" fontId="8" fillId="2" borderId="25" xfId="0" applyFont="1" applyFill="1" applyBorder="1" applyAlignment="1">
      <alignment vertical="center"/>
    </xf>
    <xf numFmtId="8" fontId="8" fillId="2" borderId="10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indent="3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indent="3"/>
    </xf>
    <xf numFmtId="164" fontId="4" fillId="2" borderId="14" xfId="0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indent="3"/>
    </xf>
    <xf numFmtId="164" fontId="4" fillId="2" borderId="19" xfId="0" applyNumberFormat="1" applyFont="1" applyFill="1" applyBorder="1" applyAlignment="1">
      <alignment horizontal="center" vertical="center"/>
    </xf>
    <xf numFmtId="164" fontId="4" fillId="2" borderId="20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indent="1"/>
    </xf>
    <xf numFmtId="9" fontId="0" fillId="2" borderId="21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indent="3"/>
    </xf>
    <xf numFmtId="0" fontId="0" fillId="2" borderId="27" xfId="0" applyFill="1" applyBorder="1" applyAlignment="1">
      <alignment horizontal="left" vertical="center" indent="3"/>
    </xf>
    <xf numFmtId="9" fontId="0" fillId="2" borderId="28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center" indent="3"/>
    </xf>
    <xf numFmtId="9" fontId="0" fillId="2" borderId="31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164" fontId="1" fillId="2" borderId="2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2" borderId="37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9" fontId="0" fillId="2" borderId="4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Projeto!$D$31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01-4EB5-B08A-33E074B2A035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C33-4920-8F07-13002D221846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C33-4920-8F07-13002D221846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01-4EB5-B08A-33E074B2A035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D01-4EB5-B08A-33E074B2A035}"/>
              </c:ext>
            </c:extLst>
          </c:dPt>
          <c:dPt>
            <c:idx val="5"/>
            <c:bubble3D val="0"/>
            <c:spPr>
              <a:solidFill>
                <a:srgbClr val="33CC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C33-4920-8F07-13002D22184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Projeto!$B$32:$B$37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Projeto!$D$32:$D$37</c:f>
              <c:numCache>
                <c:formatCode>"R$"\ #,##0.00</c:formatCode>
                <c:ptCount val="6"/>
                <c:pt idx="0">
                  <c:v>60</c:v>
                </c:pt>
                <c:pt idx="1">
                  <c:v>100</c:v>
                </c:pt>
                <c:pt idx="2">
                  <c:v>20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3-4920-8F07-13002D22184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4</xdr:col>
      <xdr:colOff>0</xdr:colOff>
      <xdr:row>55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5A4FC8-EEA5-607F-CDE5-AA3E46348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0</xdr:row>
      <xdr:rowOff>133350</xdr:rowOff>
    </xdr:from>
    <xdr:to>
      <xdr:col>4</xdr:col>
      <xdr:colOff>371474</xdr:colOff>
      <xdr:row>6</xdr:row>
      <xdr:rowOff>133350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15F93D0-1C12-CEE6-2D53-FE8C9078EC48}"/>
            </a:ext>
          </a:extLst>
        </xdr:cNvPr>
        <xdr:cNvSpPr/>
      </xdr:nvSpPr>
      <xdr:spPr>
        <a:xfrm>
          <a:off x="209549" y="133350"/>
          <a:ext cx="6886575" cy="11430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9525</xdr:colOff>
      <xdr:row>1</xdr:row>
      <xdr:rowOff>47624</xdr:rowOff>
    </xdr:from>
    <xdr:to>
      <xdr:col>4</xdr:col>
      <xdr:colOff>333375</xdr:colOff>
      <xdr:row>6</xdr:row>
      <xdr:rowOff>19050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1822C24B-648C-2CB5-A8BB-AFF8C2B49449}"/>
            </a:ext>
          </a:extLst>
        </xdr:cNvPr>
        <xdr:cNvSpPr txBox="1">
          <a:spLocks noChangeArrowheads="1"/>
        </xdr:cNvSpPr>
      </xdr:nvSpPr>
      <xdr:spPr bwMode="auto">
        <a:xfrm>
          <a:off x="219075" y="238124"/>
          <a:ext cx="6838950" cy="9239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pt-BR" sz="4000" b="1" i="0" u="none" strike="noStrike" baseline="0">
              <a:solidFill>
                <a:schemeClr val="bg1"/>
              </a:solidFill>
              <a:latin typeface="Calibri"/>
              <a:cs typeface="Calibri"/>
            </a:rPr>
            <a:t>CONTROLE DE INVESTIMENTOS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4293-B112-470F-8515-C99007F9C0A6}">
  <dimension ref="A1:H38"/>
  <sheetViews>
    <sheetView showGridLines="0" showRowColHeaders="0" tabSelected="1" zoomScaleNormal="100" workbookViewId="0"/>
  </sheetViews>
  <sheetFormatPr defaultColWidth="0" defaultRowHeight="15" x14ac:dyDescent="0.25"/>
  <cols>
    <col min="1" max="1" width="3.140625" style="4" bestFit="1" customWidth="1"/>
    <col min="2" max="3" width="40.7109375" style="4" customWidth="1"/>
    <col min="4" max="4" width="16.28515625" style="4" bestFit="1" customWidth="1"/>
    <col min="5" max="8" width="5.7109375" style="4" customWidth="1"/>
    <col min="9" max="11" width="9.140625" style="4" hidden="1" customWidth="1"/>
    <col min="12" max="16384" width="9.140625" style="4" hidden="1"/>
  </cols>
  <sheetData>
    <row r="1" spans="2:4" s="1" customFormat="1" x14ac:dyDescent="0.25"/>
    <row r="2" spans="2:4" s="1" customFormat="1" x14ac:dyDescent="0.25"/>
    <row r="3" spans="2:4" s="1" customFormat="1" x14ac:dyDescent="0.25"/>
    <row r="4" spans="2:4" s="1" customFormat="1" x14ac:dyDescent="0.25"/>
    <row r="5" spans="2:4" s="1" customFormat="1" x14ac:dyDescent="0.25"/>
    <row r="6" spans="2:4" s="1" customFormat="1" x14ac:dyDescent="0.25"/>
    <row r="7" spans="2:4" s="1" customFormat="1" x14ac:dyDescent="0.25"/>
    <row r="8" spans="2:4" s="1" customFormat="1" ht="15.75" thickBot="1" x14ac:dyDescent="0.3"/>
    <row r="9" spans="2:4" s="1" customFormat="1" ht="45" customHeight="1" x14ac:dyDescent="0.25">
      <c r="B9" s="16" t="s">
        <v>13</v>
      </c>
      <c r="C9" s="17"/>
      <c r="D9" s="18"/>
    </row>
    <row r="10" spans="2:4" s="1" customFormat="1" ht="15.75" x14ac:dyDescent="0.25">
      <c r="B10" s="19" t="s">
        <v>15</v>
      </c>
      <c r="C10" s="20"/>
      <c r="D10" s="5">
        <v>2000</v>
      </c>
    </row>
    <row r="11" spans="2:4" s="1" customFormat="1" ht="15.75" x14ac:dyDescent="0.25">
      <c r="B11" s="21" t="s">
        <v>14</v>
      </c>
      <c r="C11" s="22"/>
      <c r="D11" s="6">
        <v>0.01</v>
      </c>
    </row>
    <row r="12" spans="2:4" s="1" customFormat="1" ht="16.5" thickBot="1" x14ac:dyDescent="0.3">
      <c r="B12" s="23" t="s">
        <v>32</v>
      </c>
      <c r="C12" s="24"/>
      <c r="D12" s="7">
        <f>Salario*30%</f>
        <v>600</v>
      </c>
    </row>
    <row r="13" spans="2:4" s="1" customFormat="1" ht="15.75" thickBot="1" x14ac:dyDescent="0.3"/>
    <row r="14" spans="2:4" s="1" customFormat="1" ht="45" customHeight="1" x14ac:dyDescent="0.25">
      <c r="B14" s="16" t="s">
        <v>5</v>
      </c>
      <c r="C14" s="17"/>
      <c r="D14" s="25"/>
    </row>
    <row r="15" spans="2:4" s="2" customFormat="1" ht="24.95" customHeight="1" x14ac:dyDescent="0.25">
      <c r="B15" s="12" t="s">
        <v>0</v>
      </c>
      <c r="C15" s="10"/>
      <c r="D15" s="8">
        <v>200</v>
      </c>
    </row>
    <row r="16" spans="2:4" s="2" customFormat="1" ht="24.95" customHeight="1" x14ac:dyDescent="0.25">
      <c r="B16" s="13" t="s">
        <v>1</v>
      </c>
      <c r="C16" s="11"/>
      <c r="D16" s="9">
        <v>5</v>
      </c>
    </row>
    <row r="17" spans="1:4" s="2" customFormat="1" ht="24.95" customHeight="1" x14ac:dyDescent="0.25">
      <c r="B17" s="13" t="s">
        <v>2</v>
      </c>
      <c r="C17" s="11"/>
      <c r="D17" s="15">
        <v>1.0789999999999999E-2</v>
      </c>
    </row>
    <row r="18" spans="1:4" s="2" customFormat="1" ht="24.95" customHeight="1" x14ac:dyDescent="0.25">
      <c r="B18" s="29" t="s">
        <v>3</v>
      </c>
      <c r="C18" s="30"/>
      <c r="D18" s="31">
        <f>FV(Taxa_mensal,Qtd_anos*12,Aporte)*-1</f>
        <v>16755.382799697527</v>
      </c>
    </row>
    <row r="19" spans="1:4" s="2" customFormat="1" ht="24.95" customHeight="1" thickBot="1" x14ac:dyDescent="0.3">
      <c r="B19" s="32" t="s">
        <v>4</v>
      </c>
      <c r="C19" s="33"/>
      <c r="D19" s="34">
        <f>Patrimonio*Rendimento_carteira</f>
        <v>167.55382799697529</v>
      </c>
    </row>
    <row r="20" spans="1:4" s="1" customFormat="1" ht="15.75" thickBot="1" x14ac:dyDescent="0.3"/>
    <row r="21" spans="1:4" s="1" customFormat="1" ht="45" customHeight="1" x14ac:dyDescent="0.25">
      <c r="B21" s="26" t="s">
        <v>11</v>
      </c>
      <c r="C21" s="27"/>
      <c r="D21" s="28" t="s">
        <v>12</v>
      </c>
    </row>
    <row r="22" spans="1:4" s="1" customFormat="1" ht="15.75" x14ac:dyDescent="0.25">
      <c r="A22" s="3">
        <v>2</v>
      </c>
      <c r="B22" s="35" t="s">
        <v>6</v>
      </c>
      <c r="C22" s="36">
        <f>FV($D$17,$A22*12,$D$15)*-1</f>
        <v>5445.5254595290435</v>
      </c>
      <c r="D22" s="37">
        <f>C22*Rendimento_carteira</f>
        <v>54.455254595290434</v>
      </c>
    </row>
    <row r="23" spans="1:4" s="1" customFormat="1" ht="15.75" x14ac:dyDescent="0.25">
      <c r="A23" s="3">
        <v>5</v>
      </c>
      <c r="B23" s="38" t="s">
        <v>7</v>
      </c>
      <c r="C23" s="39">
        <f>FV($D$17,$A23*12,$D$15)*-1</f>
        <v>16755.382799697527</v>
      </c>
      <c r="D23" s="37">
        <f>C23*Rendimento_carteira</f>
        <v>167.55382799697529</v>
      </c>
    </row>
    <row r="24" spans="1:4" s="1" customFormat="1" ht="15.75" x14ac:dyDescent="0.25">
      <c r="A24" s="3">
        <v>10</v>
      </c>
      <c r="B24" s="38" t="s">
        <v>8</v>
      </c>
      <c r="C24" s="39">
        <f>FV($D$17,$A24*12,$D$15)*-1</f>
        <v>48656.842506034438</v>
      </c>
      <c r="D24" s="37">
        <f>C24*Rendimento_carteira</f>
        <v>486.5684250603444</v>
      </c>
    </row>
    <row r="25" spans="1:4" s="1" customFormat="1" ht="15.75" x14ac:dyDescent="0.25">
      <c r="A25" s="3">
        <v>20</v>
      </c>
      <c r="B25" s="38" t="s">
        <v>9</v>
      </c>
      <c r="C25" s="39">
        <f>FV($D$17,$A25*12,$D$15)*-1</f>
        <v>225039.68001941612</v>
      </c>
      <c r="D25" s="37">
        <f>C25*Rendimento_carteira</f>
        <v>2250.3968001941612</v>
      </c>
    </row>
    <row r="26" spans="1:4" s="1" customFormat="1" ht="16.5" thickBot="1" x14ac:dyDescent="0.3">
      <c r="A26" s="3">
        <v>30</v>
      </c>
      <c r="B26" s="40" t="s">
        <v>10</v>
      </c>
      <c r="C26" s="41">
        <f>FV($D$17,$A26*12,$D$15)*-1</f>
        <v>864433.93100094295</v>
      </c>
      <c r="D26" s="42">
        <f>C26*Rendimento_carteira</f>
        <v>8644.339310009429</v>
      </c>
    </row>
    <row r="27" spans="1:4" s="1" customFormat="1" ht="15.75" thickBot="1" x14ac:dyDescent="0.3"/>
    <row r="28" spans="1:4" s="1" customFormat="1" ht="15.75" x14ac:dyDescent="0.25">
      <c r="B28" s="44" t="s">
        <v>27</v>
      </c>
      <c r="C28" s="60" t="s">
        <v>28</v>
      </c>
      <c r="D28" s="61"/>
    </row>
    <row r="29" spans="1:4" s="1" customFormat="1" ht="16.5" thickBot="1" x14ac:dyDescent="0.3">
      <c r="B29" s="40" t="s">
        <v>33</v>
      </c>
      <c r="C29" s="58">
        <f>Aporte</f>
        <v>200</v>
      </c>
      <c r="D29" s="59"/>
    </row>
    <row r="30" spans="1:4" s="1" customFormat="1" ht="15.75" thickBot="1" x14ac:dyDescent="0.3"/>
    <row r="31" spans="1:4" s="14" customFormat="1" ht="15.75" x14ac:dyDescent="0.25">
      <c r="B31" s="44" t="s">
        <v>18</v>
      </c>
      <c r="C31" s="56" t="s">
        <v>19</v>
      </c>
      <c r="D31" s="57" t="s">
        <v>20</v>
      </c>
    </row>
    <row r="32" spans="1:4" x14ac:dyDescent="0.25">
      <c r="B32" s="51" t="s">
        <v>21</v>
      </c>
      <c r="C32" s="52" t="str">
        <f>$C$28&amp;"-"&amp;B32</f>
        <v>Conservador-PAPEL</v>
      </c>
      <c r="D32" s="53">
        <f>(VLOOKUP(C32,Aux!A2:D19,4,0))*Valor_mes</f>
        <v>60</v>
      </c>
    </row>
    <row r="33" spans="2:4" x14ac:dyDescent="0.25">
      <c r="B33" s="47" t="s">
        <v>22</v>
      </c>
      <c r="C33" s="45" t="str">
        <f t="shared" ref="C33:C37" si="0">$C$28&amp;"-"&amp;B33</f>
        <v>Conservador-TIJOLO</v>
      </c>
      <c r="D33" s="46">
        <f>(VLOOKUP(C33,Aux!A3:D20,4,0))*Valor_mes</f>
        <v>100</v>
      </c>
    </row>
    <row r="34" spans="2:4" x14ac:dyDescent="0.25">
      <c r="B34" s="47" t="s">
        <v>26</v>
      </c>
      <c r="C34" s="45" t="str">
        <f t="shared" si="0"/>
        <v>Conservador-HÍBRIDOS</v>
      </c>
      <c r="D34" s="46">
        <f>(VLOOKUP(C34,Aux!A4:D21,4,0))*Valor_mes</f>
        <v>20</v>
      </c>
    </row>
    <row r="35" spans="2:4" x14ac:dyDescent="0.25">
      <c r="B35" s="47" t="s">
        <v>23</v>
      </c>
      <c r="C35" s="45" t="str">
        <f t="shared" si="0"/>
        <v>Conservador-FOF's</v>
      </c>
      <c r="D35" s="46">
        <f>(VLOOKUP(C35,Aux!A5:D22,4,0))*Valor_mes</f>
        <v>20</v>
      </c>
    </row>
    <row r="36" spans="2:4" x14ac:dyDescent="0.25">
      <c r="B36" s="47" t="s">
        <v>24</v>
      </c>
      <c r="C36" s="45" t="str">
        <f t="shared" si="0"/>
        <v>Conservador-DESENVOLVIMENTO</v>
      </c>
      <c r="D36" s="46">
        <f>(VLOOKUP(C36,Aux!A6:D23,4,0))*Valor_mes</f>
        <v>0</v>
      </c>
    </row>
    <row r="37" spans="2:4" x14ac:dyDescent="0.25">
      <c r="B37" s="48" t="s">
        <v>25</v>
      </c>
      <c r="C37" s="49" t="str">
        <f t="shared" si="0"/>
        <v>Conservador-HOTELARIAS</v>
      </c>
      <c r="D37" s="50">
        <f>(VLOOKUP(C37,Aux!A7:D24,4,0))*Valor_mes</f>
        <v>0</v>
      </c>
    </row>
    <row r="38" spans="2:4" ht="15.75" thickBot="1" x14ac:dyDescent="0.3">
      <c r="B38" s="54"/>
      <c r="C38" s="55"/>
      <c r="D38" s="43">
        <f>SUM(D32:D37)</f>
        <v>200</v>
      </c>
    </row>
  </sheetData>
  <mergeCells count="2">
    <mergeCell ref="C29:D29"/>
    <mergeCell ref="C28:D28"/>
  </mergeCells>
  <dataValidations disablePrompts="1" count="1">
    <dataValidation type="list" allowBlank="1" showInputMessage="1" showErrorMessage="1" sqref="C28" xr:uid="{86571C10-B9ED-46F6-B15E-EECE8F51439F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6A53-345D-4CE0-81EC-EE7DC65CF79F}">
  <dimension ref="A1:D19"/>
  <sheetViews>
    <sheetView showGridLines="0" workbookViewId="0"/>
  </sheetViews>
  <sheetFormatPr defaultRowHeight="15" x14ac:dyDescent="0.25"/>
  <cols>
    <col min="1" max="1" width="31.28515625" style="4" bestFit="1" customWidth="1"/>
    <col min="2" max="2" width="12.140625" style="4" bestFit="1" customWidth="1"/>
    <col min="3" max="3" width="19" style="4" bestFit="1" customWidth="1"/>
    <col min="4" max="4" width="4.5703125" style="4" bestFit="1" customWidth="1"/>
    <col min="5" max="16384" width="9.140625" style="4"/>
  </cols>
  <sheetData>
    <row r="1" spans="1:4" x14ac:dyDescent="0.25">
      <c r="A1" s="62" t="s">
        <v>30</v>
      </c>
      <c r="B1" s="63" t="s">
        <v>16</v>
      </c>
      <c r="C1" s="63" t="s">
        <v>18</v>
      </c>
      <c r="D1" s="64" t="s">
        <v>29</v>
      </c>
    </row>
    <row r="2" spans="1:4" x14ac:dyDescent="0.25">
      <c r="A2" s="65" t="str">
        <f>B2&amp;"-"&amp;C2</f>
        <v>Conservador-PAPEL</v>
      </c>
      <c r="B2" s="66" t="s">
        <v>28</v>
      </c>
      <c r="C2" s="66" t="s">
        <v>21</v>
      </c>
      <c r="D2" s="67">
        <v>0.3</v>
      </c>
    </row>
    <row r="3" spans="1:4" x14ac:dyDescent="0.25">
      <c r="A3" s="65" t="str">
        <f t="shared" ref="A3:A19" si="0">B3&amp;"-"&amp;C3</f>
        <v>Conservador-TIJOLO</v>
      </c>
      <c r="B3" s="66" t="s">
        <v>28</v>
      </c>
      <c r="C3" s="66" t="s">
        <v>22</v>
      </c>
      <c r="D3" s="67">
        <v>0.5</v>
      </c>
    </row>
    <row r="4" spans="1:4" x14ac:dyDescent="0.25">
      <c r="A4" s="65" t="str">
        <f t="shared" si="0"/>
        <v>Conservador-HÍBRIDOS</v>
      </c>
      <c r="B4" s="66" t="s">
        <v>28</v>
      </c>
      <c r="C4" s="66" t="s">
        <v>26</v>
      </c>
      <c r="D4" s="67">
        <v>0.1</v>
      </c>
    </row>
    <row r="5" spans="1:4" x14ac:dyDescent="0.25">
      <c r="A5" s="65" t="str">
        <f t="shared" si="0"/>
        <v>Conservador-FOF's</v>
      </c>
      <c r="B5" s="66" t="s">
        <v>28</v>
      </c>
      <c r="C5" s="66" t="s">
        <v>23</v>
      </c>
      <c r="D5" s="67">
        <v>0.1</v>
      </c>
    </row>
    <row r="6" spans="1:4" x14ac:dyDescent="0.25">
      <c r="A6" s="65" t="str">
        <f t="shared" si="0"/>
        <v>Conservador-DESENVOLVIMENTO</v>
      </c>
      <c r="B6" s="66" t="s">
        <v>28</v>
      </c>
      <c r="C6" s="66" t="s">
        <v>24</v>
      </c>
      <c r="D6" s="67">
        <v>0</v>
      </c>
    </row>
    <row r="7" spans="1:4" x14ac:dyDescent="0.25">
      <c r="A7" s="65" t="str">
        <f t="shared" si="0"/>
        <v>Conservador-HOTELARIAS</v>
      </c>
      <c r="B7" s="66" t="s">
        <v>28</v>
      </c>
      <c r="C7" s="66" t="s">
        <v>25</v>
      </c>
      <c r="D7" s="67">
        <v>0</v>
      </c>
    </row>
    <row r="8" spans="1:4" x14ac:dyDescent="0.25">
      <c r="A8" s="65" t="str">
        <f t="shared" si="0"/>
        <v>Moderado-PAPEL</v>
      </c>
      <c r="B8" s="66" t="s">
        <v>31</v>
      </c>
      <c r="C8" s="66" t="s">
        <v>21</v>
      </c>
      <c r="D8" s="67">
        <v>0.32</v>
      </c>
    </row>
    <row r="9" spans="1:4" x14ac:dyDescent="0.25">
      <c r="A9" s="65" t="str">
        <f t="shared" si="0"/>
        <v>Moderado-TIJOLO</v>
      </c>
      <c r="B9" s="66" t="s">
        <v>31</v>
      </c>
      <c r="C9" s="66" t="s">
        <v>22</v>
      </c>
      <c r="D9" s="67">
        <v>0.4</v>
      </c>
    </row>
    <row r="10" spans="1:4" x14ac:dyDescent="0.25">
      <c r="A10" s="65" t="str">
        <f t="shared" si="0"/>
        <v>Moderado-HÍBRIDOS</v>
      </c>
      <c r="B10" s="66" t="s">
        <v>31</v>
      </c>
      <c r="C10" s="66" t="s">
        <v>26</v>
      </c>
      <c r="D10" s="67">
        <v>0.08</v>
      </c>
    </row>
    <row r="11" spans="1:4" x14ac:dyDescent="0.25">
      <c r="A11" s="65" t="str">
        <f t="shared" si="0"/>
        <v>Moderado-FOF's</v>
      </c>
      <c r="B11" s="66" t="s">
        <v>31</v>
      </c>
      <c r="C11" s="66" t="s">
        <v>23</v>
      </c>
      <c r="D11" s="67">
        <v>0.1</v>
      </c>
    </row>
    <row r="12" spans="1:4" x14ac:dyDescent="0.25">
      <c r="A12" s="65" t="str">
        <f t="shared" si="0"/>
        <v>Moderado-DESENVOLVIMENTO</v>
      </c>
      <c r="B12" s="66" t="s">
        <v>31</v>
      </c>
      <c r="C12" s="66" t="s">
        <v>24</v>
      </c>
      <c r="D12" s="67">
        <v>0.1</v>
      </c>
    </row>
    <row r="13" spans="1:4" x14ac:dyDescent="0.25">
      <c r="A13" s="65" t="str">
        <f t="shared" si="0"/>
        <v>Moderado-HOTELARIAS</v>
      </c>
      <c r="B13" s="66" t="s">
        <v>31</v>
      </c>
      <c r="C13" s="66" t="s">
        <v>25</v>
      </c>
      <c r="D13" s="67">
        <v>0.1</v>
      </c>
    </row>
    <row r="14" spans="1:4" x14ac:dyDescent="0.25">
      <c r="A14" s="65" t="str">
        <f t="shared" si="0"/>
        <v>Agressivo-PAPEL</v>
      </c>
      <c r="B14" s="66" t="s">
        <v>17</v>
      </c>
      <c r="C14" s="66" t="s">
        <v>21</v>
      </c>
      <c r="D14" s="67">
        <v>0.5</v>
      </c>
    </row>
    <row r="15" spans="1:4" x14ac:dyDescent="0.25">
      <c r="A15" s="65" t="str">
        <f t="shared" si="0"/>
        <v>Agressivo-TIJOLO</v>
      </c>
      <c r="B15" s="66" t="s">
        <v>17</v>
      </c>
      <c r="C15" s="66" t="s">
        <v>22</v>
      </c>
      <c r="D15" s="67">
        <v>0.1</v>
      </c>
    </row>
    <row r="16" spans="1:4" x14ac:dyDescent="0.25">
      <c r="A16" s="65" t="str">
        <f t="shared" si="0"/>
        <v>Agressivo-HÍBRIDOS</v>
      </c>
      <c r="B16" s="66" t="s">
        <v>17</v>
      </c>
      <c r="C16" s="66" t="s">
        <v>26</v>
      </c>
      <c r="D16" s="67">
        <v>0.05</v>
      </c>
    </row>
    <row r="17" spans="1:4" x14ac:dyDescent="0.25">
      <c r="A17" s="65" t="str">
        <f t="shared" si="0"/>
        <v>Agressivo-FOF's</v>
      </c>
      <c r="B17" s="66" t="s">
        <v>17</v>
      </c>
      <c r="C17" s="66" t="s">
        <v>23</v>
      </c>
      <c r="D17" s="67">
        <v>0.05</v>
      </c>
    </row>
    <row r="18" spans="1:4" x14ac:dyDescent="0.25">
      <c r="A18" s="65" t="str">
        <f t="shared" si="0"/>
        <v>Agressivo-DESENVOLVIMENTO</v>
      </c>
      <c r="B18" s="66" t="s">
        <v>17</v>
      </c>
      <c r="C18" s="66" t="s">
        <v>24</v>
      </c>
      <c r="D18" s="67">
        <v>0.2</v>
      </c>
    </row>
    <row r="19" spans="1:4" x14ac:dyDescent="0.25">
      <c r="A19" s="68" t="str">
        <f t="shared" si="0"/>
        <v>Agressivo-HOTELARIAS</v>
      </c>
      <c r="B19" s="69" t="s">
        <v>17</v>
      </c>
      <c r="C19" s="69" t="s">
        <v>25</v>
      </c>
      <c r="D19" s="70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Projeto</vt:lpstr>
      <vt:lpstr>Aux</vt:lpstr>
      <vt:lpstr>Aporte</vt:lpstr>
      <vt:lpstr>Dividendo_mensal</vt:lpstr>
      <vt:lpstr>Patrimonio</vt:lpstr>
      <vt:lpstr>Qtd_anos</vt:lpstr>
      <vt:lpstr>Rendimento_carteira</vt:lpstr>
      <vt:lpstr>Salario</vt:lpstr>
      <vt:lpstr>Sugestao_investimento</vt:lpstr>
      <vt:lpstr>Taxa_mensal</vt:lpstr>
      <vt:lpstr>Valor_mes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Adrielli Costa Mendes Alves</dc:creator>
  <cp:lastModifiedBy>Adrielli Costa Mendes Alves</cp:lastModifiedBy>
  <dcterms:created xsi:type="dcterms:W3CDTF">2025-08-01T15:21:39Z</dcterms:created>
  <dcterms:modified xsi:type="dcterms:W3CDTF">2025-08-01T19:21:52Z</dcterms:modified>
</cp:coreProperties>
</file>