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Experimental Data\Adrien Doerig\"/>
    </mc:Choice>
  </mc:AlternateContent>
  <bookViews>
    <workbookView xWindow="0" yWindow="0" windowWidth="19500" windowHeight="11820" activeTab="2"/>
  </bookViews>
  <sheets>
    <sheet name="E4" sheetId="1" r:id="rId1"/>
    <sheet name="E8" sheetId="2" r:id="rId2"/>
    <sheet name="E18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3" l="1"/>
  <c r="B14" i="3"/>
  <c r="C13" i="3"/>
  <c r="B13" i="3"/>
  <c r="C12" i="3"/>
  <c r="B12" i="3"/>
  <c r="C10" i="3"/>
  <c r="B10" i="3"/>
  <c r="C9" i="3"/>
  <c r="B9" i="3"/>
  <c r="C8" i="3"/>
  <c r="B8" i="3"/>
  <c r="E6" i="3"/>
  <c r="C6" i="3" s="1"/>
  <c r="E5" i="3"/>
  <c r="C5" i="3" s="1"/>
  <c r="E4" i="3"/>
  <c r="C4" i="3" s="1"/>
  <c r="C2" i="3"/>
  <c r="B2" i="3"/>
  <c r="B6" i="3" l="1"/>
  <c r="B5" i="3"/>
  <c r="B4" i="3"/>
  <c r="C14" i="2" l="1"/>
  <c r="B14" i="2"/>
  <c r="C13" i="2"/>
  <c r="B13" i="2"/>
  <c r="C12" i="2"/>
  <c r="B12" i="2"/>
  <c r="C10" i="2"/>
  <c r="B10" i="2"/>
  <c r="C9" i="2"/>
  <c r="B9" i="2"/>
  <c r="C8" i="2"/>
  <c r="B8" i="2"/>
  <c r="J6" i="2"/>
  <c r="I6" i="2"/>
  <c r="H6" i="2"/>
  <c r="G6" i="2"/>
  <c r="F6" i="2"/>
  <c r="E6" i="2"/>
  <c r="J5" i="2"/>
  <c r="I5" i="2"/>
  <c r="F5" i="2"/>
  <c r="E5" i="2"/>
  <c r="J4" i="2"/>
  <c r="I4" i="2"/>
  <c r="G4" i="2"/>
  <c r="F4" i="2"/>
  <c r="E4" i="2"/>
  <c r="J2" i="2"/>
  <c r="B2" i="2" s="1"/>
  <c r="C2" i="2"/>
  <c r="B4" i="2" l="1"/>
  <c r="C5" i="2"/>
  <c r="C4" i="2"/>
  <c r="B5" i="2"/>
  <c r="C6" i="2"/>
  <c r="B6" i="2"/>
  <c r="C14" i="1" l="1"/>
  <c r="B14" i="1"/>
  <c r="C13" i="1"/>
  <c r="B13" i="1"/>
  <c r="C12" i="1"/>
  <c r="B12" i="1"/>
  <c r="C10" i="1"/>
  <c r="B10" i="1"/>
  <c r="C9" i="1"/>
  <c r="B9" i="1"/>
  <c r="C8" i="1"/>
  <c r="B8" i="1"/>
  <c r="J6" i="1"/>
  <c r="C6" i="1" s="1"/>
  <c r="H6" i="1"/>
  <c r="J5" i="1"/>
  <c r="H5" i="1"/>
  <c r="J4" i="1"/>
  <c r="H4" i="1"/>
  <c r="C2" i="1"/>
  <c r="B2" i="1"/>
  <c r="B5" i="1" l="1"/>
  <c r="C5" i="1"/>
  <c r="B6" i="1"/>
  <c r="C4" i="1"/>
  <c r="B4" i="1"/>
</calcChain>
</file>

<file path=xl/sharedStrings.xml><?xml version="1.0" encoding="utf-8"?>
<sst xmlns="http://schemas.openxmlformats.org/spreadsheetml/2006/main" count="60" uniqueCount="43">
  <si>
    <t>Condition</t>
  </si>
  <si>
    <t>V</t>
  </si>
  <si>
    <t>AV1</t>
  </si>
  <si>
    <t>AV2</t>
  </si>
  <si>
    <t>AV3</t>
  </si>
  <si>
    <t>VAV1</t>
  </si>
  <si>
    <t>VAV2</t>
  </si>
  <si>
    <t>VAV3</t>
  </si>
  <si>
    <t>VPV1</t>
  </si>
  <si>
    <t>VPV2</t>
  </si>
  <si>
    <t>VPV3</t>
  </si>
  <si>
    <t>mean</t>
  </si>
  <si>
    <t>std. Error</t>
  </si>
  <si>
    <t>N</t>
  </si>
  <si>
    <t>GE</t>
  </si>
  <si>
    <t>BB</t>
  </si>
  <si>
    <t>LAD</t>
  </si>
  <si>
    <t>DH</t>
  </si>
  <si>
    <t>ML</t>
  </si>
  <si>
    <t>CC</t>
  </si>
  <si>
    <t>SG</t>
  </si>
  <si>
    <t>FB</t>
  </si>
  <si>
    <t>AC</t>
  </si>
  <si>
    <t>EC</t>
  </si>
  <si>
    <t>EL</t>
  </si>
  <si>
    <t>LP</t>
  </si>
  <si>
    <t>AV5</t>
  </si>
  <si>
    <t>AV7</t>
  </si>
  <si>
    <t>VAV5</t>
  </si>
  <si>
    <t>VAV7</t>
  </si>
  <si>
    <t>VPV5</t>
  </si>
  <si>
    <t>VPV7</t>
  </si>
  <si>
    <t>ZF</t>
  </si>
  <si>
    <t>AG</t>
  </si>
  <si>
    <t>JE</t>
  </si>
  <si>
    <t>MS</t>
  </si>
  <si>
    <t>EB</t>
  </si>
  <si>
    <t>AV11</t>
  </si>
  <si>
    <t>AV14</t>
  </si>
  <si>
    <t>VAV11</t>
  </si>
  <si>
    <t>VAV14</t>
  </si>
  <si>
    <t>VPV11</t>
  </si>
  <si>
    <t>VPV14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</si>
</sst>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DCC5ED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L23" sqref="L23"/>
    </sheetView>
  </sheetViews>
  <sheetFormatPr defaultRowHeight="15" x14ac:dyDescent="0.25"/>
  <cols>
    <col min="1" max="1" width="15.28515625" customWidth="1"/>
  </cols>
  <sheetData>
    <row r="1" spans="1:10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</row>
    <row r="2" spans="1:10" x14ac:dyDescent="0.25">
      <c r="A2" s="2" t="s">
        <v>1</v>
      </c>
      <c r="B2" s="6">
        <f>AVERAGE(E2:J2)</f>
        <v>78.216666666666654</v>
      </c>
      <c r="C2" s="6">
        <f>STDEV(E2:J2)/SQRT(D2)</f>
        <v>3.362703938466451</v>
      </c>
      <c r="D2" s="6">
        <v>6</v>
      </c>
      <c r="E2" s="6">
        <v>78.150000000000006</v>
      </c>
      <c r="F2" s="6">
        <v>68.099999999999994</v>
      </c>
      <c r="G2" s="6">
        <v>75.650000000000006</v>
      </c>
      <c r="H2" s="6">
        <v>75</v>
      </c>
      <c r="I2" s="6">
        <v>79.400000000000006</v>
      </c>
      <c r="J2" s="6">
        <v>93</v>
      </c>
    </row>
    <row r="3" spans="1:10" x14ac:dyDescent="0.25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 t="s">
        <v>2</v>
      </c>
      <c r="B4" s="7">
        <f>AVERAGE(E4:J4)</f>
        <v>25.591666666666669</v>
      </c>
      <c r="C4" s="7">
        <f>STDEV(E4:J4)/SQRT(D4)</f>
        <v>0.83610372828043544</v>
      </c>
      <c r="D4" s="7">
        <v>6</v>
      </c>
      <c r="E4" s="7">
        <v>26.2</v>
      </c>
      <c r="F4" s="7">
        <v>22.5</v>
      </c>
      <c r="G4" s="7">
        <v>27.5</v>
      </c>
      <c r="H4" s="7">
        <f>100-73.8</f>
        <v>26.200000000000003</v>
      </c>
      <c r="I4" s="7">
        <v>27.45</v>
      </c>
      <c r="J4" s="7">
        <f>100-76.3</f>
        <v>23.700000000000003</v>
      </c>
    </row>
    <row r="5" spans="1:10" x14ac:dyDescent="0.25">
      <c r="A5" s="3" t="s">
        <v>3</v>
      </c>
      <c r="B5" s="7">
        <f>AVERAGE(E5:J5)</f>
        <v>24.866666666666664</v>
      </c>
      <c r="C5" s="7">
        <f>STDEV(E5:J5)/SQRT(D5)</f>
        <v>1.9100465381183271</v>
      </c>
      <c r="D5" s="7">
        <v>6</v>
      </c>
      <c r="E5" s="7">
        <v>18.7</v>
      </c>
      <c r="F5" s="7">
        <v>24.95</v>
      </c>
      <c r="G5" s="7">
        <v>29.35</v>
      </c>
      <c r="H5" s="7">
        <f>100-68.8</f>
        <v>31.200000000000003</v>
      </c>
      <c r="I5" s="7">
        <v>22.5</v>
      </c>
      <c r="J5" s="7">
        <f>100-77.5</f>
        <v>22.5</v>
      </c>
    </row>
    <row r="6" spans="1:10" x14ac:dyDescent="0.25">
      <c r="A6" s="3" t="s">
        <v>4</v>
      </c>
      <c r="B6" s="7">
        <f>AVERAGE(E6:J6)</f>
        <v>24.350000000000005</v>
      </c>
      <c r="C6" s="7">
        <f>STDEV(E6:J6)/SQRT(D6)</f>
        <v>1.2641202474448214</v>
      </c>
      <c r="D6" s="7">
        <v>6</v>
      </c>
      <c r="E6" s="7">
        <v>28.7</v>
      </c>
      <c r="F6" s="7">
        <v>24.35</v>
      </c>
      <c r="G6" s="7">
        <v>21.85</v>
      </c>
      <c r="H6" s="7">
        <f>100-75</f>
        <v>25</v>
      </c>
      <c r="I6" s="7">
        <v>20</v>
      </c>
      <c r="J6" s="7">
        <f>100-73.8</f>
        <v>26.200000000000003</v>
      </c>
    </row>
    <row r="7" spans="1:10" x14ac:dyDescent="0.25">
      <c r="A7" s="4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4" t="s">
        <v>5</v>
      </c>
      <c r="B8" s="8">
        <f>AVERAGE(E8:J8)</f>
        <v>57.925000000000004</v>
      </c>
      <c r="C8" s="8">
        <f>STDEV(E8:J8)/SQRT(D8)</f>
        <v>2.3428881748815926</v>
      </c>
      <c r="D8" s="8">
        <v>6</v>
      </c>
      <c r="E8" s="8">
        <v>57.55</v>
      </c>
      <c r="F8" s="8">
        <v>48.1</v>
      </c>
      <c r="G8" s="8">
        <v>59.4</v>
      </c>
      <c r="H8" s="8">
        <v>55.65</v>
      </c>
      <c r="I8" s="8">
        <v>63.15</v>
      </c>
      <c r="J8" s="8">
        <v>63.7</v>
      </c>
    </row>
    <row r="9" spans="1:10" x14ac:dyDescent="0.25">
      <c r="A9" s="4" t="s">
        <v>6</v>
      </c>
      <c r="B9" s="8">
        <f>AVERAGE(E9:J9)</f>
        <v>51.675000000000004</v>
      </c>
      <c r="C9" s="8">
        <f>STDEV(E9:J9)/SQRT(D9)</f>
        <v>1.9073432657320324</v>
      </c>
      <c r="D9" s="8">
        <v>6</v>
      </c>
      <c r="E9" s="8">
        <v>52.5</v>
      </c>
      <c r="F9" s="8">
        <v>43.75</v>
      </c>
      <c r="G9" s="8">
        <v>57.5</v>
      </c>
      <c r="H9" s="8">
        <v>53.1</v>
      </c>
      <c r="I9" s="8">
        <v>49.4</v>
      </c>
      <c r="J9" s="8">
        <v>53.8</v>
      </c>
    </row>
    <row r="10" spans="1:10" x14ac:dyDescent="0.25">
      <c r="A10" s="4" t="s">
        <v>7</v>
      </c>
      <c r="B10" s="8">
        <f>AVERAGE(E10:J10)</f>
        <v>55.208333333333336</v>
      </c>
      <c r="C10" s="8">
        <f>STDEV(E10:J10)/SQRT(D10)</f>
        <v>3.320351805322916</v>
      </c>
      <c r="D10" s="8">
        <v>6</v>
      </c>
      <c r="E10" s="8">
        <v>60.65</v>
      </c>
      <c r="F10" s="8">
        <v>56.9</v>
      </c>
      <c r="G10" s="8">
        <v>48.1</v>
      </c>
      <c r="H10" s="8">
        <v>57.5</v>
      </c>
      <c r="I10" s="8">
        <v>43.1</v>
      </c>
      <c r="J10" s="8">
        <v>65</v>
      </c>
    </row>
    <row r="11" spans="1:10" x14ac:dyDescent="0.25">
      <c r="A11" s="5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5" t="s">
        <v>8</v>
      </c>
      <c r="B12" s="9">
        <f>AVERAGE(E12:J12)</f>
        <v>92.5</v>
      </c>
      <c r="C12" s="9">
        <f>STDEV(E12:J12)/SQRT(D12)</f>
        <v>2.4152294576982398</v>
      </c>
      <c r="D12" s="9">
        <v>6</v>
      </c>
      <c r="E12" s="9">
        <v>100</v>
      </c>
      <c r="F12" s="9">
        <v>90</v>
      </c>
      <c r="G12" s="9">
        <v>97.5</v>
      </c>
      <c r="H12" s="9">
        <v>85</v>
      </c>
      <c r="I12" s="9">
        <v>87.5</v>
      </c>
      <c r="J12" s="9">
        <v>95</v>
      </c>
    </row>
    <row r="13" spans="1:10" x14ac:dyDescent="0.25">
      <c r="A13" s="5" t="s">
        <v>9</v>
      </c>
      <c r="B13" s="9">
        <f>AVERAGE(E13:J13)</f>
        <v>90.833333333333329</v>
      </c>
      <c r="C13" s="9">
        <f>STDEV(E13:J13)/SQRT(D13)</f>
        <v>2.0069324297987161</v>
      </c>
      <c r="D13" s="9">
        <v>6</v>
      </c>
      <c r="E13" s="9">
        <v>95</v>
      </c>
      <c r="F13" s="9">
        <v>85</v>
      </c>
      <c r="G13" s="9">
        <v>90</v>
      </c>
      <c r="H13" s="9">
        <v>95</v>
      </c>
      <c r="I13" s="9">
        <v>95</v>
      </c>
      <c r="J13" s="9">
        <v>85</v>
      </c>
    </row>
    <row r="14" spans="1:10" x14ac:dyDescent="0.25">
      <c r="A14" s="5" t="s">
        <v>10</v>
      </c>
      <c r="B14" s="9">
        <f>AVERAGE(E14:J14)</f>
        <v>88.333333333333329</v>
      </c>
      <c r="C14" s="9">
        <f>STDEV(E14:J14)/SQRT(D14)</f>
        <v>3.6324157862838948</v>
      </c>
      <c r="D14" s="9">
        <v>6</v>
      </c>
      <c r="E14" s="9">
        <v>100</v>
      </c>
      <c r="F14" s="9">
        <v>82.5</v>
      </c>
      <c r="G14" s="9">
        <v>90</v>
      </c>
      <c r="H14" s="9">
        <v>95</v>
      </c>
      <c r="I14" s="9">
        <v>87.5</v>
      </c>
      <c r="J14" s="9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D15" sqref="D15"/>
    </sheetView>
  </sheetViews>
  <sheetFormatPr defaultRowHeight="15" x14ac:dyDescent="0.25"/>
  <sheetData>
    <row r="1" spans="1:10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20</v>
      </c>
      <c r="F1" s="1" t="s">
        <v>21</v>
      </c>
      <c r="G1" s="1" t="s">
        <v>22</v>
      </c>
      <c r="H1" s="1" t="s">
        <v>23</v>
      </c>
      <c r="I1" s="1" t="s">
        <v>24</v>
      </c>
      <c r="J1" s="1" t="s">
        <v>25</v>
      </c>
    </row>
    <row r="2" spans="1:10" x14ac:dyDescent="0.25">
      <c r="A2" s="2" t="s">
        <v>1</v>
      </c>
      <c r="B2" s="6">
        <f>AVERAGE(E2:J2)</f>
        <v>72.408333333333346</v>
      </c>
      <c r="C2" s="6">
        <f>STDEV(E2:J2)/SQRT(D2)</f>
        <v>2.5417322395912945</v>
      </c>
      <c r="D2" s="6">
        <v>6</v>
      </c>
      <c r="E2" s="6">
        <v>72.5</v>
      </c>
      <c r="F2" s="6">
        <v>83.75</v>
      </c>
      <c r="G2" s="6">
        <v>72.5</v>
      </c>
      <c r="H2" s="6">
        <v>65</v>
      </c>
      <c r="I2" s="6">
        <v>71.3</v>
      </c>
      <c r="J2" s="6">
        <f>AVERAGE(70,68.8)</f>
        <v>69.400000000000006</v>
      </c>
    </row>
    <row r="3" spans="1:10" x14ac:dyDescent="0.25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 t="s">
        <v>4</v>
      </c>
      <c r="B4" s="7">
        <f>AVERAGE(E4:J4)</f>
        <v>29.55</v>
      </c>
      <c r="C4" s="7">
        <f t="shared" ref="C4:C6" si="0">STDEV(E4:J4)/SQRT(D4)</f>
        <v>1.75399543899065</v>
      </c>
      <c r="D4" s="7">
        <v>6</v>
      </c>
      <c r="E4" s="7">
        <f>100-68.8</f>
        <v>31.200000000000003</v>
      </c>
      <c r="F4" s="7">
        <f>100-76.3</f>
        <v>23.700000000000003</v>
      </c>
      <c r="G4" s="7">
        <f>100-75</f>
        <v>25</v>
      </c>
      <c r="H4" s="7">
        <v>30</v>
      </c>
      <c r="I4" s="7">
        <f>100-66.3</f>
        <v>33.700000000000003</v>
      </c>
      <c r="J4" s="7">
        <f>100-66.3</f>
        <v>33.700000000000003</v>
      </c>
    </row>
    <row r="5" spans="1:10" x14ac:dyDescent="0.25">
      <c r="A5" s="3" t="s">
        <v>26</v>
      </c>
      <c r="B5" s="7">
        <f>AVERAGE(E5:J5)</f>
        <v>29.783333333333331</v>
      </c>
      <c r="C5" s="7">
        <f t="shared" si="0"/>
        <v>2.2978855014508062</v>
      </c>
      <c r="D5" s="7">
        <v>6</v>
      </c>
      <c r="E5" s="7">
        <f>100-67.5</f>
        <v>32.5</v>
      </c>
      <c r="F5" s="7">
        <f>100-78.8</f>
        <v>21.200000000000003</v>
      </c>
      <c r="G5" s="7">
        <v>30</v>
      </c>
      <c r="H5" s="7">
        <v>25</v>
      </c>
      <c r="I5" s="7">
        <f>100-65</f>
        <v>35</v>
      </c>
      <c r="J5" s="7">
        <f>100-AVERAGE(66.3,63.7)</f>
        <v>35</v>
      </c>
    </row>
    <row r="6" spans="1:10" x14ac:dyDescent="0.25">
      <c r="A6" s="3" t="s">
        <v>27</v>
      </c>
      <c r="B6" s="7">
        <f>AVERAGE(E6:J6)</f>
        <v>33.433333333333337</v>
      </c>
      <c r="C6" s="7">
        <f t="shared" si="0"/>
        <v>2.0001111080248477</v>
      </c>
      <c r="D6" s="7">
        <v>6</v>
      </c>
      <c r="E6" s="7">
        <f>100-65</f>
        <v>35</v>
      </c>
      <c r="F6" s="7">
        <f>100-75</f>
        <v>25</v>
      </c>
      <c r="G6" s="7">
        <f>100-65</f>
        <v>35</v>
      </c>
      <c r="H6" s="7">
        <f>100-63.7</f>
        <v>36.299999999999997</v>
      </c>
      <c r="I6" s="7">
        <f>100-AVERAGE(65,73.8)</f>
        <v>30.599999999999994</v>
      </c>
      <c r="J6" s="7">
        <f>100-61.3</f>
        <v>38.700000000000003</v>
      </c>
    </row>
    <row r="7" spans="1:10" x14ac:dyDescent="0.25">
      <c r="A7" s="4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4" t="s">
        <v>7</v>
      </c>
      <c r="B8" s="8">
        <f>AVERAGE(E8:J8)</f>
        <v>50.75</v>
      </c>
      <c r="C8" s="8">
        <f t="shared" ref="C8:C10" si="1">STDEV(E8:J8)/SQRT(D8)</f>
        <v>2.7012034355079622</v>
      </c>
      <c r="D8" s="8">
        <v>6</v>
      </c>
      <c r="E8" s="8">
        <v>51.9</v>
      </c>
      <c r="F8" s="8">
        <v>59.4</v>
      </c>
      <c r="G8" s="8">
        <v>56.3</v>
      </c>
      <c r="H8" s="8">
        <v>41.9</v>
      </c>
      <c r="I8" s="8">
        <v>50</v>
      </c>
      <c r="J8" s="8">
        <v>45</v>
      </c>
    </row>
    <row r="9" spans="1:10" x14ac:dyDescent="0.25">
      <c r="A9" s="4" t="s">
        <v>28</v>
      </c>
      <c r="B9" s="8">
        <f>AVERAGE(E9:J9)</f>
        <v>48.041666666666664</v>
      </c>
      <c r="C9" s="8">
        <f t="shared" si="1"/>
        <v>3.6796606878593869</v>
      </c>
      <c r="D9" s="8">
        <v>6</v>
      </c>
      <c r="E9" s="8">
        <v>56.25</v>
      </c>
      <c r="F9" s="8">
        <v>58.8</v>
      </c>
      <c r="G9" s="8">
        <v>35.65</v>
      </c>
      <c r="H9" s="8">
        <v>42.5</v>
      </c>
      <c r="I9" s="8">
        <v>43.15</v>
      </c>
      <c r="J9" s="8">
        <v>51.9</v>
      </c>
    </row>
    <row r="10" spans="1:10" x14ac:dyDescent="0.25">
      <c r="A10" s="4" t="s">
        <v>29</v>
      </c>
      <c r="B10" s="8">
        <f>AVERAGE(E10:J10)</f>
        <v>46.061666666666667</v>
      </c>
      <c r="C10" s="8">
        <f t="shared" si="1"/>
        <v>4.8323047756163389</v>
      </c>
      <c r="D10" s="8">
        <v>6</v>
      </c>
      <c r="E10" s="8">
        <v>65</v>
      </c>
      <c r="F10" s="8">
        <v>52.5</v>
      </c>
      <c r="G10" s="8">
        <v>37.549999999999997</v>
      </c>
      <c r="H10" s="8">
        <v>31.27</v>
      </c>
      <c r="I10" s="8">
        <v>46.9</v>
      </c>
      <c r="J10" s="8">
        <v>43.15</v>
      </c>
    </row>
    <row r="11" spans="1:10" x14ac:dyDescent="0.25">
      <c r="A11" s="5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5" t="s">
        <v>10</v>
      </c>
      <c r="B12" s="9">
        <f>AVERAGE(E12:J12)</f>
        <v>80</v>
      </c>
      <c r="C12" s="9">
        <f t="shared" ref="C12:C14" si="2">STDEV(E12:J12)/SQRT(D12)</f>
        <v>5</v>
      </c>
      <c r="D12" s="9">
        <v>6</v>
      </c>
      <c r="E12" s="9">
        <v>92.5</v>
      </c>
      <c r="F12" s="9">
        <v>92.5</v>
      </c>
      <c r="G12" s="9">
        <v>70</v>
      </c>
      <c r="H12" s="9">
        <v>87.5</v>
      </c>
      <c r="I12" s="9">
        <v>72.5</v>
      </c>
      <c r="J12" s="9">
        <v>65</v>
      </c>
    </row>
    <row r="13" spans="1:10" x14ac:dyDescent="0.25">
      <c r="A13" s="5" t="s">
        <v>30</v>
      </c>
      <c r="B13" s="9">
        <f>AVERAGE(E13:J13)</f>
        <v>78.333333333333329</v>
      </c>
      <c r="C13" s="9">
        <f t="shared" si="2"/>
        <v>4.2654946306899193</v>
      </c>
      <c r="D13" s="9">
        <v>6</v>
      </c>
      <c r="E13" s="9">
        <v>72.5</v>
      </c>
      <c r="F13" s="9">
        <v>95</v>
      </c>
      <c r="G13" s="9">
        <v>67.5</v>
      </c>
      <c r="H13" s="9">
        <v>80</v>
      </c>
      <c r="I13" s="9">
        <v>85</v>
      </c>
      <c r="J13" s="9">
        <v>70</v>
      </c>
    </row>
    <row r="14" spans="1:10" x14ac:dyDescent="0.25">
      <c r="A14" s="5" t="s">
        <v>31</v>
      </c>
      <c r="B14" s="9">
        <f>AVERAGE(E14:J14)</f>
        <v>72.5</v>
      </c>
      <c r="C14" s="9">
        <f t="shared" si="2"/>
        <v>2.8136571693556891</v>
      </c>
      <c r="D14" s="9">
        <v>6</v>
      </c>
      <c r="E14" s="9">
        <v>67.5</v>
      </c>
      <c r="F14" s="9">
        <v>70</v>
      </c>
      <c r="G14" s="9">
        <v>67.5</v>
      </c>
      <c r="H14" s="9">
        <v>82.5</v>
      </c>
      <c r="I14" s="9">
        <v>80</v>
      </c>
      <c r="J14" s="9">
        <v>67.5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L16" sqref="L16"/>
    </sheetView>
  </sheetViews>
  <sheetFormatPr defaultRowHeight="15" x14ac:dyDescent="0.25"/>
  <sheetData>
    <row r="1" spans="1:10" x14ac:dyDescent="0.25">
      <c r="A1" s="1" t="s">
        <v>0</v>
      </c>
      <c r="B1" s="1" t="s">
        <v>11</v>
      </c>
      <c r="C1" s="1" t="s">
        <v>12</v>
      </c>
      <c r="D1" s="1" t="s">
        <v>13</v>
      </c>
      <c r="E1" s="1" t="s">
        <v>32</v>
      </c>
      <c r="F1" s="1" t="s">
        <v>33</v>
      </c>
      <c r="G1" s="1" t="s">
        <v>34</v>
      </c>
      <c r="H1" s="1" t="s">
        <v>35</v>
      </c>
      <c r="I1" s="1" t="s">
        <v>21</v>
      </c>
      <c r="J1" s="1" t="s">
        <v>36</v>
      </c>
    </row>
    <row r="2" spans="1:10" x14ac:dyDescent="0.25">
      <c r="A2" s="2" t="s">
        <v>1</v>
      </c>
      <c r="B2" s="6">
        <f>AVERAGE(E2:J2)</f>
        <v>72.325000000000003</v>
      </c>
      <c r="C2" s="6">
        <f>STDEV(E2:J2)/SQRT(D2)</f>
        <v>1.7189022659825661</v>
      </c>
      <c r="D2" s="6">
        <v>6</v>
      </c>
      <c r="E2" s="6">
        <v>71.3</v>
      </c>
      <c r="F2" s="6">
        <v>66.3</v>
      </c>
      <c r="G2" s="6">
        <v>75</v>
      </c>
      <c r="H2" s="6">
        <v>71.3</v>
      </c>
      <c r="I2" s="6">
        <v>71.25</v>
      </c>
      <c r="J2" s="6">
        <v>78.8</v>
      </c>
    </row>
    <row r="3" spans="1:10" x14ac:dyDescent="0.25">
      <c r="A3" s="3"/>
      <c r="B3" s="7"/>
      <c r="C3" s="7"/>
      <c r="D3" s="7"/>
      <c r="E3" s="7"/>
      <c r="F3" s="7"/>
      <c r="G3" s="7"/>
      <c r="H3" s="7"/>
      <c r="I3" s="7"/>
      <c r="J3" s="7"/>
    </row>
    <row r="4" spans="1:10" x14ac:dyDescent="0.25">
      <c r="A4" s="3" t="s">
        <v>27</v>
      </c>
      <c r="B4" s="7">
        <f>AVERAGE(E4:J4)</f>
        <v>28.516666666666669</v>
      </c>
      <c r="C4" s="7">
        <f>STDEV(E4:J4)/SQRT(D4)</f>
        <v>2.6786086769896857</v>
      </c>
      <c r="D4" s="7">
        <v>6</v>
      </c>
      <c r="E4" s="7">
        <f>100-66.3</f>
        <v>33.700000000000003</v>
      </c>
      <c r="F4" s="7">
        <v>23.700000000000003</v>
      </c>
      <c r="G4" s="7">
        <v>31.3</v>
      </c>
      <c r="H4" s="7">
        <v>21.200000000000003</v>
      </c>
      <c r="I4" s="7">
        <v>37.5</v>
      </c>
      <c r="J4" s="7">
        <v>23.700000000000003</v>
      </c>
    </row>
    <row r="5" spans="1:10" x14ac:dyDescent="0.25">
      <c r="A5" s="3" t="s">
        <v>37</v>
      </c>
      <c r="B5" s="7">
        <f>AVERAGE(E5:J5)</f>
        <v>25.8</v>
      </c>
      <c r="C5" s="7">
        <f>STDEV(E5:J5)/SQRT(D5)</f>
        <v>2.242914770263615</v>
      </c>
      <c r="D5" s="7">
        <v>6</v>
      </c>
      <c r="E5" s="7">
        <f>100-66.3</f>
        <v>33.700000000000003</v>
      </c>
      <c r="F5" s="7">
        <v>20</v>
      </c>
      <c r="G5" s="7">
        <v>20</v>
      </c>
      <c r="H5" s="7">
        <v>28.700000000000003</v>
      </c>
      <c r="I5" s="7">
        <v>23.700000000000003</v>
      </c>
      <c r="J5" s="7">
        <v>28.700000000000003</v>
      </c>
    </row>
    <row r="6" spans="1:10" x14ac:dyDescent="0.25">
      <c r="A6" s="3" t="s">
        <v>38</v>
      </c>
      <c r="B6" s="7">
        <f>AVERAGE(E6:J6)</f>
        <v>30.849999999999998</v>
      </c>
      <c r="C6" s="7">
        <f>STDEV(E6:J6)/SQRT(D6)</f>
        <v>2.1893301867618482</v>
      </c>
      <c r="D6" s="7">
        <v>6</v>
      </c>
      <c r="E6" s="7">
        <f>100-67.5</f>
        <v>32.5</v>
      </c>
      <c r="F6" s="7">
        <v>30</v>
      </c>
      <c r="G6" s="7">
        <v>36.299999999999997</v>
      </c>
      <c r="H6" s="7">
        <v>27.5</v>
      </c>
      <c r="I6" s="7">
        <v>36.299999999999997</v>
      </c>
      <c r="J6" s="7">
        <v>22.5</v>
      </c>
    </row>
    <row r="7" spans="1:10" x14ac:dyDescent="0.25">
      <c r="A7" s="4"/>
      <c r="B7" s="8"/>
      <c r="C7" s="8"/>
      <c r="D7" s="8"/>
      <c r="E7" s="8"/>
      <c r="F7" s="8"/>
      <c r="G7" s="8"/>
      <c r="H7" s="8"/>
      <c r="I7" s="8"/>
      <c r="J7" s="8"/>
    </row>
    <row r="8" spans="1:10" x14ac:dyDescent="0.25">
      <c r="A8" s="4" t="s">
        <v>29</v>
      </c>
      <c r="B8" s="8">
        <f>AVERAGE(E8:J8)</f>
        <v>52.991666666666667</v>
      </c>
      <c r="C8" s="8">
        <f>STDEV(E8:J8)/SQRT(D8)</f>
        <v>3.9267335166918471</v>
      </c>
      <c r="D8" s="8">
        <v>6</v>
      </c>
      <c r="E8" s="8">
        <v>44.35</v>
      </c>
      <c r="F8" s="8">
        <v>41.25</v>
      </c>
      <c r="G8" s="8">
        <v>49.8</v>
      </c>
      <c r="H8" s="8">
        <v>55</v>
      </c>
      <c r="I8" s="8">
        <v>62.5</v>
      </c>
      <c r="J8" s="8">
        <v>65.05</v>
      </c>
    </row>
    <row r="9" spans="1:10" x14ac:dyDescent="0.25">
      <c r="A9" s="4" t="s">
        <v>39</v>
      </c>
      <c r="B9" s="8">
        <f>AVERAGE(E9:J9)</f>
        <v>53.133333333333333</v>
      </c>
      <c r="C9" s="8">
        <f>STDEV(E9:J9)/SQRT(D9)</f>
        <v>4.6922039360814018</v>
      </c>
      <c r="D9" s="8">
        <v>6</v>
      </c>
      <c r="E9" s="8">
        <v>53.75</v>
      </c>
      <c r="F9" s="8">
        <v>40.65</v>
      </c>
      <c r="G9" s="8">
        <v>46.25</v>
      </c>
      <c r="H9" s="8">
        <v>44.35</v>
      </c>
      <c r="I9" s="8">
        <v>66.3</v>
      </c>
      <c r="J9" s="8">
        <v>67.5</v>
      </c>
    </row>
    <row r="10" spans="1:10" x14ac:dyDescent="0.25">
      <c r="A10" s="4" t="s">
        <v>40</v>
      </c>
      <c r="B10" s="8">
        <f>AVERAGE(E10:J10)</f>
        <v>28.683333333333337</v>
      </c>
      <c r="C10" s="8">
        <f>STDEV(E10:J10)/SQRT(D10)</f>
        <v>3.420518154380177</v>
      </c>
      <c r="D10" s="8">
        <v>6</v>
      </c>
      <c r="E10" s="8">
        <v>35.049999999999997</v>
      </c>
      <c r="F10" s="8">
        <v>21.9</v>
      </c>
      <c r="G10" s="8">
        <v>30.65</v>
      </c>
      <c r="H10" s="8">
        <v>35.65</v>
      </c>
      <c r="I10" s="8">
        <v>33.799999999999997</v>
      </c>
      <c r="J10" s="8">
        <v>15.05</v>
      </c>
    </row>
    <row r="11" spans="1:10" x14ac:dyDescent="0.25">
      <c r="A11" s="5"/>
      <c r="B11" s="9"/>
      <c r="C11" s="9"/>
      <c r="D11" s="9"/>
      <c r="E11" s="9"/>
      <c r="F11" s="9"/>
      <c r="G11" s="9"/>
      <c r="H11" s="9"/>
      <c r="I11" s="9"/>
      <c r="J11" s="9"/>
    </row>
    <row r="12" spans="1:10" x14ac:dyDescent="0.25">
      <c r="A12" s="5" t="s">
        <v>31</v>
      </c>
      <c r="B12" s="9">
        <f>AVERAGE(E12:J12)</f>
        <v>71.666666666666671</v>
      </c>
      <c r="C12" s="9">
        <f>STDEV(E12:J12)/SQRT(D12)</f>
        <v>2.0069324297987161</v>
      </c>
      <c r="D12" s="9">
        <v>6</v>
      </c>
      <c r="E12" s="9">
        <v>77.5</v>
      </c>
      <c r="F12" s="9">
        <v>70</v>
      </c>
      <c r="G12" s="9">
        <v>75</v>
      </c>
      <c r="H12" s="9">
        <v>75</v>
      </c>
      <c r="I12" s="9">
        <v>65</v>
      </c>
      <c r="J12" s="9">
        <v>67.5</v>
      </c>
    </row>
    <row r="13" spans="1:10" x14ac:dyDescent="0.25">
      <c r="A13" s="5" t="s">
        <v>41</v>
      </c>
      <c r="B13" s="9">
        <f>AVERAGE(E13:J13)</f>
        <v>72.083333333333329</v>
      </c>
      <c r="C13" s="9">
        <f>STDEV(E13:J13)/SQRT(D13)</f>
        <v>3.2542706982944334</v>
      </c>
      <c r="D13" s="9">
        <v>6</v>
      </c>
      <c r="E13" s="9">
        <v>80</v>
      </c>
      <c r="F13" s="9">
        <v>62.5</v>
      </c>
      <c r="G13" s="9">
        <v>67.5</v>
      </c>
      <c r="H13" s="9">
        <v>80</v>
      </c>
      <c r="I13" s="9">
        <v>65</v>
      </c>
      <c r="J13" s="9">
        <v>77.5</v>
      </c>
    </row>
    <row r="14" spans="1:10" x14ac:dyDescent="0.25">
      <c r="A14" s="5" t="s">
        <v>42</v>
      </c>
      <c r="B14" s="9">
        <f>AVERAGE(E14:J14)</f>
        <v>84.166666666666671</v>
      </c>
      <c r="C14" s="9">
        <f>STDEV(E14:J14)/SQRT(D14)</f>
        <v>2.5549516194593158</v>
      </c>
      <c r="D14" s="9">
        <v>6</v>
      </c>
      <c r="E14" s="9">
        <v>87.5</v>
      </c>
      <c r="F14" s="9">
        <v>85</v>
      </c>
      <c r="G14" s="9">
        <v>72.5</v>
      </c>
      <c r="H14" s="9">
        <v>87.5</v>
      </c>
      <c r="I14" s="9">
        <v>90</v>
      </c>
      <c r="J14" s="9">
        <v>82.5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E4</vt:lpstr>
      <vt:lpstr>E8</vt:lpstr>
      <vt:lpstr>E18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Drissi Daoudi Leila</dc:creator>
  <cp:lastModifiedBy>Drissi Daoudi Leila</cp:lastModifiedBy>
  <dcterms:created xsi:type="dcterms:W3CDTF">2017-11-02T12:05:04Z</dcterms:created>
  <dcterms:modified xsi:type="dcterms:W3CDTF">2017-11-02T12:12:50Z</dcterms:modified>
</cp:coreProperties>
</file>