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Documents\Projets_persos\Prog\C\IQ_circuit_solver\showcase assets\"/>
    </mc:Choice>
  </mc:AlternateContent>
  <xr:revisionPtr revIDLastSave="0" documentId="13_ncr:1_{3550C20A-B31E-40D6-964D-DCE2D4FA3499}" xr6:coauthVersionLast="47" xr6:coauthVersionMax="47" xr10:uidLastSave="{00000000-0000-0000-0000-000000000000}"/>
  <bookViews>
    <workbookView xWindow="-28920" yWindow="-120" windowWidth="29040" windowHeight="15840"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9" i="3" l="1"/>
  <c r="L134" i="3"/>
  <c r="L161" i="3"/>
  <c r="L160" i="3"/>
  <c r="L159" i="3"/>
  <c r="L136" i="3"/>
  <c r="L137" i="3"/>
  <c r="L138" i="3"/>
  <c r="L139" i="3"/>
  <c r="L140" i="3"/>
  <c r="L141" i="3"/>
  <c r="L142" i="3"/>
  <c r="L143" i="3"/>
  <c r="L144" i="3"/>
  <c r="L145" i="3"/>
  <c r="L146" i="3"/>
  <c r="L147" i="3"/>
  <c r="L148" i="3"/>
  <c r="L149" i="3"/>
  <c r="L150" i="3"/>
  <c r="L151" i="3"/>
  <c r="L152" i="3"/>
  <c r="L153" i="3"/>
  <c r="L154" i="3"/>
  <c r="L155" i="3"/>
  <c r="L156" i="3"/>
  <c r="L157" i="3"/>
  <c r="L158" i="3"/>
  <c r="L135" i="3"/>
  <c r="L111" i="3"/>
  <c r="L112" i="3"/>
  <c r="L113" i="3"/>
  <c r="L114" i="3"/>
  <c r="L115" i="3"/>
  <c r="L116" i="3"/>
  <c r="L117" i="3"/>
  <c r="L118" i="3"/>
  <c r="L119" i="3"/>
  <c r="L120" i="3"/>
  <c r="L121" i="3"/>
  <c r="L122" i="3"/>
  <c r="L123" i="3"/>
  <c r="L124" i="3"/>
  <c r="L125" i="3"/>
  <c r="L126" i="3"/>
  <c r="L127" i="3"/>
  <c r="L128" i="3"/>
  <c r="L129" i="3"/>
  <c r="L130" i="3"/>
  <c r="L131" i="3"/>
  <c r="L132" i="3"/>
  <c r="L133" i="3"/>
  <c r="K111" i="3"/>
  <c r="K112" i="3"/>
  <c r="K160" i="3" s="1"/>
  <c r="K113" i="3"/>
  <c r="K114" i="3"/>
  <c r="K115" i="3"/>
  <c r="K116" i="3"/>
  <c r="K117" i="3"/>
  <c r="K118" i="3"/>
  <c r="K119" i="3"/>
  <c r="K120" i="3"/>
  <c r="K121" i="3"/>
  <c r="K122" i="3"/>
  <c r="K123" i="3"/>
  <c r="K124" i="3"/>
  <c r="K125" i="3"/>
  <c r="K126" i="3"/>
  <c r="K127" i="3"/>
  <c r="K128" i="3"/>
  <c r="K129" i="3"/>
  <c r="K130" i="3"/>
  <c r="K131" i="3"/>
  <c r="K132" i="3"/>
  <c r="L110" i="3"/>
  <c r="L86" i="3"/>
  <c r="L87" i="3"/>
  <c r="L88" i="3"/>
  <c r="L89" i="3"/>
  <c r="L90" i="3"/>
  <c r="L91" i="3"/>
  <c r="L92" i="3"/>
  <c r="L93" i="3"/>
  <c r="L94" i="3"/>
  <c r="L95" i="3"/>
  <c r="L96" i="3"/>
  <c r="L97" i="3"/>
  <c r="L98" i="3"/>
  <c r="L99" i="3"/>
  <c r="L100" i="3"/>
  <c r="L101" i="3"/>
  <c r="L102" i="3"/>
  <c r="L103" i="3"/>
  <c r="L104" i="3"/>
  <c r="L105" i="3"/>
  <c r="L106" i="3"/>
  <c r="L107" i="3"/>
  <c r="L108" i="3"/>
  <c r="L85" i="3"/>
  <c r="L81" i="3"/>
  <c r="L80" i="3"/>
  <c r="L79" i="3"/>
  <c r="L54" i="3"/>
  <c r="L29" i="3"/>
  <c r="Y82" i="1"/>
  <c r="X82" i="1"/>
  <c r="W81" i="1"/>
  <c r="X81" i="1"/>
  <c r="Y81" i="1"/>
  <c r="W80" i="1"/>
  <c r="X80" i="1"/>
  <c r="Y80" i="1"/>
  <c r="W79" i="1"/>
  <c r="X79" i="1"/>
  <c r="Y79" i="1"/>
  <c r="W54" i="1"/>
  <c r="X54" i="1"/>
  <c r="Y54" i="1"/>
  <c r="W29" i="1"/>
  <c r="X29" i="1"/>
  <c r="Y29" i="1"/>
  <c r="K161" i="3"/>
  <c r="K159" i="3"/>
  <c r="K109" i="3"/>
  <c r="K136" i="3"/>
  <c r="K137" i="3"/>
  <c r="K138" i="3"/>
  <c r="K139" i="3"/>
  <c r="K140" i="3"/>
  <c r="K141" i="3"/>
  <c r="K142" i="3"/>
  <c r="K143" i="3"/>
  <c r="K144" i="3"/>
  <c r="K145" i="3"/>
  <c r="K146" i="3"/>
  <c r="K147" i="3"/>
  <c r="K148" i="3"/>
  <c r="K149" i="3"/>
  <c r="K150" i="3"/>
  <c r="K151" i="3"/>
  <c r="K152" i="3"/>
  <c r="K153" i="3"/>
  <c r="K154" i="3"/>
  <c r="K155" i="3"/>
  <c r="K156" i="3"/>
  <c r="K157" i="3"/>
  <c r="K158" i="3"/>
  <c r="K135" i="3"/>
  <c r="K133" i="3"/>
  <c r="K110" i="3"/>
  <c r="K86" i="3"/>
  <c r="K87" i="3"/>
  <c r="K88" i="3"/>
  <c r="K89" i="3"/>
  <c r="K90" i="3"/>
  <c r="K91" i="3"/>
  <c r="K92" i="3"/>
  <c r="K93" i="3"/>
  <c r="K94" i="3"/>
  <c r="K95" i="3"/>
  <c r="K96" i="3"/>
  <c r="K97" i="3"/>
  <c r="K98" i="3"/>
  <c r="K99" i="3"/>
  <c r="K100" i="3"/>
  <c r="K101" i="3"/>
  <c r="K102" i="3"/>
  <c r="K103" i="3"/>
  <c r="K104" i="3"/>
  <c r="K105" i="3"/>
  <c r="K106" i="3"/>
  <c r="K107" i="3"/>
  <c r="K108" i="3"/>
  <c r="K85" i="3"/>
  <c r="J161" i="3"/>
  <c r="J160" i="3"/>
  <c r="J159" i="3"/>
  <c r="J109" i="3"/>
  <c r="J134" i="3"/>
  <c r="J136" i="3"/>
  <c r="J137" i="3"/>
  <c r="J138" i="3"/>
  <c r="J139" i="3"/>
  <c r="J140" i="3"/>
  <c r="J141" i="3"/>
  <c r="J142" i="3"/>
  <c r="J143" i="3"/>
  <c r="J144" i="3"/>
  <c r="J145" i="3"/>
  <c r="J146" i="3"/>
  <c r="J147" i="3"/>
  <c r="J148" i="3"/>
  <c r="J149" i="3"/>
  <c r="J150" i="3"/>
  <c r="J151" i="3"/>
  <c r="J152" i="3"/>
  <c r="J153" i="3"/>
  <c r="J154" i="3"/>
  <c r="J155" i="3"/>
  <c r="J156" i="3"/>
  <c r="J157" i="3"/>
  <c r="J158" i="3"/>
  <c r="J135" i="3"/>
  <c r="J111" i="3"/>
  <c r="J112" i="3"/>
  <c r="J113" i="3"/>
  <c r="J114" i="3"/>
  <c r="J115" i="3"/>
  <c r="J116" i="3"/>
  <c r="J117" i="3"/>
  <c r="J118" i="3"/>
  <c r="J119" i="3"/>
  <c r="J120" i="3"/>
  <c r="J121" i="3"/>
  <c r="J122" i="3"/>
  <c r="J123" i="3"/>
  <c r="J124" i="3"/>
  <c r="J125" i="3"/>
  <c r="J126" i="3"/>
  <c r="J127" i="3"/>
  <c r="J128" i="3"/>
  <c r="J129" i="3"/>
  <c r="J130" i="3"/>
  <c r="J131" i="3"/>
  <c r="J132" i="3"/>
  <c r="J133" i="3"/>
  <c r="J110" i="3"/>
  <c r="J86" i="3"/>
  <c r="J87" i="3"/>
  <c r="J88" i="3"/>
  <c r="J89" i="3"/>
  <c r="J90" i="3"/>
  <c r="J91" i="3"/>
  <c r="J92" i="3"/>
  <c r="J93" i="3"/>
  <c r="J94" i="3"/>
  <c r="J95" i="3"/>
  <c r="J96" i="3"/>
  <c r="J97" i="3"/>
  <c r="J98" i="3"/>
  <c r="J99" i="3"/>
  <c r="J100" i="3"/>
  <c r="J101" i="3"/>
  <c r="J102" i="3"/>
  <c r="J103" i="3"/>
  <c r="J104" i="3"/>
  <c r="J105" i="3"/>
  <c r="J106" i="3"/>
  <c r="J107" i="3"/>
  <c r="J108" i="3"/>
  <c r="J85" i="3"/>
  <c r="K81" i="3"/>
  <c r="K80" i="3"/>
  <c r="K79" i="3"/>
  <c r="K54" i="3"/>
  <c r="K29" i="3"/>
  <c r="J81" i="3"/>
  <c r="J80" i="3"/>
  <c r="J79" i="3"/>
  <c r="J54" i="3"/>
  <c r="J29" i="3"/>
  <c r="Q81" i="1"/>
  <c r="R81" i="1"/>
  <c r="S81" i="1"/>
  <c r="T81" i="1"/>
  <c r="V82" i="1" s="1"/>
  <c r="U81" i="1"/>
  <c r="V81" i="1"/>
  <c r="Q80" i="1"/>
  <c r="R80" i="1"/>
  <c r="S80" i="1"/>
  <c r="T80" i="1"/>
  <c r="U80" i="1"/>
  <c r="V80" i="1"/>
  <c r="Q79" i="1"/>
  <c r="R79" i="1"/>
  <c r="S79" i="1"/>
  <c r="T79" i="1"/>
  <c r="U79" i="1"/>
  <c r="V79" i="1"/>
  <c r="Q54" i="1"/>
  <c r="R54" i="1"/>
  <c r="S54" i="1"/>
  <c r="T54" i="1"/>
  <c r="U54" i="1"/>
  <c r="V54" i="1"/>
  <c r="Q29" i="1"/>
  <c r="R29" i="1"/>
  <c r="S29" i="1"/>
  <c r="T29" i="1"/>
  <c r="U29" i="1"/>
  <c r="V29" i="1"/>
  <c r="I161" i="3"/>
  <c r="I160" i="3"/>
  <c r="I159" i="3"/>
  <c r="I136" i="3"/>
  <c r="I137" i="3"/>
  <c r="I138" i="3"/>
  <c r="I139" i="3"/>
  <c r="I140" i="3"/>
  <c r="I141" i="3"/>
  <c r="I142" i="3"/>
  <c r="I143" i="3"/>
  <c r="I144" i="3"/>
  <c r="I145" i="3"/>
  <c r="I146" i="3"/>
  <c r="I147" i="3"/>
  <c r="I148" i="3"/>
  <c r="I149" i="3"/>
  <c r="I150" i="3"/>
  <c r="I151" i="3"/>
  <c r="I152" i="3"/>
  <c r="I153" i="3"/>
  <c r="I154" i="3"/>
  <c r="I155" i="3"/>
  <c r="I156" i="3"/>
  <c r="I157" i="3"/>
  <c r="I158" i="3"/>
  <c r="I135" i="3"/>
  <c r="I134" i="3"/>
  <c r="I111" i="3"/>
  <c r="I112" i="3"/>
  <c r="I113" i="3"/>
  <c r="I114" i="3"/>
  <c r="I115" i="3"/>
  <c r="I116" i="3"/>
  <c r="I117" i="3"/>
  <c r="I118" i="3"/>
  <c r="I119" i="3"/>
  <c r="I120" i="3"/>
  <c r="I121" i="3"/>
  <c r="I122" i="3"/>
  <c r="I123" i="3"/>
  <c r="I124" i="3"/>
  <c r="I125" i="3"/>
  <c r="I126" i="3"/>
  <c r="I127" i="3"/>
  <c r="I128" i="3"/>
  <c r="I129" i="3"/>
  <c r="I130" i="3"/>
  <c r="I131" i="3"/>
  <c r="I132" i="3"/>
  <c r="I133" i="3"/>
  <c r="I110" i="3"/>
  <c r="I109" i="3"/>
  <c r="I86" i="3"/>
  <c r="I87" i="3"/>
  <c r="I88" i="3"/>
  <c r="I89" i="3"/>
  <c r="I90" i="3"/>
  <c r="I91" i="3"/>
  <c r="I92" i="3"/>
  <c r="I93" i="3"/>
  <c r="I94" i="3"/>
  <c r="I95" i="3"/>
  <c r="I96" i="3"/>
  <c r="I97" i="3"/>
  <c r="I98" i="3"/>
  <c r="I99" i="3"/>
  <c r="I100" i="3"/>
  <c r="I101" i="3"/>
  <c r="I102" i="3"/>
  <c r="I103" i="3"/>
  <c r="I104" i="3"/>
  <c r="I105" i="3"/>
  <c r="I106" i="3"/>
  <c r="I107" i="3"/>
  <c r="I108" i="3"/>
  <c r="I85" i="3"/>
  <c r="I81" i="3"/>
  <c r="I80" i="3"/>
  <c r="I79" i="3"/>
  <c r="I54" i="3"/>
  <c r="I29" i="3"/>
  <c r="N81" i="1"/>
  <c r="O81" i="1"/>
  <c r="P81" i="1"/>
  <c r="N80" i="1"/>
  <c r="O80" i="1"/>
  <c r="P80" i="1"/>
  <c r="N79" i="1"/>
  <c r="O79" i="1"/>
  <c r="P79" i="1"/>
  <c r="N54" i="1"/>
  <c r="O54" i="1"/>
  <c r="P54" i="1"/>
  <c r="N29" i="1"/>
  <c r="O29" i="1"/>
  <c r="P29" i="1"/>
  <c r="I81" i="1"/>
  <c r="J81" i="1"/>
  <c r="K81" i="1"/>
  <c r="L81" i="1"/>
  <c r="M81" i="1"/>
  <c r="I80" i="1"/>
  <c r="J80" i="1"/>
  <c r="K80" i="1"/>
  <c r="L80" i="1"/>
  <c r="M80" i="1"/>
  <c r="H81" i="1"/>
  <c r="H80" i="1"/>
  <c r="H161" i="3"/>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109" i="3" s="1"/>
  <c r="G87" i="3"/>
  <c r="G88" i="3"/>
  <c r="G89" i="3"/>
  <c r="G90" i="3"/>
  <c r="G91" i="3"/>
  <c r="G92" i="3"/>
  <c r="G93" i="3"/>
  <c r="G94" i="3"/>
  <c r="G95" i="3"/>
  <c r="G96" i="3"/>
  <c r="G97" i="3"/>
  <c r="G98" i="3"/>
  <c r="G99" i="3"/>
  <c r="G100" i="3"/>
  <c r="G101" i="3"/>
  <c r="G102" i="3"/>
  <c r="G103" i="3"/>
  <c r="G104" i="3"/>
  <c r="G105" i="3"/>
  <c r="G106" i="3"/>
  <c r="G107" i="3"/>
  <c r="G108" i="3"/>
  <c r="G85" i="3"/>
  <c r="F81" i="1"/>
  <c r="G81" i="1"/>
  <c r="E81" i="1"/>
  <c r="F80" i="1"/>
  <c r="G80" i="1"/>
  <c r="E80" i="1"/>
  <c r="F79" i="1"/>
  <c r="G79" i="1"/>
  <c r="E79" i="1"/>
  <c r="G54" i="1"/>
  <c r="F54" i="1"/>
  <c r="E54" i="1"/>
  <c r="H81" i="3"/>
  <c r="G81" i="3"/>
  <c r="H80" i="3"/>
  <c r="H79" i="3"/>
  <c r="H54" i="3"/>
  <c r="H29" i="3"/>
  <c r="G80" i="3"/>
  <c r="F80" i="3"/>
  <c r="F79" i="3"/>
  <c r="F54" i="3"/>
  <c r="M79" i="1"/>
  <c r="L79" i="1"/>
  <c r="K79" i="1"/>
  <c r="M54" i="1"/>
  <c r="L54" i="1"/>
  <c r="K54" i="1"/>
  <c r="M29" i="1"/>
  <c r="L29" i="1"/>
  <c r="K29"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9" i="1"/>
  <c r="J29" i="1"/>
  <c r="H29" i="1"/>
  <c r="H54" i="1"/>
  <c r="I54" i="1"/>
  <c r="J54" i="1"/>
  <c r="H79" i="1"/>
  <c r="I79" i="1"/>
  <c r="J79" i="1"/>
  <c r="F29" i="3"/>
  <c r="G29" i="1"/>
  <c r="F29" i="1"/>
  <c r="E29" i="1"/>
  <c r="K134" i="3" l="1"/>
  <c r="L82" i="1"/>
  <c r="S82" i="1"/>
  <c r="O82" i="1"/>
  <c r="R82" i="1"/>
  <c r="U82" i="1"/>
  <c r="F82" i="1"/>
  <c r="I82" i="1"/>
  <c r="H159" i="3"/>
  <c r="H134" i="3"/>
  <c r="G159" i="3"/>
  <c r="H160" i="3"/>
  <c r="H109" i="3"/>
  <c r="G160" i="3"/>
  <c r="G134" i="3"/>
</calcChain>
</file>

<file path=xl/sharedStrings.xml><?xml version="1.0" encoding="utf-8"?>
<sst xmlns="http://schemas.openxmlformats.org/spreadsheetml/2006/main" count="104" uniqueCount="44">
  <si>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</si>
  <si>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</si>
  <si>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</si>
  <si>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</si>
  <si>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</si>
  <si>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</si>
  <si>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</si>
  <si>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</si>
  <si>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</si>
  <si>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</si>
  <si>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</si>
  <si>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</si>
  <si>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</si>
  <si>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</si>
  <si>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</si>
  <si>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</si>
  <si>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</si>
  <si>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</si>
  <si>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</si>
  <si>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</si>
  <si>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</si>
  <si>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</si>
  <si>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</si>
  <si>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</si>
  <si>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</si>
  <si>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</si>
  <si>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</si>
  <si>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</si>
  <si>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</si>
  <si>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</si>
  <si>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</si>
  <si>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</si>
  <si>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</si>
  <si>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</si>
  <si>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</si>
  <si>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</si>
  <si>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</si>
  <si>
    <t>v3.1 : skip symmetric piece positions + change order of test a little</t>
  </si>
  <si>
    <t>V3.1</t>
  </si>
  <si>
    <t>v3.2 : B and C piece priority order setups</t>
  </si>
  <si>
    <t>V3.2 B</t>
  </si>
  <si>
    <t>V3.2 C</t>
  </si>
  <si>
    <t>v4 : added double missing connection post-adding check</t>
  </si>
  <si>
    <t>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</si>
</sst>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28">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5" borderId="1" xfId="0" applyFill="1" applyBorder="1"/>
    <xf numFmtId="0" fontId="0" fillId="0" borderId="6" xfId="0" applyBorder="1"/>
    <xf numFmtId="0" fontId="0" fillId="11" borderId="8" xfId="0" applyFill="1" applyBorder="1"/>
    <xf numFmtId="0" fontId="0" fillId="4" borderId="6" xfId="0" applyFill="1" applyBorder="1" applyAlignment="1">
      <alignment wrapText="1"/>
    </xf>
    <xf numFmtId="0" fontId="0" fillId="0" borderId="5" xfId="0"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5" borderId="1"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1" fontId="0" fillId="5" borderId="5" xfId="0" applyNumberFormat="1" applyFill="1" applyBorder="1" applyAlignment="1">
      <alignment wrapText="1"/>
    </xf>
    <xf numFmtId="2" fontId="0" fillId="5" borderId="6" xfId="0" applyNumberFormat="1" applyFill="1" applyBorder="1" applyAlignment="1">
      <alignment wrapText="1"/>
    </xf>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xf numFmtId="1" fontId="0" fillId="4" borderId="6" xfId="0" applyNumberFormat="1" applyFill="1" applyBorder="1" applyAlignment="1">
      <alignment wrapText="1"/>
    </xf>
    <xf numFmtId="1" fontId="0" fillId="4" borderId="6" xfId="3" applyNumberFormat="1" applyFont="1" applyFill="1" applyBorder="1" applyAlignment="1">
      <alignment wrapText="1"/>
    </xf>
    <xf numFmtId="0" fontId="0" fillId="0" borderId="14" xfId="0" applyBorder="1" applyAlignment="1">
      <alignment wrapText="1"/>
    </xf>
    <xf numFmtId="2" fontId="0" fillId="4" borderId="14" xfId="0" applyNumberFormat="1" applyFill="1" applyBorder="1" applyAlignment="1">
      <alignment wrapText="1"/>
    </xf>
    <xf numFmtId="0" fontId="0" fillId="0" borderId="14" xfId="0" applyBorder="1"/>
    <xf numFmtId="2" fontId="0" fillId="4" borderId="14" xfId="3" applyNumberFormat="1" applyFont="1" applyFill="1" applyBorder="1" applyAlignment="1">
      <alignment wrapText="1"/>
    </xf>
    <xf numFmtId="2" fontId="0" fillId="5" borderId="15" xfId="0" applyNumberFormat="1" applyFill="1" applyBorder="1" applyAlignment="1">
      <alignment wrapText="1"/>
    </xf>
    <xf numFmtId="2" fontId="0" fillId="9" borderId="15" xfId="0" applyNumberFormat="1" applyFill="1" applyBorder="1" applyAlignment="1">
      <alignment wrapText="1"/>
    </xf>
    <xf numFmtId="1" fontId="0" fillId="12" borderId="16" xfId="0" applyNumberFormat="1" applyFill="1" applyBorder="1" applyAlignment="1">
      <alignment wrapText="1"/>
    </xf>
    <xf numFmtId="2" fontId="0" fillId="4" borderId="1" xfId="3" applyNumberFormat="1" applyFont="1" applyFill="1" applyBorder="1" applyAlignment="1">
      <alignment wrapText="1"/>
    </xf>
    <xf numFmtId="2" fontId="0" fillId="9" borderId="1" xfId="0" applyNumberFormat="1" applyFill="1" applyBorder="1" applyAlignment="1">
      <alignment wrapText="1"/>
    </xf>
    <xf numFmtId="0" fontId="0" fillId="0" borderId="5" xfId="0" applyBorder="1"/>
    <xf numFmtId="1" fontId="0" fillId="4" borderId="5" xfId="3" applyNumberFormat="1" applyFont="1" applyFill="1" applyBorder="1" applyAlignment="1">
      <alignment wrapText="1"/>
    </xf>
    <xf numFmtId="1" fontId="0" fillId="9" borderId="5" xfId="0" applyNumberFormat="1" applyFill="1" applyBorder="1" applyAlignment="1">
      <alignment wrapText="1"/>
    </xf>
    <xf numFmtId="2" fontId="0" fillId="9" borderId="6" xfId="0" applyNumberFormat="1" applyFill="1" applyBorder="1" applyAlignment="1">
      <alignment wrapText="1"/>
    </xf>
    <xf numFmtId="0" fontId="0" fillId="8" borderId="1" xfId="0" applyFill="1" applyBorder="1" applyAlignment="1">
      <alignment wrapText="1"/>
    </xf>
    <xf numFmtId="1" fontId="0" fillId="5" borderId="6" xfId="0" applyNumberFormat="1" applyFill="1" applyBorder="1" applyAlignment="1">
      <alignment wrapText="1"/>
    </xf>
    <xf numFmtId="0" fontId="0" fillId="11" borderId="9" xfId="0" applyFill="1" applyBorder="1"/>
    <xf numFmtId="10" fontId="0" fillId="11" borderId="8" xfId="3" applyNumberFormat="1" applyFont="1" applyFill="1" applyBorder="1" applyAlignment="1">
      <alignment wrapText="1"/>
    </xf>
    <xf numFmtId="2" fontId="0" fillId="5" borderId="14" xfId="0" applyNumberFormat="1" applyFill="1" applyBorder="1" applyAlignment="1">
      <alignment wrapText="1"/>
    </xf>
    <xf numFmtId="2" fontId="0" fillId="9" borderId="14" xfId="0" applyNumberFormat="1" applyFill="1" applyBorder="1" applyAlignment="1">
      <alignment wrapText="1"/>
    </xf>
    <xf numFmtId="1" fontId="0" fillId="4" borderId="1" xfId="0" applyNumberFormat="1" applyFill="1" applyBorder="1" applyAlignment="1">
      <alignment wrapText="1"/>
    </xf>
    <xf numFmtId="1" fontId="0" fillId="4" borderId="1" xfId="3" applyNumberFormat="1" applyFont="1" applyFill="1" applyBorder="1" applyAlignment="1">
      <alignment wrapText="1"/>
    </xf>
    <xf numFmtId="1" fontId="0" fillId="5" borderId="1" xfId="0" applyNumberFormat="1" applyFill="1" applyBorder="1" applyAlignment="1">
      <alignment wrapText="1"/>
    </xf>
    <xf numFmtId="0" fontId="0" fillId="2" borderId="18" xfId="0" applyFill="1" applyBorder="1" applyAlignment="1">
      <alignment wrapText="1"/>
    </xf>
    <xf numFmtId="0" fontId="0" fillId="2" borderId="19" xfId="0" applyFill="1" applyBorder="1" applyAlignment="1">
      <alignment wrapText="1"/>
    </xf>
    <xf numFmtId="0" fontId="0" fillId="2" borderId="23" xfId="0" applyFill="1" applyBorder="1" applyAlignment="1">
      <alignment wrapText="1"/>
    </xf>
    <xf numFmtId="0" fontId="0" fillId="2" borderId="26" xfId="0" applyFill="1" applyBorder="1" applyAlignment="1">
      <alignment wrapText="1"/>
    </xf>
    <xf numFmtId="2" fontId="0" fillId="12" borderId="16" xfId="0" applyNumberFormat="1" applyFill="1" applyBorder="1" applyAlignment="1">
      <alignment wrapText="1"/>
    </xf>
    <xf numFmtId="2" fontId="0" fillId="12" borderId="9" xfId="0" applyNumberFormat="1" applyFill="1" applyBorder="1" applyAlignment="1">
      <alignment wrapText="1"/>
    </xf>
    <xf numFmtId="164" fontId="0" fillId="0" borderId="6" xfId="3" applyNumberFormat="1" applyFont="1" applyBorder="1" applyAlignment="1">
      <alignment wrapText="1"/>
    </xf>
    <xf numFmtId="164" fontId="0" fillId="0" borderId="1" xfId="3" applyNumberFormat="1" applyFont="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2" fontId="0" fillId="12" borderId="7" xfId="0" applyNumberFormat="1" applyFill="1" applyBorder="1" applyAlignment="1">
      <alignment wrapText="1"/>
    </xf>
    <xf numFmtId="0" fontId="0" fillId="3" borderId="5" xfId="0" applyFill="1" applyBorder="1" applyAlignment="1">
      <alignment horizontal="center" vertical="center"/>
    </xf>
    <xf numFmtId="0" fontId="0" fillId="5" borderId="5" xfId="0" applyFill="1" applyBorder="1" applyAlignment="1">
      <alignment horizontal="center"/>
    </xf>
    <xf numFmtId="0" fontId="0" fillId="5" borderId="1"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0" borderId="0" xfId="0"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0" borderId="1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12" borderId="17" xfId="0" applyFill="1" applyBorder="1" applyAlignment="1">
      <alignment horizontal="center" wrapText="1"/>
    </xf>
    <xf numFmtId="0" fontId="0" fillId="12" borderId="27" xfId="0" applyFill="1" applyBorder="1" applyAlignment="1">
      <alignment horizontal="center"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2" xfId="0" applyFill="1" applyBorder="1" applyAlignment="1">
      <alignment horizontal="center" vertical="center" wrapText="1"/>
    </xf>
    <xf numFmtId="0" fontId="0" fillId="5" borderId="1" xfId="0" applyFill="1" applyBorder="1" applyAlignment="1">
      <alignment horizontal="center" wrapText="1"/>
    </xf>
    <xf numFmtId="0" fontId="0" fillId="0" borderId="1" xfId="0" applyBorder="1" applyAlignment="1">
      <alignment horizontal="center" wrapText="1"/>
    </xf>
    <xf numFmtId="43" fontId="0" fillId="10" borderId="1" xfId="2" applyFont="1" applyFill="1" applyBorder="1" applyAlignment="1">
      <alignment horizontal="center" wrapText="1"/>
    </xf>
    <xf numFmtId="0" fontId="0" fillId="6" borderId="0" xfId="0" applyFill="1" applyAlignment="1">
      <alignment horizontal="center"/>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a:p>
          <a:r>
            <a:rPr lang="fr-FR" sz="1100"/>
            <a:t>-</a:t>
          </a:r>
          <a:r>
            <a:rPr lang="fr-FR" sz="1100" baseline="0"/>
            <a:t> Automated runs are done on the main display of the laptop (I later found out that it runs faster if the frames are drawn on a second display, directly linked to the GPU, rather than integrated graphics on CPU).</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120015</xdr:colOff>
      <xdr:row>161</xdr:row>
      <xdr:rowOff>104775</xdr:rowOff>
    </xdr:from>
    <xdr:to>
      <xdr:col>10</xdr:col>
      <xdr:colOff>634365</xdr:colOff>
      <xdr:row>165</xdr:row>
      <xdr:rowOff>85725</xdr:rowOff>
    </xdr:to>
    <xdr:sp macro="" textlink="">
      <xdr:nvSpPr>
        <xdr:cNvPr id="2" name="ZoneTexte 1">
          <a:extLst>
            <a:ext uri="{FF2B5EF4-FFF2-40B4-BE49-F238E27FC236}">
              <a16:creationId xmlns:a16="http://schemas.microsoft.com/office/drawing/2014/main" id="{DF458E3F-8E03-6C7F-8AE1-0D2B7AB330FC}"/>
            </a:ext>
          </a:extLst>
        </xdr:cNvPr>
        <xdr:cNvSpPr txBox="1"/>
      </xdr:nvSpPr>
      <xdr:spPr>
        <a:xfrm>
          <a:off x="10159365" y="30803850"/>
          <a:ext cx="130492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B and V3.2 C are both compared to V3.1)</a:t>
          </a:r>
        </a:p>
      </xdr:txBody>
    </xdr:sp>
    <xdr:clientData/>
  </xdr:twoCellAnchor>
  <xdr:twoCellAnchor>
    <xdr:from>
      <xdr:col>11</xdr:col>
      <xdr:colOff>114300</xdr:colOff>
      <xdr:row>161</xdr:row>
      <xdr:rowOff>171450</xdr:rowOff>
    </xdr:from>
    <xdr:to>
      <xdr:col>13</xdr:col>
      <xdr:colOff>0</xdr:colOff>
      <xdr:row>165</xdr:row>
      <xdr:rowOff>114300</xdr:rowOff>
    </xdr:to>
    <xdr:sp macro="" textlink="">
      <xdr:nvSpPr>
        <xdr:cNvPr id="3" name="ZoneTexte 2">
          <a:extLst>
            <a:ext uri="{FF2B5EF4-FFF2-40B4-BE49-F238E27FC236}">
              <a16:creationId xmlns:a16="http://schemas.microsoft.com/office/drawing/2014/main" id="{574A0B72-54EF-6393-F97E-E287AD08812E}"/>
            </a:ext>
          </a:extLst>
        </xdr:cNvPr>
        <xdr:cNvSpPr txBox="1"/>
      </xdr:nvSpPr>
      <xdr:spPr>
        <a:xfrm>
          <a:off x="11734800" y="30870525"/>
          <a:ext cx="146685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is compared to V3.2 B, as V3.2 B is the V3.2 kept version)</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82</xdr:row>
      <xdr:rowOff>135253</xdr:rowOff>
    </xdr:from>
    <xdr:to>
      <xdr:col>9</xdr:col>
      <xdr:colOff>1297305</xdr:colOff>
      <xdr:row>113</xdr:row>
      <xdr:rowOff>57149</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625715" y="15213328"/>
          <a:ext cx="3453765" cy="55321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129540</xdr:colOff>
      <xdr:row>82</xdr:row>
      <xdr:rowOff>129540</xdr:rowOff>
    </xdr:from>
    <xdr:to>
      <xdr:col>12</xdr:col>
      <xdr:colOff>1093470</xdr:colOff>
      <xdr:row>124</xdr:row>
      <xdr:rowOff>171450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1216640" y="15207615"/>
          <a:ext cx="3488055" cy="7642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twoCellAnchor>
    <xdr:from>
      <xdr:col>13</xdr:col>
      <xdr:colOff>53340</xdr:colOff>
      <xdr:row>82</xdr:row>
      <xdr:rowOff>95249</xdr:rowOff>
    </xdr:from>
    <xdr:to>
      <xdr:col>15</xdr:col>
      <xdr:colOff>1234440</xdr:colOff>
      <xdr:row>124</xdr:row>
      <xdr:rowOff>133350</xdr:rowOff>
    </xdr:to>
    <xdr:sp macro="" textlink="">
      <xdr:nvSpPr>
        <xdr:cNvPr id="4" name="ZoneTexte 3">
          <a:extLst>
            <a:ext uri="{FF2B5EF4-FFF2-40B4-BE49-F238E27FC236}">
              <a16:creationId xmlns:a16="http://schemas.microsoft.com/office/drawing/2014/main" id="{A72B9395-DC63-15EB-B84B-D3D91FFA6D6A}"/>
            </a:ext>
          </a:extLst>
        </xdr:cNvPr>
        <xdr:cNvSpPr txBox="1"/>
      </xdr:nvSpPr>
      <xdr:spPr>
        <a:xfrm>
          <a:off x="14902815" y="15173324"/>
          <a:ext cx="3390900" cy="7639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V3 -&gt; V3.1 comments</a:t>
          </a:r>
        </a:p>
        <a:p>
          <a:endParaRPr lang="fr-FR" sz="1100"/>
        </a:p>
        <a:p>
          <a:r>
            <a:rPr lang="fr-FR" sz="1100"/>
            <a:t>Changelog</a:t>
          </a:r>
          <a:r>
            <a:rPr lang="fr-FR" sz="1100" baseline="0"/>
            <a:t> : </a:t>
          </a:r>
        </a:p>
        <a:p>
          <a:endParaRPr lang="fr-FR" sz="1100" baseline="0"/>
        </a:p>
        <a:p>
          <a:r>
            <a:rPr lang="fr-FR" sz="1100" baseline="0"/>
            <a:t>"Line pieces" : Line2 1, Line2 2, Line3 1, Line3 2</a:t>
          </a:r>
        </a:p>
        <a:p>
          <a:endParaRPr lang="fr-FR" sz="1100" baseline="0"/>
        </a:p>
        <a:p>
          <a:r>
            <a:rPr lang="fr-FR" sz="1100" baseline="0"/>
            <a:t>- Line pieces now play their side which doesn't have a single connection, in last position</a:t>
          </a:r>
        </a:p>
        <a:p>
          <a:endParaRPr lang="fr-FR" sz="1100" baseline="0"/>
        </a:p>
        <a:p>
          <a:r>
            <a:rPr lang="fr-FR" sz="1100" baseline="0"/>
            <a:t>- These particular sides are now constrained to play only 2 rotations out of 4 (because they are symmetric, we only want to test horizontal and vertical empty lines once).</a:t>
          </a:r>
        </a:p>
        <a:p>
          <a:endParaRPr lang="fr-FR" sz="1100" baseline="0"/>
        </a:p>
        <a:p>
          <a:r>
            <a:rPr lang="fr-FR" sz="1100" baseline="0"/>
            <a:t>Supposition : </a:t>
          </a:r>
        </a:p>
        <a:p>
          <a:endParaRPr lang="fr-FR" sz="1100" baseline="0"/>
        </a:p>
        <a:p>
          <a:r>
            <a:rPr lang="fr-FR" sz="1100" baseline="0"/>
            <a:t>All these played empty sides duplicated the number of valid boards the algorithm had to go through, and even the sub-boards in the tree, the effect is even worse when there are multiple on them on a valid board (run for example v3_with_display.exe and look for this).</a:t>
          </a:r>
        </a:p>
        <a:p>
          <a:endParaRPr lang="fr-FR" sz="1100" baseline="0"/>
        </a:p>
        <a:p>
          <a:r>
            <a:rPr lang="fr-FR" sz="1100" baseline="0"/>
            <a:t>2 reasons for the change in the order of the line pieces sides :</a:t>
          </a:r>
        </a:p>
        <a:p>
          <a:endParaRPr lang="fr-FR" sz="1100" baseline="0"/>
        </a:p>
        <a:p>
          <a:r>
            <a:rPr lang="fr-FR" sz="1100" baseline="0"/>
            <a:t>- First of all, empty sides are not fun to watch, furthermore, these pieces are currently first in the priority order of piece to test, thus a lot of the first valid boards we see when launching the program were filled with empty lines...</a:t>
          </a:r>
        </a:p>
        <a:p>
          <a:endParaRPr lang="fr-FR" sz="1100" baseline="0"/>
        </a:p>
        <a:p>
          <a:r>
            <a:rPr lang="fr-FR" sz="1100" baseline="0"/>
            <a:t>- In my opinion, letting the sides filleds with connections be played in first, give more informations to the board checks, thus skipping more boards earlier. (Reminder : the more early, the algorithm invalidate a incomplete board, the less sub-boards it has to explore).</a:t>
          </a:r>
        </a:p>
        <a:p>
          <a:endParaRPr lang="fr-FR" sz="1100" baseline="0"/>
        </a:p>
        <a:p>
          <a:r>
            <a:rPr lang="fr-FR" sz="1100" baseline="0"/>
            <a:t>Results : </a:t>
          </a:r>
        </a:p>
        <a:p>
          <a:endParaRPr lang="fr-FR" sz="1100" baseline="0"/>
        </a:p>
        <a:p>
          <a:r>
            <a:rPr lang="fr-FR" sz="1100" baseline="0"/>
            <a:t>The impact is huge, total number of valid boards of V3.1 represent only about 25% of V3.</a:t>
          </a:r>
        </a:p>
      </xdr:txBody>
    </xdr:sp>
    <xdr:clientData/>
  </xdr:twoCellAnchor>
  <xdr:twoCellAnchor>
    <xdr:from>
      <xdr:col>16</xdr:col>
      <xdr:colOff>171450</xdr:colOff>
      <xdr:row>82</xdr:row>
      <xdr:rowOff>135251</xdr:rowOff>
    </xdr:from>
    <xdr:to>
      <xdr:col>21</xdr:col>
      <xdr:colOff>1200150</xdr:colOff>
      <xdr:row>150</xdr:row>
      <xdr:rowOff>142874</xdr:rowOff>
    </xdr:to>
    <xdr:sp macro="" textlink="">
      <xdr:nvSpPr>
        <xdr:cNvPr id="5" name="ZoneTexte 4">
          <a:extLst>
            <a:ext uri="{FF2B5EF4-FFF2-40B4-BE49-F238E27FC236}">
              <a16:creationId xmlns:a16="http://schemas.microsoft.com/office/drawing/2014/main" id="{24E55786-C10F-526F-B700-35F2FED7FB27}"/>
            </a:ext>
          </a:extLst>
        </xdr:cNvPr>
        <xdr:cNvSpPr txBox="1"/>
      </xdr:nvSpPr>
      <xdr:spPr>
        <a:xfrm>
          <a:off x="18507075" y="15213326"/>
          <a:ext cx="6477000" cy="12313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V3.1 -&gt; V3.2 comments</a:t>
          </a:r>
        </a:p>
        <a:p>
          <a:endParaRPr lang="fr-FR" sz="1100"/>
        </a:p>
        <a:p>
          <a:r>
            <a:rPr lang="fr-FR" sz="1100"/>
            <a:t>Test</a:t>
          </a:r>
          <a:r>
            <a:rPr lang="fr-FR" sz="1100" baseline="0"/>
            <a:t> : Does changing the priority order of played piece by the algorithm will affect the number of valid boards explored ?</a:t>
          </a:r>
        </a:p>
        <a:p>
          <a:endParaRPr lang="fr-FR" sz="1100" baseline="0"/>
        </a:p>
        <a:p>
          <a:r>
            <a:rPr lang="fr-FR" sz="1100" baseline="0"/>
            <a:t>Test explained :</a:t>
          </a:r>
        </a:p>
        <a:p>
          <a:endParaRPr lang="fr-FR" sz="1100" baseline="0"/>
        </a:p>
        <a:p>
          <a:r>
            <a:rPr lang="fr-FR" sz="1100" baseline="0"/>
            <a:t>Legend of piority order setups :</a:t>
          </a:r>
        </a:p>
        <a:p>
          <a:endParaRPr lang="fr-FR" sz="1100" baseline="0"/>
        </a:p>
        <a:p>
          <a:r>
            <a:rPr lang="fr-FR" sz="1100" baseline="0">
              <a:solidFill>
                <a:schemeClr val="dk1"/>
              </a:solidFill>
              <a:effectLst/>
              <a:latin typeface="+mn-lt"/>
              <a:ea typeface="+mn-ea"/>
              <a:cs typeface="+mn-cs"/>
            </a:rPr>
            <a:t>A : priority to the smaller game pieces (that also have the more sides)</a:t>
          </a:r>
          <a:endParaRPr lang="fr-FR">
            <a:effectLst/>
          </a:endParaRPr>
        </a:p>
        <a:p>
          <a:r>
            <a:rPr lang="fr-FR" sz="1100" baseline="0">
              <a:solidFill>
                <a:schemeClr val="dk1"/>
              </a:solidFill>
              <a:effectLst/>
              <a:latin typeface="+mn-lt"/>
              <a:ea typeface="+mn-ea"/>
              <a:cs typeface="+mn-cs"/>
            </a:rPr>
            <a:t>	[Line2 1, Line2 2, Line3 1, Line3 2, Corner 1, Corner 2, Square, L PIece, T Piece, Z PIece]</a:t>
          </a:r>
        </a:p>
        <a:p>
          <a:endParaRPr lang="fr-FR">
            <a:effectLst/>
          </a:endParaRPr>
        </a:p>
        <a:p>
          <a:r>
            <a:rPr lang="fr-FR" sz="1100" baseline="0">
              <a:solidFill>
                <a:schemeClr val="dk1"/>
              </a:solidFill>
              <a:effectLst/>
              <a:latin typeface="+mn-lt"/>
              <a:ea typeface="+mn-ea"/>
              <a:cs typeface="+mn-cs"/>
            </a:rPr>
            <a:t>B : priority to the bigger game pieces</a:t>
          </a:r>
          <a:endParaRPr lang="fr-FR">
            <a:effectLst/>
          </a:endParaRPr>
        </a:p>
        <a:p>
          <a:r>
            <a:rPr lang="fr-FR" sz="1100" baseline="0">
              <a:solidFill>
                <a:schemeClr val="dk1"/>
              </a:solidFill>
              <a:effectLst/>
              <a:latin typeface="+mn-lt"/>
              <a:ea typeface="+mn-ea"/>
              <a:cs typeface="+mn-cs"/>
            </a:rPr>
            <a:t>	[Z Piece, T Piece, L Piece, Square, Corner 2, Corner 1, Line3 2, Line3 1, Line2 2, Line2 1]</a:t>
          </a:r>
        </a:p>
        <a:p>
          <a:endParaRPr lang="fr-FR">
            <a:effectLst/>
          </a:endParaRPr>
        </a:p>
        <a:p>
          <a:r>
            <a:rPr lang="fr-FR" sz="1100" baseline="0">
              <a:solidFill>
                <a:schemeClr val="dk1"/>
              </a:solidFill>
              <a:effectLst/>
              <a:latin typeface="+mn-lt"/>
              <a:ea typeface="+mn-ea"/>
              <a:cs typeface="+mn-cs"/>
            </a:rPr>
            <a:t>C : mixed priority -&gt; The default order of placement of game piece is the same as B, but the point pieces will be choosen with priority order A (see the supposition part).</a:t>
          </a:r>
        </a:p>
        <a:p>
          <a:endParaRPr lang="fr-FR">
            <a:effectLst/>
          </a:endParaRPr>
        </a:p>
        <a:p>
          <a:r>
            <a:rPr lang="fr-FR" sz="1100" baseline="0">
              <a:solidFill>
                <a:schemeClr val="dk1"/>
              </a:solidFill>
              <a:effectLst/>
              <a:latin typeface="+mn-lt"/>
              <a:ea typeface="+mn-ea"/>
              <a:cs typeface="+mn-cs"/>
            </a:rPr>
            <a:t>Experience : measure how the priority order influence the total and average number of valid boards until the solution is found.</a:t>
          </a:r>
        </a:p>
        <a:p>
          <a:endParaRPr lang="fr-FR">
            <a:effectLst/>
          </a:endParaRPr>
        </a:p>
        <a:p>
          <a:r>
            <a:rPr lang="fr-FR" sz="1100" baseline="0">
              <a:solidFill>
                <a:schemeClr val="dk1"/>
              </a:solidFill>
              <a:effectLst/>
              <a:latin typeface="+mn-lt"/>
              <a:ea typeface="+mn-ea"/>
              <a:cs typeface="+mn-cs"/>
            </a:rPr>
            <a:t>Supposition : </a:t>
          </a:r>
        </a:p>
        <a:p>
          <a:endParaRPr lang="fr-FR">
            <a:effectLst/>
          </a:endParaRPr>
        </a:p>
        <a:p>
          <a:r>
            <a:rPr lang="fr-FR" sz="1100" baseline="0">
              <a:solidFill>
                <a:schemeClr val="dk1"/>
              </a:solidFill>
              <a:effectLst/>
              <a:latin typeface="+mn-lt"/>
              <a:ea typeface="+mn-ea"/>
              <a:cs typeface="+mn-cs"/>
            </a:rPr>
            <a:t>- B will be more efficient than A (less valid boards count), because playing bigger pieces first lead to a board that is not easy to complete, and thus not a lot sub-boards to explore.</a:t>
          </a:r>
        </a:p>
        <a:p>
          <a:endParaRPr lang="fr-FR">
            <a:effectLst/>
          </a:endParaRPr>
        </a:p>
        <a:p>
          <a:r>
            <a:rPr lang="fr-FR" sz="1100" baseline="0">
              <a:solidFill>
                <a:schemeClr val="dk1"/>
              </a:solidFill>
              <a:effectLst/>
              <a:latin typeface="+mn-lt"/>
              <a:ea typeface="+mn-ea"/>
              <a:cs typeface="+mn-cs"/>
            </a:rPr>
            <a:t>But it also means that the smaller pieces will not be </a:t>
          </a:r>
          <a:r>
            <a:rPr lang="fr-FR" sz="1100">
              <a:solidFill>
                <a:schemeClr val="dk1"/>
              </a:solidFill>
              <a:effectLst/>
              <a:latin typeface="+mn-lt"/>
              <a:ea typeface="+mn-ea"/>
              <a:cs typeface="+mn-cs"/>
            </a:rPr>
            <a:t>prioritized when we select</a:t>
          </a:r>
          <a:r>
            <a:rPr lang="fr-FR" sz="1100" baseline="0">
              <a:solidFill>
                <a:schemeClr val="dk1"/>
              </a:solidFill>
              <a:effectLst/>
              <a:latin typeface="+mn-lt"/>
              <a:ea typeface="+mn-ea"/>
              <a:cs typeface="+mn-cs"/>
            </a:rPr>
            <a:t> the first combinations of point pieces, and will try to play their 3 sides, whereas when these pieces are chosen to be the one filling level points, they only can play 1 side.</a:t>
          </a:r>
        </a:p>
        <a:p>
          <a:endParaRPr lang="fr-FR">
            <a:effectLst/>
          </a:endParaRPr>
        </a:p>
        <a:p>
          <a:r>
            <a:rPr lang="fr-FR" sz="1100" baseline="0">
              <a:solidFill>
                <a:schemeClr val="dk1"/>
              </a:solidFill>
              <a:effectLst/>
              <a:latin typeface="+mn-lt"/>
              <a:ea typeface="+mn-ea"/>
              <a:cs typeface="+mn-cs"/>
            </a:rPr>
            <a:t>- C is meant to combine "placing the bigger pieces in first" and "prioritize the piece with 3 sides for filling the level points first".</a:t>
          </a:r>
        </a:p>
        <a:p>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Of course, this is meant to be statistical, the algorithm will go through all combinations, if the right one is the last one, but I'm trying different order of combinations by doing this.</a:t>
          </a:r>
          <a:endParaRPr lang="fr-FR">
            <a:effectLst/>
          </a:endParaRPr>
        </a:p>
        <a:p>
          <a:endParaRPr lang="fr-FR">
            <a:effectLst/>
          </a:endParaRPr>
        </a:p>
        <a:p>
          <a:endParaRPr lang="fr-FR" sz="1100"/>
        </a:p>
        <a:p>
          <a:r>
            <a:rPr lang="fr-FR" sz="1100"/>
            <a:t>Results : </a:t>
          </a:r>
        </a:p>
        <a:p>
          <a:endParaRPr lang="fr-FR" sz="1100"/>
        </a:p>
        <a:p>
          <a:r>
            <a:rPr lang="fr-FR" sz="1100"/>
            <a:t>(The algorithm was in</a:t>
          </a:r>
          <a:r>
            <a:rPr lang="fr-FR" sz="1100" baseline="0"/>
            <a:t> A setup since the beginning).</a:t>
          </a:r>
          <a:endParaRPr lang="fr-FR" sz="1100"/>
        </a:p>
        <a:p>
          <a:endParaRPr lang="fr-FR" sz="1100"/>
        </a:p>
        <a:p>
          <a:r>
            <a:rPr lang="fr-FR" sz="1100"/>
            <a:t>The impact</a:t>
          </a:r>
          <a:r>
            <a:rPr lang="fr-FR" sz="1100" baseline="0"/>
            <a:t> is ridiculously insane, look at the total number of valid boards : V2 = 126M -&gt; V3 = 40M -&gt; V3.1 = 10M -&gt; V3.2 B = 53 000 ??? My laptop can now solve every encoded levels in less than a second, yet it's not very fast anymore.</a:t>
          </a:r>
        </a:p>
        <a:p>
          <a:endParaRPr lang="fr-FR" sz="1100" baseline="0"/>
        </a:p>
        <a:p>
          <a:r>
            <a:rPr lang="fr-FR" sz="1100" baseline="0"/>
            <a:t>I was wrong about the C setup, playing the bigger pieces first have a greater impact than trying to play less sides at a time, the difference between B and C is not that important compared to the difference between A/B and also A/C.</a:t>
          </a:r>
        </a:p>
        <a:p>
          <a:endParaRPr lang="fr-FR" sz="1100" baseline="0"/>
        </a:p>
        <a:p>
          <a:r>
            <a:rPr lang="fr-FR" sz="1100" baseline="0"/>
            <a:t>The algorithm can't complete until the right starting combination is played (depends on which level). And we can safely assume that each starting combination doesn't carry the same number of valid boards to test. Therefore, a good overall strategy to complete a level is to go through the starting combinations that have the less valid boards to test and confirm that this starting combination is not right, then move on to next one, (assuming each starting combination is equally likely to be the right one).</a:t>
          </a:r>
        </a:p>
        <a:p>
          <a:endParaRPr lang="fr-FR" sz="1100" baseline="0"/>
        </a:p>
        <a:p>
          <a:r>
            <a:rPr lang="fr-FR" sz="1100" baseline="0"/>
            <a:t>In my opinion, this is what the change is doing. The larger pieces played first are more likely to be overlaid on each other, and have more connections, thus empowering the board checking methods. Each combination composed of larger starting pieces is very fast to go through, has very few valid boards to test.</a:t>
          </a:r>
        </a:p>
        <a:p>
          <a:endParaRPr lang="fr-FR" sz="1100" baseline="0"/>
        </a:p>
        <a:p>
          <a:r>
            <a:rPr lang="fr-FR" sz="1100" baseline="0"/>
            <a:t>For example, in level 119 which only has 2 open point tiles as level hints, the right starting combination is composed of "Corner 1" and "Z piece", even without knowing what this combination is, we can spend less exploration of total valid boards, by starting with bigger piece combinations. Since the level is very empty, smaller piece combinations must carry thousands or much more valid boards to explore before the algorithm move on to another combination.</a:t>
          </a:r>
        </a:p>
        <a:p>
          <a:endParaRPr lang="fr-FR" sz="1100" baseline="0"/>
        </a:p>
        <a:p>
          <a:r>
            <a:rPr lang="fr-FR" sz="1100" baseline="0"/>
            <a:t>Of course, this also means that there are exceptions, levels which have their correct combination composed of smaller pieces, previously played at the very start, now played in last... For example, level n°99 which have a +1010% (*11) increase in number of valid boards between V3.1 and V3.2 B, but we can see that the resulting number is still manageable. By the way, the correct starting combination for this level is composed of all the small line pieces, 4 points to fill, 4 line pieces to fill the points.</a:t>
          </a:r>
        </a:p>
        <a:p>
          <a:endParaRPr lang="fr-FR" sz="1100" baseline="0"/>
        </a:p>
        <a:p>
          <a:r>
            <a:rPr lang="fr-FR" sz="1100" baseline="0"/>
            <a:t>The algorithm will be in B setup from now on.</a:t>
          </a:r>
        </a:p>
      </xdr:txBody>
    </xdr:sp>
    <xdr:clientData/>
  </xdr:twoCellAnchor>
  <xdr:twoCellAnchor>
    <xdr:from>
      <xdr:col>22</xdr:col>
      <xdr:colOff>131445</xdr:colOff>
      <xdr:row>82</xdr:row>
      <xdr:rowOff>131445</xdr:rowOff>
    </xdr:from>
    <xdr:to>
      <xdr:col>25</xdr:col>
      <xdr:colOff>20955</xdr:colOff>
      <xdr:row>119</xdr:row>
      <xdr:rowOff>47625</xdr:rowOff>
    </xdr:to>
    <xdr:sp macro="" textlink="">
      <xdr:nvSpPr>
        <xdr:cNvPr id="6" name="ZoneTexte 5">
          <a:extLst>
            <a:ext uri="{FF2B5EF4-FFF2-40B4-BE49-F238E27FC236}">
              <a16:creationId xmlns:a16="http://schemas.microsoft.com/office/drawing/2014/main" id="{A2C17348-3719-CBD4-1DDC-B477334F4459}"/>
            </a:ext>
          </a:extLst>
        </xdr:cNvPr>
        <xdr:cNvSpPr txBox="1"/>
      </xdr:nvSpPr>
      <xdr:spPr>
        <a:xfrm>
          <a:off x="25172670" y="15209520"/>
          <a:ext cx="3308985" cy="6612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V3.2 -&gt; V4 comments</a:t>
          </a:r>
        </a:p>
        <a:p>
          <a:endParaRPr lang="fr-FR" sz="1100"/>
        </a:p>
        <a:p>
          <a:r>
            <a:rPr lang="fr-FR" sz="1100"/>
            <a:t>Supposition</a:t>
          </a:r>
          <a:r>
            <a:rPr lang="fr-FR" sz="1100" baseline="0"/>
            <a:t> : </a:t>
          </a:r>
        </a:p>
        <a:p>
          <a:endParaRPr lang="fr-FR" sz="1100"/>
        </a:p>
        <a:p>
          <a:r>
            <a:rPr lang="fr-FR" sz="1100"/>
            <a:t>I don't feel</a:t>
          </a:r>
          <a:r>
            <a:rPr lang="fr-FR" sz="1100" baseline="0"/>
            <a:t> like this added check will change much, as the invalid case is such a rare one.</a:t>
          </a:r>
        </a:p>
        <a:p>
          <a:endParaRPr lang="fr-FR" sz="1100" baseline="0"/>
        </a:p>
        <a:p>
          <a:r>
            <a:rPr lang="fr-FR" sz="1100" baseline="0"/>
            <a:t>The check might not be even worth doing (when the number of valid boards skipped is not sufficient enough to balance the increased computation time for each board evaluation, and the global solving time is increased, even though there are less valid boards found).</a:t>
          </a:r>
        </a:p>
        <a:p>
          <a:endParaRPr lang="fr-FR" sz="1100" baseline="0"/>
        </a:p>
        <a:p>
          <a:r>
            <a:rPr lang="fr-FR" sz="1100" baseline="0"/>
            <a:t>Results : </a:t>
          </a:r>
        </a:p>
        <a:p>
          <a:endParaRPr lang="fr-FR" sz="1100" baseline="0"/>
        </a:p>
        <a:p>
          <a:r>
            <a:rPr lang="fr-FR" sz="1100" baseline="0"/>
            <a:t>This is exactly what happened, this check is not worth doing. (V3.2 B compared to V4, (as B setup is the default one, V4 is also in B setup)).</a:t>
          </a:r>
        </a:p>
        <a:p>
          <a:endParaRPr lang="fr-FR" sz="1100" baseline="0"/>
        </a:p>
        <a:p>
          <a:r>
            <a:rPr lang="fr-FR" sz="1100" baseline="0"/>
            <a:t>Total number of valid boards : </a:t>
          </a:r>
        </a:p>
        <a:p>
          <a:r>
            <a:rPr lang="fr-FR" sz="1100" baseline="0"/>
            <a:t>V3.2B = 53k -&gt; V4 = 51,5k ( about -3% )</a:t>
          </a:r>
        </a:p>
        <a:p>
          <a:endParaRPr lang="fr-FR" sz="1100" baseline="0"/>
        </a:p>
        <a:p>
          <a:r>
            <a:rPr lang="fr-FR" sz="1100" baseline="0"/>
            <a:t>but</a:t>
          </a:r>
        </a:p>
        <a:p>
          <a:endParaRPr lang="fr-FR" sz="1100" baseline="0"/>
        </a:p>
        <a:p>
          <a:r>
            <a:rPr lang="fr-FR" sz="1100" baseline="0"/>
            <a:t>Total solving time with no display (for my laptop) :</a:t>
          </a:r>
        </a:p>
        <a:p>
          <a:r>
            <a:rPr lang="fr-FR" sz="1100" baseline="0"/>
            <a:t>V3.2B = 396ms -&gt; V4 = 503ms (about + 30%)</a:t>
          </a:r>
        </a:p>
        <a:p>
          <a:endParaRPr lang="fr-FR" sz="1100" baseline="0"/>
        </a:p>
        <a:p>
          <a:r>
            <a:rPr lang="fr-FR" sz="1100"/>
            <a:t>I will</a:t>
          </a:r>
          <a:r>
            <a:rPr lang="fr-FR" sz="1100" baseline="0"/>
            <a:t> add an option to enable this check or not, because the algorithm will mainly run in slowdown mode for the visualization part, so we really don't care about computing time, and every check is worth doing.</a:t>
          </a:r>
        </a:p>
        <a:p>
          <a:endParaRPr lang="fr-FR" sz="1100" baseline="0"/>
        </a:p>
        <a:p>
          <a:r>
            <a:rPr lang="fr-FR" sz="1100" baseline="0"/>
            <a:t>And when the algorithm run to try solving the level in the less possible time, this check won't be enabled.</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590550</xdr:colOff>
      <xdr:row>3</xdr:row>
      <xdr:rowOff>133349</xdr:rowOff>
    </xdr:from>
    <xdr:to>
      <xdr:col>17</xdr:col>
      <xdr:colOff>249555</xdr:colOff>
      <xdr:row>32</xdr:row>
      <xdr:rowOff>47625</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82650" y="676274"/>
          <a:ext cx="6983730" cy="5553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tabSelected="1"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L161"/>
  <sheetViews>
    <sheetView topLeftCell="A135" workbookViewId="0">
      <selection activeCell="R83" sqref="R82:R83"/>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12" ht="58.2" customHeight="1" x14ac:dyDescent="0.3">
      <c r="B1" s="8" t="s">
        <v>27</v>
      </c>
      <c r="F1" s="8" t="s">
        <v>17</v>
      </c>
    </row>
    <row r="2" spans="2:12" ht="37.799999999999997" customHeight="1" thickBot="1" x14ac:dyDescent="0.35">
      <c r="B2" s="8"/>
    </row>
    <row r="3" spans="2:12" x14ac:dyDescent="0.3">
      <c r="D3" s="91" t="s">
        <v>13</v>
      </c>
      <c r="E3" s="92"/>
      <c r="F3" s="92"/>
      <c r="G3" s="92"/>
      <c r="H3" s="92"/>
      <c r="I3" s="92"/>
      <c r="J3" s="92"/>
      <c r="K3" s="92"/>
      <c r="L3" s="93"/>
    </row>
    <row r="4" spans="2:12" x14ac:dyDescent="0.3">
      <c r="D4" s="4" t="s">
        <v>1</v>
      </c>
      <c r="E4" s="2" t="s">
        <v>0</v>
      </c>
      <c r="F4" s="2" t="s">
        <v>12</v>
      </c>
      <c r="G4" s="2" t="s">
        <v>19</v>
      </c>
      <c r="H4" s="2" t="s">
        <v>28</v>
      </c>
      <c r="I4" s="2" t="s">
        <v>38</v>
      </c>
      <c r="J4" s="7" t="s">
        <v>40</v>
      </c>
      <c r="K4" s="2" t="s">
        <v>41</v>
      </c>
      <c r="L4" s="5" t="s">
        <v>43</v>
      </c>
    </row>
    <row r="5" spans="2:12" x14ac:dyDescent="0.3">
      <c r="D5" s="86" t="s">
        <v>14</v>
      </c>
      <c r="E5" s="1">
        <v>49</v>
      </c>
      <c r="F5" s="1">
        <v>39</v>
      </c>
      <c r="G5" s="6">
        <v>39</v>
      </c>
      <c r="H5" s="6">
        <v>39</v>
      </c>
      <c r="I5" s="1">
        <v>39</v>
      </c>
      <c r="J5" s="1">
        <v>50</v>
      </c>
      <c r="K5" s="1">
        <v>37</v>
      </c>
      <c r="L5" s="17">
        <v>50</v>
      </c>
    </row>
    <row r="6" spans="2:12" x14ac:dyDescent="0.3">
      <c r="D6" s="86"/>
      <c r="E6" s="1">
        <v>50</v>
      </c>
      <c r="F6" s="1">
        <v>121</v>
      </c>
      <c r="G6" s="6">
        <v>121</v>
      </c>
      <c r="H6" s="6">
        <v>121</v>
      </c>
      <c r="I6" s="1">
        <v>117</v>
      </c>
      <c r="J6" s="1">
        <v>18</v>
      </c>
      <c r="K6" s="1">
        <v>117</v>
      </c>
      <c r="L6" s="17">
        <v>18</v>
      </c>
    </row>
    <row r="7" spans="2:12" x14ac:dyDescent="0.3">
      <c r="D7" s="86"/>
      <c r="E7" s="1">
        <v>51</v>
      </c>
      <c r="F7" s="1">
        <v>575</v>
      </c>
      <c r="G7" s="6">
        <v>575</v>
      </c>
      <c r="H7" s="6">
        <v>575</v>
      </c>
      <c r="I7" s="1">
        <v>345</v>
      </c>
      <c r="J7" s="1">
        <v>13</v>
      </c>
      <c r="K7" s="1">
        <v>15</v>
      </c>
      <c r="L7" s="17">
        <v>13</v>
      </c>
    </row>
    <row r="8" spans="2:12" x14ac:dyDescent="0.3">
      <c r="D8" s="86"/>
      <c r="E8" s="1">
        <v>52</v>
      </c>
      <c r="F8" s="1">
        <v>45</v>
      </c>
      <c r="G8" s="6">
        <v>45</v>
      </c>
      <c r="H8" s="6">
        <v>45</v>
      </c>
      <c r="I8" s="1">
        <v>47</v>
      </c>
      <c r="J8" s="1">
        <v>26</v>
      </c>
      <c r="K8" s="1">
        <v>37</v>
      </c>
      <c r="L8" s="17">
        <v>26</v>
      </c>
    </row>
    <row r="9" spans="2:12" x14ac:dyDescent="0.3">
      <c r="D9" s="86"/>
      <c r="E9" s="1">
        <v>53</v>
      </c>
      <c r="F9" s="1">
        <v>80</v>
      </c>
      <c r="G9" s="6">
        <v>80</v>
      </c>
      <c r="H9" s="6">
        <v>80</v>
      </c>
      <c r="I9" s="1">
        <v>81</v>
      </c>
      <c r="J9" s="1">
        <v>35</v>
      </c>
      <c r="K9" s="1">
        <v>80</v>
      </c>
      <c r="L9" s="17">
        <v>35</v>
      </c>
    </row>
    <row r="10" spans="2:12" x14ac:dyDescent="0.3">
      <c r="D10" s="86"/>
      <c r="E10" s="1">
        <v>54</v>
      </c>
      <c r="F10" s="1">
        <v>70</v>
      </c>
      <c r="G10" s="6">
        <v>70</v>
      </c>
      <c r="H10" s="6">
        <v>70</v>
      </c>
      <c r="I10" s="1">
        <v>70</v>
      </c>
      <c r="J10" s="1">
        <v>33</v>
      </c>
      <c r="K10" s="1">
        <v>70</v>
      </c>
      <c r="L10" s="17">
        <v>33</v>
      </c>
    </row>
    <row r="11" spans="2:12" x14ac:dyDescent="0.3">
      <c r="D11" s="86"/>
      <c r="E11" s="1">
        <v>55</v>
      </c>
      <c r="F11" s="1">
        <v>87</v>
      </c>
      <c r="G11" s="6">
        <v>87</v>
      </c>
      <c r="H11" s="6">
        <v>87</v>
      </c>
      <c r="I11" s="1">
        <v>80</v>
      </c>
      <c r="J11" s="1">
        <v>63</v>
      </c>
      <c r="K11" s="1">
        <v>69</v>
      </c>
      <c r="L11" s="17">
        <v>63</v>
      </c>
    </row>
    <row r="12" spans="2:12" x14ac:dyDescent="0.3">
      <c r="D12" s="86"/>
      <c r="E12" s="1">
        <v>56</v>
      </c>
      <c r="F12" s="1">
        <v>75</v>
      </c>
      <c r="G12" s="6">
        <v>75</v>
      </c>
      <c r="H12" s="6">
        <v>75</v>
      </c>
      <c r="I12" s="1">
        <v>72</v>
      </c>
      <c r="J12" s="1">
        <v>63</v>
      </c>
      <c r="K12" s="1">
        <v>64</v>
      </c>
      <c r="L12" s="17">
        <v>63</v>
      </c>
    </row>
    <row r="13" spans="2:12" x14ac:dyDescent="0.3">
      <c r="D13" s="86"/>
      <c r="E13" s="1">
        <v>57</v>
      </c>
      <c r="F13" s="1">
        <v>133</v>
      </c>
      <c r="G13" s="6">
        <v>133</v>
      </c>
      <c r="H13" s="6">
        <v>133</v>
      </c>
      <c r="I13" s="1">
        <v>84</v>
      </c>
      <c r="J13" s="1">
        <v>26</v>
      </c>
      <c r="K13" s="1">
        <v>51</v>
      </c>
      <c r="L13" s="17">
        <v>26</v>
      </c>
    </row>
    <row r="14" spans="2:12" x14ac:dyDescent="0.3">
      <c r="D14" s="86"/>
      <c r="E14" s="1">
        <v>58</v>
      </c>
      <c r="F14" s="1">
        <v>801</v>
      </c>
      <c r="G14" s="6">
        <v>801</v>
      </c>
      <c r="H14" s="6">
        <v>801</v>
      </c>
      <c r="I14" s="1">
        <v>284</v>
      </c>
      <c r="J14" s="1">
        <v>11</v>
      </c>
      <c r="K14" s="1">
        <v>26</v>
      </c>
      <c r="L14" s="17">
        <v>11</v>
      </c>
    </row>
    <row r="15" spans="2:12" x14ac:dyDescent="0.3">
      <c r="D15" s="86"/>
      <c r="E15" s="1">
        <v>59</v>
      </c>
      <c r="F15" s="1">
        <v>194</v>
      </c>
      <c r="G15" s="6">
        <v>194</v>
      </c>
      <c r="H15" s="6">
        <v>194</v>
      </c>
      <c r="I15" s="1">
        <v>136</v>
      </c>
      <c r="J15" s="1">
        <v>34</v>
      </c>
      <c r="K15" s="1">
        <v>85</v>
      </c>
      <c r="L15" s="17">
        <v>34</v>
      </c>
    </row>
    <row r="16" spans="2:12" x14ac:dyDescent="0.3">
      <c r="D16" s="86"/>
      <c r="E16" s="1">
        <v>60</v>
      </c>
      <c r="F16" s="1">
        <v>70</v>
      </c>
      <c r="G16" s="6">
        <v>70</v>
      </c>
      <c r="H16" s="6">
        <v>70</v>
      </c>
      <c r="I16" s="1">
        <v>75</v>
      </c>
      <c r="J16" s="1">
        <v>63</v>
      </c>
      <c r="K16" s="1">
        <v>59</v>
      </c>
      <c r="L16" s="17">
        <v>63</v>
      </c>
    </row>
    <row r="17" spans="4:12" x14ac:dyDescent="0.3">
      <c r="D17" s="86"/>
      <c r="E17" s="1">
        <v>61</v>
      </c>
      <c r="F17" s="1">
        <v>150</v>
      </c>
      <c r="G17" s="6">
        <v>150</v>
      </c>
      <c r="H17" s="6">
        <v>150</v>
      </c>
      <c r="I17" s="1">
        <v>141</v>
      </c>
      <c r="J17" s="1">
        <v>12</v>
      </c>
      <c r="K17" s="1">
        <v>17</v>
      </c>
      <c r="L17" s="17">
        <v>12</v>
      </c>
    </row>
    <row r="18" spans="4:12" x14ac:dyDescent="0.3">
      <c r="D18" s="86"/>
      <c r="E18" s="1">
        <v>62</v>
      </c>
      <c r="F18" s="1">
        <v>78</v>
      </c>
      <c r="G18" s="6">
        <v>78</v>
      </c>
      <c r="H18" s="6">
        <v>78</v>
      </c>
      <c r="I18" s="1">
        <v>62</v>
      </c>
      <c r="J18" s="1">
        <v>43</v>
      </c>
      <c r="K18" s="1">
        <v>44</v>
      </c>
      <c r="L18" s="17">
        <v>43</v>
      </c>
    </row>
    <row r="19" spans="4:12" x14ac:dyDescent="0.3">
      <c r="D19" s="86"/>
      <c r="E19" s="1">
        <v>63</v>
      </c>
      <c r="F19" s="1">
        <v>11</v>
      </c>
      <c r="G19" s="6">
        <v>11</v>
      </c>
      <c r="H19" s="6">
        <v>11</v>
      </c>
      <c r="I19" s="1">
        <v>11</v>
      </c>
      <c r="J19" s="1">
        <v>43</v>
      </c>
      <c r="K19" s="1">
        <v>11</v>
      </c>
      <c r="L19" s="17">
        <v>43</v>
      </c>
    </row>
    <row r="20" spans="4:12" x14ac:dyDescent="0.3">
      <c r="D20" s="86"/>
      <c r="E20" s="1">
        <v>64</v>
      </c>
      <c r="F20" s="1">
        <v>79</v>
      </c>
      <c r="G20" s="6">
        <v>79</v>
      </c>
      <c r="H20" s="6">
        <v>79</v>
      </c>
      <c r="I20" s="1">
        <v>91</v>
      </c>
      <c r="J20" s="1">
        <v>24</v>
      </c>
      <c r="K20" s="1">
        <v>73</v>
      </c>
      <c r="L20" s="17">
        <v>24</v>
      </c>
    </row>
    <row r="21" spans="4:12" x14ac:dyDescent="0.3">
      <c r="D21" s="86"/>
      <c r="E21" s="1">
        <v>65</v>
      </c>
      <c r="F21" s="1">
        <v>74</v>
      </c>
      <c r="G21" s="6">
        <v>74</v>
      </c>
      <c r="H21" s="6">
        <v>74</v>
      </c>
      <c r="I21" s="1">
        <v>67</v>
      </c>
      <c r="J21" s="1">
        <v>28</v>
      </c>
      <c r="K21" s="1">
        <v>55</v>
      </c>
      <c r="L21" s="17">
        <v>28</v>
      </c>
    </row>
    <row r="22" spans="4:12" x14ac:dyDescent="0.3">
      <c r="D22" s="86"/>
      <c r="E22" s="1">
        <v>66</v>
      </c>
      <c r="F22" s="1">
        <v>216</v>
      </c>
      <c r="G22" s="6">
        <v>216</v>
      </c>
      <c r="H22" s="6">
        <v>216</v>
      </c>
      <c r="I22" s="1">
        <v>143</v>
      </c>
      <c r="J22" s="1">
        <v>38</v>
      </c>
      <c r="K22" s="1">
        <v>93</v>
      </c>
      <c r="L22" s="17">
        <v>38</v>
      </c>
    </row>
    <row r="23" spans="4:12" x14ac:dyDescent="0.3">
      <c r="D23" s="86"/>
      <c r="E23" s="1">
        <v>67</v>
      </c>
      <c r="F23" s="1">
        <v>22</v>
      </c>
      <c r="G23" s="6">
        <v>22</v>
      </c>
      <c r="H23" s="6">
        <v>22</v>
      </c>
      <c r="I23" s="1">
        <v>46</v>
      </c>
      <c r="J23" s="1">
        <v>23</v>
      </c>
      <c r="K23" s="1">
        <v>12</v>
      </c>
      <c r="L23" s="17">
        <v>23</v>
      </c>
    </row>
    <row r="24" spans="4:12" x14ac:dyDescent="0.3">
      <c r="D24" s="86"/>
      <c r="E24" s="1">
        <v>68</v>
      </c>
      <c r="F24" s="1">
        <v>44</v>
      </c>
      <c r="G24" s="6">
        <v>44</v>
      </c>
      <c r="H24" s="6">
        <v>44</v>
      </c>
      <c r="I24" s="1">
        <v>45</v>
      </c>
      <c r="J24" s="1">
        <v>15</v>
      </c>
      <c r="K24" s="1">
        <v>16</v>
      </c>
      <c r="L24" s="17">
        <v>15</v>
      </c>
    </row>
    <row r="25" spans="4:12" x14ac:dyDescent="0.3">
      <c r="D25" s="86"/>
      <c r="E25" s="1">
        <v>69</v>
      </c>
      <c r="F25" s="1">
        <v>6689</v>
      </c>
      <c r="G25" s="6">
        <v>6689</v>
      </c>
      <c r="H25" s="6">
        <v>6689</v>
      </c>
      <c r="I25" s="1">
        <v>1963</v>
      </c>
      <c r="J25" s="1">
        <v>10</v>
      </c>
      <c r="K25" s="1">
        <v>16</v>
      </c>
      <c r="L25" s="17">
        <v>10</v>
      </c>
    </row>
    <row r="26" spans="4:12" x14ac:dyDescent="0.3">
      <c r="D26" s="86"/>
      <c r="E26" s="1">
        <v>70</v>
      </c>
      <c r="F26" s="1">
        <v>2555</v>
      </c>
      <c r="G26" s="6">
        <v>2555</v>
      </c>
      <c r="H26" s="6">
        <v>2555</v>
      </c>
      <c r="I26" s="1">
        <v>804</v>
      </c>
      <c r="J26" s="1">
        <v>17</v>
      </c>
      <c r="K26" s="1">
        <v>34</v>
      </c>
      <c r="L26" s="17">
        <v>17</v>
      </c>
    </row>
    <row r="27" spans="4:12" x14ac:dyDescent="0.3">
      <c r="D27" s="86"/>
      <c r="E27" s="1">
        <v>71</v>
      </c>
      <c r="F27" s="1">
        <v>186</v>
      </c>
      <c r="G27" s="6">
        <v>186</v>
      </c>
      <c r="H27" s="6">
        <v>186</v>
      </c>
      <c r="I27" s="1">
        <v>160</v>
      </c>
      <c r="J27" s="1">
        <v>16</v>
      </c>
      <c r="K27" s="1">
        <v>14</v>
      </c>
      <c r="L27" s="17">
        <v>16</v>
      </c>
    </row>
    <row r="28" spans="4:12" x14ac:dyDescent="0.3">
      <c r="D28" s="86"/>
      <c r="E28" s="1">
        <v>72</v>
      </c>
      <c r="F28" s="1">
        <v>47</v>
      </c>
      <c r="G28" s="6">
        <v>47</v>
      </c>
      <c r="H28" s="6">
        <v>47</v>
      </c>
      <c r="I28" s="1">
        <v>46</v>
      </c>
      <c r="J28" s="1">
        <v>28</v>
      </c>
      <c r="K28" s="1">
        <v>14</v>
      </c>
      <c r="L28" s="17">
        <v>28</v>
      </c>
    </row>
    <row r="29" spans="4:12" x14ac:dyDescent="0.3">
      <c r="D29" s="86"/>
      <c r="E29" s="3" t="s">
        <v>3</v>
      </c>
      <c r="F29" s="24">
        <f>AVERAGE(F5:F28)</f>
        <v>518.375</v>
      </c>
      <c r="G29" s="24">
        <f>AVERAGE(G5:G28)</f>
        <v>518.375</v>
      </c>
      <c r="H29" s="24">
        <f>AVERAGE(H5:H28)</f>
        <v>518.375</v>
      </c>
      <c r="I29" s="72">
        <f t="shared" ref="I29:L29" si="0">AVERAGE(I5:I28)</f>
        <v>208.70833333333334</v>
      </c>
      <c r="J29" s="72">
        <f t="shared" si="0"/>
        <v>30.5</v>
      </c>
      <c r="K29" s="72">
        <f t="shared" si="0"/>
        <v>46.208333333333336</v>
      </c>
      <c r="L29" s="51">
        <f t="shared" si="0"/>
        <v>30.5</v>
      </c>
    </row>
    <row r="30" spans="4:12" x14ac:dyDescent="0.3">
      <c r="D30" s="86" t="s">
        <v>15</v>
      </c>
      <c r="E30" s="1">
        <v>73</v>
      </c>
      <c r="F30" s="1">
        <v>640</v>
      </c>
      <c r="G30" s="6">
        <v>640</v>
      </c>
      <c r="H30" s="6">
        <v>474</v>
      </c>
      <c r="I30" s="1">
        <v>37</v>
      </c>
      <c r="J30" s="1">
        <v>10</v>
      </c>
      <c r="K30" s="1">
        <v>10</v>
      </c>
      <c r="L30" s="17">
        <v>10</v>
      </c>
    </row>
    <row r="31" spans="4:12" x14ac:dyDescent="0.3">
      <c r="D31" s="86"/>
      <c r="E31" s="1">
        <v>74</v>
      </c>
      <c r="F31" s="1">
        <v>184</v>
      </c>
      <c r="G31" s="6">
        <v>184</v>
      </c>
      <c r="H31" s="6">
        <v>144</v>
      </c>
      <c r="I31" s="1">
        <v>127</v>
      </c>
      <c r="J31" s="1">
        <v>7</v>
      </c>
      <c r="K31" s="1">
        <v>7</v>
      </c>
      <c r="L31" s="17">
        <v>7</v>
      </c>
    </row>
    <row r="32" spans="4:12" x14ac:dyDescent="0.3">
      <c r="D32" s="86"/>
      <c r="E32" s="1">
        <v>75</v>
      </c>
      <c r="F32" s="1">
        <v>312</v>
      </c>
      <c r="G32" s="6">
        <v>312</v>
      </c>
      <c r="H32" s="6">
        <v>71</v>
      </c>
      <c r="I32" s="1">
        <v>114</v>
      </c>
      <c r="J32" s="1">
        <v>26</v>
      </c>
      <c r="K32" s="1">
        <v>26</v>
      </c>
      <c r="L32" s="17">
        <v>26</v>
      </c>
    </row>
    <row r="33" spans="4:12" x14ac:dyDescent="0.3">
      <c r="D33" s="86"/>
      <c r="E33" s="1">
        <v>76</v>
      </c>
      <c r="F33" s="1">
        <v>18</v>
      </c>
      <c r="G33" s="6">
        <v>18</v>
      </c>
      <c r="H33" s="6">
        <v>16</v>
      </c>
      <c r="I33" s="1">
        <v>16</v>
      </c>
      <c r="J33" s="1">
        <v>23</v>
      </c>
      <c r="K33" s="1">
        <v>23</v>
      </c>
      <c r="L33" s="17">
        <v>23</v>
      </c>
    </row>
    <row r="34" spans="4:12" x14ac:dyDescent="0.3">
      <c r="D34" s="86"/>
      <c r="E34" s="1">
        <v>77</v>
      </c>
      <c r="F34" s="1">
        <v>85119</v>
      </c>
      <c r="G34" s="6">
        <v>85119</v>
      </c>
      <c r="H34" s="6">
        <v>23269</v>
      </c>
      <c r="I34" s="1">
        <v>1267</v>
      </c>
      <c r="J34" s="1">
        <v>12</v>
      </c>
      <c r="K34" s="1">
        <v>12</v>
      </c>
      <c r="L34" s="17">
        <v>12</v>
      </c>
    </row>
    <row r="35" spans="4:12" x14ac:dyDescent="0.3">
      <c r="D35" s="86"/>
      <c r="E35" s="1">
        <v>78</v>
      </c>
      <c r="F35" s="1">
        <v>1301441</v>
      </c>
      <c r="G35" s="6">
        <v>1301401</v>
      </c>
      <c r="H35" s="6">
        <v>136320</v>
      </c>
      <c r="I35" s="1">
        <v>56258</v>
      </c>
      <c r="J35" s="1">
        <v>21</v>
      </c>
      <c r="K35" s="1">
        <v>21</v>
      </c>
      <c r="L35" s="17">
        <v>21</v>
      </c>
    </row>
    <row r="36" spans="4:12" x14ac:dyDescent="0.3">
      <c r="D36" s="86"/>
      <c r="E36" s="1">
        <v>79</v>
      </c>
      <c r="F36" s="1">
        <v>190</v>
      </c>
      <c r="G36" s="6">
        <v>189</v>
      </c>
      <c r="H36" s="6">
        <v>165</v>
      </c>
      <c r="I36" s="1">
        <v>157</v>
      </c>
      <c r="J36" s="1">
        <v>15</v>
      </c>
      <c r="K36" s="1">
        <v>114</v>
      </c>
      <c r="L36" s="17">
        <v>15</v>
      </c>
    </row>
    <row r="37" spans="4:12" x14ac:dyDescent="0.3">
      <c r="D37" s="86"/>
      <c r="E37" s="1">
        <v>80</v>
      </c>
      <c r="F37" s="1">
        <v>38</v>
      </c>
      <c r="G37" s="6">
        <v>38</v>
      </c>
      <c r="H37" s="6">
        <v>30</v>
      </c>
      <c r="I37" s="1">
        <v>30</v>
      </c>
      <c r="J37" s="1">
        <v>14</v>
      </c>
      <c r="K37" s="1">
        <v>21</v>
      </c>
      <c r="L37" s="17">
        <v>14</v>
      </c>
    </row>
    <row r="38" spans="4:12" x14ac:dyDescent="0.3">
      <c r="D38" s="86"/>
      <c r="E38" s="1">
        <v>81</v>
      </c>
      <c r="F38" s="1">
        <v>54499</v>
      </c>
      <c r="G38" s="6">
        <v>54493</v>
      </c>
      <c r="H38" s="6">
        <v>27092</v>
      </c>
      <c r="I38" s="1">
        <v>9029</v>
      </c>
      <c r="J38" s="1">
        <v>77</v>
      </c>
      <c r="K38" s="1">
        <v>245</v>
      </c>
      <c r="L38" s="17">
        <v>73</v>
      </c>
    </row>
    <row r="39" spans="4:12" x14ac:dyDescent="0.3">
      <c r="D39" s="86"/>
      <c r="E39" s="1">
        <v>82</v>
      </c>
      <c r="F39" s="1">
        <v>176</v>
      </c>
      <c r="G39" s="6">
        <v>176</v>
      </c>
      <c r="H39" s="6">
        <v>84</v>
      </c>
      <c r="I39" s="1">
        <v>84</v>
      </c>
      <c r="J39" s="1">
        <v>29</v>
      </c>
      <c r="K39" s="1">
        <v>26</v>
      </c>
      <c r="L39" s="17">
        <v>28</v>
      </c>
    </row>
    <row r="40" spans="4:12" x14ac:dyDescent="0.3">
      <c r="D40" s="86"/>
      <c r="E40" s="1">
        <v>83</v>
      </c>
      <c r="F40" s="1">
        <v>2396</v>
      </c>
      <c r="G40" s="6">
        <v>2396</v>
      </c>
      <c r="H40" s="6">
        <v>1035</v>
      </c>
      <c r="I40" s="1">
        <v>391</v>
      </c>
      <c r="J40" s="1">
        <v>11</v>
      </c>
      <c r="K40" s="1">
        <v>36</v>
      </c>
      <c r="L40" s="17">
        <v>11</v>
      </c>
    </row>
    <row r="41" spans="4:12" x14ac:dyDescent="0.3">
      <c r="D41" s="86"/>
      <c r="E41" s="1">
        <v>84</v>
      </c>
      <c r="F41" s="1">
        <v>31</v>
      </c>
      <c r="G41" s="6">
        <v>31</v>
      </c>
      <c r="H41" s="6">
        <v>27</v>
      </c>
      <c r="I41" s="1">
        <v>27</v>
      </c>
      <c r="J41" s="1">
        <v>23</v>
      </c>
      <c r="K41" s="1">
        <v>25</v>
      </c>
      <c r="L41" s="17">
        <v>23</v>
      </c>
    </row>
    <row r="42" spans="4:12" x14ac:dyDescent="0.3">
      <c r="D42" s="86"/>
      <c r="E42" s="1">
        <v>85</v>
      </c>
      <c r="F42" s="1">
        <v>5859</v>
      </c>
      <c r="G42" s="6">
        <v>5859</v>
      </c>
      <c r="H42" s="6">
        <v>2145</v>
      </c>
      <c r="I42" s="1">
        <v>933</v>
      </c>
      <c r="J42" s="1">
        <v>35</v>
      </c>
      <c r="K42" s="1">
        <v>109</v>
      </c>
      <c r="L42" s="17">
        <v>35</v>
      </c>
    </row>
    <row r="43" spans="4:12" x14ac:dyDescent="0.3">
      <c r="D43" s="86"/>
      <c r="E43" s="1">
        <v>86</v>
      </c>
      <c r="F43" s="1">
        <v>1391</v>
      </c>
      <c r="G43" s="6">
        <v>1391</v>
      </c>
      <c r="H43" s="6">
        <v>750</v>
      </c>
      <c r="I43" s="1">
        <v>476</v>
      </c>
      <c r="J43" s="1">
        <v>40</v>
      </c>
      <c r="K43" s="1">
        <v>124</v>
      </c>
      <c r="L43" s="17">
        <v>40</v>
      </c>
    </row>
    <row r="44" spans="4:12" x14ac:dyDescent="0.3">
      <c r="D44" s="86"/>
      <c r="E44" s="1">
        <v>87</v>
      </c>
      <c r="F44" s="1">
        <v>17023</v>
      </c>
      <c r="G44" s="6">
        <v>16999</v>
      </c>
      <c r="H44" s="6">
        <v>9716</v>
      </c>
      <c r="I44" s="1">
        <v>3606</v>
      </c>
      <c r="J44" s="1">
        <v>63</v>
      </c>
      <c r="K44" s="1">
        <v>133</v>
      </c>
      <c r="L44" s="17">
        <v>59</v>
      </c>
    </row>
    <row r="45" spans="4:12" x14ac:dyDescent="0.3">
      <c r="D45" s="86"/>
      <c r="E45" s="1">
        <v>88</v>
      </c>
      <c r="F45" s="1">
        <v>1037611</v>
      </c>
      <c r="G45" s="6">
        <v>958157</v>
      </c>
      <c r="H45" s="6">
        <v>270165</v>
      </c>
      <c r="I45" s="1">
        <v>11155</v>
      </c>
      <c r="J45" s="1">
        <v>45</v>
      </c>
      <c r="K45" s="1">
        <v>45</v>
      </c>
      <c r="L45" s="17">
        <v>45</v>
      </c>
    </row>
    <row r="46" spans="4:12" x14ac:dyDescent="0.3">
      <c r="D46" s="86"/>
      <c r="E46" s="1">
        <v>89</v>
      </c>
      <c r="F46" s="1">
        <v>1132903</v>
      </c>
      <c r="G46" s="6">
        <v>1132823</v>
      </c>
      <c r="H46" s="6">
        <v>494059</v>
      </c>
      <c r="I46" s="1">
        <v>30496</v>
      </c>
      <c r="J46" s="1">
        <v>12</v>
      </c>
      <c r="K46" s="1">
        <v>12</v>
      </c>
      <c r="L46" s="17">
        <v>12</v>
      </c>
    </row>
    <row r="47" spans="4:12" x14ac:dyDescent="0.3">
      <c r="D47" s="86"/>
      <c r="E47" s="1">
        <v>90</v>
      </c>
      <c r="F47" s="1">
        <v>131525</v>
      </c>
      <c r="G47" s="6">
        <v>131523</v>
      </c>
      <c r="H47" s="6">
        <v>43102</v>
      </c>
      <c r="I47" s="1">
        <v>5599</v>
      </c>
      <c r="J47" s="1">
        <v>176</v>
      </c>
      <c r="K47" s="1">
        <v>176</v>
      </c>
      <c r="L47" s="17">
        <v>170</v>
      </c>
    </row>
    <row r="48" spans="4:12" x14ac:dyDescent="0.3">
      <c r="D48" s="86"/>
      <c r="E48" s="1">
        <v>91</v>
      </c>
      <c r="F48" s="1">
        <v>47722</v>
      </c>
      <c r="G48" s="6">
        <v>47722</v>
      </c>
      <c r="H48" s="6">
        <v>19599</v>
      </c>
      <c r="I48" s="1">
        <v>31023</v>
      </c>
      <c r="J48" s="1">
        <v>188</v>
      </c>
      <c r="K48" s="1">
        <v>188</v>
      </c>
      <c r="L48" s="17">
        <v>182</v>
      </c>
    </row>
    <row r="49" spans="4:12" x14ac:dyDescent="0.3">
      <c r="D49" s="86"/>
      <c r="E49" s="1">
        <v>92</v>
      </c>
      <c r="F49" s="11">
        <v>21702</v>
      </c>
      <c r="G49" s="6">
        <v>118082</v>
      </c>
      <c r="H49" s="6">
        <v>48055</v>
      </c>
      <c r="I49" s="1">
        <v>16872</v>
      </c>
      <c r="J49" s="1">
        <v>207</v>
      </c>
      <c r="K49" s="1">
        <v>717</v>
      </c>
      <c r="L49" s="17">
        <v>198</v>
      </c>
    </row>
    <row r="50" spans="4:12" x14ac:dyDescent="0.3">
      <c r="D50" s="86"/>
      <c r="E50" s="1">
        <v>93</v>
      </c>
      <c r="F50" s="1">
        <v>3742</v>
      </c>
      <c r="G50" s="6">
        <v>3729</v>
      </c>
      <c r="H50" s="6">
        <v>1271</v>
      </c>
      <c r="I50" s="1">
        <v>807</v>
      </c>
      <c r="J50" s="1">
        <v>188</v>
      </c>
      <c r="K50" s="1">
        <v>322</v>
      </c>
      <c r="L50" s="17">
        <v>188</v>
      </c>
    </row>
    <row r="51" spans="4:12" x14ac:dyDescent="0.3">
      <c r="D51" s="86"/>
      <c r="E51" s="1">
        <v>94</v>
      </c>
      <c r="F51" s="1">
        <v>31438</v>
      </c>
      <c r="G51" s="6">
        <v>30968</v>
      </c>
      <c r="H51" s="6">
        <v>14093</v>
      </c>
      <c r="I51" s="1">
        <v>8169</v>
      </c>
      <c r="J51" s="1">
        <v>343</v>
      </c>
      <c r="K51" s="1">
        <v>1341</v>
      </c>
      <c r="L51" s="17">
        <v>339</v>
      </c>
    </row>
    <row r="52" spans="4:12" x14ac:dyDescent="0.3">
      <c r="D52" s="86"/>
      <c r="E52" s="1">
        <v>95</v>
      </c>
      <c r="F52" s="1">
        <v>4239</v>
      </c>
      <c r="G52" s="6">
        <v>4239</v>
      </c>
      <c r="H52" s="6">
        <v>1508</v>
      </c>
      <c r="I52" s="1">
        <v>1210</v>
      </c>
      <c r="J52" s="1">
        <v>153</v>
      </c>
      <c r="K52" s="1">
        <v>356</v>
      </c>
      <c r="L52" s="17">
        <v>139</v>
      </c>
    </row>
    <row r="53" spans="4:12" x14ac:dyDescent="0.3">
      <c r="D53" s="86"/>
      <c r="E53" s="1">
        <v>96</v>
      </c>
      <c r="F53" s="1">
        <v>17317</v>
      </c>
      <c r="G53" s="6">
        <v>17136</v>
      </c>
      <c r="H53" s="6">
        <v>7445</v>
      </c>
      <c r="I53" s="1">
        <v>4489</v>
      </c>
      <c r="J53" s="1">
        <v>270</v>
      </c>
      <c r="K53" s="1">
        <v>1089</v>
      </c>
      <c r="L53" s="17">
        <v>267</v>
      </c>
    </row>
    <row r="54" spans="4:12" x14ac:dyDescent="0.3">
      <c r="D54" s="86"/>
      <c r="E54" s="3" t="s">
        <v>4</v>
      </c>
      <c r="F54" s="24">
        <f>AVERAGE(F30:F48,F50:F53)</f>
        <v>168513.65217391305</v>
      </c>
      <c r="G54" s="24">
        <f>AVERAGE(G30:G53)</f>
        <v>163067.70833333334</v>
      </c>
      <c r="H54" s="24">
        <f>AVERAGE(H30:H53)</f>
        <v>45859.791666666664</v>
      </c>
      <c r="I54" s="72">
        <f t="shared" ref="I54:L54" si="1">AVERAGE(I30:I53)</f>
        <v>7598.833333333333</v>
      </c>
      <c r="J54" s="72">
        <f t="shared" si="1"/>
        <v>82.833333333333329</v>
      </c>
      <c r="K54" s="72">
        <f t="shared" si="1"/>
        <v>215.75</v>
      </c>
      <c r="L54" s="51">
        <f t="shared" si="1"/>
        <v>80.708333333333329</v>
      </c>
    </row>
    <row r="55" spans="4:12" x14ac:dyDescent="0.3">
      <c r="D55" s="86" t="s">
        <v>16</v>
      </c>
      <c r="E55" s="1">
        <v>97</v>
      </c>
      <c r="F55" s="1">
        <v>4191</v>
      </c>
      <c r="G55" s="6">
        <v>4190</v>
      </c>
      <c r="H55" s="6">
        <v>3442</v>
      </c>
      <c r="I55" s="1">
        <v>3442</v>
      </c>
      <c r="J55" s="1">
        <v>999</v>
      </c>
      <c r="K55" s="1">
        <v>3439</v>
      </c>
      <c r="L55" s="17">
        <v>994</v>
      </c>
    </row>
    <row r="56" spans="4:12" x14ac:dyDescent="0.3">
      <c r="D56" s="86"/>
      <c r="E56" s="1">
        <v>98</v>
      </c>
      <c r="F56" s="11">
        <v>33908</v>
      </c>
      <c r="G56" s="6">
        <v>203882</v>
      </c>
      <c r="H56" s="66">
        <v>87475</v>
      </c>
      <c r="I56" s="1">
        <v>44787</v>
      </c>
      <c r="J56" s="1">
        <v>2796</v>
      </c>
      <c r="K56" s="1">
        <v>7729</v>
      </c>
      <c r="L56" s="17">
        <v>2732</v>
      </c>
    </row>
    <row r="57" spans="4:12" x14ac:dyDescent="0.3">
      <c r="D57" s="86"/>
      <c r="E57" s="1">
        <v>99</v>
      </c>
      <c r="F57" s="1">
        <v>489</v>
      </c>
      <c r="G57" s="6">
        <v>487</v>
      </c>
      <c r="H57" s="6">
        <v>241</v>
      </c>
      <c r="I57" s="1">
        <v>241</v>
      </c>
      <c r="J57" s="1">
        <v>2677</v>
      </c>
      <c r="K57" s="1">
        <v>62</v>
      </c>
      <c r="L57" s="17">
        <v>2653</v>
      </c>
    </row>
    <row r="58" spans="4:12" x14ac:dyDescent="0.3">
      <c r="D58" s="86"/>
      <c r="E58" s="1">
        <v>100</v>
      </c>
      <c r="F58" s="1">
        <v>342937</v>
      </c>
      <c r="G58" s="6">
        <v>340536</v>
      </c>
      <c r="H58" s="6">
        <v>90032</v>
      </c>
      <c r="I58" s="1">
        <v>46652</v>
      </c>
      <c r="J58" s="1">
        <v>1825</v>
      </c>
      <c r="K58" s="1">
        <v>11641</v>
      </c>
      <c r="L58" s="17">
        <v>1795</v>
      </c>
    </row>
    <row r="59" spans="4:12" x14ac:dyDescent="0.3">
      <c r="D59" s="86"/>
      <c r="E59" s="1">
        <v>101</v>
      </c>
      <c r="F59" s="1">
        <v>10912</v>
      </c>
      <c r="G59" s="6">
        <v>10842</v>
      </c>
      <c r="H59" s="6">
        <v>4505</v>
      </c>
      <c r="I59" s="1">
        <v>3739</v>
      </c>
      <c r="J59" s="1">
        <v>611</v>
      </c>
      <c r="K59" s="1">
        <v>1762</v>
      </c>
      <c r="L59" s="17">
        <v>603</v>
      </c>
    </row>
    <row r="60" spans="4:12" x14ac:dyDescent="0.3">
      <c r="D60" s="86"/>
      <c r="E60" s="1">
        <v>102</v>
      </c>
      <c r="F60" s="1">
        <v>1559</v>
      </c>
      <c r="G60" s="6">
        <v>1557</v>
      </c>
      <c r="H60" s="6">
        <v>634</v>
      </c>
      <c r="I60" s="1">
        <v>499</v>
      </c>
      <c r="J60" s="1">
        <v>1164</v>
      </c>
      <c r="K60" s="1">
        <v>258</v>
      </c>
      <c r="L60" s="17">
        <v>1082</v>
      </c>
    </row>
    <row r="61" spans="4:12" x14ac:dyDescent="0.3">
      <c r="D61" s="86"/>
      <c r="E61" s="1">
        <v>103</v>
      </c>
      <c r="F61" s="1">
        <v>17176</v>
      </c>
      <c r="G61" s="6">
        <v>17176</v>
      </c>
      <c r="H61" s="6">
        <v>15436</v>
      </c>
      <c r="I61" s="1">
        <v>15423</v>
      </c>
      <c r="J61" s="1">
        <v>1379</v>
      </c>
      <c r="K61" s="1">
        <v>15401</v>
      </c>
      <c r="L61" s="17">
        <v>1339</v>
      </c>
    </row>
    <row r="62" spans="4:12" x14ac:dyDescent="0.3">
      <c r="D62" s="86"/>
      <c r="E62" s="1">
        <v>104</v>
      </c>
      <c r="F62" s="1">
        <v>2968</v>
      </c>
      <c r="G62" s="6">
        <v>2968</v>
      </c>
      <c r="H62" s="6">
        <v>2453</v>
      </c>
      <c r="I62" s="1">
        <v>2455</v>
      </c>
      <c r="J62" s="1">
        <v>755</v>
      </c>
      <c r="K62" s="1">
        <v>2453</v>
      </c>
      <c r="L62" s="17">
        <v>753</v>
      </c>
    </row>
    <row r="63" spans="4:12" x14ac:dyDescent="0.3">
      <c r="D63" s="86"/>
      <c r="E63" s="1">
        <v>105</v>
      </c>
      <c r="F63" s="1">
        <v>46496</v>
      </c>
      <c r="G63" s="6">
        <v>45987</v>
      </c>
      <c r="H63" s="6">
        <v>25698</v>
      </c>
      <c r="I63" s="1">
        <v>13451</v>
      </c>
      <c r="J63" s="1">
        <v>721</v>
      </c>
      <c r="K63" s="1">
        <v>2954</v>
      </c>
      <c r="L63" s="17">
        <v>715</v>
      </c>
    </row>
    <row r="64" spans="4:12" x14ac:dyDescent="0.3">
      <c r="D64" s="86"/>
      <c r="E64" s="1">
        <v>106</v>
      </c>
      <c r="F64" s="1">
        <v>11120306</v>
      </c>
      <c r="G64" s="6">
        <v>10929800</v>
      </c>
      <c r="H64" s="6">
        <v>2950580</v>
      </c>
      <c r="I64" s="1">
        <v>779413</v>
      </c>
      <c r="J64" s="1">
        <v>2383</v>
      </c>
      <c r="K64" s="1">
        <v>4603</v>
      </c>
      <c r="L64" s="17">
        <v>2319</v>
      </c>
    </row>
    <row r="65" spans="4:12" x14ac:dyDescent="0.3">
      <c r="D65" s="86"/>
      <c r="E65" s="1">
        <v>107</v>
      </c>
      <c r="F65" s="1">
        <v>1029</v>
      </c>
      <c r="G65" s="6">
        <v>1029</v>
      </c>
      <c r="H65" s="6">
        <v>887</v>
      </c>
      <c r="I65" s="1">
        <v>887</v>
      </c>
      <c r="J65" s="1">
        <v>730</v>
      </c>
      <c r="K65" s="1">
        <v>863</v>
      </c>
      <c r="L65" s="17">
        <v>723</v>
      </c>
    </row>
    <row r="66" spans="4:12" x14ac:dyDescent="0.3">
      <c r="D66" s="86"/>
      <c r="E66" s="1">
        <v>108</v>
      </c>
      <c r="F66" s="1">
        <v>117348</v>
      </c>
      <c r="G66" s="6">
        <v>114456</v>
      </c>
      <c r="H66" s="6">
        <v>40071</v>
      </c>
      <c r="I66" s="1">
        <v>18549</v>
      </c>
      <c r="J66" s="1">
        <v>447</v>
      </c>
      <c r="K66" s="1">
        <v>5249</v>
      </c>
      <c r="L66" s="17">
        <v>444</v>
      </c>
    </row>
    <row r="67" spans="4:12" x14ac:dyDescent="0.3">
      <c r="D67" s="86"/>
      <c r="E67" s="1">
        <v>109</v>
      </c>
      <c r="F67" s="1">
        <v>238800</v>
      </c>
      <c r="G67" s="6">
        <v>233931</v>
      </c>
      <c r="H67" s="6">
        <v>113972</v>
      </c>
      <c r="I67" s="1">
        <v>57226</v>
      </c>
      <c r="J67" s="1">
        <v>3147</v>
      </c>
      <c r="K67" s="1">
        <v>7460</v>
      </c>
      <c r="L67" s="17">
        <v>3085</v>
      </c>
    </row>
    <row r="68" spans="4:12" x14ac:dyDescent="0.3">
      <c r="D68" s="86"/>
      <c r="E68" s="1">
        <v>110</v>
      </c>
      <c r="F68" s="1">
        <v>134882</v>
      </c>
      <c r="G68" s="6">
        <v>134500</v>
      </c>
      <c r="H68" s="6">
        <v>54047</v>
      </c>
      <c r="I68" s="1">
        <v>28117</v>
      </c>
      <c r="J68" s="1">
        <v>2329</v>
      </c>
      <c r="K68" s="1">
        <v>6215</v>
      </c>
      <c r="L68" s="17">
        <v>2300</v>
      </c>
    </row>
    <row r="69" spans="4:12" x14ac:dyDescent="0.3">
      <c r="D69" s="86"/>
      <c r="E69" s="1">
        <v>111</v>
      </c>
      <c r="F69" s="1">
        <v>12276</v>
      </c>
      <c r="G69" s="6">
        <v>12276</v>
      </c>
      <c r="H69" s="6">
        <v>4690</v>
      </c>
      <c r="I69" s="1">
        <v>3437</v>
      </c>
      <c r="J69" s="1">
        <v>5062</v>
      </c>
      <c r="K69" s="1">
        <v>1231</v>
      </c>
      <c r="L69" s="17">
        <v>4977</v>
      </c>
    </row>
    <row r="70" spans="4:12" x14ac:dyDescent="0.3">
      <c r="D70" s="86"/>
      <c r="E70" s="1">
        <v>112</v>
      </c>
      <c r="F70" s="1">
        <v>232789</v>
      </c>
      <c r="G70" s="6">
        <v>229232</v>
      </c>
      <c r="H70" s="6">
        <v>100388</v>
      </c>
      <c r="I70" s="1">
        <v>50479</v>
      </c>
      <c r="J70" s="1">
        <v>1172</v>
      </c>
      <c r="K70" s="1">
        <v>7090</v>
      </c>
      <c r="L70" s="17">
        <v>1083</v>
      </c>
    </row>
    <row r="71" spans="4:12" x14ac:dyDescent="0.3">
      <c r="D71" s="86"/>
      <c r="E71" s="1">
        <v>113</v>
      </c>
      <c r="F71" s="1">
        <v>472494</v>
      </c>
      <c r="G71" s="6">
        <v>464960</v>
      </c>
      <c r="H71" s="6">
        <v>168401</v>
      </c>
      <c r="I71" s="1">
        <v>78438</v>
      </c>
      <c r="J71" s="1">
        <v>2588</v>
      </c>
      <c r="K71" s="1">
        <v>11005</v>
      </c>
      <c r="L71" s="17">
        <v>2498</v>
      </c>
    </row>
    <row r="72" spans="4:12" x14ac:dyDescent="0.3">
      <c r="D72" s="86"/>
      <c r="E72" s="1">
        <v>114</v>
      </c>
      <c r="F72" s="1">
        <v>250974</v>
      </c>
      <c r="G72" s="6">
        <v>248465</v>
      </c>
      <c r="H72" s="6">
        <v>92944</v>
      </c>
      <c r="I72" s="1">
        <v>50927</v>
      </c>
      <c r="J72" s="1">
        <v>2652</v>
      </c>
      <c r="K72" s="1">
        <v>10093</v>
      </c>
      <c r="L72" s="17">
        <v>2593</v>
      </c>
    </row>
    <row r="73" spans="4:12" x14ac:dyDescent="0.3">
      <c r="D73" s="86"/>
      <c r="E73" s="1">
        <v>115</v>
      </c>
      <c r="F73" s="1">
        <v>7438336</v>
      </c>
      <c r="G73" s="6">
        <v>7391077</v>
      </c>
      <c r="H73" s="6">
        <v>1923350</v>
      </c>
      <c r="I73" s="1">
        <v>545675</v>
      </c>
      <c r="J73" s="1">
        <v>5235</v>
      </c>
      <c r="K73" s="1">
        <v>3998</v>
      </c>
      <c r="L73" s="17">
        <v>5003</v>
      </c>
    </row>
    <row r="74" spans="4:12" x14ac:dyDescent="0.3">
      <c r="D74" s="86"/>
      <c r="E74" s="1">
        <v>116</v>
      </c>
      <c r="F74" s="1">
        <v>1204664</v>
      </c>
      <c r="G74" s="6">
        <v>1204501</v>
      </c>
      <c r="H74" s="6">
        <v>378635</v>
      </c>
      <c r="I74" s="1">
        <v>130661</v>
      </c>
      <c r="J74" s="1">
        <v>4454</v>
      </c>
      <c r="K74" s="1">
        <v>1696</v>
      </c>
      <c r="L74" s="17">
        <v>4202</v>
      </c>
    </row>
    <row r="75" spans="4:12" x14ac:dyDescent="0.3">
      <c r="D75" s="86"/>
      <c r="E75" s="1">
        <v>117</v>
      </c>
      <c r="F75" s="1">
        <v>22543339</v>
      </c>
      <c r="G75" s="6">
        <v>22394763</v>
      </c>
      <c r="H75" s="6">
        <v>8261996</v>
      </c>
      <c r="I75" s="1">
        <v>2189588</v>
      </c>
      <c r="J75" s="1">
        <v>2544</v>
      </c>
      <c r="K75" s="1">
        <v>9751</v>
      </c>
      <c r="L75" s="17">
        <v>2447</v>
      </c>
    </row>
    <row r="76" spans="4:12" x14ac:dyDescent="0.3">
      <c r="D76" s="86"/>
      <c r="E76" s="1">
        <v>118</v>
      </c>
      <c r="F76" s="1">
        <v>21709270</v>
      </c>
      <c r="G76" s="6">
        <v>21365971</v>
      </c>
      <c r="H76" s="6">
        <v>6809312</v>
      </c>
      <c r="I76" s="1">
        <v>1802789</v>
      </c>
      <c r="J76" s="1">
        <v>2203</v>
      </c>
      <c r="K76" s="1">
        <v>8146</v>
      </c>
      <c r="L76" s="17">
        <v>2076</v>
      </c>
    </row>
    <row r="77" spans="4:12" x14ac:dyDescent="0.3">
      <c r="D77" s="86"/>
      <c r="E77" s="1">
        <v>119</v>
      </c>
      <c r="F77" s="11">
        <v>9633721</v>
      </c>
      <c r="G77" s="6">
        <v>34341801</v>
      </c>
      <c r="H77" s="66">
        <v>9870369</v>
      </c>
      <c r="I77" s="1">
        <v>2175854</v>
      </c>
      <c r="J77" s="1">
        <v>83</v>
      </c>
      <c r="K77" s="1">
        <v>4895</v>
      </c>
      <c r="L77" s="17">
        <v>83</v>
      </c>
    </row>
    <row r="78" spans="4:12" x14ac:dyDescent="0.3">
      <c r="D78" s="86"/>
      <c r="E78" s="1">
        <v>120</v>
      </c>
      <c r="F78" s="1">
        <v>23211009</v>
      </c>
      <c r="G78" s="6">
        <v>22868995</v>
      </c>
      <c r="H78" s="6">
        <v>7742125</v>
      </c>
      <c r="I78" s="1">
        <v>1863512</v>
      </c>
      <c r="J78" s="1">
        <v>2365</v>
      </c>
      <c r="K78" s="1">
        <v>4334</v>
      </c>
      <c r="L78" s="17">
        <v>2330</v>
      </c>
    </row>
    <row r="79" spans="4:12" x14ac:dyDescent="0.3">
      <c r="D79" s="86"/>
      <c r="E79" s="3" t="s">
        <v>5</v>
      </c>
      <c r="F79" s="24">
        <f>AVERAGE(F55,F57:F76,F78)</f>
        <v>4050647.4545454546</v>
      </c>
      <c r="G79" s="24">
        <f>AVERAGE(G55:G78)</f>
        <v>5106807.583333333</v>
      </c>
      <c r="H79" s="24">
        <f>AVERAGE(H55:H78)</f>
        <v>1614236.7916666667</v>
      </c>
      <c r="I79" s="73">
        <f t="shared" ref="I79:L79" si="2" xml:space="preserve"> AVERAGE(I55:I78)</f>
        <v>412760.04166666669</v>
      </c>
      <c r="J79" s="73">
        <f t="shared" si="2"/>
        <v>2096.7083333333335</v>
      </c>
      <c r="K79" s="73">
        <f t="shared" si="2"/>
        <v>5513.666666666667</v>
      </c>
      <c r="L79" s="52">
        <f t="shared" si="2"/>
        <v>2034.5416666666667</v>
      </c>
    </row>
    <row r="80" spans="4:12" x14ac:dyDescent="0.3">
      <c r="D80" s="87" t="s">
        <v>8</v>
      </c>
      <c r="E80" s="88"/>
      <c r="F80" s="25">
        <f>(AVERAGE(F5:F28,F30:F48,F50:F53,F55,F57:F76,F78))</f>
        <v>1347862.3043478262</v>
      </c>
      <c r="G80" s="25">
        <f>(AVERAGE(G5:G28,G30:G53,G55:G78))</f>
        <v>1756797.888888889</v>
      </c>
      <c r="H80" s="25">
        <f>(AVERAGE(H5:H28,H30:H53,H55:H78))</f>
        <v>553538.3194444445</v>
      </c>
      <c r="I80" s="74">
        <f t="shared" ref="I80:L80" si="3">AVERAGE(I5:I28,I30:I53,I55:I78)</f>
        <v>140189.19444444444</v>
      </c>
      <c r="J80" s="74">
        <f t="shared" si="3"/>
        <v>736.68055555555554</v>
      </c>
      <c r="K80" s="74">
        <f t="shared" si="3"/>
        <v>1925.2083333333333</v>
      </c>
      <c r="L80" s="67">
        <f t="shared" si="3"/>
        <v>715.25</v>
      </c>
    </row>
    <row r="81" spans="4:12" ht="15" thickBot="1" x14ac:dyDescent="0.35">
      <c r="D81" s="89" t="s">
        <v>31</v>
      </c>
      <c r="E81" s="90"/>
      <c r="F81" s="18"/>
      <c r="G81" s="18">
        <f t="shared" ref="G81:L81" si="4">SUM(G5:G28,G30:G53,G55:G78)</f>
        <v>126489448</v>
      </c>
      <c r="H81" s="18">
        <f t="shared" si="4"/>
        <v>39854759</v>
      </c>
      <c r="I81" s="18">
        <f t="shared" si="4"/>
        <v>10093622</v>
      </c>
      <c r="J81" s="18">
        <f t="shared" si="4"/>
        <v>53041</v>
      </c>
      <c r="K81" s="18">
        <f t="shared" si="4"/>
        <v>138615</v>
      </c>
      <c r="L81" s="68">
        <f t="shared" si="4"/>
        <v>51498</v>
      </c>
    </row>
    <row r="82" spans="4:12" ht="15" thickBot="1" x14ac:dyDescent="0.35"/>
    <row r="83" spans="4:12" x14ac:dyDescent="0.3">
      <c r="D83" s="91" t="s">
        <v>29</v>
      </c>
      <c r="E83" s="92"/>
      <c r="F83" s="92"/>
      <c r="G83" s="92"/>
      <c r="H83" s="92"/>
      <c r="I83" s="92"/>
      <c r="J83" s="92"/>
      <c r="K83" s="92"/>
      <c r="L83" s="93"/>
    </row>
    <row r="84" spans="4:12" x14ac:dyDescent="0.3">
      <c r="D84" s="4" t="s">
        <v>1</v>
      </c>
      <c r="E84" s="2" t="s">
        <v>0</v>
      </c>
      <c r="F84" s="2" t="s">
        <v>12</v>
      </c>
      <c r="G84" s="2" t="s">
        <v>19</v>
      </c>
      <c r="H84" s="2" t="s">
        <v>28</v>
      </c>
      <c r="I84" s="2" t="s">
        <v>38</v>
      </c>
      <c r="J84" s="2" t="s">
        <v>40</v>
      </c>
      <c r="K84" s="2" t="s">
        <v>41</v>
      </c>
      <c r="L84" s="5" t="s">
        <v>43</v>
      </c>
    </row>
    <row r="85" spans="4:12" x14ac:dyDescent="0.3">
      <c r="D85" s="86" t="s">
        <v>14</v>
      </c>
      <c r="E85" s="1">
        <v>49</v>
      </c>
      <c r="F85" s="1" t="s">
        <v>30</v>
      </c>
      <c r="G85" s="34">
        <f xml:space="preserve"> -1 + G5/F5 * 1</f>
        <v>0</v>
      </c>
      <c r="H85" s="34">
        <f xml:space="preserve"> -1 + H5/G5 * 1</f>
        <v>0</v>
      </c>
      <c r="I85" s="34">
        <f xml:space="preserve"> -1 + I5/H5 * 1</f>
        <v>0</v>
      </c>
      <c r="J85" s="82">
        <f xml:space="preserve"> -1 + J5/I5 * 1</f>
        <v>0.28205128205128216</v>
      </c>
      <c r="K85" s="82">
        <f xml:space="preserve"> -1 + K5/I5 * 1</f>
        <v>-5.1282051282051322E-2</v>
      </c>
      <c r="L85" s="81">
        <f xml:space="preserve"> -1 + L5/J5 * 1</f>
        <v>0</v>
      </c>
    </row>
    <row r="86" spans="4:12" x14ac:dyDescent="0.3">
      <c r="D86" s="86"/>
      <c r="E86" s="1">
        <v>50</v>
      </c>
      <c r="F86" s="1"/>
      <c r="G86" s="34">
        <f t="shared" ref="G86:I111" si="5" xml:space="preserve"> -1 + G6/F6 * 1</f>
        <v>0</v>
      </c>
      <c r="H86" s="34">
        <f t="shared" si="5"/>
        <v>0</v>
      </c>
      <c r="I86" s="34">
        <f t="shared" ref="I86:I108" si="6" xml:space="preserve"> -1 + I6/H6 * 1</f>
        <v>-3.3057851239669422E-2</v>
      </c>
      <c r="J86" s="82">
        <f t="shared" ref="J86:J149" si="7" xml:space="preserve"> -1 + J6/I6 * 1</f>
        <v>-0.84615384615384615</v>
      </c>
      <c r="K86" s="82">
        <f t="shared" ref="K86:L149" si="8" xml:space="preserve"> -1 + K6/I6 * 1</f>
        <v>0</v>
      </c>
      <c r="L86" s="81">
        <f t="shared" ref="L86:L108" si="9" xml:space="preserve"> -1 + L6/J6 * 1</f>
        <v>0</v>
      </c>
    </row>
    <row r="87" spans="4:12" x14ac:dyDescent="0.3">
      <c r="D87" s="86"/>
      <c r="E87" s="1">
        <v>51</v>
      </c>
      <c r="F87" s="1"/>
      <c r="G87" s="34">
        <f t="shared" si="5"/>
        <v>0</v>
      </c>
      <c r="H87" s="34">
        <f t="shared" si="5"/>
        <v>0</v>
      </c>
      <c r="I87" s="34">
        <f t="shared" si="6"/>
        <v>-0.4</v>
      </c>
      <c r="J87" s="82">
        <f t="shared" si="7"/>
        <v>-0.96231884057971018</v>
      </c>
      <c r="K87" s="82">
        <f t="shared" si="8"/>
        <v>-0.95652173913043481</v>
      </c>
      <c r="L87" s="81">
        <f t="shared" si="9"/>
        <v>0</v>
      </c>
    </row>
    <row r="88" spans="4:12" x14ac:dyDescent="0.3">
      <c r="D88" s="86"/>
      <c r="E88" s="1">
        <v>52</v>
      </c>
      <c r="F88" s="1"/>
      <c r="G88" s="34">
        <f t="shared" si="5"/>
        <v>0</v>
      </c>
      <c r="H88" s="34">
        <f t="shared" si="5"/>
        <v>0</v>
      </c>
      <c r="I88" s="34">
        <f t="shared" si="6"/>
        <v>4.4444444444444509E-2</v>
      </c>
      <c r="J88" s="82">
        <f t="shared" si="7"/>
        <v>-0.44680851063829785</v>
      </c>
      <c r="K88" s="82">
        <f t="shared" si="8"/>
        <v>-0.21276595744680848</v>
      </c>
      <c r="L88" s="81">
        <f t="shared" si="9"/>
        <v>0</v>
      </c>
    </row>
    <row r="89" spans="4:12" x14ac:dyDescent="0.3">
      <c r="D89" s="86"/>
      <c r="E89" s="1">
        <v>53</v>
      </c>
      <c r="F89" s="1"/>
      <c r="G89" s="34">
        <f t="shared" si="5"/>
        <v>0</v>
      </c>
      <c r="H89" s="34">
        <f t="shared" si="5"/>
        <v>0</v>
      </c>
      <c r="I89" s="34">
        <f t="shared" si="6"/>
        <v>1.2499999999999956E-2</v>
      </c>
      <c r="J89" s="82">
        <f t="shared" si="7"/>
        <v>-0.56790123456790131</v>
      </c>
      <c r="K89" s="82">
        <f t="shared" si="8"/>
        <v>-1.2345679012345734E-2</v>
      </c>
      <c r="L89" s="81">
        <f t="shared" si="9"/>
        <v>0</v>
      </c>
    </row>
    <row r="90" spans="4:12" x14ac:dyDescent="0.3">
      <c r="D90" s="86"/>
      <c r="E90" s="1">
        <v>54</v>
      </c>
      <c r="F90" s="1"/>
      <c r="G90" s="34">
        <f t="shared" si="5"/>
        <v>0</v>
      </c>
      <c r="H90" s="34">
        <f t="shared" si="5"/>
        <v>0</v>
      </c>
      <c r="I90" s="34">
        <f t="shared" si="6"/>
        <v>0</v>
      </c>
      <c r="J90" s="82">
        <f t="shared" si="7"/>
        <v>-0.52857142857142858</v>
      </c>
      <c r="K90" s="82">
        <f t="shared" si="8"/>
        <v>0</v>
      </c>
      <c r="L90" s="81">
        <f t="shared" si="9"/>
        <v>0</v>
      </c>
    </row>
    <row r="91" spans="4:12" x14ac:dyDescent="0.3">
      <c r="D91" s="86"/>
      <c r="E91" s="1">
        <v>55</v>
      </c>
      <c r="F91" s="1"/>
      <c r="G91" s="34">
        <f t="shared" si="5"/>
        <v>0</v>
      </c>
      <c r="H91" s="34">
        <f t="shared" si="5"/>
        <v>0</v>
      </c>
      <c r="I91" s="34">
        <f t="shared" si="6"/>
        <v>-8.0459770114942541E-2</v>
      </c>
      <c r="J91" s="82">
        <f t="shared" si="7"/>
        <v>-0.21250000000000002</v>
      </c>
      <c r="K91" s="82">
        <f t="shared" si="8"/>
        <v>-0.13749999999999996</v>
      </c>
      <c r="L91" s="81">
        <f t="shared" si="9"/>
        <v>0</v>
      </c>
    </row>
    <row r="92" spans="4:12" x14ac:dyDescent="0.3">
      <c r="D92" s="86"/>
      <c r="E92" s="1">
        <v>56</v>
      </c>
      <c r="F92" s="1"/>
      <c r="G92" s="34">
        <f t="shared" si="5"/>
        <v>0</v>
      </c>
      <c r="H92" s="34">
        <f t="shared" si="5"/>
        <v>0</v>
      </c>
      <c r="I92" s="34">
        <f t="shared" si="6"/>
        <v>-4.0000000000000036E-2</v>
      </c>
      <c r="J92" s="82">
        <f t="shared" si="7"/>
        <v>-0.125</v>
      </c>
      <c r="K92" s="82">
        <f t="shared" si="8"/>
        <v>-0.11111111111111116</v>
      </c>
      <c r="L92" s="81">
        <f t="shared" si="9"/>
        <v>0</v>
      </c>
    </row>
    <row r="93" spans="4:12" x14ac:dyDescent="0.3">
      <c r="D93" s="86"/>
      <c r="E93" s="1">
        <v>57</v>
      </c>
      <c r="F93" s="1"/>
      <c r="G93" s="34">
        <f t="shared" si="5"/>
        <v>0</v>
      </c>
      <c r="H93" s="34">
        <f t="shared" si="5"/>
        <v>0</v>
      </c>
      <c r="I93" s="34">
        <f t="shared" si="6"/>
        <v>-0.36842105263157898</v>
      </c>
      <c r="J93" s="82">
        <f t="shared" si="7"/>
        <v>-0.69047619047619047</v>
      </c>
      <c r="K93" s="82">
        <f t="shared" si="8"/>
        <v>-0.3928571428571429</v>
      </c>
      <c r="L93" s="81">
        <f t="shared" si="9"/>
        <v>0</v>
      </c>
    </row>
    <row r="94" spans="4:12" x14ac:dyDescent="0.3">
      <c r="D94" s="86"/>
      <c r="E94" s="1">
        <v>58</v>
      </c>
      <c r="F94" s="1"/>
      <c r="G94" s="34">
        <f t="shared" si="5"/>
        <v>0</v>
      </c>
      <c r="H94" s="34">
        <f t="shared" si="5"/>
        <v>0</v>
      </c>
      <c r="I94" s="34">
        <f t="shared" si="6"/>
        <v>-0.64544319600499378</v>
      </c>
      <c r="J94" s="82">
        <f t="shared" si="7"/>
        <v>-0.96126760563380287</v>
      </c>
      <c r="K94" s="82">
        <f t="shared" si="8"/>
        <v>-0.90845070422535212</v>
      </c>
      <c r="L94" s="81">
        <f t="shared" si="9"/>
        <v>0</v>
      </c>
    </row>
    <row r="95" spans="4:12" x14ac:dyDescent="0.3">
      <c r="D95" s="86"/>
      <c r="E95" s="1">
        <v>59</v>
      </c>
      <c r="F95" s="1"/>
      <c r="G95" s="34">
        <f t="shared" si="5"/>
        <v>0</v>
      </c>
      <c r="H95" s="34">
        <f t="shared" si="5"/>
        <v>0</v>
      </c>
      <c r="I95" s="34">
        <f t="shared" si="6"/>
        <v>-0.2989690721649485</v>
      </c>
      <c r="J95" s="82">
        <f t="shared" si="7"/>
        <v>-0.75</v>
      </c>
      <c r="K95" s="82">
        <f t="shared" si="8"/>
        <v>-0.375</v>
      </c>
      <c r="L95" s="81">
        <f t="shared" si="9"/>
        <v>0</v>
      </c>
    </row>
    <row r="96" spans="4:12" x14ac:dyDescent="0.3">
      <c r="D96" s="86"/>
      <c r="E96" s="1">
        <v>60</v>
      </c>
      <c r="F96" s="1"/>
      <c r="G96" s="34">
        <f t="shared" si="5"/>
        <v>0</v>
      </c>
      <c r="H96" s="34">
        <f t="shared" si="5"/>
        <v>0</v>
      </c>
      <c r="I96" s="34">
        <f t="shared" si="6"/>
        <v>7.1428571428571397E-2</v>
      </c>
      <c r="J96" s="82">
        <f t="shared" si="7"/>
        <v>-0.16000000000000003</v>
      </c>
      <c r="K96" s="82">
        <f t="shared" si="8"/>
        <v>-0.21333333333333337</v>
      </c>
      <c r="L96" s="81">
        <f t="shared" si="9"/>
        <v>0</v>
      </c>
    </row>
    <row r="97" spans="4:12" x14ac:dyDescent="0.3">
      <c r="D97" s="86"/>
      <c r="E97" s="1">
        <v>61</v>
      </c>
      <c r="F97" s="1"/>
      <c r="G97" s="34">
        <f t="shared" si="5"/>
        <v>0</v>
      </c>
      <c r="H97" s="34">
        <f t="shared" si="5"/>
        <v>0</v>
      </c>
      <c r="I97" s="34">
        <f t="shared" si="6"/>
        <v>-6.0000000000000053E-2</v>
      </c>
      <c r="J97" s="82">
        <f t="shared" si="7"/>
        <v>-0.91489361702127658</v>
      </c>
      <c r="K97" s="82">
        <f t="shared" si="8"/>
        <v>-0.87943262411347523</v>
      </c>
      <c r="L97" s="81">
        <f t="shared" si="9"/>
        <v>0</v>
      </c>
    </row>
    <row r="98" spans="4:12" x14ac:dyDescent="0.3">
      <c r="D98" s="86"/>
      <c r="E98" s="1">
        <v>62</v>
      </c>
      <c r="F98" s="1"/>
      <c r="G98" s="34">
        <f t="shared" si="5"/>
        <v>0</v>
      </c>
      <c r="H98" s="34">
        <f t="shared" si="5"/>
        <v>0</v>
      </c>
      <c r="I98" s="34">
        <f t="shared" si="6"/>
        <v>-0.20512820512820518</v>
      </c>
      <c r="J98" s="82">
        <f t="shared" si="7"/>
        <v>-0.30645161290322576</v>
      </c>
      <c r="K98" s="82">
        <f t="shared" si="8"/>
        <v>-0.29032258064516125</v>
      </c>
      <c r="L98" s="81">
        <f t="shared" si="9"/>
        <v>0</v>
      </c>
    </row>
    <row r="99" spans="4:12" x14ac:dyDescent="0.3">
      <c r="D99" s="86"/>
      <c r="E99" s="1">
        <v>63</v>
      </c>
      <c r="F99" s="1"/>
      <c r="G99" s="34">
        <f t="shared" si="5"/>
        <v>0</v>
      </c>
      <c r="H99" s="34">
        <f t="shared" si="5"/>
        <v>0</v>
      </c>
      <c r="I99" s="34">
        <f t="shared" si="6"/>
        <v>0</v>
      </c>
      <c r="J99" s="82">
        <f t="shared" si="7"/>
        <v>2.9090909090909092</v>
      </c>
      <c r="K99" s="82">
        <f t="shared" si="8"/>
        <v>0</v>
      </c>
      <c r="L99" s="81">
        <f t="shared" si="9"/>
        <v>0</v>
      </c>
    </row>
    <row r="100" spans="4:12" x14ac:dyDescent="0.3">
      <c r="D100" s="86"/>
      <c r="E100" s="1">
        <v>64</v>
      </c>
      <c r="F100" s="1"/>
      <c r="G100" s="34">
        <f t="shared" si="5"/>
        <v>0</v>
      </c>
      <c r="H100" s="34">
        <f t="shared" si="5"/>
        <v>0</v>
      </c>
      <c r="I100" s="34">
        <f t="shared" si="6"/>
        <v>0.15189873417721511</v>
      </c>
      <c r="J100" s="82">
        <f t="shared" si="7"/>
        <v>-0.73626373626373631</v>
      </c>
      <c r="K100" s="82">
        <f t="shared" si="8"/>
        <v>-0.19780219780219777</v>
      </c>
      <c r="L100" s="81">
        <f t="shared" si="9"/>
        <v>0</v>
      </c>
    </row>
    <row r="101" spans="4:12" x14ac:dyDescent="0.3">
      <c r="D101" s="86"/>
      <c r="E101" s="1">
        <v>65</v>
      </c>
      <c r="F101" s="1"/>
      <c r="G101" s="34">
        <f t="shared" si="5"/>
        <v>0</v>
      </c>
      <c r="H101" s="34">
        <f t="shared" si="5"/>
        <v>0</v>
      </c>
      <c r="I101" s="34">
        <f t="shared" si="6"/>
        <v>-9.4594594594594628E-2</v>
      </c>
      <c r="J101" s="82">
        <f t="shared" si="7"/>
        <v>-0.58208955223880599</v>
      </c>
      <c r="K101" s="82">
        <f t="shared" si="8"/>
        <v>-0.17910447761194026</v>
      </c>
      <c r="L101" s="81">
        <f t="shared" si="9"/>
        <v>0</v>
      </c>
    </row>
    <row r="102" spans="4:12" x14ac:dyDescent="0.3">
      <c r="D102" s="86"/>
      <c r="E102" s="1">
        <v>66</v>
      </c>
      <c r="F102" s="1"/>
      <c r="G102" s="34">
        <f t="shared" si="5"/>
        <v>0</v>
      </c>
      <c r="H102" s="34">
        <f t="shared" si="5"/>
        <v>0</v>
      </c>
      <c r="I102" s="34">
        <f t="shared" si="6"/>
        <v>-0.33796296296296291</v>
      </c>
      <c r="J102" s="82">
        <f t="shared" si="7"/>
        <v>-0.73426573426573427</v>
      </c>
      <c r="K102" s="82">
        <f t="shared" si="8"/>
        <v>-0.34965034965034969</v>
      </c>
      <c r="L102" s="81">
        <f t="shared" si="9"/>
        <v>0</v>
      </c>
    </row>
    <row r="103" spans="4:12" x14ac:dyDescent="0.3">
      <c r="D103" s="86"/>
      <c r="E103" s="1">
        <v>67</v>
      </c>
      <c r="F103" s="1"/>
      <c r="G103" s="34">
        <f t="shared" si="5"/>
        <v>0</v>
      </c>
      <c r="H103" s="34">
        <f t="shared" si="5"/>
        <v>0</v>
      </c>
      <c r="I103" s="34">
        <f t="shared" si="6"/>
        <v>1.0909090909090908</v>
      </c>
      <c r="J103" s="82">
        <f t="shared" si="7"/>
        <v>-0.5</v>
      </c>
      <c r="K103" s="82">
        <f t="shared" si="8"/>
        <v>-0.73913043478260865</v>
      </c>
      <c r="L103" s="81">
        <f t="shared" si="9"/>
        <v>0</v>
      </c>
    </row>
    <row r="104" spans="4:12" x14ac:dyDescent="0.3">
      <c r="D104" s="86"/>
      <c r="E104" s="1">
        <v>68</v>
      </c>
      <c r="F104" s="1"/>
      <c r="G104" s="34">
        <f t="shared" si="5"/>
        <v>0</v>
      </c>
      <c r="H104" s="34">
        <f t="shared" si="5"/>
        <v>0</v>
      </c>
      <c r="I104" s="34">
        <f t="shared" si="6"/>
        <v>2.2727272727272707E-2</v>
      </c>
      <c r="J104" s="82">
        <f t="shared" si="7"/>
        <v>-0.66666666666666674</v>
      </c>
      <c r="K104" s="82">
        <f t="shared" si="8"/>
        <v>-0.64444444444444438</v>
      </c>
      <c r="L104" s="81">
        <f t="shared" si="9"/>
        <v>0</v>
      </c>
    </row>
    <row r="105" spans="4:12" x14ac:dyDescent="0.3">
      <c r="D105" s="86"/>
      <c r="E105" s="1">
        <v>69</v>
      </c>
      <c r="F105" s="1"/>
      <c r="G105" s="34">
        <f t="shared" si="5"/>
        <v>0</v>
      </c>
      <c r="H105" s="34">
        <f t="shared" si="5"/>
        <v>0</v>
      </c>
      <c r="I105" s="34">
        <f t="shared" si="6"/>
        <v>-0.70653311406787256</v>
      </c>
      <c r="J105" s="82">
        <f t="shared" si="7"/>
        <v>-0.99490575649516044</v>
      </c>
      <c r="K105" s="82">
        <f t="shared" si="8"/>
        <v>-0.99184921039225671</v>
      </c>
      <c r="L105" s="81">
        <f t="shared" si="9"/>
        <v>0</v>
      </c>
    </row>
    <row r="106" spans="4:12" x14ac:dyDescent="0.3">
      <c r="D106" s="86"/>
      <c r="E106" s="1">
        <v>70</v>
      </c>
      <c r="F106" s="1"/>
      <c r="G106" s="34">
        <f t="shared" si="5"/>
        <v>0</v>
      </c>
      <c r="H106" s="34">
        <f t="shared" si="5"/>
        <v>0</v>
      </c>
      <c r="I106" s="34">
        <f t="shared" si="6"/>
        <v>-0.68532289628180032</v>
      </c>
      <c r="J106" s="82">
        <f t="shared" si="7"/>
        <v>-0.97885572139303478</v>
      </c>
      <c r="K106" s="82">
        <f t="shared" si="8"/>
        <v>-0.95771144278606968</v>
      </c>
      <c r="L106" s="81">
        <f t="shared" si="9"/>
        <v>0</v>
      </c>
    </row>
    <row r="107" spans="4:12" x14ac:dyDescent="0.3">
      <c r="D107" s="86"/>
      <c r="E107" s="1">
        <v>71</v>
      </c>
      <c r="F107" s="1"/>
      <c r="G107" s="34">
        <f t="shared" si="5"/>
        <v>0</v>
      </c>
      <c r="H107" s="34">
        <f t="shared" si="5"/>
        <v>0</v>
      </c>
      <c r="I107" s="34">
        <f t="shared" si="6"/>
        <v>-0.13978494623655913</v>
      </c>
      <c r="J107" s="82">
        <f t="shared" si="7"/>
        <v>-0.9</v>
      </c>
      <c r="K107" s="82">
        <f t="shared" si="8"/>
        <v>-0.91249999999999998</v>
      </c>
      <c r="L107" s="81">
        <f t="shared" si="9"/>
        <v>0</v>
      </c>
    </row>
    <row r="108" spans="4:12" x14ac:dyDescent="0.3">
      <c r="D108" s="86"/>
      <c r="E108" s="1">
        <v>72</v>
      </c>
      <c r="F108" s="1"/>
      <c r="G108" s="34">
        <f t="shared" si="5"/>
        <v>0</v>
      </c>
      <c r="H108" s="34">
        <f t="shared" si="5"/>
        <v>0</v>
      </c>
      <c r="I108" s="34">
        <f t="shared" si="6"/>
        <v>-2.1276595744680882E-2</v>
      </c>
      <c r="J108" s="82">
        <f t="shared" si="7"/>
        <v>-0.39130434782608692</v>
      </c>
      <c r="K108" s="82">
        <f t="shared" si="8"/>
        <v>-0.69565217391304346</v>
      </c>
      <c r="L108" s="81">
        <f t="shared" si="9"/>
        <v>0</v>
      </c>
    </row>
    <row r="109" spans="4:12" x14ac:dyDescent="0.3">
      <c r="D109" s="86"/>
      <c r="E109" s="3" t="s">
        <v>3</v>
      </c>
      <c r="F109" s="3"/>
      <c r="G109" s="35">
        <f t="shared" ref="G109:L109" si="10">AVERAGE(G85:G108)</f>
        <v>0</v>
      </c>
      <c r="H109" s="35">
        <f t="shared" si="10"/>
        <v>0</v>
      </c>
      <c r="I109" s="35">
        <f t="shared" si="10"/>
        <v>-0.11346025597859227</v>
      </c>
      <c r="J109" s="35">
        <f t="shared" si="10"/>
        <v>-0.44856467543969653</v>
      </c>
      <c r="K109" s="35">
        <f t="shared" si="10"/>
        <v>-0.4253653189391719</v>
      </c>
      <c r="L109" s="36">
        <f t="shared" si="10"/>
        <v>0</v>
      </c>
    </row>
    <row r="110" spans="4:12" x14ac:dyDescent="0.3">
      <c r="D110" s="86" t="s">
        <v>15</v>
      </c>
      <c r="E110" s="1">
        <v>73</v>
      </c>
      <c r="F110" s="1"/>
      <c r="G110" s="34">
        <f t="shared" si="5"/>
        <v>0</v>
      </c>
      <c r="H110" s="34">
        <f t="shared" si="5"/>
        <v>-0.25937500000000002</v>
      </c>
      <c r="I110" s="34">
        <f t="shared" si="5"/>
        <v>-0.92194092827004215</v>
      </c>
      <c r="J110" s="82">
        <f t="shared" si="7"/>
        <v>-0.72972972972972971</v>
      </c>
      <c r="K110" s="82">
        <f t="shared" si="8"/>
        <v>-0.72972972972972971</v>
      </c>
      <c r="L110" s="81">
        <f t="shared" si="8"/>
        <v>0</v>
      </c>
    </row>
    <row r="111" spans="4:12" x14ac:dyDescent="0.3">
      <c r="D111" s="86"/>
      <c r="E111" s="1">
        <v>74</v>
      </c>
      <c r="F111" s="1"/>
      <c r="G111" s="34">
        <f t="shared" ref="G111:H111" si="11" xml:space="preserve"> -1 + G31/F31 * 1</f>
        <v>0</v>
      </c>
      <c r="H111" s="34">
        <f t="shared" si="11"/>
        <v>-0.21739130434782605</v>
      </c>
      <c r="I111" s="34">
        <f t="shared" si="5"/>
        <v>-0.11805555555555558</v>
      </c>
      <c r="J111" s="82">
        <f t="shared" si="7"/>
        <v>-0.94488188976377951</v>
      </c>
      <c r="K111" s="82">
        <f t="shared" si="8"/>
        <v>-0.94488188976377951</v>
      </c>
      <c r="L111" s="81">
        <f t="shared" si="8"/>
        <v>0</v>
      </c>
    </row>
    <row r="112" spans="4:12" x14ac:dyDescent="0.3">
      <c r="D112" s="86"/>
      <c r="E112" s="1">
        <v>75</v>
      </c>
      <c r="F112" s="1"/>
      <c r="G112" s="34">
        <f t="shared" ref="G112:I127" si="12" xml:space="preserve"> -1 + G32/F32 * 1</f>
        <v>0</v>
      </c>
      <c r="H112" s="34">
        <f t="shared" si="12"/>
        <v>-0.77243589743589747</v>
      </c>
      <c r="I112" s="34">
        <f t="shared" si="12"/>
        <v>0.60563380281690149</v>
      </c>
      <c r="J112" s="82">
        <f t="shared" si="7"/>
        <v>-0.77192982456140347</v>
      </c>
      <c r="K112" s="82">
        <f t="shared" si="8"/>
        <v>-0.77192982456140347</v>
      </c>
      <c r="L112" s="81">
        <f t="shared" si="8"/>
        <v>0</v>
      </c>
    </row>
    <row r="113" spans="4:12" x14ac:dyDescent="0.3">
      <c r="D113" s="86"/>
      <c r="E113" s="1">
        <v>76</v>
      </c>
      <c r="F113" s="1"/>
      <c r="G113" s="34">
        <f t="shared" ref="G113:H113" si="13" xml:space="preserve"> -1 + G33/F33 * 1</f>
        <v>0</v>
      </c>
      <c r="H113" s="34">
        <f t="shared" si="13"/>
        <v>-0.11111111111111116</v>
      </c>
      <c r="I113" s="34">
        <f t="shared" si="12"/>
        <v>0</v>
      </c>
      <c r="J113" s="82">
        <f t="shared" si="7"/>
        <v>0.4375</v>
      </c>
      <c r="K113" s="82">
        <f t="shared" si="8"/>
        <v>0.4375</v>
      </c>
      <c r="L113" s="81">
        <f t="shared" si="8"/>
        <v>0</v>
      </c>
    </row>
    <row r="114" spans="4:12" x14ac:dyDescent="0.3">
      <c r="D114" s="86"/>
      <c r="E114" s="1">
        <v>77</v>
      </c>
      <c r="F114" s="1"/>
      <c r="G114" s="34">
        <f t="shared" ref="G114:H114" si="14" xml:space="preserve"> -1 + G34/F34 * 1</f>
        <v>0</v>
      </c>
      <c r="H114" s="34">
        <f t="shared" si="14"/>
        <v>-0.72662977713553967</v>
      </c>
      <c r="I114" s="34">
        <f t="shared" si="12"/>
        <v>-0.94554987322188322</v>
      </c>
      <c r="J114" s="82">
        <f t="shared" si="7"/>
        <v>-0.9905288082083662</v>
      </c>
      <c r="K114" s="82">
        <f t="shared" si="8"/>
        <v>-0.9905288082083662</v>
      </c>
      <c r="L114" s="81">
        <f t="shared" si="8"/>
        <v>0</v>
      </c>
    </row>
    <row r="115" spans="4:12" x14ac:dyDescent="0.3">
      <c r="D115" s="86"/>
      <c r="E115" s="1">
        <v>78</v>
      </c>
      <c r="F115" s="1"/>
      <c r="G115" s="34">
        <f t="shared" ref="G115:H115" si="15" xml:space="preserve"> -1 + G35/F35 * 1</f>
        <v>-3.0735162024231322E-5</v>
      </c>
      <c r="H115" s="34">
        <f t="shared" si="15"/>
        <v>-0.89525134835458098</v>
      </c>
      <c r="I115" s="34">
        <f t="shared" si="12"/>
        <v>-0.58730927230046948</v>
      </c>
      <c r="J115" s="82">
        <f t="shared" si="7"/>
        <v>-0.99962671975541262</v>
      </c>
      <c r="K115" s="82">
        <f t="shared" si="8"/>
        <v>-0.99962671975541262</v>
      </c>
      <c r="L115" s="81">
        <f t="shared" si="8"/>
        <v>0</v>
      </c>
    </row>
    <row r="116" spans="4:12" x14ac:dyDescent="0.3">
      <c r="D116" s="86"/>
      <c r="E116" s="1">
        <v>79</v>
      </c>
      <c r="F116" s="1"/>
      <c r="G116" s="34">
        <f t="shared" ref="G116:H116" si="16" xml:space="preserve"> -1 + G36/F36 * 1</f>
        <v>-5.2631578947368585E-3</v>
      </c>
      <c r="H116" s="34">
        <f t="shared" si="16"/>
        <v>-0.12698412698412698</v>
      </c>
      <c r="I116" s="34">
        <f t="shared" si="12"/>
        <v>-4.8484848484848464E-2</v>
      </c>
      <c r="J116" s="82">
        <f t="shared" si="7"/>
        <v>-0.90445859872611467</v>
      </c>
      <c r="K116" s="82">
        <f t="shared" si="8"/>
        <v>-0.27388535031847139</v>
      </c>
      <c r="L116" s="81">
        <f t="shared" si="8"/>
        <v>0</v>
      </c>
    </row>
    <row r="117" spans="4:12" x14ac:dyDescent="0.3">
      <c r="D117" s="86"/>
      <c r="E117" s="1">
        <v>80</v>
      </c>
      <c r="F117" s="1"/>
      <c r="G117" s="34">
        <f t="shared" ref="G117:H117" si="17" xml:space="preserve"> -1 + G37/F37 * 1</f>
        <v>0</v>
      </c>
      <c r="H117" s="34">
        <f t="shared" si="17"/>
        <v>-0.21052631578947367</v>
      </c>
      <c r="I117" s="34">
        <f t="shared" si="12"/>
        <v>0</v>
      </c>
      <c r="J117" s="82">
        <f t="shared" si="7"/>
        <v>-0.53333333333333333</v>
      </c>
      <c r="K117" s="82">
        <f t="shared" si="8"/>
        <v>-0.30000000000000004</v>
      </c>
      <c r="L117" s="81">
        <f t="shared" si="8"/>
        <v>0</v>
      </c>
    </row>
    <row r="118" spans="4:12" x14ac:dyDescent="0.3">
      <c r="D118" s="86"/>
      <c r="E118" s="1">
        <v>81</v>
      </c>
      <c r="F118" s="1"/>
      <c r="G118" s="34">
        <f t="shared" ref="G118:H118" si="18" xml:space="preserve"> -1 + G38/F38 * 1</f>
        <v>-1.1009376318826813E-4</v>
      </c>
      <c r="H118" s="34">
        <f t="shared" si="18"/>
        <v>-0.50283522654285873</v>
      </c>
      <c r="I118" s="34">
        <f t="shared" si="12"/>
        <v>-0.66672818544219692</v>
      </c>
      <c r="J118" s="82">
        <f t="shared" si="7"/>
        <v>-0.9914719238010854</v>
      </c>
      <c r="K118" s="82">
        <f t="shared" si="8"/>
        <v>-0.97286521209436261</v>
      </c>
      <c r="L118" s="81">
        <f t="shared" si="8"/>
        <v>-5.1948051948051965E-2</v>
      </c>
    </row>
    <row r="119" spans="4:12" x14ac:dyDescent="0.3">
      <c r="D119" s="86"/>
      <c r="E119" s="1">
        <v>82</v>
      </c>
      <c r="F119" s="1"/>
      <c r="G119" s="34">
        <f t="shared" ref="G119:H119" si="19" xml:space="preserve"> -1 + G39/F39 * 1</f>
        <v>0</v>
      </c>
      <c r="H119" s="34">
        <f t="shared" si="19"/>
        <v>-0.52272727272727271</v>
      </c>
      <c r="I119" s="34">
        <f t="shared" si="12"/>
        <v>0</v>
      </c>
      <c r="J119" s="82">
        <f t="shared" si="7"/>
        <v>-0.65476190476190477</v>
      </c>
      <c r="K119" s="82">
        <f t="shared" si="8"/>
        <v>-0.69047619047619047</v>
      </c>
      <c r="L119" s="81">
        <f t="shared" si="8"/>
        <v>-3.4482758620689613E-2</v>
      </c>
    </row>
    <row r="120" spans="4:12" x14ac:dyDescent="0.3">
      <c r="D120" s="86"/>
      <c r="E120" s="1">
        <v>83</v>
      </c>
      <c r="F120" s="1"/>
      <c r="G120" s="34">
        <f t="shared" ref="G120:H120" si="20" xml:space="preserve"> -1 + G40/F40 * 1</f>
        <v>0</v>
      </c>
      <c r="H120" s="34">
        <f t="shared" si="20"/>
        <v>-0.56803005008347252</v>
      </c>
      <c r="I120" s="34">
        <f t="shared" si="12"/>
        <v>-0.62222222222222223</v>
      </c>
      <c r="J120" s="82">
        <f t="shared" si="7"/>
        <v>-0.97186700767263423</v>
      </c>
      <c r="K120" s="82">
        <f t="shared" si="8"/>
        <v>-0.90792838874680304</v>
      </c>
      <c r="L120" s="81">
        <f t="shared" si="8"/>
        <v>0</v>
      </c>
    </row>
    <row r="121" spans="4:12" x14ac:dyDescent="0.3">
      <c r="D121" s="86"/>
      <c r="E121" s="1">
        <v>84</v>
      </c>
      <c r="F121" s="1"/>
      <c r="G121" s="34">
        <f t="shared" ref="G121:H121" si="21" xml:space="preserve"> -1 + G41/F41 * 1</f>
        <v>0</v>
      </c>
      <c r="H121" s="34">
        <f t="shared" si="21"/>
        <v>-0.12903225806451613</v>
      </c>
      <c r="I121" s="34">
        <f t="shared" si="12"/>
        <v>0</v>
      </c>
      <c r="J121" s="82">
        <f t="shared" si="7"/>
        <v>-0.14814814814814814</v>
      </c>
      <c r="K121" s="82">
        <f t="shared" si="8"/>
        <v>-7.407407407407407E-2</v>
      </c>
      <c r="L121" s="81">
        <f t="shared" si="8"/>
        <v>0</v>
      </c>
    </row>
    <row r="122" spans="4:12" x14ac:dyDescent="0.3">
      <c r="D122" s="86"/>
      <c r="E122" s="1">
        <v>85</v>
      </c>
      <c r="F122" s="1"/>
      <c r="G122" s="34">
        <f t="shared" ref="G122:H122" si="22" xml:space="preserve"> -1 + G42/F42 * 1</f>
        <v>0</v>
      </c>
      <c r="H122" s="34">
        <f t="shared" si="22"/>
        <v>-0.63389656938044037</v>
      </c>
      <c r="I122" s="34">
        <f t="shared" si="12"/>
        <v>-0.56503496503496509</v>
      </c>
      <c r="J122" s="82">
        <f t="shared" si="7"/>
        <v>-0.962486602357985</v>
      </c>
      <c r="K122" s="82">
        <f t="shared" si="8"/>
        <v>-0.88317256162915325</v>
      </c>
      <c r="L122" s="81">
        <f t="shared" si="8"/>
        <v>0</v>
      </c>
    </row>
    <row r="123" spans="4:12" x14ac:dyDescent="0.3">
      <c r="D123" s="86"/>
      <c r="E123" s="1">
        <v>86</v>
      </c>
      <c r="F123" s="1"/>
      <c r="G123" s="34">
        <f t="shared" ref="G123:H123" si="23" xml:space="preserve"> -1 + G43/F43 * 1</f>
        <v>0</v>
      </c>
      <c r="H123" s="34">
        <f t="shared" si="23"/>
        <v>-0.46081955427749821</v>
      </c>
      <c r="I123" s="34">
        <f t="shared" si="12"/>
        <v>-0.36533333333333329</v>
      </c>
      <c r="J123" s="82">
        <f t="shared" si="7"/>
        <v>-0.91596638655462181</v>
      </c>
      <c r="K123" s="82">
        <f t="shared" si="8"/>
        <v>-0.73949579831932777</v>
      </c>
      <c r="L123" s="81">
        <f t="shared" si="8"/>
        <v>0</v>
      </c>
    </row>
    <row r="124" spans="4:12" x14ac:dyDescent="0.3">
      <c r="D124" s="86"/>
      <c r="E124" s="1">
        <v>87</v>
      </c>
      <c r="F124" s="1"/>
      <c r="G124" s="34">
        <f t="shared" ref="G124:H124" si="24" xml:space="preserve"> -1 + G44/F44 * 1</f>
        <v>-1.4098572519531949E-3</v>
      </c>
      <c r="H124" s="34">
        <f t="shared" si="24"/>
        <v>-0.42843696688040478</v>
      </c>
      <c r="I124" s="34">
        <f t="shared" si="12"/>
        <v>-0.62885961300946891</v>
      </c>
      <c r="J124" s="82">
        <f t="shared" si="7"/>
        <v>-0.98252911813643928</v>
      </c>
      <c r="K124" s="82">
        <f t="shared" si="8"/>
        <v>-0.96311702717692738</v>
      </c>
      <c r="L124" s="81">
        <f t="shared" si="8"/>
        <v>-6.3492063492063489E-2</v>
      </c>
    </row>
    <row r="125" spans="4:12" x14ac:dyDescent="0.3">
      <c r="D125" s="86"/>
      <c r="E125" s="1">
        <v>88</v>
      </c>
      <c r="F125" s="1"/>
      <c r="G125" s="34">
        <f t="shared" ref="G125:H125" si="25" xml:space="preserve"> -1 + G45/F45 * 1</f>
        <v>-7.6573976181825376E-2</v>
      </c>
      <c r="H125" s="34">
        <f t="shared" si="25"/>
        <v>-0.71803681442602829</v>
      </c>
      <c r="I125" s="34">
        <f t="shared" si="12"/>
        <v>-0.95871041770769716</v>
      </c>
      <c r="J125" s="82">
        <f t="shared" si="7"/>
        <v>-0.99596593455849391</v>
      </c>
      <c r="K125" s="82">
        <f t="shared" si="8"/>
        <v>-0.99596593455849391</v>
      </c>
      <c r="L125" s="81">
        <f t="shared" si="8"/>
        <v>0</v>
      </c>
    </row>
    <row r="126" spans="4:12" x14ac:dyDescent="0.3">
      <c r="D126" s="86"/>
      <c r="E126" s="1">
        <v>89</v>
      </c>
      <c r="F126" s="1"/>
      <c r="G126" s="34">
        <f t="shared" ref="G126:H126" si="26" xml:space="preserve"> -1 + G46/F46 * 1</f>
        <v>-7.0615048243349854E-5</v>
      </c>
      <c r="H126" s="34">
        <f t="shared" si="26"/>
        <v>-0.56386920110202565</v>
      </c>
      <c r="I126" s="34">
        <f t="shared" si="12"/>
        <v>-0.93827457854223884</v>
      </c>
      <c r="J126" s="82">
        <f t="shared" si="7"/>
        <v>-0.99960650577124865</v>
      </c>
      <c r="K126" s="82">
        <f t="shared" si="8"/>
        <v>-0.99960650577124865</v>
      </c>
      <c r="L126" s="81">
        <f t="shared" si="8"/>
        <v>0</v>
      </c>
    </row>
    <row r="127" spans="4:12" x14ac:dyDescent="0.3">
      <c r="D127" s="86"/>
      <c r="E127" s="1">
        <v>90</v>
      </c>
      <c r="F127" s="1"/>
      <c r="G127" s="34">
        <f t="shared" ref="G127:H127" si="27" xml:space="preserve"> -1 + G47/F47 * 1</f>
        <v>-1.5206234556197629E-5</v>
      </c>
      <c r="H127" s="34">
        <f t="shared" si="27"/>
        <v>-0.67228545577579579</v>
      </c>
      <c r="I127" s="34">
        <f t="shared" si="12"/>
        <v>-0.87009883532086674</v>
      </c>
      <c r="J127" s="82">
        <f t="shared" si="7"/>
        <v>-0.96856581532416508</v>
      </c>
      <c r="K127" s="82">
        <f t="shared" si="8"/>
        <v>-0.96856581532416508</v>
      </c>
      <c r="L127" s="81">
        <f t="shared" si="8"/>
        <v>-3.4090909090909061E-2</v>
      </c>
    </row>
    <row r="128" spans="4:12" x14ac:dyDescent="0.3">
      <c r="D128" s="86"/>
      <c r="E128" s="1">
        <v>91</v>
      </c>
      <c r="F128" s="1"/>
      <c r="G128" s="34">
        <f t="shared" ref="G128:I133" si="28" xml:space="preserve"> -1 + G48/F48 * 1</f>
        <v>0</v>
      </c>
      <c r="H128" s="34">
        <f t="shared" si="28"/>
        <v>-0.58930891412765596</v>
      </c>
      <c r="I128" s="34">
        <f t="shared" si="28"/>
        <v>0.5828868819837747</v>
      </c>
      <c r="J128" s="82">
        <f t="shared" si="7"/>
        <v>-0.99393998001482775</v>
      </c>
      <c r="K128" s="82">
        <f t="shared" si="8"/>
        <v>-0.99393998001482775</v>
      </c>
      <c r="L128" s="81">
        <f t="shared" si="8"/>
        <v>-3.1914893617021267E-2</v>
      </c>
    </row>
    <row r="129" spans="4:12" x14ac:dyDescent="0.3">
      <c r="D129" s="86"/>
      <c r="E129" s="1">
        <v>92</v>
      </c>
      <c r="F129" s="11"/>
      <c r="G129" s="34"/>
      <c r="H129" s="34">
        <f t="shared" ref="H129" si="29" xml:space="preserve"> -1 + H49/G49 * 1</f>
        <v>-0.59303704205552066</v>
      </c>
      <c r="I129" s="34">
        <f t="shared" si="28"/>
        <v>-0.64890229944854849</v>
      </c>
      <c r="J129" s="82">
        <f t="shared" si="7"/>
        <v>-0.98773115220483643</v>
      </c>
      <c r="K129" s="82">
        <f t="shared" si="8"/>
        <v>-0.95750355618776672</v>
      </c>
      <c r="L129" s="81">
        <f t="shared" si="8"/>
        <v>-4.3478260869565188E-2</v>
      </c>
    </row>
    <row r="130" spans="4:12" x14ac:dyDescent="0.3">
      <c r="D130" s="86"/>
      <c r="E130" s="1">
        <v>93</v>
      </c>
      <c r="F130" s="1"/>
      <c r="G130" s="34">
        <f t="shared" ref="G130:H130" si="30" xml:space="preserve"> -1 + G50/F50 * 1</f>
        <v>-3.4740780331373733E-3</v>
      </c>
      <c r="H130" s="34">
        <f t="shared" si="30"/>
        <v>-0.65915795119334941</v>
      </c>
      <c r="I130" s="34">
        <f t="shared" si="28"/>
        <v>-0.36506687647521641</v>
      </c>
      <c r="J130" s="82">
        <f t="shared" si="7"/>
        <v>-0.76703841387856264</v>
      </c>
      <c r="K130" s="82">
        <f t="shared" si="8"/>
        <v>-0.60099132589838911</v>
      </c>
      <c r="L130" s="81">
        <f t="shared" si="8"/>
        <v>0</v>
      </c>
    </row>
    <row r="131" spans="4:12" x14ac:dyDescent="0.3">
      <c r="D131" s="86"/>
      <c r="E131" s="1">
        <v>94</v>
      </c>
      <c r="F131" s="1"/>
      <c r="G131" s="34">
        <f t="shared" ref="G131:H131" si="31" xml:space="preserve"> -1 + G51/F51 * 1</f>
        <v>-1.4950060436414558E-2</v>
      </c>
      <c r="H131" s="34">
        <f t="shared" si="31"/>
        <v>-0.54491733402221643</v>
      </c>
      <c r="I131" s="34">
        <f t="shared" si="28"/>
        <v>-0.42035052863123534</v>
      </c>
      <c r="J131" s="82">
        <f t="shared" si="7"/>
        <v>-0.95801199657240788</v>
      </c>
      <c r="K131" s="82">
        <f t="shared" si="8"/>
        <v>-0.83584282041865587</v>
      </c>
      <c r="L131" s="81">
        <f t="shared" si="8"/>
        <v>-1.1661807580174877E-2</v>
      </c>
    </row>
    <row r="132" spans="4:12" x14ac:dyDescent="0.3">
      <c r="D132" s="86"/>
      <c r="E132" s="1">
        <v>95</v>
      </c>
      <c r="F132" s="1"/>
      <c r="G132" s="34">
        <f t="shared" ref="G132:H132" si="32" xml:space="preserve"> -1 + G52/F52 * 1</f>
        <v>0</v>
      </c>
      <c r="H132" s="34">
        <f t="shared" si="32"/>
        <v>-0.64425572068884174</v>
      </c>
      <c r="I132" s="34">
        <f t="shared" si="28"/>
        <v>-0.19761273209549068</v>
      </c>
      <c r="J132" s="82">
        <f t="shared" si="7"/>
        <v>-0.87355371900826451</v>
      </c>
      <c r="K132" s="82">
        <f t="shared" si="8"/>
        <v>-0.70578512396694215</v>
      </c>
      <c r="L132" s="81">
        <f t="shared" si="8"/>
        <v>-9.1503267973856217E-2</v>
      </c>
    </row>
    <row r="133" spans="4:12" x14ac:dyDescent="0.3">
      <c r="D133" s="86"/>
      <c r="E133" s="1">
        <v>96</v>
      </c>
      <c r="F133" s="1"/>
      <c r="G133" s="34">
        <f t="shared" ref="G133:J158" si="33" xml:space="preserve"> -1 + G53/F53 * 1</f>
        <v>-1.0452156840099369E-2</v>
      </c>
      <c r="H133" s="34">
        <f t="shared" si="33"/>
        <v>-0.5655345471521942</v>
      </c>
      <c r="I133" s="34">
        <f t="shared" si="28"/>
        <v>-0.39704499664204163</v>
      </c>
      <c r="J133" s="82">
        <f t="shared" si="7"/>
        <v>-0.93985297393628875</v>
      </c>
      <c r="K133" s="82">
        <f t="shared" si="8"/>
        <v>-0.75740699487636443</v>
      </c>
      <c r="L133" s="81">
        <f t="shared" si="8"/>
        <v>-1.1111111111111072E-2</v>
      </c>
    </row>
    <row r="134" spans="4:12" x14ac:dyDescent="0.3">
      <c r="D134" s="86"/>
      <c r="E134" s="3" t="s">
        <v>4</v>
      </c>
      <c r="F134" s="3"/>
      <c r="G134" s="35">
        <f t="shared" ref="G134:L134" si="34">AVERAGE(G110:G133)</f>
        <v>-4.8847798628773378E-3</v>
      </c>
      <c r="H134" s="35">
        <f t="shared" si="34"/>
        <v>-0.50482857331911035</v>
      </c>
      <c r="I134" s="35">
        <f t="shared" si="34"/>
        <v>-0.37821080737240176</v>
      </c>
      <c r="J134" s="35">
        <f t="shared" si="34"/>
        <v>-0.8145202702825024</v>
      </c>
      <c r="K134" s="35">
        <f t="shared" si="34"/>
        <v>-0.7341591513279524</v>
      </c>
      <c r="L134" s="36">
        <f t="shared" si="34"/>
        <v>-1.5570130179310115E-2</v>
      </c>
    </row>
    <row r="135" spans="4:12" x14ac:dyDescent="0.3">
      <c r="D135" s="86" t="s">
        <v>16</v>
      </c>
      <c r="E135" s="1">
        <v>97</v>
      </c>
      <c r="F135" s="1"/>
      <c r="G135" s="34">
        <f t="shared" si="33"/>
        <v>-2.3860653781915264E-4</v>
      </c>
      <c r="H135" s="34">
        <f t="shared" si="33"/>
        <v>-0.17852028639618134</v>
      </c>
      <c r="I135" s="34">
        <f t="shared" si="33"/>
        <v>0</v>
      </c>
      <c r="J135" s="82">
        <f t="shared" si="7"/>
        <v>-0.70976176641487509</v>
      </c>
      <c r="K135" s="82">
        <f t="shared" si="8"/>
        <v>-8.7158628704242513E-4</v>
      </c>
      <c r="L135" s="81">
        <f t="shared" si="8"/>
        <v>-5.0050050050050032E-3</v>
      </c>
    </row>
    <row r="136" spans="4:12" x14ac:dyDescent="0.3">
      <c r="D136" s="86"/>
      <c r="E136" s="1">
        <v>98</v>
      </c>
      <c r="F136" s="11"/>
      <c r="G136" s="34"/>
      <c r="H136" s="34">
        <f t="shared" ref="H136" si="35" xml:space="preserve"> -1 + H56/G56 * 1</f>
        <v>-0.57095280603486331</v>
      </c>
      <c r="I136" s="34">
        <f t="shared" si="33"/>
        <v>-0.48800228636753362</v>
      </c>
      <c r="J136" s="82">
        <f t="shared" si="7"/>
        <v>-0.93757117020564007</v>
      </c>
      <c r="K136" s="82">
        <f t="shared" si="8"/>
        <v>-0.82742760175943908</v>
      </c>
      <c r="L136" s="81">
        <f t="shared" si="8"/>
        <v>-2.2889842632331958E-2</v>
      </c>
    </row>
    <row r="137" spans="4:12" x14ac:dyDescent="0.3">
      <c r="D137" s="86"/>
      <c r="E137" s="1">
        <v>99</v>
      </c>
      <c r="F137" s="1"/>
      <c r="G137" s="34">
        <f t="shared" si="33"/>
        <v>-4.0899795501022629E-3</v>
      </c>
      <c r="H137" s="34">
        <f t="shared" ref="H137" si="36" xml:space="preserve"> -1 + H57/G57 * 1</f>
        <v>-0.50513347022587274</v>
      </c>
      <c r="I137" s="34">
        <f t="shared" si="33"/>
        <v>0</v>
      </c>
      <c r="J137" s="82">
        <f t="shared" si="7"/>
        <v>10.107883817427386</v>
      </c>
      <c r="K137" s="82">
        <f t="shared" si="8"/>
        <v>-0.74273858921161828</v>
      </c>
      <c r="L137" s="81">
        <f t="shared" si="8"/>
        <v>-8.9652596189764289E-3</v>
      </c>
    </row>
    <row r="138" spans="4:12" x14ac:dyDescent="0.3">
      <c r="D138" s="86"/>
      <c r="E138" s="1">
        <v>100</v>
      </c>
      <c r="F138" s="1"/>
      <c r="G138" s="34">
        <f t="shared" si="33"/>
        <v>-7.0012859504806624E-3</v>
      </c>
      <c r="H138" s="34">
        <f t="shared" ref="H138" si="37" xml:space="preserve"> -1 + H58/G58 * 1</f>
        <v>-0.73561679235088206</v>
      </c>
      <c r="I138" s="34">
        <f t="shared" si="33"/>
        <v>-0.48182868313488536</v>
      </c>
      <c r="J138" s="82">
        <f t="shared" si="7"/>
        <v>-0.96088056246248821</v>
      </c>
      <c r="K138" s="82">
        <f t="shared" si="8"/>
        <v>-0.75047157678127407</v>
      </c>
      <c r="L138" s="81">
        <f t="shared" si="8"/>
        <v>-1.6438356164383605E-2</v>
      </c>
    </row>
    <row r="139" spans="4:12" x14ac:dyDescent="0.3">
      <c r="D139" s="86"/>
      <c r="E139" s="1">
        <v>101</v>
      </c>
      <c r="F139" s="1"/>
      <c r="G139" s="34">
        <f t="shared" si="33"/>
        <v>-6.4149560117302551E-3</v>
      </c>
      <c r="H139" s="34">
        <f t="shared" ref="H139" si="38" xml:space="preserve"> -1 + H59/G59 * 1</f>
        <v>-0.58448625714812763</v>
      </c>
      <c r="I139" s="34">
        <f t="shared" si="33"/>
        <v>-0.17003329633740294</v>
      </c>
      <c r="J139" s="82">
        <f t="shared" si="7"/>
        <v>-0.8365873228135865</v>
      </c>
      <c r="K139" s="82">
        <f t="shared" si="8"/>
        <v>-0.52875100294196309</v>
      </c>
      <c r="L139" s="81">
        <f t="shared" si="8"/>
        <v>-1.3093289689034338E-2</v>
      </c>
    </row>
    <row r="140" spans="4:12" x14ac:dyDescent="0.3">
      <c r="D140" s="86"/>
      <c r="E140" s="1">
        <v>102</v>
      </c>
      <c r="F140" s="1"/>
      <c r="G140" s="34">
        <f t="shared" si="33"/>
        <v>-1.2828736369467908E-3</v>
      </c>
      <c r="H140" s="34">
        <f t="shared" ref="H140" si="39" xml:space="preserve"> -1 + H60/G60 * 1</f>
        <v>-0.59280667951188182</v>
      </c>
      <c r="I140" s="34">
        <f t="shared" si="33"/>
        <v>-0.21293375394321767</v>
      </c>
      <c r="J140" s="82">
        <f t="shared" si="7"/>
        <v>1.3326653306613228</v>
      </c>
      <c r="K140" s="82">
        <f t="shared" si="8"/>
        <v>-0.48296593186372749</v>
      </c>
      <c r="L140" s="81">
        <f t="shared" si="8"/>
        <v>-7.0446735395188975E-2</v>
      </c>
    </row>
    <row r="141" spans="4:12" x14ac:dyDescent="0.3">
      <c r="D141" s="86"/>
      <c r="E141" s="1">
        <v>103</v>
      </c>
      <c r="F141" s="1"/>
      <c r="G141" s="34">
        <f t="shared" si="33"/>
        <v>0</v>
      </c>
      <c r="H141" s="34">
        <f t="shared" ref="H141" si="40" xml:space="preserve"> -1 + H61/G61 * 1</f>
        <v>-0.10130414531904985</v>
      </c>
      <c r="I141" s="34">
        <f t="shared" si="33"/>
        <v>-8.4218709510230916E-4</v>
      </c>
      <c r="J141" s="82">
        <f t="shared" si="7"/>
        <v>-0.91058808273357972</v>
      </c>
      <c r="K141" s="82">
        <f t="shared" si="8"/>
        <v>-1.4264410296310759E-3</v>
      </c>
      <c r="L141" s="81">
        <f t="shared" si="8"/>
        <v>-2.9006526468455363E-2</v>
      </c>
    </row>
    <row r="142" spans="4:12" x14ac:dyDescent="0.3">
      <c r="D142" s="86"/>
      <c r="E142" s="1">
        <v>104</v>
      </c>
      <c r="F142" s="1"/>
      <c r="G142" s="34">
        <f t="shared" si="33"/>
        <v>0</v>
      </c>
      <c r="H142" s="34">
        <f t="shared" ref="H142" si="41" xml:space="preserve"> -1 + H62/G62 * 1</f>
        <v>-0.17351752021563338</v>
      </c>
      <c r="I142" s="34">
        <f t="shared" si="33"/>
        <v>8.1532816958818088E-4</v>
      </c>
      <c r="J142" s="82">
        <f t="shared" si="7"/>
        <v>-0.6924643584521385</v>
      </c>
      <c r="K142" s="82">
        <f t="shared" si="8"/>
        <v>-8.1466395112017587E-4</v>
      </c>
      <c r="L142" s="81">
        <f t="shared" si="8"/>
        <v>-2.6490066225165476E-3</v>
      </c>
    </row>
    <row r="143" spans="4:12" x14ac:dyDescent="0.3">
      <c r="D143" s="86"/>
      <c r="E143" s="1">
        <v>105</v>
      </c>
      <c r="F143" s="1"/>
      <c r="G143" s="34">
        <f t="shared" si="33"/>
        <v>-1.094717825189262E-2</v>
      </c>
      <c r="H143" s="34">
        <f t="shared" ref="H143" si="42" xml:space="preserve"> -1 + H63/G63 * 1</f>
        <v>-0.44118990149390047</v>
      </c>
      <c r="I143" s="34">
        <f t="shared" si="33"/>
        <v>-0.47657405245544404</v>
      </c>
      <c r="J143" s="82">
        <f t="shared" si="7"/>
        <v>-0.94639803732064531</v>
      </c>
      <c r="K143" s="82">
        <f t="shared" si="8"/>
        <v>-0.78038807523604192</v>
      </c>
      <c r="L143" s="81">
        <f t="shared" si="8"/>
        <v>-8.3217753120665705E-3</v>
      </c>
    </row>
    <row r="144" spans="4:12" x14ac:dyDescent="0.3">
      <c r="D144" s="86"/>
      <c r="E144" s="1">
        <v>106</v>
      </c>
      <c r="F144" s="1"/>
      <c r="G144" s="34">
        <f t="shared" si="33"/>
        <v>-1.7131363111770437E-2</v>
      </c>
      <c r="H144" s="34">
        <f t="shared" ref="H144" si="43" xml:space="preserve"> -1 + H64/G64 * 1</f>
        <v>-0.73004263572983952</v>
      </c>
      <c r="I144" s="34">
        <f t="shared" si="33"/>
        <v>-0.73584413911841062</v>
      </c>
      <c r="J144" s="82">
        <f t="shared" si="7"/>
        <v>-0.9969425708834726</v>
      </c>
      <c r="K144" s="82">
        <f t="shared" si="8"/>
        <v>-0.99409427351096269</v>
      </c>
      <c r="L144" s="81">
        <f t="shared" si="8"/>
        <v>-2.6856903063365523E-2</v>
      </c>
    </row>
    <row r="145" spans="4:12" x14ac:dyDescent="0.3">
      <c r="D145" s="86"/>
      <c r="E145" s="1">
        <v>107</v>
      </c>
      <c r="F145" s="1"/>
      <c r="G145" s="34">
        <f t="shared" si="33"/>
        <v>0</v>
      </c>
      <c r="H145" s="34">
        <f t="shared" ref="H145" si="44" xml:space="preserve"> -1 + H65/G65 * 1</f>
        <v>-0.1379980563654033</v>
      </c>
      <c r="I145" s="34">
        <f t="shared" si="33"/>
        <v>0</v>
      </c>
      <c r="J145" s="82">
        <f t="shared" si="7"/>
        <v>-0.17700112739571594</v>
      </c>
      <c r="K145" s="82">
        <f t="shared" si="8"/>
        <v>-2.7057497181510737E-2</v>
      </c>
      <c r="L145" s="81">
        <f t="shared" si="8"/>
        <v>-9.5890410958904271E-3</v>
      </c>
    </row>
    <row r="146" spans="4:12" x14ac:dyDescent="0.3">
      <c r="D146" s="86"/>
      <c r="E146" s="1">
        <v>108</v>
      </c>
      <c r="F146" s="1"/>
      <c r="G146" s="34">
        <f t="shared" si="33"/>
        <v>-2.4644646691890815E-2</v>
      </c>
      <c r="H146" s="34">
        <f t="shared" ref="H146" si="45" xml:space="preserve"> -1 + H66/G66 * 1</f>
        <v>-0.64990039840637448</v>
      </c>
      <c r="I146" s="34">
        <f t="shared" si="33"/>
        <v>-0.53709665344014379</v>
      </c>
      <c r="J146" s="82">
        <f t="shared" si="7"/>
        <v>-0.97590166585799776</v>
      </c>
      <c r="K146" s="82">
        <f t="shared" si="8"/>
        <v>-0.71701978543317701</v>
      </c>
      <c r="L146" s="81">
        <f t="shared" si="8"/>
        <v>-6.7114093959731447E-3</v>
      </c>
    </row>
    <row r="147" spans="4:12" x14ac:dyDescent="0.3">
      <c r="D147" s="86"/>
      <c r="E147" s="1">
        <v>109</v>
      </c>
      <c r="F147" s="1"/>
      <c r="G147" s="34">
        <f t="shared" si="33"/>
        <v>-2.0389447236180858E-2</v>
      </c>
      <c r="H147" s="34">
        <f t="shared" ref="H147" si="46" xml:space="preserve"> -1 + H67/G67 * 1</f>
        <v>-0.51279650837212687</v>
      </c>
      <c r="I147" s="34">
        <f t="shared" si="33"/>
        <v>-0.49789421963289227</v>
      </c>
      <c r="J147" s="82">
        <f t="shared" si="7"/>
        <v>-0.94500751406703243</v>
      </c>
      <c r="K147" s="82">
        <f t="shared" si="8"/>
        <v>-0.86963967427393141</v>
      </c>
      <c r="L147" s="81">
        <f t="shared" si="8"/>
        <v>-1.9701302828090239E-2</v>
      </c>
    </row>
    <row r="148" spans="4:12" x14ac:dyDescent="0.3">
      <c r="D148" s="86"/>
      <c r="E148" s="1">
        <v>110</v>
      </c>
      <c r="F148" s="1"/>
      <c r="G148" s="34">
        <f t="shared" si="33"/>
        <v>-2.8321050992720087E-3</v>
      </c>
      <c r="H148" s="34">
        <f t="shared" ref="H148" si="47" xml:space="preserve"> -1 + H68/G68 * 1</f>
        <v>-0.59816356877323418</v>
      </c>
      <c r="I148" s="34">
        <f t="shared" si="33"/>
        <v>-0.47976760967306231</v>
      </c>
      <c r="J148" s="82">
        <f t="shared" si="7"/>
        <v>-0.91716754988085503</v>
      </c>
      <c r="K148" s="82">
        <f t="shared" si="8"/>
        <v>-0.77895934843688874</v>
      </c>
      <c r="L148" s="81">
        <f t="shared" si="8"/>
        <v>-1.2451696006869906E-2</v>
      </c>
    </row>
    <row r="149" spans="4:12" x14ac:dyDescent="0.3">
      <c r="D149" s="86"/>
      <c r="E149" s="1">
        <v>111</v>
      </c>
      <c r="F149" s="1"/>
      <c r="G149" s="34">
        <f t="shared" si="33"/>
        <v>0</v>
      </c>
      <c r="H149" s="34">
        <f t="shared" ref="H149" si="48" xml:space="preserve"> -1 + H69/G69 * 1</f>
        <v>-0.61795373085695671</v>
      </c>
      <c r="I149" s="34">
        <f t="shared" si="33"/>
        <v>-0.26716417910447765</v>
      </c>
      <c r="J149" s="82">
        <f t="shared" si="7"/>
        <v>0.47279604306080891</v>
      </c>
      <c r="K149" s="82">
        <f t="shared" si="8"/>
        <v>-0.64183881291824263</v>
      </c>
      <c r="L149" s="81">
        <f t="shared" si="8"/>
        <v>-1.6791781904385572E-2</v>
      </c>
    </row>
    <row r="150" spans="4:12" x14ac:dyDescent="0.3">
      <c r="D150" s="86"/>
      <c r="E150" s="1">
        <v>112</v>
      </c>
      <c r="F150" s="1"/>
      <c r="G150" s="34">
        <f t="shared" si="33"/>
        <v>-1.5279931611888897E-2</v>
      </c>
      <c r="H150" s="34">
        <f t="shared" ref="H150" si="49" xml:space="preserve"> -1 + H70/G70 * 1</f>
        <v>-0.56206812312417109</v>
      </c>
      <c r="I150" s="34">
        <f t="shared" si="33"/>
        <v>-0.49716101526078815</v>
      </c>
      <c r="J150" s="82">
        <f t="shared" si="33"/>
        <v>-0.97678242437449236</v>
      </c>
      <c r="K150" s="82">
        <f t="shared" ref="K150:L158" si="50" xml:space="preserve"> -1 + K70/I70 * 1</f>
        <v>-0.85954555359654505</v>
      </c>
      <c r="L150" s="81">
        <f t="shared" si="50"/>
        <v>-7.5938566552900988E-2</v>
      </c>
    </row>
    <row r="151" spans="4:12" x14ac:dyDescent="0.3">
      <c r="D151" s="86"/>
      <c r="E151" s="1">
        <v>113</v>
      </c>
      <c r="F151" s="1"/>
      <c r="G151" s="34">
        <f t="shared" si="33"/>
        <v>-1.5945176023399288E-2</v>
      </c>
      <c r="H151" s="34">
        <f t="shared" ref="H151" si="51" xml:space="preserve"> -1 + H71/G71 * 1</f>
        <v>-0.63781615622849275</v>
      </c>
      <c r="I151" s="34">
        <f t="shared" si="33"/>
        <v>-0.53421891793991727</v>
      </c>
      <c r="J151" s="82">
        <f t="shared" si="33"/>
        <v>-0.96700578801091308</v>
      </c>
      <c r="K151" s="82">
        <f t="shared" si="50"/>
        <v>-0.85969810551008441</v>
      </c>
      <c r="L151" s="81">
        <f t="shared" si="50"/>
        <v>-3.4775888717156089E-2</v>
      </c>
    </row>
    <row r="152" spans="4:12" x14ac:dyDescent="0.3">
      <c r="D152" s="86"/>
      <c r="E152" s="1">
        <v>114</v>
      </c>
      <c r="F152" s="1"/>
      <c r="G152" s="34">
        <f t="shared" si="33"/>
        <v>-9.9970514874050398E-3</v>
      </c>
      <c r="H152" s="34">
        <f t="shared" ref="H152" si="52" xml:space="preserve"> -1 + H72/G72 * 1</f>
        <v>-0.62592719296480381</v>
      </c>
      <c r="I152" s="34">
        <f t="shared" si="33"/>
        <v>-0.45206791186090545</v>
      </c>
      <c r="J152" s="82">
        <f t="shared" si="33"/>
        <v>-0.94792546193571192</v>
      </c>
      <c r="K152" s="82">
        <f t="shared" si="50"/>
        <v>-0.80181436173346166</v>
      </c>
      <c r="L152" s="81">
        <f t="shared" si="50"/>
        <v>-2.2247360482654632E-2</v>
      </c>
    </row>
    <row r="153" spans="4:12" x14ac:dyDescent="0.3">
      <c r="D153" s="86"/>
      <c r="E153" s="1">
        <v>115</v>
      </c>
      <c r="F153" s="1"/>
      <c r="G153" s="34">
        <f t="shared" si="33"/>
        <v>-6.3534371128166622E-3</v>
      </c>
      <c r="H153" s="34">
        <f t="shared" ref="H153" si="53" xml:space="preserve"> -1 + H73/G73 * 1</f>
        <v>-0.73977405457959644</v>
      </c>
      <c r="I153" s="34">
        <f t="shared" si="33"/>
        <v>-0.71628928692125715</v>
      </c>
      <c r="J153" s="82">
        <f t="shared" si="33"/>
        <v>-0.99040637742245841</v>
      </c>
      <c r="K153" s="82">
        <f t="shared" si="50"/>
        <v>-0.99267329454345532</v>
      </c>
      <c r="L153" s="81">
        <f t="shared" si="50"/>
        <v>-4.4317096466093608E-2</v>
      </c>
    </row>
    <row r="154" spans="4:12" x14ac:dyDescent="0.3">
      <c r="D154" s="86"/>
      <c r="E154" s="1">
        <v>116</v>
      </c>
      <c r="F154" s="1"/>
      <c r="G154" s="34">
        <f t="shared" si="33"/>
        <v>-1.3530743842271598E-4</v>
      </c>
      <c r="H154" s="34">
        <f t="shared" ref="H154" si="54" xml:space="preserve"> -1 + H74/G74 * 1</f>
        <v>-0.68564990813623239</v>
      </c>
      <c r="I154" s="34">
        <f t="shared" si="33"/>
        <v>-0.65491568397005029</v>
      </c>
      <c r="J154" s="82">
        <f t="shared" si="33"/>
        <v>-0.9659117869907623</v>
      </c>
      <c r="K154" s="82">
        <f t="shared" si="50"/>
        <v>-0.98701984524839093</v>
      </c>
      <c r="L154" s="81">
        <f t="shared" si="50"/>
        <v>-5.6578356533453111E-2</v>
      </c>
    </row>
    <row r="155" spans="4:12" x14ac:dyDescent="0.3">
      <c r="D155" s="86"/>
      <c r="E155" s="1">
        <v>117</v>
      </c>
      <c r="F155" s="1"/>
      <c r="G155" s="34">
        <f t="shared" si="33"/>
        <v>-6.5906829507377251E-3</v>
      </c>
      <c r="H155" s="34">
        <f t="shared" ref="H155" si="55" xml:space="preserve"> -1 + H75/G75 * 1</f>
        <v>-0.63107464008438052</v>
      </c>
      <c r="I155" s="34">
        <f t="shared" si="33"/>
        <v>-0.73498074799358415</v>
      </c>
      <c r="J155" s="82">
        <f t="shared" si="33"/>
        <v>-0.99883813758570106</v>
      </c>
      <c r="K155" s="82">
        <f t="shared" si="50"/>
        <v>-0.99554665078544458</v>
      </c>
      <c r="L155" s="81">
        <f t="shared" si="50"/>
        <v>-3.8128930817610041E-2</v>
      </c>
    </row>
    <row r="156" spans="4:12" x14ac:dyDescent="0.3">
      <c r="D156" s="86"/>
      <c r="E156" s="1">
        <v>118</v>
      </c>
      <c r="F156" s="1"/>
      <c r="G156" s="34">
        <f t="shared" si="33"/>
        <v>-1.5813475073090943E-2</v>
      </c>
      <c r="H156" s="34">
        <f t="shared" ref="H156" si="56" xml:space="preserve"> -1 + H76/G76 * 1</f>
        <v>-0.68130107449832256</v>
      </c>
      <c r="I156" s="34">
        <f t="shared" si="33"/>
        <v>-0.73524652710875937</v>
      </c>
      <c r="J156" s="82">
        <f t="shared" si="33"/>
        <v>-0.99877800452521071</v>
      </c>
      <c r="K156" s="82">
        <f t="shared" si="50"/>
        <v>-0.99548144569331187</v>
      </c>
      <c r="L156" s="81">
        <f t="shared" si="50"/>
        <v>-5.7648660916931438E-2</v>
      </c>
    </row>
    <row r="157" spans="4:12" x14ac:dyDescent="0.3">
      <c r="D157" s="86"/>
      <c r="E157" s="1">
        <v>119</v>
      </c>
      <c r="F157" s="11"/>
      <c r="G157" s="34"/>
      <c r="H157" s="34">
        <f t="shared" ref="H157" si="57" xml:space="preserve"> -1 + H77/G77 * 1</f>
        <v>-0.7125844098857832</v>
      </c>
      <c r="I157" s="34">
        <f t="shared" si="33"/>
        <v>-0.77955697502291965</v>
      </c>
      <c r="J157" s="82">
        <f t="shared" si="33"/>
        <v>-0.99996185405822269</v>
      </c>
      <c r="K157" s="82">
        <f t="shared" si="50"/>
        <v>-0.99775030861445668</v>
      </c>
      <c r="L157" s="81">
        <f t="shared" si="50"/>
        <v>0</v>
      </c>
    </row>
    <row r="158" spans="4:12" x14ac:dyDescent="0.3">
      <c r="D158" s="86"/>
      <c r="E158" s="1">
        <v>120</v>
      </c>
      <c r="F158" s="1"/>
      <c r="G158" s="34">
        <f t="shared" si="33"/>
        <v>-1.4734990624492017E-2</v>
      </c>
      <c r="H158" s="34">
        <f t="shared" ref="H158" si="58" xml:space="preserve"> -1 + H78/G78 * 1</f>
        <v>-0.66145757607625522</v>
      </c>
      <c r="I158" s="34">
        <f t="shared" si="33"/>
        <v>-0.75930225874679103</v>
      </c>
      <c r="J158" s="82">
        <f t="shared" si="33"/>
        <v>-0.99873089091994038</v>
      </c>
      <c r="K158" s="82">
        <f t="shared" si="50"/>
        <v>-0.99767428382537915</v>
      </c>
      <c r="L158" s="81">
        <f t="shared" si="50"/>
        <v>-1.4799154334038001E-2</v>
      </c>
    </row>
    <row r="159" spans="4:12" x14ac:dyDescent="0.3">
      <c r="D159" s="86"/>
      <c r="E159" s="3" t="s">
        <v>5</v>
      </c>
      <c r="F159" s="3"/>
      <c r="G159" s="35">
        <f t="shared" ref="G159:L159" si="59">AVERAGE(G135:G158)</f>
        <v>-8.1737497454699611E-3</v>
      </c>
      <c r="H159" s="35">
        <f t="shared" si="59"/>
        <v>-0.54450149553243199</v>
      </c>
      <c r="I159" s="35">
        <f t="shared" si="59"/>
        <v>-0.4254543773732482</v>
      </c>
      <c r="J159" s="35">
        <f t="shared" si="59"/>
        <v>-0.28905280263174676</v>
      </c>
      <c r="K159" s="35">
        <f t="shared" si="59"/>
        <v>-0.69298619626529556</v>
      </c>
      <c r="L159" s="36">
        <f t="shared" si="59"/>
        <v>-2.5556331084307146E-2</v>
      </c>
    </row>
    <row r="160" spans="4:12" x14ac:dyDescent="0.3">
      <c r="D160" s="87" t="s">
        <v>8</v>
      </c>
      <c r="E160" s="88"/>
      <c r="F160" s="16"/>
      <c r="G160" s="37">
        <f t="shared" ref="G160:L160" si="60">(AVERAGE(G85:G108,G110:G133,G135:G158))</f>
        <v>-4.2343830615437384E-3</v>
      </c>
      <c r="H160" s="37">
        <f t="shared" si="60"/>
        <v>-0.34977668961718067</v>
      </c>
      <c r="I160" s="37">
        <f t="shared" si="60"/>
        <v>-0.30570848024141412</v>
      </c>
      <c r="J160" s="37">
        <f t="shared" si="60"/>
        <v>-0.51737924945131508</v>
      </c>
      <c r="K160" s="37">
        <f t="shared" si="60"/>
        <v>-0.61750355551080693</v>
      </c>
      <c r="L160" s="38">
        <f t="shared" si="60"/>
        <v>-1.3708820421205754E-2</v>
      </c>
    </row>
    <row r="161" spans="4:12" ht="15" thickBot="1" x14ac:dyDescent="0.35">
      <c r="D161" s="89" t="s">
        <v>32</v>
      </c>
      <c r="E161" s="90"/>
      <c r="F161" s="18" t="s">
        <v>33</v>
      </c>
      <c r="G161" s="18" t="s">
        <v>36</v>
      </c>
      <c r="H161" s="69">
        <f xml:space="preserve"> -1 + H81/G81 * 1</f>
        <v>-0.68491633389055506</v>
      </c>
      <c r="I161" s="69">
        <f xml:space="preserve"> -1 + I81/H81 * 1</f>
        <v>-0.7467398560859444</v>
      </c>
      <c r="J161" s="69">
        <f xml:space="preserve"> -1 + J81/I81 * 1</f>
        <v>-0.99474509744866613</v>
      </c>
      <c r="K161" s="69">
        <f xml:space="preserve"> -1 + K81/I81 * 1</f>
        <v>-0.9862670704331904</v>
      </c>
      <c r="L161" s="33">
        <f xml:space="preserve"> -1 + L81/J81 * 1</f>
        <v>-2.9090703418110486E-2</v>
      </c>
    </row>
  </sheetData>
  <mergeCells count="12">
    <mergeCell ref="D5:D29"/>
    <mergeCell ref="D30:D54"/>
    <mergeCell ref="D55:D79"/>
    <mergeCell ref="D80:E80"/>
    <mergeCell ref="D3:L3"/>
    <mergeCell ref="D135:D159"/>
    <mergeCell ref="D160:E160"/>
    <mergeCell ref="D81:E81"/>
    <mergeCell ref="D161:E161"/>
    <mergeCell ref="D85:D109"/>
    <mergeCell ref="D110:D134"/>
    <mergeCell ref="D83:L83"/>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Y118"/>
  <sheetViews>
    <sheetView topLeftCell="M87" workbookViewId="0">
      <selection activeCell="AB108" sqref="AB108"/>
    </sheetView>
  </sheetViews>
  <sheetFormatPr baseColWidth="10" defaultRowHeight="14.4" x14ac:dyDescent="0.3"/>
  <cols>
    <col min="1" max="1" width="17.88671875" customWidth="1"/>
    <col min="3" max="3" width="14.33203125" customWidth="1"/>
    <col min="4" max="4" width="18.109375" customWidth="1"/>
    <col min="5" max="5" width="11.88671875" customWidth="1"/>
    <col min="6" max="7" width="18.6640625" customWidth="1"/>
    <col min="8" max="8" width="13.6640625" customWidth="1"/>
    <col min="9" max="9" width="18" customWidth="1"/>
    <col min="10" max="10" width="19" customWidth="1"/>
    <col min="11" max="11" width="13.77734375" customWidth="1"/>
    <col min="12" max="12" width="23" customWidth="1"/>
    <col min="13" max="13" width="18.109375" customWidth="1"/>
    <col min="14" max="14" width="13.5546875" customWidth="1"/>
    <col min="15" max="16" width="18.5546875" customWidth="1"/>
    <col min="17" max="17" width="12.5546875" customWidth="1"/>
    <col min="18" max="18" width="17.6640625" customWidth="1"/>
    <col min="19" max="19" width="18" customWidth="1"/>
    <col min="20" max="20" width="12.88671875" customWidth="1"/>
    <col min="21" max="22" width="18.33203125" customWidth="1"/>
    <col min="23" max="23" width="12.21875" customWidth="1"/>
    <col min="24" max="24" width="18.5546875" customWidth="1"/>
    <col min="25" max="25" width="19" customWidth="1"/>
  </cols>
  <sheetData>
    <row r="1" spans="3:25" ht="15" thickBot="1" x14ac:dyDescent="0.35"/>
    <row r="2" spans="3:25" ht="15" customHeight="1" x14ac:dyDescent="0.3">
      <c r="C2" s="103"/>
      <c r="D2" s="104"/>
      <c r="E2" s="118" t="s">
        <v>11</v>
      </c>
      <c r="F2" s="119"/>
      <c r="G2" s="120"/>
      <c r="H2" s="118" t="s">
        <v>18</v>
      </c>
      <c r="I2" s="119"/>
      <c r="J2" s="120"/>
      <c r="K2" s="118" t="s">
        <v>26</v>
      </c>
      <c r="L2" s="119"/>
      <c r="M2" s="120"/>
      <c r="N2" s="118" t="s">
        <v>37</v>
      </c>
      <c r="O2" s="119"/>
      <c r="P2" s="120"/>
      <c r="Q2" s="111" t="s">
        <v>39</v>
      </c>
      <c r="R2" s="112"/>
      <c r="S2" s="112"/>
      <c r="T2" s="113"/>
      <c r="U2" s="113"/>
      <c r="V2" s="114"/>
      <c r="W2" s="94" t="s">
        <v>42</v>
      </c>
      <c r="X2" s="95"/>
      <c r="Y2" s="96"/>
    </row>
    <row r="3" spans="3:25" ht="14.4" customHeight="1" thickBot="1" x14ac:dyDescent="0.35">
      <c r="C3" s="105"/>
      <c r="D3" s="106"/>
      <c r="E3" s="121"/>
      <c r="F3" s="122"/>
      <c r="G3" s="123"/>
      <c r="H3" s="121"/>
      <c r="I3" s="122"/>
      <c r="J3" s="123"/>
      <c r="K3" s="121"/>
      <c r="L3" s="122"/>
      <c r="M3" s="123"/>
      <c r="N3" s="121"/>
      <c r="O3" s="122"/>
      <c r="P3" s="123"/>
      <c r="Q3" s="115" t="s">
        <v>23</v>
      </c>
      <c r="R3" s="116"/>
      <c r="S3" s="117"/>
      <c r="T3" s="116" t="s">
        <v>24</v>
      </c>
      <c r="U3" s="116"/>
      <c r="V3" s="117"/>
      <c r="W3" s="97"/>
      <c r="X3" s="98"/>
      <c r="Y3" s="99"/>
    </row>
    <row r="4" spans="3:25" ht="30.6" customHeight="1" x14ac:dyDescent="0.3">
      <c r="C4" s="75" t="s">
        <v>1</v>
      </c>
      <c r="D4" s="76" t="s">
        <v>0</v>
      </c>
      <c r="E4" s="75" t="s">
        <v>2</v>
      </c>
      <c r="F4" s="77" t="s">
        <v>6</v>
      </c>
      <c r="G4" s="76" t="s">
        <v>7</v>
      </c>
      <c r="H4" s="75" t="s">
        <v>2</v>
      </c>
      <c r="I4" s="77" t="s">
        <v>6</v>
      </c>
      <c r="J4" s="76" t="s">
        <v>7</v>
      </c>
      <c r="K4" s="75" t="s">
        <v>2</v>
      </c>
      <c r="L4" s="77" t="s">
        <v>6</v>
      </c>
      <c r="M4" s="78" t="s">
        <v>7</v>
      </c>
      <c r="N4" s="75" t="s">
        <v>2</v>
      </c>
      <c r="O4" s="77" t="s">
        <v>6</v>
      </c>
      <c r="P4" s="78" t="s">
        <v>7</v>
      </c>
      <c r="Q4" s="75" t="s">
        <v>2</v>
      </c>
      <c r="R4" s="77" t="s">
        <v>6</v>
      </c>
      <c r="S4" s="78" t="s">
        <v>7</v>
      </c>
      <c r="T4" s="75" t="s">
        <v>2</v>
      </c>
      <c r="U4" s="77" t="s">
        <v>6</v>
      </c>
      <c r="V4" s="78" t="s">
        <v>7</v>
      </c>
      <c r="W4" s="83" t="s">
        <v>2</v>
      </c>
      <c r="X4" s="7" t="s">
        <v>6</v>
      </c>
      <c r="Y4" s="84" t="s">
        <v>7</v>
      </c>
    </row>
    <row r="5" spans="3:25" x14ac:dyDescent="0.3">
      <c r="C5" s="97" t="s">
        <v>14</v>
      </c>
      <c r="D5" s="12">
        <v>49</v>
      </c>
      <c r="E5" s="20">
        <v>39</v>
      </c>
      <c r="F5" s="6">
        <v>0</v>
      </c>
      <c r="G5" s="12">
        <v>36</v>
      </c>
      <c r="H5" s="20">
        <v>39</v>
      </c>
      <c r="I5" s="1">
        <v>0</v>
      </c>
      <c r="J5" s="12">
        <v>42</v>
      </c>
      <c r="K5" s="20">
        <v>39</v>
      </c>
      <c r="L5" s="1">
        <v>1</v>
      </c>
      <c r="M5" s="53">
        <v>40</v>
      </c>
      <c r="N5" s="62">
        <v>39</v>
      </c>
      <c r="O5" s="1">
        <v>0</v>
      </c>
      <c r="P5" s="55">
        <v>144</v>
      </c>
      <c r="Q5" s="62">
        <v>50</v>
      </c>
      <c r="R5" s="1">
        <v>1</v>
      </c>
      <c r="S5" s="55">
        <v>44</v>
      </c>
      <c r="T5" s="62">
        <v>37</v>
      </c>
      <c r="U5" s="1">
        <v>0</v>
      </c>
      <c r="V5" s="55">
        <v>132</v>
      </c>
      <c r="W5" s="62">
        <v>50</v>
      </c>
      <c r="X5" s="1">
        <v>0</v>
      </c>
      <c r="Y5" s="17">
        <v>159</v>
      </c>
    </row>
    <row r="6" spans="3:25" x14ac:dyDescent="0.3">
      <c r="C6" s="97"/>
      <c r="D6" s="12">
        <v>50</v>
      </c>
      <c r="E6" s="20">
        <v>121</v>
      </c>
      <c r="F6" s="6">
        <v>0</v>
      </c>
      <c r="G6" s="12">
        <v>201</v>
      </c>
      <c r="H6" s="20">
        <v>121</v>
      </c>
      <c r="I6" s="1">
        <v>1</v>
      </c>
      <c r="J6" s="12">
        <v>219</v>
      </c>
      <c r="K6" s="20">
        <v>121</v>
      </c>
      <c r="L6" s="1">
        <v>0</v>
      </c>
      <c r="M6" s="53">
        <v>200</v>
      </c>
      <c r="N6" s="62">
        <v>117</v>
      </c>
      <c r="O6" s="1">
        <v>1</v>
      </c>
      <c r="P6" s="55">
        <v>203</v>
      </c>
      <c r="Q6" s="62">
        <v>18</v>
      </c>
      <c r="R6" s="1">
        <v>0</v>
      </c>
      <c r="S6" s="55">
        <v>19</v>
      </c>
      <c r="T6" s="62">
        <v>117</v>
      </c>
      <c r="U6" s="1">
        <v>1</v>
      </c>
      <c r="V6" s="55">
        <v>247</v>
      </c>
      <c r="W6" s="62">
        <v>18</v>
      </c>
      <c r="X6" s="1">
        <v>0</v>
      </c>
      <c r="Y6" s="17">
        <v>36</v>
      </c>
    </row>
    <row r="7" spans="3:25" x14ac:dyDescent="0.3">
      <c r="C7" s="97"/>
      <c r="D7" s="12">
        <v>51</v>
      </c>
      <c r="E7" s="20">
        <v>575</v>
      </c>
      <c r="F7" s="6">
        <v>2</v>
      </c>
      <c r="G7" s="12">
        <v>653</v>
      </c>
      <c r="H7" s="20">
        <v>575</v>
      </c>
      <c r="I7" s="1">
        <v>2</v>
      </c>
      <c r="J7" s="12">
        <v>668</v>
      </c>
      <c r="K7" s="20">
        <v>575</v>
      </c>
      <c r="L7" s="1">
        <v>3</v>
      </c>
      <c r="M7" s="53">
        <v>641</v>
      </c>
      <c r="N7" s="62">
        <v>345</v>
      </c>
      <c r="O7" s="1">
        <v>2</v>
      </c>
      <c r="P7" s="55">
        <v>412</v>
      </c>
      <c r="Q7" s="62">
        <v>13</v>
      </c>
      <c r="R7" s="1">
        <v>0</v>
      </c>
      <c r="S7" s="55">
        <v>17</v>
      </c>
      <c r="T7" s="62">
        <v>15</v>
      </c>
      <c r="U7" s="1">
        <v>0</v>
      </c>
      <c r="V7" s="55">
        <v>24</v>
      </c>
      <c r="W7" s="62">
        <v>13</v>
      </c>
      <c r="X7" s="1">
        <v>0</v>
      </c>
      <c r="Y7" s="17">
        <v>30</v>
      </c>
    </row>
    <row r="8" spans="3:25" x14ac:dyDescent="0.3">
      <c r="C8" s="97"/>
      <c r="D8" s="12">
        <v>52</v>
      </c>
      <c r="E8" s="20">
        <v>45</v>
      </c>
      <c r="F8" s="6">
        <v>1</v>
      </c>
      <c r="G8" s="12">
        <v>147</v>
      </c>
      <c r="H8" s="20">
        <v>45</v>
      </c>
      <c r="I8" s="1">
        <v>0</v>
      </c>
      <c r="J8" s="12">
        <v>44</v>
      </c>
      <c r="K8" s="20">
        <v>45</v>
      </c>
      <c r="L8" s="1">
        <v>0</v>
      </c>
      <c r="M8" s="53">
        <v>40</v>
      </c>
      <c r="N8" s="62">
        <v>47</v>
      </c>
      <c r="O8" s="1">
        <v>0</v>
      </c>
      <c r="P8" s="55">
        <v>43</v>
      </c>
      <c r="Q8" s="62">
        <v>26</v>
      </c>
      <c r="R8" s="1">
        <v>0</v>
      </c>
      <c r="S8" s="55">
        <v>32</v>
      </c>
      <c r="T8" s="62">
        <v>37</v>
      </c>
      <c r="U8" s="1">
        <v>0</v>
      </c>
      <c r="V8" s="55">
        <v>49</v>
      </c>
      <c r="W8" s="62">
        <v>26</v>
      </c>
      <c r="X8" s="1">
        <v>1</v>
      </c>
      <c r="Y8" s="17">
        <v>50</v>
      </c>
    </row>
    <row r="9" spans="3:25" x14ac:dyDescent="0.3">
      <c r="C9" s="97"/>
      <c r="D9" s="12">
        <v>53</v>
      </c>
      <c r="E9" s="20">
        <v>80</v>
      </c>
      <c r="F9" s="6">
        <v>1</v>
      </c>
      <c r="G9" s="12">
        <v>123</v>
      </c>
      <c r="H9" s="20">
        <v>80</v>
      </c>
      <c r="I9" s="1">
        <v>1</v>
      </c>
      <c r="J9" s="12">
        <v>65</v>
      </c>
      <c r="K9" s="20">
        <v>80</v>
      </c>
      <c r="L9" s="1">
        <v>0</v>
      </c>
      <c r="M9" s="53">
        <v>66</v>
      </c>
      <c r="N9" s="62">
        <v>81</v>
      </c>
      <c r="O9" s="1">
        <v>0</v>
      </c>
      <c r="P9" s="55">
        <v>166</v>
      </c>
      <c r="Q9" s="62">
        <v>35</v>
      </c>
      <c r="R9" s="1">
        <v>1</v>
      </c>
      <c r="S9" s="55">
        <v>40</v>
      </c>
      <c r="T9" s="62">
        <v>80</v>
      </c>
      <c r="U9" s="1">
        <v>1</v>
      </c>
      <c r="V9" s="55">
        <v>200</v>
      </c>
      <c r="W9" s="62">
        <v>35</v>
      </c>
      <c r="X9" s="1">
        <v>0</v>
      </c>
      <c r="Y9" s="17">
        <v>51</v>
      </c>
    </row>
    <row r="10" spans="3:25" x14ac:dyDescent="0.3">
      <c r="C10" s="97"/>
      <c r="D10" s="12">
        <v>54</v>
      </c>
      <c r="E10" s="20">
        <v>70</v>
      </c>
      <c r="F10" s="6">
        <v>1</v>
      </c>
      <c r="G10" s="12">
        <v>55</v>
      </c>
      <c r="H10" s="20">
        <v>70</v>
      </c>
      <c r="I10" s="1">
        <v>0</v>
      </c>
      <c r="J10" s="12">
        <v>62</v>
      </c>
      <c r="K10" s="20">
        <v>70</v>
      </c>
      <c r="L10" s="1">
        <v>1</v>
      </c>
      <c r="M10" s="53">
        <v>56</v>
      </c>
      <c r="N10" s="62">
        <v>70</v>
      </c>
      <c r="O10" s="1">
        <v>1</v>
      </c>
      <c r="P10" s="55">
        <v>55</v>
      </c>
      <c r="Q10" s="62">
        <v>33</v>
      </c>
      <c r="R10" s="1">
        <v>0</v>
      </c>
      <c r="S10" s="55">
        <v>35</v>
      </c>
      <c r="T10" s="62">
        <v>70</v>
      </c>
      <c r="U10" s="1">
        <v>0</v>
      </c>
      <c r="V10" s="55">
        <v>184</v>
      </c>
      <c r="W10" s="62">
        <v>33</v>
      </c>
      <c r="X10" s="1">
        <v>0</v>
      </c>
      <c r="Y10" s="17">
        <v>46</v>
      </c>
    </row>
    <row r="11" spans="3:25" x14ac:dyDescent="0.3">
      <c r="C11" s="97"/>
      <c r="D11" s="12">
        <v>55</v>
      </c>
      <c r="E11" s="20">
        <v>87</v>
      </c>
      <c r="F11" s="6">
        <v>1</v>
      </c>
      <c r="G11" s="12">
        <v>174</v>
      </c>
      <c r="H11" s="20">
        <v>87</v>
      </c>
      <c r="I11" s="1">
        <v>0</v>
      </c>
      <c r="J11" s="12">
        <v>176</v>
      </c>
      <c r="K11" s="20">
        <v>87</v>
      </c>
      <c r="L11" s="1">
        <v>0</v>
      </c>
      <c r="M11" s="53">
        <v>165</v>
      </c>
      <c r="N11" s="62">
        <v>80</v>
      </c>
      <c r="O11" s="1">
        <v>0</v>
      </c>
      <c r="P11" s="55">
        <v>163</v>
      </c>
      <c r="Q11" s="62">
        <v>63</v>
      </c>
      <c r="R11" s="1">
        <v>0</v>
      </c>
      <c r="S11" s="55">
        <v>93</v>
      </c>
      <c r="T11" s="62">
        <v>69</v>
      </c>
      <c r="U11" s="1">
        <v>0</v>
      </c>
      <c r="V11" s="55">
        <v>181</v>
      </c>
      <c r="W11" s="62">
        <v>63</v>
      </c>
      <c r="X11" s="1">
        <v>1</v>
      </c>
      <c r="Y11" s="17">
        <v>186</v>
      </c>
    </row>
    <row r="12" spans="3:25" x14ac:dyDescent="0.3">
      <c r="C12" s="97"/>
      <c r="D12" s="12">
        <v>56</v>
      </c>
      <c r="E12" s="20">
        <v>75</v>
      </c>
      <c r="F12" s="6">
        <v>1</v>
      </c>
      <c r="G12" s="12">
        <v>155</v>
      </c>
      <c r="H12" s="20">
        <v>75</v>
      </c>
      <c r="I12" s="1">
        <v>1</v>
      </c>
      <c r="J12" s="12">
        <v>55</v>
      </c>
      <c r="K12" s="20">
        <v>75</v>
      </c>
      <c r="L12" s="1">
        <v>0</v>
      </c>
      <c r="M12" s="53">
        <v>124</v>
      </c>
      <c r="N12" s="62">
        <v>72</v>
      </c>
      <c r="O12" s="1">
        <v>0</v>
      </c>
      <c r="P12" s="55">
        <v>117</v>
      </c>
      <c r="Q12" s="62">
        <v>63</v>
      </c>
      <c r="R12" s="1">
        <v>0</v>
      </c>
      <c r="S12" s="55">
        <v>88</v>
      </c>
      <c r="T12" s="62">
        <v>64</v>
      </c>
      <c r="U12" s="1">
        <v>1</v>
      </c>
      <c r="V12" s="55">
        <v>178</v>
      </c>
      <c r="W12" s="62">
        <v>63</v>
      </c>
      <c r="X12" s="1">
        <v>0</v>
      </c>
      <c r="Y12" s="17">
        <v>170</v>
      </c>
    </row>
    <row r="13" spans="3:25" x14ac:dyDescent="0.3">
      <c r="C13" s="97"/>
      <c r="D13" s="12">
        <v>57</v>
      </c>
      <c r="E13" s="20">
        <v>133</v>
      </c>
      <c r="F13" s="6">
        <v>1</v>
      </c>
      <c r="G13" s="12">
        <v>216</v>
      </c>
      <c r="H13" s="20">
        <v>133</v>
      </c>
      <c r="I13" s="1">
        <v>0</v>
      </c>
      <c r="J13" s="12">
        <v>209</v>
      </c>
      <c r="K13" s="20">
        <v>133</v>
      </c>
      <c r="L13" s="1">
        <v>1</v>
      </c>
      <c r="M13" s="53">
        <v>217</v>
      </c>
      <c r="N13" s="62">
        <v>84</v>
      </c>
      <c r="O13" s="1">
        <v>1</v>
      </c>
      <c r="P13" s="55">
        <v>167</v>
      </c>
      <c r="Q13" s="62">
        <v>26</v>
      </c>
      <c r="R13" s="1">
        <v>1</v>
      </c>
      <c r="S13" s="55">
        <v>31</v>
      </c>
      <c r="T13" s="62">
        <v>51</v>
      </c>
      <c r="U13" s="1">
        <v>0</v>
      </c>
      <c r="V13" s="55">
        <v>59</v>
      </c>
      <c r="W13" s="62">
        <v>26</v>
      </c>
      <c r="X13" s="1">
        <v>1</v>
      </c>
      <c r="Y13" s="17">
        <v>42</v>
      </c>
    </row>
    <row r="14" spans="3:25" x14ac:dyDescent="0.3">
      <c r="C14" s="97"/>
      <c r="D14" s="12">
        <v>58</v>
      </c>
      <c r="E14" s="20">
        <v>801</v>
      </c>
      <c r="F14" s="6">
        <v>3</v>
      </c>
      <c r="G14" s="12">
        <v>849</v>
      </c>
      <c r="H14" s="20">
        <v>801</v>
      </c>
      <c r="I14" s="1">
        <v>3</v>
      </c>
      <c r="J14" s="12">
        <v>847</v>
      </c>
      <c r="K14" s="20">
        <v>801</v>
      </c>
      <c r="L14" s="1">
        <v>3</v>
      </c>
      <c r="M14" s="53">
        <v>855</v>
      </c>
      <c r="N14" s="62">
        <v>284</v>
      </c>
      <c r="O14" s="1">
        <v>1</v>
      </c>
      <c r="P14" s="55">
        <v>352</v>
      </c>
      <c r="Q14" s="62">
        <v>11</v>
      </c>
      <c r="R14" s="1">
        <v>0</v>
      </c>
      <c r="S14" s="55">
        <v>21</v>
      </c>
      <c r="T14" s="62">
        <v>26</v>
      </c>
      <c r="U14" s="1">
        <v>0</v>
      </c>
      <c r="V14" s="55">
        <v>36</v>
      </c>
      <c r="W14" s="62">
        <v>11</v>
      </c>
      <c r="X14" s="1">
        <v>0</v>
      </c>
      <c r="Y14" s="17">
        <v>24</v>
      </c>
    </row>
    <row r="15" spans="3:25" x14ac:dyDescent="0.3">
      <c r="C15" s="97"/>
      <c r="D15" s="12">
        <v>59</v>
      </c>
      <c r="E15" s="20">
        <v>194</v>
      </c>
      <c r="F15" s="6">
        <v>1</v>
      </c>
      <c r="G15" s="12">
        <v>273</v>
      </c>
      <c r="H15" s="20">
        <v>194</v>
      </c>
      <c r="I15" s="1">
        <v>1</v>
      </c>
      <c r="J15" s="12">
        <v>273</v>
      </c>
      <c r="K15" s="20">
        <v>194</v>
      </c>
      <c r="L15" s="1">
        <v>1</v>
      </c>
      <c r="M15" s="53">
        <v>275</v>
      </c>
      <c r="N15" s="62">
        <v>136</v>
      </c>
      <c r="O15" s="1">
        <v>1</v>
      </c>
      <c r="P15" s="55">
        <v>217</v>
      </c>
      <c r="Q15" s="62">
        <v>34</v>
      </c>
      <c r="R15" s="1">
        <v>0</v>
      </c>
      <c r="S15" s="55">
        <v>35</v>
      </c>
      <c r="T15" s="62">
        <v>85</v>
      </c>
      <c r="U15" s="1">
        <v>1</v>
      </c>
      <c r="V15" s="55">
        <v>193</v>
      </c>
      <c r="W15" s="62">
        <v>34</v>
      </c>
      <c r="X15" s="1">
        <v>0</v>
      </c>
      <c r="Y15" s="17">
        <v>46</v>
      </c>
    </row>
    <row r="16" spans="3:25" x14ac:dyDescent="0.3">
      <c r="C16" s="97"/>
      <c r="D16" s="12">
        <v>60</v>
      </c>
      <c r="E16" s="20">
        <v>70</v>
      </c>
      <c r="F16" s="6">
        <v>0</v>
      </c>
      <c r="G16" s="12">
        <v>52</v>
      </c>
      <c r="H16" s="20">
        <v>70</v>
      </c>
      <c r="I16" s="1">
        <v>0</v>
      </c>
      <c r="J16" s="12">
        <v>158</v>
      </c>
      <c r="K16" s="20">
        <v>70</v>
      </c>
      <c r="L16" s="1">
        <v>0</v>
      </c>
      <c r="M16" s="53">
        <v>57</v>
      </c>
      <c r="N16" s="62">
        <v>75</v>
      </c>
      <c r="O16" s="1">
        <v>0</v>
      </c>
      <c r="P16" s="55">
        <v>62</v>
      </c>
      <c r="Q16" s="62">
        <v>63</v>
      </c>
      <c r="R16" s="1">
        <v>1</v>
      </c>
      <c r="S16" s="55">
        <v>158</v>
      </c>
      <c r="T16" s="62">
        <v>59</v>
      </c>
      <c r="U16" s="1">
        <v>0</v>
      </c>
      <c r="V16" s="55">
        <v>101</v>
      </c>
      <c r="W16" s="62">
        <v>63</v>
      </c>
      <c r="X16" s="1">
        <v>1</v>
      </c>
      <c r="Y16" s="17">
        <v>168</v>
      </c>
    </row>
    <row r="17" spans="3:25" x14ac:dyDescent="0.3">
      <c r="C17" s="97"/>
      <c r="D17" s="12">
        <v>61</v>
      </c>
      <c r="E17" s="20">
        <v>150</v>
      </c>
      <c r="F17" s="6">
        <v>1</v>
      </c>
      <c r="G17" s="12">
        <v>240</v>
      </c>
      <c r="H17" s="20">
        <v>150</v>
      </c>
      <c r="I17" s="1">
        <v>1</v>
      </c>
      <c r="J17" s="12">
        <v>231</v>
      </c>
      <c r="K17" s="20">
        <v>150</v>
      </c>
      <c r="L17" s="1">
        <v>1</v>
      </c>
      <c r="M17" s="53">
        <v>228</v>
      </c>
      <c r="N17" s="62">
        <v>141</v>
      </c>
      <c r="O17" s="1">
        <v>1</v>
      </c>
      <c r="P17" s="55">
        <v>223</v>
      </c>
      <c r="Q17" s="62">
        <v>12</v>
      </c>
      <c r="R17" s="1">
        <v>0</v>
      </c>
      <c r="S17" s="55">
        <v>20</v>
      </c>
      <c r="T17" s="62">
        <v>17</v>
      </c>
      <c r="U17" s="1">
        <v>0</v>
      </c>
      <c r="V17" s="55">
        <v>30</v>
      </c>
      <c r="W17" s="62">
        <v>12</v>
      </c>
      <c r="X17" s="1">
        <v>0</v>
      </c>
      <c r="Y17" s="17">
        <v>27</v>
      </c>
    </row>
    <row r="18" spans="3:25" x14ac:dyDescent="0.3">
      <c r="C18" s="97"/>
      <c r="D18" s="12">
        <v>62</v>
      </c>
      <c r="E18" s="20">
        <v>78</v>
      </c>
      <c r="F18" s="6">
        <v>1</v>
      </c>
      <c r="G18" s="12">
        <v>58</v>
      </c>
      <c r="H18" s="20">
        <v>78</v>
      </c>
      <c r="I18" s="1">
        <v>0</v>
      </c>
      <c r="J18" s="12">
        <v>162</v>
      </c>
      <c r="K18" s="20">
        <v>78</v>
      </c>
      <c r="L18" s="1">
        <v>0</v>
      </c>
      <c r="M18" s="53">
        <v>65</v>
      </c>
      <c r="N18" s="62">
        <v>62</v>
      </c>
      <c r="O18" s="1">
        <v>0</v>
      </c>
      <c r="P18" s="55">
        <v>52</v>
      </c>
      <c r="Q18" s="62">
        <v>43</v>
      </c>
      <c r="R18" s="1">
        <v>0</v>
      </c>
      <c r="S18" s="55">
        <v>47</v>
      </c>
      <c r="T18" s="62">
        <v>44</v>
      </c>
      <c r="U18" s="1">
        <v>0</v>
      </c>
      <c r="V18" s="55">
        <v>56</v>
      </c>
      <c r="W18" s="62">
        <v>43</v>
      </c>
      <c r="X18" s="1">
        <v>0</v>
      </c>
      <c r="Y18" s="17">
        <v>60</v>
      </c>
    </row>
    <row r="19" spans="3:25" x14ac:dyDescent="0.3">
      <c r="C19" s="97"/>
      <c r="D19" s="12">
        <v>63</v>
      </c>
      <c r="E19" s="20">
        <v>11</v>
      </c>
      <c r="F19" s="6">
        <v>0</v>
      </c>
      <c r="G19" s="12">
        <v>14</v>
      </c>
      <c r="H19" s="20">
        <v>11</v>
      </c>
      <c r="I19" s="1">
        <v>0</v>
      </c>
      <c r="J19" s="12">
        <v>16</v>
      </c>
      <c r="K19" s="20">
        <v>11</v>
      </c>
      <c r="L19" s="1">
        <v>0</v>
      </c>
      <c r="M19" s="53">
        <v>17</v>
      </c>
      <c r="N19" s="62">
        <v>11</v>
      </c>
      <c r="O19" s="1">
        <v>0</v>
      </c>
      <c r="P19" s="55">
        <v>15</v>
      </c>
      <c r="Q19" s="62">
        <v>43</v>
      </c>
      <c r="R19" s="1">
        <v>0</v>
      </c>
      <c r="S19" s="55">
        <v>49</v>
      </c>
      <c r="T19" s="62">
        <v>11</v>
      </c>
      <c r="U19" s="1">
        <v>0</v>
      </c>
      <c r="V19" s="55">
        <v>25</v>
      </c>
      <c r="W19" s="62">
        <v>43</v>
      </c>
      <c r="X19" s="1">
        <v>1</v>
      </c>
      <c r="Y19" s="17">
        <v>50</v>
      </c>
    </row>
    <row r="20" spans="3:25" x14ac:dyDescent="0.3">
      <c r="C20" s="97"/>
      <c r="D20" s="12">
        <v>64</v>
      </c>
      <c r="E20" s="20">
        <v>79</v>
      </c>
      <c r="F20" s="6">
        <v>1</v>
      </c>
      <c r="G20" s="12">
        <v>164</v>
      </c>
      <c r="H20" s="20">
        <v>79</v>
      </c>
      <c r="I20" s="1">
        <v>0</v>
      </c>
      <c r="J20" s="12">
        <v>161</v>
      </c>
      <c r="K20" s="20">
        <v>79</v>
      </c>
      <c r="L20" s="1">
        <v>1</v>
      </c>
      <c r="M20" s="53">
        <v>169</v>
      </c>
      <c r="N20" s="62">
        <v>91</v>
      </c>
      <c r="O20" s="1">
        <v>1</v>
      </c>
      <c r="P20" s="55">
        <v>182</v>
      </c>
      <c r="Q20" s="62">
        <v>24</v>
      </c>
      <c r="R20" s="1">
        <v>1</v>
      </c>
      <c r="S20" s="55">
        <v>29</v>
      </c>
      <c r="T20" s="62">
        <v>73</v>
      </c>
      <c r="U20" s="1">
        <v>1</v>
      </c>
      <c r="V20" s="55">
        <v>138</v>
      </c>
      <c r="W20" s="62">
        <v>24</v>
      </c>
      <c r="X20" s="1">
        <v>0</v>
      </c>
      <c r="Y20" s="17">
        <v>37</v>
      </c>
    </row>
    <row r="21" spans="3:25" x14ac:dyDescent="0.3">
      <c r="C21" s="97"/>
      <c r="D21" s="12">
        <v>65</v>
      </c>
      <c r="E21" s="20">
        <v>74</v>
      </c>
      <c r="F21" s="6">
        <v>0</v>
      </c>
      <c r="G21" s="12">
        <v>160</v>
      </c>
      <c r="H21" s="20">
        <v>74</v>
      </c>
      <c r="I21" s="1">
        <v>1</v>
      </c>
      <c r="J21" s="12">
        <v>55</v>
      </c>
      <c r="K21" s="20">
        <v>74</v>
      </c>
      <c r="L21" s="1">
        <v>0</v>
      </c>
      <c r="M21" s="53">
        <v>176</v>
      </c>
      <c r="N21" s="62">
        <v>67</v>
      </c>
      <c r="O21" s="1">
        <v>0</v>
      </c>
      <c r="P21" s="55">
        <v>165</v>
      </c>
      <c r="Q21" s="62">
        <v>28</v>
      </c>
      <c r="R21" s="1">
        <v>0</v>
      </c>
      <c r="S21" s="55">
        <v>32</v>
      </c>
      <c r="T21" s="62">
        <v>55</v>
      </c>
      <c r="U21" s="1">
        <v>0</v>
      </c>
      <c r="V21" s="55">
        <v>59</v>
      </c>
      <c r="W21" s="62">
        <v>28</v>
      </c>
      <c r="X21" s="1">
        <v>1</v>
      </c>
      <c r="Y21" s="17">
        <v>44</v>
      </c>
    </row>
    <row r="22" spans="3:25" x14ac:dyDescent="0.3">
      <c r="C22" s="97"/>
      <c r="D22" s="12">
        <v>66</v>
      </c>
      <c r="E22" s="20">
        <v>216</v>
      </c>
      <c r="F22" s="6">
        <v>1</v>
      </c>
      <c r="G22" s="12">
        <v>306</v>
      </c>
      <c r="H22" s="20">
        <v>216</v>
      </c>
      <c r="I22" s="1">
        <v>1</v>
      </c>
      <c r="J22" s="12">
        <v>294</v>
      </c>
      <c r="K22" s="20">
        <v>216</v>
      </c>
      <c r="L22" s="1">
        <v>1</v>
      </c>
      <c r="M22" s="53">
        <v>325</v>
      </c>
      <c r="N22" s="62">
        <v>143</v>
      </c>
      <c r="O22" s="1">
        <v>1</v>
      </c>
      <c r="P22" s="55">
        <v>240</v>
      </c>
      <c r="Q22" s="62">
        <v>38</v>
      </c>
      <c r="R22" s="1">
        <v>0</v>
      </c>
      <c r="S22" s="55">
        <v>40</v>
      </c>
      <c r="T22" s="62">
        <v>93</v>
      </c>
      <c r="U22" s="1">
        <v>1</v>
      </c>
      <c r="V22" s="55">
        <v>201</v>
      </c>
      <c r="W22" s="62">
        <v>38</v>
      </c>
      <c r="X22" s="1">
        <v>0</v>
      </c>
      <c r="Y22" s="17">
        <v>54</v>
      </c>
    </row>
    <row r="23" spans="3:25" x14ac:dyDescent="0.3">
      <c r="C23" s="97"/>
      <c r="D23" s="12">
        <v>67</v>
      </c>
      <c r="E23" s="20">
        <v>22</v>
      </c>
      <c r="F23" s="6">
        <v>0</v>
      </c>
      <c r="G23" s="12">
        <v>28</v>
      </c>
      <c r="H23" s="20">
        <v>22</v>
      </c>
      <c r="I23" s="1">
        <v>0</v>
      </c>
      <c r="J23" s="12">
        <v>23</v>
      </c>
      <c r="K23" s="20">
        <v>22</v>
      </c>
      <c r="L23" s="1">
        <v>0</v>
      </c>
      <c r="M23" s="53">
        <v>28</v>
      </c>
      <c r="N23" s="62">
        <v>46</v>
      </c>
      <c r="O23" s="1">
        <v>0</v>
      </c>
      <c r="P23" s="55">
        <v>48</v>
      </c>
      <c r="Q23" s="62">
        <v>23</v>
      </c>
      <c r="R23" s="1">
        <v>0</v>
      </c>
      <c r="S23" s="55">
        <v>32</v>
      </c>
      <c r="T23" s="62">
        <v>12</v>
      </c>
      <c r="U23" s="1">
        <v>0</v>
      </c>
      <c r="V23" s="55">
        <v>25</v>
      </c>
      <c r="W23" s="62">
        <v>23</v>
      </c>
      <c r="X23" s="1">
        <v>0</v>
      </c>
      <c r="Y23" s="17">
        <v>36</v>
      </c>
    </row>
    <row r="24" spans="3:25" x14ac:dyDescent="0.3">
      <c r="C24" s="97"/>
      <c r="D24" s="12">
        <v>68</v>
      </c>
      <c r="E24" s="20">
        <v>44</v>
      </c>
      <c r="F24" s="6">
        <v>0</v>
      </c>
      <c r="G24" s="12">
        <v>41</v>
      </c>
      <c r="H24" s="20">
        <v>44</v>
      </c>
      <c r="I24" s="1">
        <v>0</v>
      </c>
      <c r="J24" s="12">
        <v>40</v>
      </c>
      <c r="K24" s="20">
        <v>44</v>
      </c>
      <c r="L24" s="1">
        <v>0</v>
      </c>
      <c r="M24" s="53">
        <v>48</v>
      </c>
      <c r="N24" s="62">
        <v>45</v>
      </c>
      <c r="O24" s="1">
        <v>0</v>
      </c>
      <c r="P24" s="55">
        <v>53</v>
      </c>
      <c r="Q24" s="62">
        <v>15</v>
      </c>
      <c r="R24" s="1">
        <v>1</v>
      </c>
      <c r="S24" s="55">
        <v>27</v>
      </c>
      <c r="T24" s="62">
        <v>16</v>
      </c>
      <c r="U24" s="1">
        <v>0</v>
      </c>
      <c r="V24" s="55">
        <v>28</v>
      </c>
      <c r="W24" s="62">
        <v>15</v>
      </c>
      <c r="X24" s="1">
        <v>1</v>
      </c>
      <c r="Y24" s="17">
        <v>32</v>
      </c>
    </row>
    <row r="25" spans="3:25" x14ac:dyDescent="0.3">
      <c r="C25" s="97"/>
      <c r="D25" s="12">
        <v>69</v>
      </c>
      <c r="E25" s="20">
        <v>6689</v>
      </c>
      <c r="F25" s="6">
        <v>31</v>
      </c>
      <c r="G25" s="12">
        <v>6335</v>
      </c>
      <c r="H25" s="20">
        <v>6689</v>
      </c>
      <c r="I25" s="1">
        <v>24</v>
      </c>
      <c r="J25" s="12">
        <v>6512</v>
      </c>
      <c r="K25" s="20">
        <v>6689</v>
      </c>
      <c r="L25" s="1">
        <v>29</v>
      </c>
      <c r="M25" s="53">
        <v>6931</v>
      </c>
      <c r="N25" s="62">
        <v>1963</v>
      </c>
      <c r="O25" s="1">
        <v>9</v>
      </c>
      <c r="P25" s="55">
        <v>1762</v>
      </c>
      <c r="Q25" s="62">
        <v>10</v>
      </c>
      <c r="R25" s="1">
        <v>0</v>
      </c>
      <c r="S25" s="55">
        <v>20</v>
      </c>
      <c r="T25" s="62">
        <v>16</v>
      </c>
      <c r="U25" s="1">
        <v>0</v>
      </c>
      <c r="V25" s="55">
        <v>29</v>
      </c>
      <c r="W25" s="62">
        <v>10</v>
      </c>
      <c r="X25" s="1">
        <v>0</v>
      </c>
      <c r="Y25" s="17">
        <v>22</v>
      </c>
    </row>
    <row r="26" spans="3:25" x14ac:dyDescent="0.3">
      <c r="C26" s="97"/>
      <c r="D26" s="12">
        <v>70</v>
      </c>
      <c r="E26" s="20">
        <v>2555</v>
      </c>
      <c r="F26" s="6">
        <v>11</v>
      </c>
      <c r="G26" s="12">
        <v>2481</v>
      </c>
      <c r="H26" s="20">
        <v>2555</v>
      </c>
      <c r="I26" s="1">
        <v>9</v>
      </c>
      <c r="J26" s="12">
        <v>2515</v>
      </c>
      <c r="K26" s="20">
        <v>2555</v>
      </c>
      <c r="L26" s="1">
        <v>12</v>
      </c>
      <c r="M26" s="53">
        <v>2652</v>
      </c>
      <c r="N26" s="62">
        <v>804</v>
      </c>
      <c r="O26" s="1">
        <v>4</v>
      </c>
      <c r="P26" s="55">
        <v>619</v>
      </c>
      <c r="Q26" s="62">
        <v>17</v>
      </c>
      <c r="R26" s="1">
        <v>0</v>
      </c>
      <c r="S26" s="55">
        <v>25</v>
      </c>
      <c r="T26" s="62">
        <v>34</v>
      </c>
      <c r="U26" s="1">
        <v>0</v>
      </c>
      <c r="V26" s="55">
        <v>42</v>
      </c>
      <c r="W26" s="62">
        <v>17</v>
      </c>
      <c r="X26" s="1">
        <v>0</v>
      </c>
      <c r="Y26" s="17">
        <v>35</v>
      </c>
    </row>
    <row r="27" spans="3:25" x14ac:dyDescent="0.3">
      <c r="C27" s="97"/>
      <c r="D27" s="12">
        <v>71</v>
      </c>
      <c r="E27" s="20">
        <v>186</v>
      </c>
      <c r="F27" s="6">
        <v>1</v>
      </c>
      <c r="G27" s="12">
        <v>275</v>
      </c>
      <c r="H27" s="20">
        <v>186</v>
      </c>
      <c r="I27" s="1">
        <v>0</v>
      </c>
      <c r="J27" s="12">
        <v>257</v>
      </c>
      <c r="K27" s="20">
        <v>186</v>
      </c>
      <c r="L27" s="1">
        <v>1</v>
      </c>
      <c r="M27" s="53">
        <v>274</v>
      </c>
      <c r="N27" s="62">
        <v>160</v>
      </c>
      <c r="O27" s="1">
        <v>1</v>
      </c>
      <c r="P27" s="55">
        <v>138</v>
      </c>
      <c r="Q27" s="62">
        <v>16</v>
      </c>
      <c r="R27" s="1">
        <v>0</v>
      </c>
      <c r="S27" s="55">
        <v>23</v>
      </c>
      <c r="T27" s="62">
        <v>14</v>
      </c>
      <c r="U27" s="1">
        <v>0</v>
      </c>
      <c r="V27" s="55">
        <v>26</v>
      </c>
      <c r="W27" s="62">
        <v>16</v>
      </c>
      <c r="X27" s="1">
        <v>0</v>
      </c>
      <c r="Y27" s="17">
        <v>28</v>
      </c>
    </row>
    <row r="28" spans="3:25" x14ac:dyDescent="0.3">
      <c r="C28" s="97"/>
      <c r="D28" s="12">
        <v>72</v>
      </c>
      <c r="E28" s="20">
        <v>47</v>
      </c>
      <c r="F28" s="6">
        <v>0</v>
      </c>
      <c r="G28" s="12">
        <v>44</v>
      </c>
      <c r="H28" s="20">
        <v>47</v>
      </c>
      <c r="I28" s="1">
        <v>0</v>
      </c>
      <c r="J28" s="12">
        <v>46</v>
      </c>
      <c r="K28" s="20">
        <v>47</v>
      </c>
      <c r="L28" s="1">
        <v>0</v>
      </c>
      <c r="M28" s="53">
        <v>51</v>
      </c>
      <c r="N28" s="62">
        <v>46</v>
      </c>
      <c r="O28" s="1">
        <v>1</v>
      </c>
      <c r="P28" s="55">
        <v>58</v>
      </c>
      <c r="Q28" s="62">
        <v>28</v>
      </c>
      <c r="R28" s="1">
        <v>0</v>
      </c>
      <c r="S28" s="55">
        <v>36</v>
      </c>
      <c r="T28" s="62">
        <v>14</v>
      </c>
      <c r="U28" s="1">
        <v>0</v>
      </c>
      <c r="V28" s="55">
        <v>25</v>
      </c>
      <c r="W28" s="62">
        <v>28</v>
      </c>
      <c r="X28" s="1">
        <v>0</v>
      </c>
      <c r="Y28" s="17">
        <v>43</v>
      </c>
    </row>
    <row r="29" spans="3:25" x14ac:dyDescent="0.3">
      <c r="C29" s="97"/>
      <c r="D29" s="19" t="s">
        <v>3</v>
      </c>
      <c r="E29" s="26">
        <f>AVERAGE(E5:E28)</f>
        <v>518.375</v>
      </c>
      <c r="F29" s="27">
        <f>AVERAGE(F5:F28)</f>
        <v>2.4583333333333335</v>
      </c>
      <c r="G29" s="19">
        <f>AVERAGE(G5:G28)</f>
        <v>545</v>
      </c>
      <c r="H29" s="26">
        <f t="shared" ref="H29:J29" si="0">AVERAGE(H5:H28)</f>
        <v>518.375</v>
      </c>
      <c r="I29" s="27">
        <f t="shared" si="0"/>
        <v>1.875</v>
      </c>
      <c r="J29" s="28">
        <f t="shared" si="0"/>
        <v>547.08333333333337</v>
      </c>
      <c r="K29" s="26">
        <f t="shared" ref="K29:Y29" si="1">AVERAGE(K5:K28)</f>
        <v>518.375</v>
      </c>
      <c r="L29" s="27">
        <f t="shared" si="1"/>
        <v>2.2916666666666665</v>
      </c>
      <c r="M29" s="54">
        <f t="shared" si="1"/>
        <v>570.83333333333337</v>
      </c>
      <c r="N29" s="26">
        <f t="shared" si="1"/>
        <v>208.70833333333334</v>
      </c>
      <c r="O29" s="27">
        <f t="shared" si="1"/>
        <v>1.0416666666666667</v>
      </c>
      <c r="P29" s="54">
        <f t="shared" si="1"/>
        <v>235.66666666666666</v>
      </c>
      <c r="Q29" s="26">
        <f t="shared" si="1"/>
        <v>30.5</v>
      </c>
      <c r="R29" s="27">
        <f t="shared" si="1"/>
        <v>0.25</v>
      </c>
      <c r="S29" s="54">
        <f t="shared" si="1"/>
        <v>41.375</v>
      </c>
      <c r="T29" s="26">
        <f t="shared" si="1"/>
        <v>46.208333333333336</v>
      </c>
      <c r="U29" s="27">
        <f t="shared" si="1"/>
        <v>0.25</v>
      </c>
      <c r="V29" s="54">
        <f t="shared" si="1"/>
        <v>94.5</v>
      </c>
      <c r="W29" s="26">
        <f t="shared" si="1"/>
        <v>30.5</v>
      </c>
      <c r="X29" s="27">
        <f t="shared" si="1"/>
        <v>0.29166666666666669</v>
      </c>
      <c r="Y29" s="28">
        <f t="shared" si="1"/>
        <v>61.5</v>
      </c>
    </row>
    <row r="30" spans="3:25" x14ac:dyDescent="0.3">
      <c r="C30" s="97" t="s">
        <v>15</v>
      </c>
      <c r="D30" s="12">
        <v>73</v>
      </c>
      <c r="E30" s="20">
        <v>640</v>
      </c>
      <c r="F30" s="6">
        <v>2</v>
      </c>
      <c r="G30" s="12">
        <v>704</v>
      </c>
      <c r="H30" s="20">
        <v>640</v>
      </c>
      <c r="I30" s="6">
        <v>2</v>
      </c>
      <c r="J30" s="17">
        <v>705</v>
      </c>
      <c r="K30" s="20">
        <v>474</v>
      </c>
      <c r="L30" s="6">
        <v>2</v>
      </c>
      <c r="M30" s="55">
        <v>578</v>
      </c>
      <c r="N30" s="62">
        <v>37</v>
      </c>
      <c r="O30" s="1">
        <v>0</v>
      </c>
      <c r="P30" s="55">
        <v>41</v>
      </c>
      <c r="Q30" s="62">
        <v>10</v>
      </c>
      <c r="R30" s="1">
        <v>0</v>
      </c>
      <c r="S30" s="55">
        <v>20</v>
      </c>
      <c r="T30" s="62">
        <v>10</v>
      </c>
      <c r="U30" s="1">
        <v>0</v>
      </c>
      <c r="V30" s="55">
        <v>19</v>
      </c>
      <c r="W30" s="62">
        <v>10</v>
      </c>
      <c r="X30" s="1">
        <v>0</v>
      </c>
      <c r="Y30" s="17">
        <v>22</v>
      </c>
    </row>
    <row r="31" spans="3:25" x14ac:dyDescent="0.3">
      <c r="C31" s="97"/>
      <c r="D31" s="12">
        <v>74</v>
      </c>
      <c r="E31" s="20">
        <v>184</v>
      </c>
      <c r="F31" s="6">
        <v>1</v>
      </c>
      <c r="G31" s="12">
        <v>255</v>
      </c>
      <c r="H31" s="20">
        <v>184</v>
      </c>
      <c r="I31" s="6">
        <v>1</v>
      </c>
      <c r="J31" s="17">
        <v>273</v>
      </c>
      <c r="K31" s="20">
        <v>144</v>
      </c>
      <c r="L31" s="6">
        <v>0</v>
      </c>
      <c r="M31" s="55">
        <v>232</v>
      </c>
      <c r="N31" s="62">
        <v>127</v>
      </c>
      <c r="O31" s="1">
        <v>0</v>
      </c>
      <c r="P31" s="55">
        <v>183</v>
      </c>
      <c r="Q31" s="62">
        <v>7</v>
      </c>
      <c r="R31" s="1">
        <v>0</v>
      </c>
      <c r="S31" s="55">
        <v>17</v>
      </c>
      <c r="T31" s="62">
        <v>7</v>
      </c>
      <c r="U31" s="1">
        <v>0</v>
      </c>
      <c r="V31" s="55">
        <v>16</v>
      </c>
      <c r="W31" s="62">
        <v>7</v>
      </c>
      <c r="X31" s="1">
        <v>0</v>
      </c>
      <c r="Y31" s="17">
        <v>19</v>
      </c>
    </row>
    <row r="32" spans="3:25" x14ac:dyDescent="0.3">
      <c r="C32" s="97"/>
      <c r="D32" s="12">
        <v>75</v>
      </c>
      <c r="E32" s="20">
        <v>312</v>
      </c>
      <c r="F32" s="6">
        <v>1</v>
      </c>
      <c r="G32" s="12">
        <v>386</v>
      </c>
      <c r="H32" s="20">
        <v>312</v>
      </c>
      <c r="I32" s="6">
        <v>1</v>
      </c>
      <c r="J32" s="17">
        <v>384</v>
      </c>
      <c r="K32" s="20">
        <v>71</v>
      </c>
      <c r="L32" s="6">
        <v>1</v>
      </c>
      <c r="M32" s="55">
        <v>67</v>
      </c>
      <c r="N32" s="62">
        <v>114</v>
      </c>
      <c r="O32" s="1">
        <v>1</v>
      </c>
      <c r="P32" s="55">
        <v>131</v>
      </c>
      <c r="Q32" s="62">
        <v>26</v>
      </c>
      <c r="R32" s="1">
        <v>0</v>
      </c>
      <c r="S32" s="55">
        <v>31</v>
      </c>
      <c r="T32" s="62">
        <v>26</v>
      </c>
      <c r="U32" s="1">
        <v>1</v>
      </c>
      <c r="V32" s="55">
        <v>34</v>
      </c>
      <c r="W32" s="62">
        <v>26</v>
      </c>
      <c r="X32" s="1">
        <v>0</v>
      </c>
      <c r="Y32" s="17">
        <v>37</v>
      </c>
    </row>
    <row r="33" spans="3:25" x14ac:dyDescent="0.3">
      <c r="C33" s="97"/>
      <c r="D33" s="12">
        <v>76</v>
      </c>
      <c r="E33" s="20">
        <v>18</v>
      </c>
      <c r="F33" s="6">
        <v>0</v>
      </c>
      <c r="G33" s="12">
        <v>20</v>
      </c>
      <c r="H33" s="20">
        <v>18</v>
      </c>
      <c r="I33" s="6">
        <v>0</v>
      </c>
      <c r="J33" s="17">
        <v>38</v>
      </c>
      <c r="K33" s="20">
        <v>16</v>
      </c>
      <c r="L33" s="6">
        <v>0</v>
      </c>
      <c r="M33" s="55">
        <v>24</v>
      </c>
      <c r="N33" s="62">
        <v>16</v>
      </c>
      <c r="O33" s="1">
        <v>0</v>
      </c>
      <c r="P33" s="55">
        <v>28</v>
      </c>
      <c r="Q33" s="62">
        <v>23</v>
      </c>
      <c r="R33" s="1">
        <v>1</v>
      </c>
      <c r="S33" s="55">
        <v>28</v>
      </c>
      <c r="T33" s="62">
        <v>23</v>
      </c>
      <c r="U33" s="1">
        <v>0</v>
      </c>
      <c r="V33" s="55">
        <v>30</v>
      </c>
      <c r="W33" s="62">
        <v>23</v>
      </c>
      <c r="X33" s="1">
        <v>0</v>
      </c>
      <c r="Y33" s="17">
        <v>34</v>
      </c>
    </row>
    <row r="34" spans="3:25" x14ac:dyDescent="0.3">
      <c r="C34" s="97"/>
      <c r="D34" s="12">
        <v>77</v>
      </c>
      <c r="E34" s="20">
        <v>85119</v>
      </c>
      <c r="F34" s="6">
        <v>224</v>
      </c>
      <c r="G34" s="12">
        <v>79368</v>
      </c>
      <c r="H34" s="20">
        <v>85119</v>
      </c>
      <c r="I34" s="6">
        <v>237</v>
      </c>
      <c r="J34" s="17">
        <v>79525</v>
      </c>
      <c r="K34" s="20">
        <v>23269</v>
      </c>
      <c r="L34" s="6">
        <v>95</v>
      </c>
      <c r="M34" s="55">
        <v>22889</v>
      </c>
      <c r="N34" s="62">
        <v>1267</v>
      </c>
      <c r="O34" s="1">
        <v>5</v>
      </c>
      <c r="P34" s="55">
        <v>1108</v>
      </c>
      <c r="Q34" s="62">
        <v>12</v>
      </c>
      <c r="R34" s="1">
        <v>0</v>
      </c>
      <c r="S34" s="55">
        <v>21</v>
      </c>
      <c r="T34" s="62">
        <v>12</v>
      </c>
      <c r="U34" s="1">
        <v>0</v>
      </c>
      <c r="V34" s="55">
        <v>23</v>
      </c>
      <c r="W34" s="62">
        <v>12</v>
      </c>
      <c r="X34" s="1">
        <v>0</v>
      </c>
      <c r="Y34" s="17">
        <v>25</v>
      </c>
    </row>
    <row r="35" spans="3:25" x14ac:dyDescent="0.3">
      <c r="C35" s="97"/>
      <c r="D35" s="12">
        <v>78</v>
      </c>
      <c r="E35" s="20">
        <v>1301441</v>
      </c>
      <c r="F35" s="6">
        <v>4000</v>
      </c>
      <c r="G35" s="12">
        <v>1276897</v>
      </c>
      <c r="H35" s="20">
        <v>1301401</v>
      </c>
      <c r="I35" s="6">
        <v>4138</v>
      </c>
      <c r="J35" s="12"/>
      <c r="K35" s="20">
        <v>136320</v>
      </c>
      <c r="L35" s="6">
        <v>917</v>
      </c>
      <c r="M35" s="53">
        <v>133997</v>
      </c>
      <c r="N35" s="62">
        <v>56258</v>
      </c>
      <c r="O35" s="1">
        <v>337</v>
      </c>
      <c r="P35" s="55">
        <v>55455</v>
      </c>
      <c r="Q35" s="62">
        <v>21</v>
      </c>
      <c r="R35" s="1">
        <v>0</v>
      </c>
      <c r="S35" s="55">
        <v>29</v>
      </c>
      <c r="T35" s="62">
        <v>21</v>
      </c>
      <c r="U35" s="1">
        <v>0</v>
      </c>
      <c r="V35" s="55">
        <v>31</v>
      </c>
      <c r="W35" s="62">
        <v>21</v>
      </c>
      <c r="X35" s="1">
        <v>0</v>
      </c>
      <c r="Y35" s="17">
        <v>31</v>
      </c>
    </row>
    <row r="36" spans="3:25" x14ac:dyDescent="0.3">
      <c r="C36" s="97"/>
      <c r="D36" s="12">
        <v>79</v>
      </c>
      <c r="E36" s="20">
        <v>190</v>
      </c>
      <c r="F36" s="6">
        <v>1</v>
      </c>
      <c r="G36" s="12"/>
      <c r="H36" s="20">
        <v>189</v>
      </c>
      <c r="I36" s="6">
        <v>0</v>
      </c>
      <c r="J36" s="17">
        <v>290</v>
      </c>
      <c r="K36" s="20">
        <v>165</v>
      </c>
      <c r="L36" s="6">
        <v>1</v>
      </c>
      <c r="M36" s="55">
        <v>267</v>
      </c>
      <c r="N36" s="62">
        <v>157</v>
      </c>
      <c r="O36" s="1">
        <v>1</v>
      </c>
      <c r="P36" s="55">
        <v>247</v>
      </c>
      <c r="Q36" s="62">
        <v>15</v>
      </c>
      <c r="R36" s="1">
        <v>0</v>
      </c>
      <c r="S36" s="55">
        <v>24</v>
      </c>
      <c r="T36" s="62">
        <v>114</v>
      </c>
      <c r="U36" s="1">
        <v>0</v>
      </c>
      <c r="V36" s="55">
        <v>208</v>
      </c>
      <c r="W36" s="62">
        <v>15</v>
      </c>
      <c r="X36" s="1">
        <v>0</v>
      </c>
      <c r="Y36" s="17">
        <v>27</v>
      </c>
    </row>
    <row r="37" spans="3:25" x14ac:dyDescent="0.3">
      <c r="C37" s="97"/>
      <c r="D37" s="12">
        <v>80</v>
      </c>
      <c r="E37" s="20">
        <v>38</v>
      </c>
      <c r="F37" s="6">
        <v>0</v>
      </c>
      <c r="G37" s="12"/>
      <c r="H37" s="20">
        <v>38</v>
      </c>
      <c r="I37" s="6">
        <v>1</v>
      </c>
      <c r="J37" s="17">
        <v>40</v>
      </c>
      <c r="K37" s="20">
        <v>30</v>
      </c>
      <c r="L37" s="6">
        <v>0</v>
      </c>
      <c r="M37" s="55">
        <v>39</v>
      </c>
      <c r="N37" s="62">
        <v>30</v>
      </c>
      <c r="O37" s="1">
        <v>1</v>
      </c>
      <c r="P37" s="55">
        <v>39</v>
      </c>
      <c r="Q37" s="62">
        <v>14</v>
      </c>
      <c r="R37" s="1">
        <v>0</v>
      </c>
      <c r="S37" s="55">
        <v>21</v>
      </c>
      <c r="T37" s="62">
        <v>21</v>
      </c>
      <c r="U37" s="1">
        <v>1</v>
      </c>
      <c r="V37" s="55">
        <v>30</v>
      </c>
      <c r="W37" s="62">
        <v>14</v>
      </c>
      <c r="X37" s="1">
        <v>0</v>
      </c>
      <c r="Y37" s="17">
        <v>25</v>
      </c>
    </row>
    <row r="38" spans="3:25" x14ac:dyDescent="0.3">
      <c r="C38" s="97"/>
      <c r="D38" s="12">
        <v>81</v>
      </c>
      <c r="E38" s="20">
        <v>54499</v>
      </c>
      <c r="F38" s="6">
        <v>223</v>
      </c>
      <c r="G38" s="12"/>
      <c r="H38" s="20">
        <v>54493</v>
      </c>
      <c r="I38" s="6">
        <v>213</v>
      </c>
      <c r="J38" s="17">
        <v>51398</v>
      </c>
      <c r="K38" s="20">
        <v>27092</v>
      </c>
      <c r="L38" s="6">
        <v>165</v>
      </c>
      <c r="M38" s="55">
        <v>28297</v>
      </c>
      <c r="N38" s="62">
        <v>9029</v>
      </c>
      <c r="O38" s="1">
        <v>47</v>
      </c>
      <c r="P38" s="55">
        <v>9081</v>
      </c>
      <c r="Q38" s="62">
        <v>77</v>
      </c>
      <c r="R38" s="1">
        <v>0</v>
      </c>
      <c r="S38" s="55">
        <v>165</v>
      </c>
      <c r="T38" s="62">
        <v>245</v>
      </c>
      <c r="U38" s="1">
        <v>1</v>
      </c>
      <c r="V38" s="55">
        <v>334</v>
      </c>
      <c r="W38" s="62">
        <v>73</v>
      </c>
      <c r="X38" s="1">
        <v>1</v>
      </c>
      <c r="Y38" s="17">
        <v>100</v>
      </c>
    </row>
    <row r="39" spans="3:25" x14ac:dyDescent="0.3">
      <c r="C39" s="97"/>
      <c r="D39" s="12">
        <v>82</v>
      </c>
      <c r="E39" s="20">
        <v>176</v>
      </c>
      <c r="F39" s="6">
        <v>1</v>
      </c>
      <c r="G39" s="12"/>
      <c r="H39" s="20">
        <v>176</v>
      </c>
      <c r="I39" s="6">
        <v>1</v>
      </c>
      <c r="J39" s="17">
        <v>269</v>
      </c>
      <c r="K39" s="20">
        <v>84</v>
      </c>
      <c r="L39" s="6">
        <v>1</v>
      </c>
      <c r="M39" s="55">
        <v>194</v>
      </c>
      <c r="N39" s="62">
        <v>84</v>
      </c>
      <c r="O39" s="1">
        <v>0</v>
      </c>
      <c r="P39" s="55">
        <v>175</v>
      </c>
      <c r="Q39" s="62">
        <v>29</v>
      </c>
      <c r="R39" s="1">
        <v>1</v>
      </c>
      <c r="S39" s="55">
        <v>34</v>
      </c>
      <c r="T39" s="62">
        <v>26</v>
      </c>
      <c r="U39" s="1">
        <v>0</v>
      </c>
      <c r="V39" s="55">
        <v>34</v>
      </c>
      <c r="W39" s="62">
        <v>28</v>
      </c>
      <c r="X39" s="1">
        <v>0</v>
      </c>
      <c r="Y39" s="17">
        <v>35</v>
      </c>
    </row>
    <row r="40" spans="3:25" x14ac:dyDescent="0.3">
      <c r="C40" s="97"/>
      <c r="D40" s="12">
        <v>83</v>
      </c>
      <c r="E40" s="20">
        <v>2396</v>
      </c>
      <c r="F40" s="6">
        <v>9</v>
      </c>
      <c r="G40" s="12"/>
      <c r="H40" s="20">
        <v>2396</v>
      </c>
      <c r="I40" s="6">
        <v>9</v>
      </c>
      <c r="J40" s="17">
        <v>2405</v>
      </c>
      <c r="K40" s="20">
        <v>1035</v>
      </c>
      <c r="L40" s="6">
        <v>6</v>
      </c>
      <c r="M40" s="55">
        <v>1219</v>
      </c>
      <c r="N40" s="62">
        <v>391</v>
      </c>
      <c r="O40" s="1">
        <v>2</v>
      </c>
      <c r="P40" s="55">
        <v>482</v>
      </c>
      <c r="Q40" s="62">
        <v>11</v>
      </c>
      <c r="R40" s="1">
        <v>0</v>
      </c>
      <c r="S40" s="55">
        <v>21</v>
      </c>
      <c r="T40" s="62">
        <v>36</v>
      </c>
      <c r="U40" s="1">
        <v>1</v>
      </c>
      <c r="V40" s="55">
        <v>40</v>
      </c>
      <c r="W40" s="62">
        <v>11</v>
      </c>
      <c r="X40" s="1">
        <v>0</v>
      </c>
      <c r="Y40" s="17">
        <v>22</v>
      </c>
    </row>
    <row r="41" spans="3:25" x14ac:dyDescent="0.3">
      <c r="C41" s="97"/>
      <c r="D41" s="12">
        <v>84</v>
      </c>
      <c r="E41" s="20">
        <v>31</v>
      </c>
      <c r="F41" s="6">
        <v>0</v>
      </c>
      <c r="G41" s="12"/>
      <c r="H41" s="20">
        <v>31</v>
      </c>
      <c r="I41" s="6">
        <v>0</v>
      </c>
      <c r="J41" s="17">
        <v>35</v>
      </c>
      <c r="K41" s="20">
        <v>27</v>
      </c>
      <c r="L41" s="6">
        <v>0</v>
      </c>
      <c r="M41" s="55">
        <v>42</v>
      </c>
      <c r="N41" s="62">
        <v>27</v>
      </c>
      <c r="O41" s="1">
        <v>0</v>
      </c>
      <c r="P41" s="55">
        <v>40</v>
      </c>
      <c r="Q41" s="62">
        <v>23</v>
      </c>
      <c r="R41" s="1">
        <v>0</v>
      </c>
      <c r="S41" s="55">
        <v>27</v>
      </c>
      <c r="T41" s="62">
        <v>25</v>
      </c>
      <c r="U41" s="1">
        <v>0</v>
      </c>
      <c r="V41" s="55">
        <v>32</v>
      </c>
      <c r="W41" s="62">
        <v>23</v>
      </c>
      <c r="X41" s="1">
        <v>1</v>
      </c>
      <c r="Y41" s="17">
        <v>33</v>
      </c>
    </row>
    <row r="42" spans="3:25" x14ac:dyDescent="0.3">
      <c r="C42" s="97"/>
      <c r="D42" s="12">
        <v>85</v>
      </c>
      <c r="E42" s="20">
        <v>5859</v>
      </c>
      <c r="F42" s="6">
        <v>19</v>
      </c>
      <c r="G42" s="12"/>
      <c r="H42" s="20">
        <v>5859</v>
      </c>
      <c r="I42" s="6">
        <v>20</v>
      </c>
      <c r="J42" s="17">
        <v>5637</v>
      </c>
      <c r="K42" s="20">
        <v>2145</v>
      </c>
      <c r="L42" s="6">
        <v>12</v>
      </c>
      <c r="M42" s="55">
        <v>2381</v>
      </c>
      <c r="N42" s="62">
        <v>933</v>
      </c>
      <c r="O42" s="1">
        <v>5</v>
      </c>
      <c r="P42" s="55">
        <v>1016</v>
      </c>
      <c r="Q42" s="62">
        <v>35</v>
      </c>
      <c r="R42" s="1">
        <v>0</v>
      </c>
      <c r="S42" s="55">
        <v>38</v>
      </c>
      <c r="T42" s="62">
        <v>109</v>
      </c>
      <c r="U42" s="1">
        <v>1</v>
      </c>
      <c r="V42" s="55">
        <v>204</v>
      </c>
      <c r="W42" s="62">
        <v>35</v>
      </c>
      <c r="X42" s="1">
        <v>0</v>
      </c>
      <c r="Y42" s="17">
        <v>40</v>
      </c>
    </row>
    <row r="43" spans="3:25" x14ac:dyDescent="0.3">
      <c r="C43" s="97"/>
      <c r="D43" s="12">
        <v>86</v>
      </c>
      <c r="E43" s="20">
        <v>1391</v>
      </c>
      <c r="F43" s="6">
        <v>5</v>
      </c>
      <c r="G43" s="12"/>
      <c r="H43" s="20">
        <v>1391</v>
      </c>
      <c r="I43" s="6">
        <v>5</v>
      </c>
      <c r="J43" s="17">
        <v>1428</v>
      </c>
      <c r="K43" s="20">
        <v>750</v>
      </c>
      <c r="L43" s="6">
        <v>5</v>
      </c>
      <c r="M43" s="55">
        <v>891</v>
      </c>
      <c r="N43" s="62">
        <v>476</v>
      </c>
      <c r="O43" s="1">
        <v>2</v>
      </c>
      <c r="P43" s="55">
        <v>570</v>
      </c>
      <c r="Q43" s="62">
        <v>40</v>
      </c>
      <c r="R43" s="1">
        <v>0</v>
      </c>
      <c r="S43" s="55">
        <v>41</v>
      </c>
      <c r="T43" s="62">
        <v>124</v>
      </c>
      <c r="U43" s="1">
        <v>0</v>
      </c>
      <c r="V43" s="55">
        <v>206</v>
      </c>
      <c r="W43" s="62">
        <v>40</v>
      </c>
      <c r="X43" s="1">
        <v>0</v>
      </c>
      <c r="Y43" s="17">
        <v>48</v>
      </c>
    </row>
    <row r="44" spans="3:25" x14ac:dyDescent="0.3">
      <c r="C44" s="97"/>
      <c r="D44" s="12">
        <v>87</v>
      </c>
      <c r="E44" s="20">
        <v>17023</v>
      </c>
      <c r="F44" s="6">
        <v>86</v>
      </c>
      <c r="G44" s="12"/>
      <c r="H44" s="20">
        <v>16999</v>
      </c>
      <c r="I44" s="6">
        <v>66</v>
      </c>
      <c r="J44" s="17">
        <v>16747</v>
      </c>
      <c r="K44" s="20">
        <v>9716</v>
      </c>
      <c r="L44" s="6">
        <v>51</v>
      </c>
      <c r="M44" s="55">
        <v>10155</v>
      </c>
      <c r="N44" s="62">
        <v>3606</v>
      </c>
      <c r="O44" s="1">
        <v>15</v>
      </c>
      <c r="P44" s="55">
        <v>3750</v>
      </c>
      <c r="Q44" s="62">
        <v>63</v>
      </c>
      <c r="R44" s="1">
        <v>1</v>
      </c>
      <c r="S44" s="55">
        <v>55</v>
      </c>
      <c r="T44" s="62">
        <v>133</v>
      </c>
      <c r="U44" s="1">
        <v>1</v>
      </c>
      <c r="V44" s="55">
        <v>223</v>
      </c>
      <c r="W44" s="62">
        <v>59</v>
      </c>
      <c r="X44" s="1">
        <v>1</v>
      </c>
      <c r="Y44" s="17">
        <v>60</v>
      </c>
    </row>
    <row r="45" spans="3:25" x14ac:dyDescent="0.3">
      <c r="C45" s="97"/>
      <c r="D45" s="12">
        <v>88</v>
      </c>
      <c r="E45" s="20">
        <v>1037611</v>
      </c>
      <c r="F45" s="6">
        <v>3728</v>
      </c>
      <c r="G45" s="12"/>
      <c r="H45" s="20">
        <v>958157</v>
      </c>
      <c r="I45" s="6">
        <v>3479</v>
      </c>
      <c r="J45" s="17"/>
      <c r="K45" s="20">
        <v>270165</v>
      </c>
      <c r="L45" s="6">
        <v>1421</v>
      </c>
      <c r="M45" s="55">
        <v>271782</v>
      </c>
      <c r="N45" s="62">
        <v>11155</v>
      </c>
      <c r="O45" s="1">
        <v>55</v>
      </c>
      <c r="P45" s="55">
        <v>10941</v>
      </c>
      <c r="Q45" s="62">
        <v>45</v>
      </c>
      <c r="R45" s="1">
        <v>0</v>
      </c>
      <c r="S45" s="55">
        <v>44</v>
      </c>
      <c r="T45" s="62">
        <v>45</v>
      </c>
      <c r="U45" s="1">
        <v>0</v>
      </c>
      <c r="V45" s="55">
        <v>48</v>
      </c>
      <c r="W45" s="62">
        <v>45</v>
      </c>
      <c r="X45" s="1">
        <v>0</v>
      </c>
      <c r="Y45" s="17">
        <v>52</v>
      </c>
    </row>
    <row r="46" spans="3:25" x14ac:dyDescent="0.3">
      <c r="C46" s="97"/>
      <c r="D46" s="12">
        <v>89</v>
      </c>
      <c r="E46" s="20">
        <v>1132903</v>
      </c>
      <c r="F46" s="6">
        <v>4067</v>
      </c>
      <c r="G46" s="12"/>
      <c r="H46" s="20">
        <v>1132823</v>
      </c>
      <c r="I46" s="6">
        <v>3229</v>
      </c>
      <c r="J46" s="17"/>
      <c r="K46" s="20">
        <v>494059</v>
      </c>
      <c r="L46" s="6">
        <v>2434</v>
      </c>
      <c r="M46" s="55">
        <v>506771</v>
      </c>
      <c r="N46" s="62">
        <v>30496</v>
      </c>
      <c r="O46" s="1">
        <v>146</v>
      </c>
      <c r="P46" s="55">
        <v>29831</v>
      </c>
      <c r="Q46" s="62">
        <v>12</v>
      </c>
      <c r="R46" s="1">
        <v>0</v>
      </c>
      <c r="S46" s="55">
        <v>21</v>
      </c>
      <c r="T46" s="62">
        <v>12</v>
      </c>
      <c r="U46" s="1">
        <v>0</v>
      </c>
      <c r="V46" s="55">
        <v>21</v>
      </c>
      <c r="W46" s="62">
        <v>12</v>
      </c>
      <c r="X46" s="1">
        <v>0</v>
      </c>
      <c r="Y46" s="17">
        <v>23</v>
      </c>
    </row>
    <row r="47" spans="3:25" x14ac:dyDescent="0.3">
      <c r="C47" s="97"/>
      <c r="D47" s="12">
        <v>90</v>
      </c>
      <c r="E47" s="20">
        <v>131525</v>
      </c>
      <c r="F47" s="6">
        <v>491</v>
      </c>
      <c r="G47" s="12"/>
      <c r="H47" s="20">
        <v>131523</v>
      </c>
      <c r="I47" s="6">
        <v>435</v>
      </c>
      <c r="J47" s="12"/>
      <c r="K47" s="20">
        <v>43102</v>
      </c>
      <c r="L47" s="6">
        <v>273</v>
      </c>
      <c r="M47" s="53">
        <v>44542</v>
      </c>
      <c r="N47" s="62">
        <v>5599</v>
      </c>
      <c r="O47" s="1">
        <v>33</v>
      </c>
      <c r="P47" s="55">
        <v>5573</v>
      </c>
      <c r="Q47" s="62">
        <v>176</v>
      </c>
      <c r="R47" s="1">
        <v>1</v>
      </c>
      <c r="S47" s="55">
        <v>258</v>
      </c>
      <c r="T47" s="62">
        <v>176</v>
      </c>
      <c r="U47" s="1">
        <v>2</v>
      </c>
      <c r="V47" s="55">
        <v>264</v>
      </c>
      <c r="W47" s="62">
        <v>170</v>
      </c>
      <c r="X47" s="1">
        <v>2</v>
      </c>
      <c r="Y47" s="17">
        <v>263</v>
      </c>
    </row>
    <row r="48" spans="3:25" x14ac:dyDescent="0.3">
      <c r="C48" s="97"/>
      <c r="D48" s="12">
        <v>91</v>
      </c>
      <c r="E48" s="20">
        <v>47722</v>
      </c>
      <c r="F48" s="6">
        <v>204</v>
      </c>
      <c r="G48" s="12"/>
      <c r="H48" s="20">
        <v>47722</v>
      </c>
      <c r="I48" s="6">
        <v>157</v>
      </c>
      <c r="J48" s="12">
        <v>47111</v>
      </c>
      <c r="K48" s="20">
        <v>19599</v>
      </c>
      <c r="L48" s="6">
        <v>122</v>
      </c>
      <c r="M48" s="53">
        <v>20255</v>
      </c>
      <c r="N48" s="62">
        <v>31023</v>
      </c>
      <c r="O48" s="1">
        <v>165</v>
      </c>
      <c r="P48" s="55">
        <v>30486</v>
      </c>
      <c r="Q48" s="62">
        <v>188</v>
      </c>
      <c r="R48" s="1">
        <v>1</v>
      </c>
      <c r="S48" s="55">
        <v>267</v>
      </c>
      <c r="T48" s="62">
        <v>188</v>
      </c>
      <c r="U48" s="1">
        <v>1</v>
      </c>
      <c r="V48" s="55">
        <v>273</v>
      </c>
      <c r="W48" s="62">
        <v>182</v>
      </c>
      <c r="X48" s="1">
        <v>2</v>
      </c>
      <c r="Y48" s="17">
        <v>274</v>
      </c>
    </row>
    <row r="49" spans="1:25" x14ac:dyDescent="0.3">
      <c r="C49" s="97"/>
      <c r="D49" s="12">
        <v>92</v>
      </c>
      <c r="E49" s="21">
        <v>21702</v>
      </c>
      <c r="F49" s="10">
        <v>72</v>
      </c>
      <c r="G49" s="22"/>
      <c r="H49" s="23">
        <v>118082</v>
      </c>
      <c r="I49" s="6">
        <v>298</v>
      </c>
      <c r="J49" s="12"/>
      <c r="K49" s="23">
        <v>48055</v>
      </c>
      <c r="L49" s="6">
        <v>211</v>
      </c>
      <c r="M49" s="53">
        <v>49956</v>
      </c>
      <c r="N49" s="62">
        <v>16872</v>
      </c>
      <c r="O49" s="1">
        <v>62</v>
      </c>
      <c r="P49" s="55">
        <v>17017</v>
      </c>
      <c r="Q49" s="62">
        <v>207</v>
      </c>
      <c r="R49" s="1">
        <v>1</v>
      </c>
      <c r="S49" s="55">
        <v>294</v>
      </c>
      <c r="T49" s="62">
        <v>717</v>
      </c>
      <c r="U49" s="1">
        <v>4</v>
      </c>
      <c r="V49" s="55">
        <v>800</v>
      </c>
      <c r="W49" s="62">
        <v>198</v>
      </c>
      <c r="X49" s="1">
        <v>1</v>
      </c>
      <c r="Y49" s="17">
        <v>290</v>
      </c>
    </row>
    <row r="50" spans="1:25" x14ac:dyDescent="0.3">
      <c r="C50" s="97"/>
      <c r="D50" s="12">
        <v>93</v>
      </c>
      <c r="E50" s="20">
        <v>3742</v>
      </c>
      <c r="F50" s="6">
        <v>16</v>
      </c>
      <c r="G50" s="12"/>
      <c r="H50" s="20">
        <v>3729</v>
      </c>
      <c r="I50" s="6">
        <v>13</v>
      </c>
      <c r="J50" s="17">
        <v>4034</v>
      </c>
      <c r="K50" s="20">
        <v>1271</v>
      </c>
      <c r="L50" s="6">
        <v>8</v>
      </c>
      <c r="M50" s="55">
        <v>1440</v>
      </c>
      <c r="N50" s="62">
        <v>807</v>
      </c>
      <c r="O50" s="1">
        <v>4</v>
      </c>
      <c r="P50" s="55">
        <v>901</v>
      </c>
      <c r="Q50" s="62">
        <v>188</v>
      </c>
      <c r="R50" s="1">
        <v>2</v>
      </c>
      <c r="S50" s="55">
        <v>274</v>
      </c>
      <c r="T50" s="62">
        <v>322</v>
      </c>
      <c r="U50" s="1">
        <v>2</v>
      </c>
      <c r="V50" s="55">
        <v>402</v>
      </c>
      <c r="W50" s="62">
        <v>188</v>
      </c>
      <c r="X50" s="1">
        <v>2</v>
      </c>
      <c r="Y50" s="17">
        <v>288</v>
      </c>
    </row>
    <row r="51" spans="1:25" x14ac:dyDescent="0.3">
      <c r="C51" s="97"/>
      <c r="D51" s="12">
        <v>94</v>
      </c>
      <c r="E51" s="20">
        <v>31438</v>
      </c>
      <c r="F51" s="6">
        <v>97</v>
      </c>
      <c r="G51" s="12"/>
      <c r="H51" s="20">
        <v>30968</v>
      </c>
      <c r="I51" s="6">
        <v>100</v>
      </c>
      <c r="J51" s="17">
        <v>30459</v>
      </c>
      <c r="K51" s="20">
        <v>14093</v>
      </c>
      <c r="L51" s="6">
        <v>77</v>
      </c>
      <c r="M51" s="55">
        <v>14687</v>
      </c>
      <c r="N51" s="62">
        <v>8169</v>
      </c>
      <c r="O51" s="1">
        <v>36</v>
      </c>
      <c r="P51" s="55">
        <v>8242</v>
      </c>
      <c r="Q51" s="62">
        <v>343</v>
      </c>
      <c r="R51" s="1">
        <v>1</v>
      </c>
      <c r="S51" s="55">
        <v>425</v>
      </c>
      <c r="T51" s="62">
        <v>1341</v>
      </c>
      <c r="U51" s="1">
        <v>8</v>
      </c>
      <c r="V51" s="55">
        <v>1398</v>
      </c>
      <c r="W51" s="62">
        <v>339</v>
      </c>
      <c r="X51" s="1">
        <v>3</v>
      </c>
      <c r="Y51" s="17">
        <v>437</v>
      </c>
    </row>
    <row r="52" spans="1:25" x14ac:dyDescent="0.3">
      <c r="C52" s="97"/>
      <c r="D52" s="12">
        <v>95</v>
      </c>
      <c r="E52" s="20">
        <v>4239</v>
      </c>
      <c r="F52" s="6">
        <v>14</v>
      </c>
      <c r="G52" s="12"/>
      <c r="H52" s="20">
        <v>4239</v>
      </c>
      <c r="I52" s="6">
        <v>14</v>
      </c>
      <c r="J52" s="17">
        <v>4493</v>
      </c>
      <c r="K52" s="20">
        <v>1508</v>
      </c>
      <c r="L52" s="6">
        <v>9</v>
      </c>
      <c r="M52" s="55">
        <v>1670</v>
      </c>
      <c r="N52" s="62">
        <v>1210</v>
      </c>
      <c r="O52" s="1">
        <v>5</v>
      </c>
      <c r="P52" s="55">
        <v>1312</v>
      </c>
      <c r="Q52" s="62">
        <v>153</v>
      </c>
      <c r="R52" s="1">
        <v>1</v>
      </c>
      <c r="S52" s="55">
        <v>233</v>
      </c>
      <c r="T52" s="62">
        <v>356</v>
      </c>
      <c r="U52" s="1">
        <v>3</v>
      </c>
      <c r="V52" s="55">
        <v>454</v>
      </c>
      <c r="W52" s="62">
        <v>139</v>
      </c>
      <c r="X52" s="1">
        <v>2</v>
      </c>
      <c r="Y52" s="17">
        <v>248</v>
      </c>
    </row>
    <row r="53" spans="1:25" x14ac:dyDescent="0.3">
      <c r="C53" s="97"/>
      <c r="D53" s="12">
        <v>96</v>
      </c>
      <c r="E53" s="20">
        <v>17317</v>
      </c>
      <c r="F53" s="6">
        <v>82</v>
      </c>
      <c r="G53" s="12"/>
      <c r="H53" s="20">
        <v>17136</v>
      </c>
      <c r="I53" s="6">
        <v>61</v>
      </c>
      <c r="J53" s="17">
        <v>16889</v>
      </c>
      <c r="K53" s="20">
        <v>7445</v>
      </c>
      <c r="L53" s="6">
        <v>45</v>
      </c>
      <c r="M53" s="55">
        <v>7741</v>
      </c>
      <c r="N53" s="62">
        <v>4489</v>
      </c>
      <c r="O53" s="1">
        <v>22</v>
      </c>
      <c r="P53" s="55">
        <v>4570</v>
      </c>
      <c r="Q53" s="62">
        <v>270</v>
      </c>
      <c r="R53" s="1">
        <v>2</v>
      </c>
      <c r="S53" s="55">
        <v>347</v>
      </c>
      <c r="T53" s="62">
        <v>1089</v>
      </c>
      <c r="U53" s="1">
        <v>7</v>
      </c>
      <c r="V53" s="55">
        <v>1182</v>
      </c>
      <c r="W53" s="62">
        <v>267</v>
      </c>
      <c r="X53" s="1">
        <v>2</v>
      </c>
      <c r="Y53" s="17">
        <v>382</v>
      </c>
    </row>
    <row r="54" spans="1:25" x14ac:dyDescent="0.3">
      <c r="C54" s="97"/>
      <c r="D54" s="19" t="s">
        <v>4</v>
      </c>
      <c r="E54" s="26">
        <f>AVERAGE(E30:E48,E50:E53)</f>
        <v>168513.65217391305</v>
      </c>
      <c r="F54" s="27">
        <f>AVERAGE(F30:F48,F50:F53)</f>
        <v>577</v>
      </c>
      <c r="G54" s="28">
        <f>AVERAGE(G30:G48,G50:G53)</f>
        <v>226271.66666666666</v>
      </c>
      <c r="H54" s="26">
        <f t="shared" ref="H54:I54" si="2">AVERAGE(H30:H53)</f>
        <v>163067.70833333334</v>
      </c>
      <c r="I54" s="27">
        <f t="shared" si="2"/>
        <v>520</v>
      </c>
      <c r="J54" s="28">
        <f>AVERAGE(J30:J53)</f>
        <v>13797.894736842105</v>
      </c>
      <c r="K54" s="26">
        <f t="shared" ref="K54:L54" si="3">AVERAGE(K30:K53)</f>
        <v>45859.791666666664</v>
      </c>
      <c r="L54" s="27">
        <f t="shared" si="3"/>
        <v>244</v>
      </c>
      <c r="M54" s="54">
        <f>AVERAGE(M30:M53)</f>
        <v>46671.5</v>
      </c>
      <c r="N54" s="26">
        <f t="shared" ref="N54:Y54" si="4">AVERAGE(N30:N53)</f>
        <v>7598.833333333333</v>
      </c>
      <c r="O54" s="27">
        <f t="shared" si="4"/>
        <v>39.333333333333336</v>
      </c>
      <c r="P54" s="54">
        <f t="shared" si="4"/>
        <v>7550.791666666667</v>
      </c>
      <c r="Q54" s="26">
        <f t="shared" si="4"/>
        <v>82.833333333333329</v>
      </c>
      <c r="R54" s="27">
        <f t="shared" si="4"/>
        <v>0.5</v>
      </c>
      <c r="S54" s="54">
        <f t="shared" si="4"/>
        <v>113.95833333333333</v>
      </c>
      <c r="T54" s="26">
        <f t="shared" si="4"/>
        <v>215.75</v>
      </c>
      <c r="U54" s="27">
        <f t="shared" si="4"/>
        <v>1.375</v>
      </c>
      <c r="V54" s="54">
        <f t="shared" si="4"/>
        <v>262.75</v>
      </c>
      <c r="W54" s="26">
        <f t="shared" si="4"/>
        <v>80.708333333333329</v>
      </c>
      <c r="X54" s="27">
        <f t="shared" si="4"/>
        <v>0.70833333333333337</v>
      </c>
      <c r="Y54" s="28">
        <f t="shared" si="4"/>
        <v>117.29166666666667</v>
      </c>
    </row>
    <row r="55" spans="1:25" x14ac:dyDescent="0.3">
      <c r="C55" s="97" t="s">
        <v>16</v>
      </c>
      <c r="D55" s="12">
        <v>97</v>
      </c>
      <c r="E55" s="20">
        <v>4191</v>
      </c>
      <c r="F55" s="6">
        <v>15</v>
      </c>
      <c r="G55" s="12">
        <v>3992</v>
      </c>
      <c r="H55" s="20">
        <v>4190</v>
      </c>
      <c r="I55" s="6">
        <v>17</v>
      </c>
      <c r="J55" s="12">
        <v>4222</v>
      </c>
      <c r="K55" s="20">
        <v>3442</v>
      </c>
      <c r="L55" s="6">
        <v>21</v>
      </c>
      <c r="M55" s="53">
        <v>3744</v>
      </c>
      <c r="N55" s="62">
        <v>3442</v>
      </c>
      <c r="O55" s="1">
        <v>16</v>
      </c>
      <c r="P55" s="55">
        <v>3596</v>
      </c>
      <c r="Q55" s="62">
        <v>999</v>
      </c>
      <c r="R55" s="1">
        <v>5</v>
      </c>
      <c r="S55" s="55">
        <v>1053</v>
      </c>
      <c r="T55" s="62">
        <v>3439</v>
      </c>
      <c r="U55" s="1">
        <v>17</v>
      </c>
      <c r="V55" s="55">
        <v>3519</v>
      </c>
      <c r="W55" s="62">
        <v>994</v>
      </c>
      <c r="X55" s="1">
        <v>8</v>
      </c>
      <c r="Y55" s="17">
        <v>1098</v>
      </c>
    </row>
    <row r="56" spans="1:25" x14ac:dyDescent="0.3">
      <c r="C56" s="97"/>
      <c r="D56" s="12">
        <v>98</v>
      </c>
      <c r="E56" s="21">
        <v>33908</v>
      </c>
      <c r="F56" s="10">
        <v>150</v>
      </c>
      <c r="G56" s="22"/>
      <c r="H56" s="23">
        <v>203882</v>
      </c>
      <c r="I56" s="6">
        <v>732</v>
      </c>
      <c r="J56" s="12"/>
      <c r="K56" s="23">
        <v>87475</v>
      </c>
      <c r="L56" s="6">
        <v>476</v>
      </c>
      <c r="M56" s="53">
        <v>90913</v>
      </c>
      <c r="N56" s="62">
        <v>44787</v>
      </c>
      <c r="O56" s="1">
        <v>212</v>
      </c>
      <c r="P56" s="55">
        <v>43658</v>
      </c>
      <c r="Q56" s="62">
        <v>2796</v>
      </c>
      <c r="R56" s="1">
        <v>17</v>
      </c>
      <c r="S56" s="55">
        <v>2822</v>
      </c>
      <c r="T56" s="62">
        <v>7729</v>
      </c>
      <c r="U56" s="1">
        <v>51</v>
      </c>
      <c r="V56" s="55">
        <v>7624</v>
      </c>
      <c r="W56" s="62">
        <v>2732</v>
      </c>
      <c r="X56" s="1">
        <v>25</v>
      </c>
      <c r="Y56" s="17">
        <v>2870</v>
      </c>
    </row>
    <row r="57" spans="1:25" x14ac:dyDescent="0.3">
      <c r="C57" s="97"/>
      <c r="D57" s="12">
        <v>99</v>
      </c>
      <c r="E57" s="20">
        <v>489</v>
      </c>
      <c r="F57" s="6">
        <v>3</v>
      </c>
      <c r="G57" s="12"/>
      <c r="H57" s="20">
        <v>487</v>
      </c>
      <c r="I57" s="6">
        <v>2</v>
      </c>
      <c r="J57" s="12">
        <v>655</v>
      </c>
      <c r="K57" s="20">
        <v>241</v>
      </c>
      <c r="L57" s="6">
        <v>1</v>
      </c>
      <c r="M57" s="53">
        <v>373</v>
      </c>
      <c r="N57" s="62">
        <v>241</v>
      </c>
      <c r="O57" s="1">
        <v>1</v>
      </c>
      <c r="P57" s="55">
        <v>344</v>
      </c>
      <c r="Q57" s="62">
        <v>2677</v>
      </c>
      <c r="R57" s="1">
        <v>18</v>
      </c>
      <c r="S57" s="55">
        <v>2667</v>
      </c>
      <c r="T57" s="62">
        <v>62</v>
      </c>
      <c r="U57" s="1">
        <v>0</v>
      </c>
      <c r="V57" s="55">
        <v>65</v>
      </c>
      <c r="W57" s="62">
        <v>2653</v>
      </c>
      <c r="X57" s="1">
        <v>25</v>
      </c>
      <c r="Y57" s="17">
        <v>2770</v>
      </c>
    </row>
    <row r="58" spans="1:25" x14ac:dyDescent="0.3">
      <c r="C58" s="97"/>
      <c r="D58" s="12">
        <v>100</v>
      </c>
      <c r="E58" s="20">
        <v>342937</v>
      </c>
      <c r="F58" s="6">
        <v>1169</v>
      </c>
      <c r="G58" s="12"/>
      <c r="H58" s="20">
        <v>340536</v>
      </c>
      <c r="I58" s="6">
        <v>1163</v>
      </c>
      <c r="J58" s="12"/>
      <c r="K58" s="20">
        <v>90032</v>
      </c>
      <c r="L58" s="6">
        <v>369</v>
      </c>
      <c r="M58" s="53">
        <v>93514</v>
      </c>
      <c r="N58" s="62">
        <v>46652</v>
      </c>
      <c r="O58" s="1">
        <v>213</v>
      </c>
      <c r="P58" s="55">
        <v>46750</v>
      </c>
      <c r="Q58" s="62">
        <v>1825</v>
      </c>
      <c r="R58" s="1">
        <v>13</v>
      </c>
      <c r="S58" s="55">
        <v>1828</v>
      </c>
      <c r="T58" s="62">
        <v>11641</v>
      </c>
      <c r="U58" s="1">
        <v>75</v>
      </c>
      <c r="V58" s="55">
        <v>11424</v>
      </c>
      <c r="W58" s="62">
        <v>1795</v>
      </c>
      <c r="X58" s="1">
        <v>17</v>
      </c>
      <c r="Y58" s="17">
        <v>1946</v>
      </c>
    </row>
    <row r="59" spans="1:25" x14ac:dyDescent="0.3">
      <c r="C59" s="97"/>
      <c r="D59" s="12">
        <v>101</v>
      </c>
      <c r="E59" s="20">
        <v>10912</v>
      </c>
      <c r="F59" s="6">
        <v>52</v>
      </c>
      <c r="G59" s="12"/>
      <c r="H59" s="20">
        <v>10842</v>
      </c>
      <c r="I59" s="6">
        <v>42</v>
      </c>
      <c r="J59" s="17">
        <v>11117</v>
      </c>
      <c r="K59" s="20">
        <v>4505</v>
      </c>
      <c r="L59" s="6">
        <v>20</v>
      </c>
      <c r="M59" s="55">
        <v>5304</v>
      </c>
      <c r="N59" s="62">
        <v>3739</v>
      </c>
      <c r="O59" s="1">
        <v>17</v>
      </c>
      <c r="P59" s="55">
        <v>3827</v>
      </c>
      <c r="Q59" s="62">
        <v>611</v>
      </c>
      <c r="R59" s="1">
        <v>4</v>
      </c>
      <c r="S59" s="55">
        <v>669</v>
      </c>
      <c r="T59" s="62">
        <v>1762</v>
      </c>
      <c r="U59" s="1">
        <v>12</v>
      </c>
      <c r="V59" s="55">
        <v>1798</v>
      </c>
      <c r="W59" s="62">
        <v>603</v>
      </c>
      <c r="X59" s="1">
        <v>6</v>
      </c>
      <c r="Y59" s="17">
        <v>696</v>
      </c>
    </row>
    <row r="60" spans="1:25" x14ac:dyDescent="0.3">
      <c r="C60" s="97"/>
      <c r="D60" s="12">
        <v>102</v>
      </c>
      <c r="E60" s="20">
        <v>1559</v>
      </c>
      <c r="F60" s="6">
        <v>5</v>
      </c>
      <c r="G60" s="12"/>
      <c r="H60" s="20">
        <v>1557</v>
      </c>
      <c r="I60" s="6">
        <v>6</v>
      </c>
      <c r="J60" s="17">
        <v>1651</v>
      </c>
      <c r="K60" s="20">
        <v>634</v>
      </c>
      <c r="L60" s="6">
        <v>3</v>
      </c>
      <c r="M60" s="55">
        <v>818</v>
      </c>
      <c r="N60" s="62">
        <v>499</v>
      </c>
      <c r="O60" s="1">
        <v>2</v>
      </c>
      <c r="P60" s="55">
        <v>594</v>
      </c>
      <c r="Q60" s="62">
        <v>1164</v>
      </c>
      <c r="R60" s="1">
        <v>8</v>
      </c>
      <c r="S60" s="55">
        <v>1210</v>
      </c>
      <c r="T60" s="62">
        <v>258</v>
      </c>
      <c r="U60" s="1">
        <v>1</v>
      </c>
      <c r="V60" s="55">
        <v>334</v>
      </c>
      <c r="W60" s="62">
        <v>1082</v>
      </c>
      <c r="X60" s="1">
        <v>10</v>
      </c>
      <c r="Y60" s="17">
        <v>1187</v>
      </c>
    </row>
    <row r="61" spans="1:25" x14ac:dyDescent="0.3">
      <c r="C61" s="97"/>
      <c r="D61" s="12">
        <v>103</v>
      </c>
      <c r="E61" s="20">
        <v>17176</v>
      </c>
      <c r="F61" s="6">
        <v>70</v>
      </c>
      <c r="G61" s="12"/>
      <c r="H61" s="20">
        <v>17176</v>
      </c>
      <c r="I61" s="6">
        <v>77</v>
      </c>
      <c r="J61" s="17">
        <v>17252</v>
      </c>
      <c r="K61" s="20">
        <v>15436</v>
      </c>
      <c r="L61" s="6">
        <v>74</v>
      </c>
      <c r="M61" s="55">
        <v>17656</v>
      </c>
      <c r="N61" s="62">
        <v>15423</v>
      </c>
      <c r="O61" s="1">
        <v>74</v>
      </c>
      <c r="P61" s="55">
        <v>15367</v>
      </c>
      <c r="Q61" s="62">
        <v>1379</v>
      </c>
      <c r="R61" s="1">
        <v>8</v>
      </c>
      <c r="S61" s="55">
        <v>1413</v>
      </c>
      <c r="T61" s="62">
        <v>15401</v>
      </c>
      <c r="U61" s="1">
        <v>84</v>
      </c>
      <c r="V61" s="55">
        <v>15209</v>
      </c>
      <c r="W61" s="62">
        <v>1339</v>
      </c>
      <c r="X61" s="1">
        <v>10</v>
      </c>
      <c r="Y61" s="17">
        <v>1458</v>
      </c>
    </row>
    <row r="62" spans="1:25" x14ac:dyDescent="0.3">
      <c r="C62" s="97"/>
      <c r="D62" s="12">
        <v>104</v>
      </c>
      <c r="E62" s="20">
        <v>2968</v>
      </c>
      <c r="F62" s="6">
        <v>13</v>
      </c>
      <c r="G62" s="12"/>
      <c r="H62" s="20">
        <v>2968</v>
      </c>
      <c r="I62" s="6">
        <v>12</v>
      </c>
      <c r="J62" s="17">
        <v>3052</v>
      </c>
      <c r="K62" s="20">
        <v>2453</v>
      </c>
      <c r="L62" s="6">
        <v>11</v>
      </c>
      <c r="M62" s="55">
        <v>2832</v>
      </c>
      <c r="N62" s="62">
        <v>2455</v>
      </c>
      <c r="O62" s="1">
        <v>11</v>
      </c>
      <c r="P62" s="55">
        <v>2531</v>
      </c>
      <c r="Q62" s="62">
        <v>755</v>
      </c>
      <c r="R62" s="1">
        <v>4</v>
      </c>
      <c r="S62" s="55">
        <v>800</v>
      </c>
      <c r="T62" s="62">
        <v>2453</v>
      </c>
      <c r="U62" s="1">
        <v>11</v>
      </c>
      <c r="V62" s="55">
        <v>2474</v>
      </c>
      <c r="W62" s="62">
        <v>753</v>
      </c>
      <c r="X62" s="1">
        <v>6</v>
      </c>
      <c r="Y62" s="17">
        <v>866</v>
      </c>
    </row>
    <row r="63" spans="1:25" x14ac:dyDescent="0.3">
      <c r="C63" s="97"/>
      <c r="D63" s="12">
        <v>105</v>
      </c>
      <c r="E63" s="20">
        <v>46496</v>
      </c>
      <c r="F63" s="6">
        <v>208</v>
      </c>
      <c r="G63" s="12"/>
      <c r="H63" s="20">
        <v>45987</v>
      </c>
      <c r="I63" s="6">
        <v>177</v>
      </c>
      <c r="J63" s="17">
        <v>46172</v>
      </c>
      <c r="K63" s="20">
        <v>25698</v>
      </c>
      <c r="L63" s="6">
        <v>107</v>
      </c>
      <c r="M63" s="55">
        <v>29066</v>
      </c>
      <c r="N63" s="62">
        <v>13451</v>
      </c>
      <c r="O63" s="1">
        <v>67</v>
      </c>
      <c r="P63" s="55">
        <v>13518</v>
      </c>
      <c r="Q63" s="62">
        <v>721</v>
      </c>
      <c r="R63" s="1">
        <v>4</v>
      </c>
      <c r="S63" s="55">
        <v>784</v>
      </c>
      <c r="T63" s="62">
        <v>2954</v>
      </c>
      <c r="U63" s="1">
        <v>18</v>
      </c>
      <c r="V63" s="55">
        <v>3041</v>
      </c>
      <c r="W63" s="62">
        <v>715</v>
      </c>
      <c r="X63" s="1">
        <v>5</v>
      </c>
      <c r="Y63" s="17">
        <v>826</v>
      </c>
    </row>
    <row r="64" spans="1:25" ht="14.4" customHeight="1" x14ac:dyDescent="0.3">
      <c r="A64" s="100" t="s">
        <v>35</v>
      </c>
      <c r="C64" s="97"/>
      <c r="D64" s="12">
        <v>106</v>
      </c>
      <c r="E64" s="20">
        <v>11120306</v>
      </c>
      <c r="F64" s="6">
        <v>39173</v>
      </c>
      <c r="G64" s="12"/>
      <c r="H64" s="20">
        <v>10929800</v>
      </c>
      <c r="I64" s="6">
        <v>34609</v>
      </c>
      <c r="J64" s="12"/>
      <c r="K64" s="20">
        <v>2950580</v>
      </c>
      <c r="L64" s="6">
        <v>16474</v>
      </c>
      <c r="M64" s="53"/>
      <c r="N64" s="62">
        <v>779413</v>
      </c>
      <c r="O64" s="1">
        <v>4484</v>
      </c>
      <c r="P64" s="55"/>
      <c r="Q64" s="62">
        <v>2383</v>
      </c>
      <c r="R64" s="1">
        <v>22</v>
      </c>
      <c r="S64" s="55">
        <v>2394</v>
      </c>
      <c r="T64" s="62">
        <v>4603</v>
      </c>
      <c r="U64" s="1">
        <v>35</v>
      </c>
      <c r="V64" s="55">
        <v>4598</v>
      </c>
      <c r="W64" s="62">
        <v>2319</v>
      </c>
      <c r="X64" s="1">
        <v>29</v>
      </c>
      <c r="Y64" s="17">
        <v>2430</v>
      </c>
    </row>
    <row r="65" spans="1:25" x14ac:dyDescent="0.3">
      <c r="A65" s="100"/>
      <c r="C65" s="97"/>
      <c r="D65" s="12">
        <v>107</v>
      </c>
      <c r="E65" s="20">
        <v>1029</v>
      </c>
      <c r="F65" s="6">
        <v>5</v>
      </c>
      <c r="G65" s="12"/>
      <c r="H65" s="20">
        <v>1029</v>
      </c>
      <c r="I65" s="6">
        <v>4</v>
      </c>
      <c r="J65" s="12">
        <v>1286</v>
      </c>
      <c r="K65" s="20">
        <v>887</v>
      </c>
      <c r="L65" s="6">
        <v>5</v>
      </c>
      <c r="M65" s="53">
        <v>1055</v>
      </c>
      <c r="N65" s="62">
        <v>887</v>
      </c>
      <c r="O65" s="1">
        <v>4</v>
      </c>
      <c r="P65" s="55">
        <v>1089</v>
      </c>
      <c r="Q65" s="62">
        <v>730</v>
      </c>
      <c r="R65" s="1">
        <v>4</v>
      </c>
      <c r="S65" s="55">
        <v>869</v>
      </c>
      <c r="T65" s="62">
        <v>863</v>
      </c>
      <c r="U65" s="1">
        <v>4</v>
      </c>
      <c r="V65" s="55">
        <v>963</v>
      </c>
      <c r="W65" s="62">
        <v>723</v>
      </c>
      <c r="X65" s="1">
        <v>6</v>
      </c>
      <c r="Y65" s="17">
        <v>825</v>
      </c>
    </row>
    <row r="66" spans="1:25" x14ac:dyDescent="0.3">
      <c r="A66" s="100"/>
      <c r="C66" s="97"/>
      <c r="D66" s="12">
        <v>108</v>
      </c>
      <c r="E66" s="20">
        <v>117348</v>
      </c>
      <c r="F66" s="6">
        <v>309</v>
      </c>
      <c r="G66" s="12"/>
      <c r="H66" s="20">
        <v>114456</v>
      </c>
      <c r="I66" s="6">
        <v>321</v>
      </c>
      <c r="J66" s="12"/>
      <c r="K66" s="20">
        <v>40071</v>
      </c>
      <c r="L66" s="6">
        <v>194</v>
      </c>
      <c r="M66" s="53">
        <v>40696</v>
      </c>
      <c r="N66" s="62">
        <v>18549</v>
      </c>
      <c r="O66" s="1">
        <v>79</v>
      </c>
      <c r="P66" s="55">
        <v>18942</v>
      </c>
      <c r="Q66" s="62">
        <v>447</v>
      </c>
      <c r="R66" s="1">
        <v>3</v>
      </c>
      <c r="S66" s="55">
        <v>518</v>
      </c>
      <c r="T66" s="62">
        <v>5249</v>
      </c>
      <c r="U66" s="1">
        <v>27</v>
      </c>
      <c r="V66" s="55">
        <v>5214</v>
      </c>
      <c r="W66" s="62">
        <v>444</v>
      </c>
      <c r="X66" s="1">
        <v>4</v>
      </c>
      <c r="Y66" s="17">
        <v>547</v>
      </c>
    </row>
    <row r="67" spans="1:25" x14ac:dyDescent="0.3">
      <c r="C67" s="97"/>
      <c r="D67" s="12">
        <v>109</v>
      </c>
      <c r="E67" s="20">
        <v>238800</v>
      </c>
      <c r="F67" s="6">
        <v>936</v>
      </c>
      <c r="G67" s="12"/>
      <c r="H67" s="20">
        <v>233931</v>
      </c>
      <c r="I67" s="6">
        <v>910</v>
      </c>
      <c r="J67" s="12"/>
      <c r="K67" s="20">
        <v>113972</v>
      </c>
      <c r="L67" s="6">
        <v>628</v>
      </c>
      <c r="M67" s="53">
        <v>121352</v>
      </c>
      <c r="N67" s="62">
        <v>57226</v>
      </c>
      <c r="O67" s="1">
        <v>267</v>
      </c>
      <c r="P67" s="55">
        <v>58027</v>
      </c>
      <c r="Q67" s="62">
        <v>3147</v>
      </c>
      <c r="R67" s="1">
        <v>23</v>
      </c>
      <c r="S67" s="55">
        <v>3134</v>
      </c>
      <c r="T67" s="62">
        <v>7460</v>
      </c>
      <c r="U67" s="1">
        <v>47</v>
      </c>
      <c r="V67" s="55">
        <v>7442</v>
      </c>
      <c r="W67" s="62">
        <v>3085</v>
      </c>
      <c r="X67" s="1">
        <v>29</v>
      </c>
      <c r="Y67" s="17">
        <v>3201</v>
      </c>
    </row>
    <row r="68" spans="1:25" x14ac:dyDescent="0.3">
      <c r="C68" s="97"/>
      <c r="D68" s="12">
        <v>110</v>
      </c>
      <c r="E68" s="20">
        <v>134882</v>
      </c>
      <c r="F68" s="6">
        <v>434</v>
      </c>
      <c r="G68" s="12"/>
      <c r="H68" s="20">
        <v>134500</v>
      </c>
      <c r="I68" s="6">
        <v>429</v>
      </c>
      <c r="J68" s="12"/>
      <c r="K68" s="20">
        <v>54047</v>
      </c>
      <c r="L68" s="6">
        <v>295</v>
      </c>
      <c r="M68" s="53">
        <v>55105</v>
      </c>
      <c r="N68" s="62">
        <v>28117</v>
      </c>
      <c r="O68" s="1">
        <v>126</v>
      </c>
      <c r="P68" s="55">
        <v>30694</v>
      </c>
      <c r="Q68" s="62">
        <v>2329</v>
      </c>
      <c r="R68" s="1">
        <v>15</v>
      </c>
      <c r="S68" s="55">
        <v>2353</v>
      </c>
      <c r="T68" s="62">
        <v>6215</v>
      </c>
      <c r="U68" s="1">
        <v>46</v>
      </c>
      <c r="V68" s="55">
        <v>5539</v>
      </c>
      <c r="W68" s="62">
        <v>2300</v>
      </c>
      <c r="X68" s="1">
        <v>20</v>
      </c>
      <c r="Y68" s="17">
        <v>2384</v>
      </c>
    </row>
    <row r="69" spans="1:25" x14ac:dyDescent="0.3">
      <c r="C69" s="97"/>
      <c r="D69" s="12">
        <v>111</v>
      </c>
      <c r="E69" s="20">
        <v>12276</v>
      </c>
      <c r="F69" s="6">
        <v>43</v>
      </c>
      <c r="G69" s="12"/>
      <c r="H69" s="20">
        <v>12276</v>
      </c>
      <c r="I69" s="6">
        <v>39</v>
      </c>
      <c r="J69" s="12">
        <v>12576</v>
      </c>
      <c r="K69" s="20">
        <v>4690</v>
      </c>
      <c r="L69" s="6">
        <v>29</v>
      </c>
      <c r="M69" s="53">
        <v>4976</v>
      </c>
      <c r="N69" s="62">
        <v>3437</v>
      </c>
      <c r="O69" s="1">
        <v>16</v>
      </c>
      <c r="P69" s="55">
        <v>3937</v>
      </c>
      <c r="Q69" s="62">
        <v>5062</v>
      </c>
      <c r="R69" s="1">
        <v>36</v>
      </c>
      <c r="S69" s="55">
        <v>5015</v>
      </c>
      <c r="T69" s="62">
        <v>1231</v>
      </c>
      <c r="U69" s="1">
        <v>11</v>
      </c>
      <c r="V69" s="55">
        <v>1046</v>
      </c>
      <c r="W69" s="62">
        <v>4977</v>
      </c>
      <c r="X69" s="1">
        <v>50</v>
      </c>
      <c r="Y69" s="17">
        <v>5262</v>
      </c>
    </row>
    <row r="70" spans="1:25" x14ac:dyDescent="0.3">
      <c r="C70" s="97"/>
      <c r="D70" s="12">
        <v>112</v>
      </c>
      <c r="E70" s="20">
        <v>232789</v>
      </c>
      <c r="F70" s="6">
        <v>882</v>
      </c>
      <c r="G70" s="12"/>
      <c r="H70" s="20">
        <v>229232</v>
      </c>
      <c r="I70" s="6">
        <v>737</v>
      </c>
      <c r="J70" s="12"/>
      <c r="K70" s="20">
        <v>100388</v>
      </c>
      <c r="L70" s="6">
        <v>550</v>
      </c>
      <c r="M70" s="53">
        <v>102434</v>
      </c>
      <c r="N70" s="62">
        <v>50479</v>
      </c>
      <c r="O70" s="1">
        <v>226</v>
      </c>
      <c r="P70" s="55">
        <v>51450</v>
      </c>
      <c r="Q70" s="62">
        <v>1172</v>
      </c>
      <c r="R70" s="1">
        <v>9</v>
      </c>
      <c r="S70" s="55">
        <v>1221</v>
      </c>
      <c r="T70" s="62">
        <v>7090</v>
      </c>
      <c r="U70" s="1">
        <v>65</v>
      </c>
      <c r="V70" s="55">
        <v>7210</v>
      </c>
      <c r="W70" s="62">
        <v>1083</v>
      </c>
      <c r="X70" s="1">
        <v>13</v>
      </c>
      <c r="Y70" s="17">
        <v>1230</v>
      </c>
    </row>
    <row r="71" spans="1:25" x14ac:dyDescent="0.3">
      <c r="C71" s="97"/>
      <c r="D71" s="12">
        <v>113</v>
      </c>
      <c r="E71" s="20">
        <v>472494</v>
      </c>
      <c r="F71" s="6">
        <v>1683</v>
      </c>
      <c r="G71" s="12"/>
      <c r="H71" s="20">
        <v>464960</v>
      </c>
      <c r="I71" s="6">
        <v>1475</v>
      </c>
      <c r="J71" s="12"/>
      <c r="K71" s="20">
        <v>168401</v>
      </c>
      <c r="L71" s="6">
        <v>926</v>
      </c>
      <c r="M71" s="53"/>
      <c r="N71" s="62">
        <v>78438</v>
      </c>
      <c r="O71" s="1">
        <v>355</v>
      </c>
      <c r="P71" s="55">
        <v>79207</v>
      </c>
      <c r="Q71" s="62">
        <v>2588</v>
      </c>
      <c r="R71" s="1">
        <v>19</v>
      </c>
      <c r="S71" s="55">
        <v>2590</v>
      </c>
      <c r="T71" s="62">
        <v>11005</v>
      </c>
      <c r="U71" s="1">
        <v>98</v>
      </c>
      <c r="V71" s="55">
        <v>11091</v>
      </c>
      <c r="W71" s="62">
        <v>2498</v>
      </c>
      <c r="X71" s="1">
        <v>21</v>
      </c>
      <c r="Y71" s="17">
        <v>2705</v>
      </c>
    </row>
    <row r="72" spans="1:25" x14ac:dyDescent="0.3">
      <c r="C72" s="97"/>
      <c r="D72" s="12">
        <v>114</v>
      </c>
      <c r="E72" s="20">
        <v>250974</v>
      </c>
      <c r="F72" s="6">
        <v>835</v>
      </c>
      <c r="G72" s="12"/>
      <c r="H72" s="20">
        <v>248465</v>
      </c>
      <c r="I72" s="6">
        <v>722</v>
      </c>
      <c r="J72" s="12"/>
      <c r="K72" s="20">
        <v>92944</v>
      </c>
      <c r="L72" s="6">
        <v>513</v>
      </c>
      <c r="M72" s="53"/>
      <c r="N72" s="62">
        <v>50927</v>
      </c>
      <c r="O72" s="1">
        <v>245</v>
      </c>
      <c r="P72" s="55">
        <v>51372</v>
      </c>
      <c r="Q72" s="62">
        <v>2652</v>
      </c>
      <c r="R72" s="1">
        <v>19</v>
      </c>
      <c r="S72" s="55">
        <v>2647</v>
      </c>
      <c r="T72" s="62">
        <v>10093</v>
      </c>
      <c r="U72" s="1">
        <v>82</v>
      </c>
      <c r="V72" s="55">
        <v>10141</v>
      </c>
      <c r="W72" s="62">
        <v>2593</v>
      </c>
      <c r="X72" s="1">
        <v>17</v>
      </c>
      <c r="Y72" s="17">
        <v>2698</v>
      </c>
    </row>
    <row r="73" spans="1:25" x14ac:dyDescent="0.3">
      <c r="C73" s="97"/>
      <c r="D73" s="12">
        <v>115</v>
      </c>
      <c r="E73" s="20">
        <v>7438336</v>
      </c>
      <c r="F73" s="6">
        <v>28190</v>
      </c>
      <c r="G73" s="12"/>
      <c r="H73" s="20">
        <v>7391077</v>
      </c>
      <c r="I73" s="6">
        <v>24232</v>
      </c>
      <c r="J73" s="12"/>
      <c r="K73" s="20">
        <v>1923350</v>
      </c>
      <c r="L73" s="6">
        <v>11421</v>
      </c>
      <c r="M73" s="53"/>
      <c r="N73" s="62">
        <v>545675</v>
      </c>
      <c r="O73" s="1">
        <v>3063</v>
      </c>
      <c r="P73" s="55">
        <v>552719</v>
      </c>
      <c r="Q73" s="62">
        <v>5235</v>
      </c>
      <c r="R73" s="1">
        <v>50</v>
      </c>
      <c r="S73" s="55">
        <v>4417</v>
      </c>
      <c r="T73" s="62">
        <v>3998</v>
      </c>
      <c r="U73" s="1">
        <v>44</v>
      </c>
      <c r="V73" s="55">
        <v>4142</v>
      </c>
      <c r="W73" s="62">
        <v>5003</v>
      </c>
      <c r="X73" s="1">
        <v>59</v>
      </c>
      <c r="Y73" s="17">
        <v>5100</v>
      </c>
    </row>
    <row r="74" spans="1:25" x14ac:dyDescent="0.3">
      <c r="C74" s="97"/>
      <c r="D74" s="12">
        <v>116</v>
      </c>
      <c r="E74" s="20">
        <v>1204664</v>
      </c>
      <c r="F74" s="6">
        <v>4211</v>
      </c>
      <c r="G74" s="12"/>
      <c r="H74" s="20">
        <v>1204501</v>
      </c>
      <c r="I74" s="6">
        <v>4150</v>
      </c>
      <c r="J74" s="12"/>
      <c r="K74" s="20">
        <v>378635</v>
      </c>
      <c r="L74" s="6">
        <v>2216</v>
      </c>
      <c r="M74" s="53"/>
      <c r="N74" s="62">
        <v>130661</v>
      </c>
      <c r="O74" s="1">
        <v>801</v>
      </c>
      <c r="P74" s="55">
        <v>131490</v>
      </c>
      <c r="Q74" s="62">
        <v>4454</v>
      </c>
      <c r="R74" s="1">
        <v>38</v>
      </c>
      <c r="S74" s="55">
        <v>4320</v>
      </c>
      <c r="T74" s="62">
        <v>1696</v>
      </c>
      <c r="U74" s="1">
        <v>17</v>
      </c>
      <c r="V74" s="55">
        <v>1791</v>
      </c>
      <c r="W74" s="62">
        <v>4202</v>
      </c>
      <c r="X74" s="1">
        <v>46</v>
      </c>
      <c r="Y74" s="17">
        <v>4428</v>
      </c>
    </row>
    <row r="75" spans="1:25" x14ac:dyDescent="0.3">
      <c r="C75" s="97"/>
      <c r="D75" s="12">
        <v>117</v>
      </c>
      <c r="E75" s="20">
        <v>22543339</v>
      </c>
      <c r="F75" s="6">
        <v>72841</v>
      </c>
      <c r="G75" s="12"/>
      <c r="H75" s="20">
        <v>22394763</v>
      </c>
      <c r="I75" s="6">
        <v>74225</v>
      </c>
      <c r="J75" s="12"/>
      <c r="K75" s="20">
        <v>8261996</v>
      </c>
      <c r="L75" s="6">
        <v>46350</v>
      </c>
      <c r="M75" s="53"/>
      <c r="N75" s="62">
        <v>2189588</v>
      </c>
      <c r="O75" s="1">
        <v>11478</v>
      </c>
      <c r="P75" s="55"/>
      <c r="Q75" s="62">
        <v>2544</v>
      </c>
      <c r="R75" s="1">
        <v>21</v>
      </c>
      <c r="S75" s="55">
        <v>2672</v>
      </c>
      <c r="T75" s="62">
        <v>9751</v>
      </c>
      <c r="U75" s="1">
        <v>83</v>
      </c>
      <c r="V75" s="55">
        <v>10075</v>
      </c>
      <c r="W75" s="62">
        <v>2447</v>
      </c>
      <c r="X75" s="1">
        <v>25</v>
      </c>
      <c r="Y75" s="17">
        <v>2589</v>
      </c>
    </row>
    <row r="76" spans="1:25" x14ac:dyDescent="0.3">
      <c r="C76" s="97"/>
      <c r="D76" s="12">
        <v>118</v>
      </c>
      <c r="E76" s="20">
        <v>21709270</v>
      </c>
      <c r="F76" s="6">
        <v>76869</v>
      </c>
      <c r="G76" s="12"/>
      <c r="H76" s="20">
        <v>21365971</v>
      </c>
      <c r="I76" s="6">
        <v>72591</v>
      </c>
      <c r="J76" s="12"/>
      <c r="K76" s="20">
        <v>6809312</v>
      </c>
      <c r="L76" s="6">
        <v>37784</v>
      </c>
      <c r="M76" s="53"/>
      <c r="N76" s="62">
        <v>1802789</v>
      </c>
      <c r="O76" s="1">
        <v>8857</v>
      </c>
      <c r="P76" s="55"/>
      <c r="Q76" s="62">
        <v>2203</v>
      </c>
      <c r="R76" s="1">
        <v>17</v>
      </c>
      <c r="S76" s="55">
        <v>2339</v>
      </c>
      <c r="T76" s="62">
        <v>8146</v>
      </c>
      <c r="U76" s="1">
        <v>68</v>
      </c>
      <c r="V76" s="55">
        <v>8071</v>
      </c>
      <c r="W76" s="62">
        <v>2076</v>
      </c>
      <c r="X76" s="1">
        <v>22</v>
      </c>
      <c r="Y76" s="17">
        <v>2204</v>
      </c>
    </row>
    <row r="77" spans="1:25" x14ac:dyDescent="0.3">
      <c r="C77" s="97"/>
      <c r="D77" s="12">
        <v>119</v>
      </c>
      <c r="E77" s="21">
        <v>9633721</v>
      </c>
      <c r="F77" s="10">
        <v>30763</v>
      </c>
      <c r="G77" s="22"/>
      <c r="H77" s="23">
        <v>34341801</v>
      </c>
      <c r="I77" s="6">
        <v>101947</v>
      </c>
      <c r="J77" s="12"/>
      <c r="K77" s="23">
        <v>9870369</v>
      </c>
      <c r="L77" s="6">
        <v>48851</v>
      </c>
      <c r="M77" s="53"/>
      <c r="N77" s="62">
        <v>2175854</v>
      </c>
      <c r="O77" s="1">
        <v>10031</v>
      </c>
      <c r="P77" s="55"/>
      <c r="Q77" s="62">
        <v>83</v>
      </c>
      <c r="R77" s="1">
        <v>1</v>
      </c>
      <c r="S77" s="55">
        <v>196</v>
      </c>
      <c r="T77" s="62">
        <v>4895</v>
      </c>
      <c r="U77" s="1">
        <v>46</v>
      </c>
      <c r="V77" s="55">
        <v>4910</v>
      </c>
      <c r="W77" s="62">
        <v>83</v>
      </c>
      <c r="X77" s="1">
        <v>0</v>
      </c>
      <c r="Y77" s="17">
        <v>180</v>
      </c>
    </row>
    <row r="78" spans="1:25" x14ac:dyDescent="0.3">
      <c r="C78" s="97"/>
      <c r="D78" s="12">
        <v>120</v>
      </c>
      <c r="E78" s="20">
        <v>23211009</v>
      </c>
      <c r="F78" s="6">
        <v>73824</v>
      </c>
      <c r="G78" s="12" t="s">
        <v>10</v>
      </c>
      <c r="H78" s="20">
        <v>22868995</v>
      </c>
      <c r="I78" s="6">
        <v>69157</v>
      </c>
      <c r="J78" s="12"/>
      <c r="K78" s="20">
        <v>7742125</v>
      </c>
      <c r="L78" s="6">
        <v>38258</v>
      </c>
      <c r="M78" s="53"/>
      <c r="N78" s="62">
        <v>1863512</v>
      </c>
      <c r="O78" s="1">
        <v>9255</v>
      </c>
      <c r="P78" s="55"/>
      <c r="Q78" s="62">
        <v>2365</v>
      </c>
      <c r="R78" s="1">
        <v>20</v>
      </c>
      <c r="S78" s="55">
        <v>2391</v>
      </c>
      <c r="T78" s="62">
        <v>4334</v>
      </c>
      <c r="U78" s="1">
        <v>38</v>
      </c>
      <c r="V78" s="55">
        <v>4346</v>
      </c>
      <c r="W78" s="62">
        <v>2330</v>
      </c>
      <c r="X78" s="1">
        <v>26</v>
      </c>
      <c r="Y78" s="17">
        <v>2436</v>
      </c>
    </row>
    <row r="79" spans="1:25" x14ac:dyDescent="0.3">
      <c r="C79" s="97"/>
      <c r="D79" s="19" t="s">
        <v>5</v>
      </c>
      <c r="E79" s="26">
        <f>AVERAGE(E55,E57:E76,E78)</f>
        <v>4050647.4545454546</v>
      </c>
      <c r="F79" s="27">
        <f t="shared" ref="F79:G79" si="5">AVERAGE(F55,F57:F76,F78)</f>
        <v>13716.818181818182</v>
      </c>
      <c r="G79" s="28">
        <f t="shared" si="5"/>
        <v>3992</v>
      </c>
      <c r="H79" s="26">
        <f t="shared" ref="H79:J79" si="6" xml:space="preserve"> AVERAGE(H55:H78)</f>
        <v>5106807.583333333</v>
      </c>
      <c r="I79" s="27">
        <f t="shared" si="6"/>
        <v>16157.333333333334</v>
      </c>
      <c r="J79" s="32">
        <f t="shared" si="6"/>
        <v>10887</v>
      </c>
      <c r="K79" s="26">
        <f t="shared" ref="K79:Y79" si="7" xml:space="preserve"> AVERAGE(K55:K78)</f>
        <v>1614236.7916666667</v>
      </c>
      <c r="L79" s="27">
        <f t="shared" si="7"/>
        <v>8565.6666666666661</v>
      </c>
      <c r="M79" s="56">
        <f t="shared" si="7"/>
        <v>37989.199999999997</v>
      </c>
      <c r="N79" s="63">
        <f t="shared" si="7"/>
        <v>412760.04166666669</v>
      </c>
      <c r="O79" s="60">
        <f t="shared" si="7"/>
        <v>2079.1666666666665</v>
      </c>
      <c r="P79" s="56">
        <f t="shared" si="7"/>
        <v>58374.315789473687</v>
      </c>
      <c r="Q79" s="63">
        <f t="shared" si="7"/>
        <v>2096.7083333333335</v>
      </c>
      <c r="R79" s="60">
        <f t="shared" si="7"/>
        <v>15.75</v>
      </c>
      <c r="S79" s="56">
        <f t="shared" si="7"/>
        <v>2096.75</v>
      </c>
      <c r="T79" s="63">
        <f t="shared" si="7"/>
        <v>5513.666666666667</v>
      </c>
      <c r="U79" s="60">
        <f t="shared" si="7"/>
        <v>40.833333333333336</v>
      </c>
      <c r="V79" s="56">
        <f t="shared" si="7"/>
        <v>5502.791666666667</v>
      </c>
      <c r="W79" s="63">
        <f t="shared" si="7"/>
        <v>2034.5416666666667</v>
      </c>
      <c r="X79" s="60">
        <f t="shared" si="7"/>
        <v>19.958333333333332</v>
      </c>
      <c r="Y79" s="32">
        <f t="shared" si="7"/>
        <v>2164</v>
      </c>
    </row>
    <row r="80" spans="1:25" x14ac:dyDescent="0.3">
      <c r="C80" s="109" t="s">
        <v>8</v>
      </c>
      <c r="D80" s="110"/>
      <c r="E80" s="30">
        <f>(AVERAGE(E5:E28,E30:E48,E50:E53,E55,E57:E76,E78))</f>
        <v>1347862.3043478262</v>
      </c>
      <c r="F80" s="29">
        <f t="shared" ref="F80:G80" si="8">(AVERAGE(F5:F28,F30:F48,F50:F53,F55,F57:F76,F78))</f>
        <v>4566.666666666667</v>
      </c>
      <c r="G80" s="31">
        <f t="shared" si="8"/>
        <v>44345.225806451614</v>
      </c>
      <c r="H80" s="30">
        <f>AVERAGE(H5:H28,H30:H53,H55:H78)</f>
        <v>1756797.888888889</v>
      </c>
      <c r="I80" s="39">
        <f t="shared" ref="I80:Y80" si="9">AVERAGE(I5:I28,I30:I53,I55:I78)</f>
        <v>5559.7361111111113</v>
      </c>
      <c r="J80" s="40">
        <f t="shared" si="9"/>
        <v>7178.3269230769229</v>
      </c>
      <c r="K80" s="30">
        <f t="shared" si="9"/>
        <v>553538.3194444445</v>
      </c>
      <c r="L80" s="39">
        <f t="shared" si="9"/>
        <v>2937.3194444444443</v>
      </c>
      <c r="M80" s="57">
        <f t="shared" si="9"/>
        <v>27042.126984126986</v>
      </c>
      <c r="N80" s="30">
        <f t="shared" si="9"/>
        <v>140189.19444444444</v>
      </c>
      <c r="O80" s="29">
        <f t="shared" si="9"/>
        <v>706.51388888888891</v>
      </c>
      <c r="P80" s="70">
        <f t="shared" si="9"/>
        <v>19343.089552238805</v>
      </c>
      <c r="Q80" s="30">
        <f t="shared" si="9"/>
        <v>736.68055555555554</v>
      </c>
      <c r="R80" s="29">
        <f t="shared" si="9"/>
        <v>5.5</v>
      </c>
      <c r="S80" s="70">
        <f t="shared" si="9"/>
        <v>750.69444444444446</v>
      </c>
      <c r="T80" s="30">
        <f t="shared" si="9"/>
        <v>1925.2083333333333</v>
      </c>
      <c r="U80" s="29">
        <f t="shared" si="9"/>
        <v>14.152777777777779</v>
      </c>
      <c r="V80" s="70">
        <f t="shared" si="9"/>
        <v>1953.3472222222222</v>
      </c>
      <c r="W80" s="30">
        <f t="shared" si="9"/>
        <v>715.25</v>
      </c>
      <c r="X80" s="29">
        <f t="shared" si="9"/>
        <v>6.9861111111111107</v>
      </c>
      <c r="Y80" s="31">
        <f t="shared" si="9"/>
        <v>780.93055555555554</v>
      </c>
    </row>
    <row r="81" spans="3:25" x14ac:dyDescent="0.3">
      <c r="C81" s="101" t="s">
        <v>31</v>
      </c>
      <c r="D81" s="102"/>
      <c r="E81" s="41">
        <f>SUM(E5:E28,E30:E48,E50:E53,E55,E57:E76,E78)</f>
        <v>93002499</v>
      </c>
      <c r="F81" s="15">
        <f t="shared" ref="F81:G81" si="10">SUM(F5:F28,F30:F48,F50:F53,F55,F57:F76,F78)</f>
        <v>315100</v>
      </c>
      <c r="G81" s="42">
        <f t="shared" si="10"/>
        <v>1374702</v>
      </c>
      <c r="H81" s="43">
        <f>SUM(H5:H28,H30:H53,H55:H78)</f>
        <v>126489448</v>
      </c>
      <c r="I81" s="44">
        <f t="shared" ref="I81:Y81" si="11">SUM(I5:I28,I30:I53,I55:I78)</f>
        <v>400301</v>
      </c>
      <c r="J81" s="45">
        <f t="shared" si="11"/>
        <v>373273</v>
      </c>
      <c r="K81" s="43">
        <f t="shared" si="11"/>
        <v>39854759</v>
      </c>
      <c r="L81" s="44">
        <f t="shared" si="11"/>
        <v>211487</v>
      </c>
      <c r="M81" s="58">
        <f t="shared" si="11"/>
        <v>1703654</v>
      </c>
      <c r="N81" s="64">
        <f t="shared" si="11"/>
        <v>10093622</v>
      </c>
      <c r="O81" s="61">
        <f t="shared" si="11"/>
        <v>50869</v>
      </c>
      <c r="P81" s="71">
        <f t="shared" si="11"/>
        <v>1295987</v>
      </c>
      <c r="Q81" s="64">
        <f t="shared" si="11"/>
        <v>53041</v>
      </c>
      <c r="R81" s="61">
        <f t="shared" si="11"/>
        <v>396</v>
      </c>
      <c r="S81" s="71">
        <f t="shared" si="11"/>
        <v>54050</v>
      </c>
      <c r="T81" s="64">
        <f t="shared" si="11"/>
        <v>138615</v>
      </c>
      <c r="U81" s="61">
        <f t="shared" si="11"/>
        <v>1019</v>
      </c>
      <c r="V81" s="71">
        <f t="shared" si="11"/>
        <v>140641</v>
      </c>
      <c r="W81" s="64">
        <f t="shared" si="11"/>
        <v>51498</v>
      </c>
      <c r="X81" s="61">
        <f t="shared" si="11"/>
        <v>503</v>
      </c>
      <c r="Y81" s="65">
        <f t="shared" si="11"/>
        <v>56227</v>
      </c>
    </row>
    <row r="82" spans="3:25" ht="15" thickBot="1" x14ac:dyDescent="0.35">
      <c r="C82" s="107" t="s">
        <v>34</v>
      </c>
      <c r="D82" s="108"/>
      <c r="E82" s="46"/>
      <c r="F82" s="47">
        <f>E81/F81</f>
        <v>295.15232941923199</v>
      </c>
      <c r="G82" s="48"/>
      <c r="H82" s="49"/>
      <c r="I82" s="47">
        <f>H81/I81</f>
        <v>315.98584065490718</v>
      </c>
      <c r="J82" s="48"/>
      <c r="K82" s="50"/>
      <c r="L82" s="47">
        <f>K81/L81</f>
        <v>188.45016005711935</v>
      </c>
      <c r="M82" s="59"/>
      <c r="N82" s="49"/>
      <c r="O82" s="47">
        <f>N81/O81</f>
        <v>198.42383376909316</v>
      </c>
      <c r="P82" s="59"/>
      <c r="Q82" s="49"/>
      <c r="R82" s="47">
        <f>Q81/R81</f>
        <v>133.9419191919192</v>
      </c>
      <c r="S82" s="79">
        <f>Q81/S81</f>
        <v>0.98133209990749304</v>
      </c>
      <c r="T82" s="49"/>
      <c r="U82" s="47">
        <f>T81/U81</f>
        <v>136.03042198233561</v>
      </c>
      <c r="V82" s="79">
        <f>T81/V81</f>
        <v>0.98559452791149094</v>
      </c>
      <c r="W82" s="85"/>
      <c r="X82" s="47">
        <f>W81/X81</f>
        <v>102.38170974155069</v>
      </c>
      <c r="Y82" s="80">
        <f>W81/Y81</f>
        <v>0.91589449908406995</v>
      </c>
    </row>
    <row r="118" spans="11:12" x14ac:dyDescent="0.3">
      <c r="K118" s="8"/>
      <c r="L118" s="8"/>
    </row>
  </sheetData>
  <mergeCells count="16">
    <mergeCell ref="W2:Y3"/>
    <mergeCell ref="A64:A66"/>
    <mergeCell ref="C81:D81"/>
    <mergeCell ref="C2:D3"/>
    <mergeCell ref="C82:D82"/>
    <mergeCell ref="C80:D80"/>
    <mergeCell ref="C5:C29"/>
    <mergeCell ref="C30:C54"/>
    <mergeCell ref="C55:C79"/>
    <mergeCell ref="Q2:V2"/>
    <mergeCell ref="Q3:S3"/>
    <mergeCell ref="T3:V3"/>
    <mergeCell ref="E2:G3"/>
    <mergeCell ref="H2:J3"/>
    <mergeCell ref="K2:M3"/>
    <mergeCell ref="N2:P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D1"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127" t="s">
        <v>20</v>
      </c>
      <c r="F4" s="127"/>
      <c r="G4" s="127"/>
      <c r="H4" s="127"/>
      <c r="I4" s="127"/>
      <c r="J4" s="127"/>
    </row>
    <row r="5" spans="3:10" ht="14.4" customHeight="1" x14ac:dyDescent="0.3">
      <c r="C5" s="13" t="s">
        <v>21</v>
      </c>
      <c r="D5" s="13"/>
      <c r="E5" s="126" t="s">
        <v>22</v>
      </c>
      <c r="F5" s="126"/>
      <c r="G5" s="126" t="s">
        <v>23</v>
      </c>
      <c r="H5" s="126"/>
      <c r="I5" s="126" t="s">
        <v>24</v>
      </c>
      <c r="J5" s="126"/>
    </row>
    <row r="6" spans="3:10" ht="28.8" x14ac:dyDescent="0.3">
      <c r="C6" s="7"/>
      <c r="D6" s="7" t="s">
        <v>0</v>
      </c>
      <c r="E6" s="7" t="s">
        <v>2</v>
      </c>
      <c r="F6" s="7" t="s">
        <v>6</v>
      </c>
      <c r="G6" s="7" t="s">
        <v>2</v>
      </c>
      <c r="H6" s="7" t="s">
        <v>6</v>
      </c>
      <c r="I6" s="7" t="s">
        <v>2</v>
      </c>
      <c r="J6" s="7" t="s">
        <v>6</v>
      </c>
    </row>
    <row r="7" spans="3:10" x14ac:dyDescent="0.3">
      <c r="C7" s="98" t="s">
        <v>14</v>
      </c>
      <c r="D7" s="6">
        <v>49</v>
      </c>
      <c r="E7" s="6">
        <v>22</v>
      </c>
      <c r="F7" s="6">
        <v>327</v>
      </c>
      <c r="G7" s="6"/>
      <c r="H7" s="6"/>
      <c r="I7" s="6"/>
      <c r="J7" s="6"/>
    </row>
    <row r="8" spans="3:10" x14ac:dyDescent="0.3">
      <c r="C8" s="98"/>
      <c r="D8" s="6">
        <v>50</v>
      </c>
      <c r="E8" s="6">
        <v>126</v>
      </c>
      <c r="F8" s="6">
        <v>2474</v>
      </c>
      <c r="G8" s="6"/>
      <c r="H8" s="6"/>
      <c r="I8" s="6"/>
      <c r="J8" s="6"/>
    </row>
    <row r="9" spans="3:10" x14ac:dyDescent="0.3">
      <c r="C9" s="98"/>
      <c r="D9" s="6">
        <v>51</v>
      </c>
      <c r="E9" s="6">
        <v>578</v>
      </c>
      <c r="F9" s="6">
        <v>7170</v>
      </c>
      <c r="G9" s="6"/>
      <c r="H9" s="6"/>
      <c r="I9" s="6"/>
      <c r="J9" s="6"/>
    </row>
    <row r="10" spans="3:10" x14ac:dyDescent="0.3">
      <c r="C10" s="98"/>
      <c r="D10" s="6">
        <v>52</v>
      </c>
      <c r="E10" s="6">
        <v>54</v>
      </c>
      <c r="F10" s="6">
        <v>1199</v>
      </c>
      <c r="G10" s="6"/>
      <c r="H10" s="6"/>
      <c r="I10" s="6"/>
      <c r="J10" s="6"/>
    </row>
    <row r="11" spans="3:10" x14ac:dyDescent="0.3">
      <c r="C11" s="98"/>
      <c r="D11" s="6">
        <v>53</v>
      </c>
      <c r="E11" s="6">
        <v>34</v>
      </c>
      <c r="F11" s="6">
        <v>525</v>
      </c>
      <c r="G11" s="6"/>
      <c r="H11" s="6"/>
      <c r="I11" s="6"/>
      <c r="J11" s="6"/>
    </row>
    <row r="12" spans="3:10" x14ac:dyDescent="0.3">
      <c r="C12" s="98"/>
      <c r="D12" s="6">
        <v>54</v>
      </c>
      <c r="E12" s="6">
        <v>30</v>
      </c>
      <c r="F12" s="6">
        <v>510</v>
      </c>
      <c r="G12" s="6"/>
      <c r="H12" s="6"/>
      <c r="I12" s="6"/>
      <c r="J12" s="6"/>
    </row>
    <row r="13" spans="3:10" x14ac:dyDescent="0.3">
      <c r="C13" s="98"/>
      <c r="D13" s="6">
        <v>55</v>
      </c>
      <c r="E13" s="6">
        <v>67</v>
      </c>
      <c r="F13" s="6">
        <v>1184</v>
      </c>
      <c r="G13" s="6"/>
      <c r="H13" s="6"/>
      <c r="I13" s="6"/>
      <c r="J13" s="6"/>
    </row>
    <row r="14" spans="3:10" x14ac:dyDescent="0.3">
      <c r="C14" s="98"/>
      <c r="D14" s="6">
        <v>56</v>
      </c>
      <c r="E14" s="6">
        <v>66</v>
      </c>
      <c r="F14" s="6">
        <v>1242</v>
      </c>
      <c r="G14" s="6"/>
      <c r="H14" s="6"/>
      <c r="I14" s="6"/>
      <c r="J14" s="6"/>
    </row>
    <row r="15" spans="3:10" x14ac:dyDescent="0.3">
      <c r="C15" s="98"/>
      <c r="D15" s="6">
        <v>57</v>
      </c>
      <c r="E15" s="6">
        <v>53</v>
      </c>
      <c r="F15" s="6">
        <v>1250</v>
      </c>
      <c r="G15" s="6"/>
      <c r="H15" s="6"/>
      <c r="I15" s="6"/>
      <c r="J15" s="6"/>
    </row>
    <row r="16" spans="3:10" x14ac:dyDescent="0.3">
      <c r="C16" s="98"/>
      <c r="D16" s="6">
        <v>58</v>
      </c>
      <c r="E16" s="6">
        <v>857</v>
      </c>
      <c r="F16" s="6">
        <v>9905</v>
      </c>
      <c r="G16" s="6"/>
      <c r="H16" s="6"/>
      <c r="I16" s="6"/>
      <c r="J16" s="6"/>
    </row>
    <row r="17" spans="3:14" x14ac:dyDescent="0.3">
      <c r="C17" s="98"/>
      <c r="D17" s="6">
        <v>59</v>
      </c>
      <c r="E17" s="6">
        <v>186</v>
      </c>
      <c r="F17" s="6">
        <v>2897</v>
      </c>
      <c r="G17" s="6"/>
      <c r="H17" s="6"/>
      <c r="I17" s="6"/>
      <c r="J17" s="6"/>
    </row>
    <row r="18" spans="3:14" x14ac:dyDescent="0.3">
      <c r="C18" s="98"/>
      <c r="D18" s="6">
        <v>60</v>
      </c>
      <c r="E18" s="6">
        <v>43</v>
      </c>
      <c r="F18" s="6">
        <v>663</v>
      </c>
      <c r="G18" s="6"/>
      <c r="H18" s="6"/>
      <c r="I18" s="6"/>
      <c r="J18" s="6"/>
    </row>
    <row r="19" spans="3:14" x14ac:dyDescent="0.3">
      <c r="C19" s="98"/>
      <c r="D19" s="6">
        <v>61</v>
      </c>
      <c r="E19" s="6">
        <v>32</v>
      </c>
      <c r="F19" s="6">
        <v>380</v>
      </c>
      <c r="G19" s="6"/>
      <c r="H19" s="6"/>
      <c r="I19" s="6"/>
      <c r="J19" s="6"/>
    </row>
    <row r="20" spans="3:14" x14ac:dyDescent="0.3">
      <c r="C20" s="98"/>
      <c r="D20" s="6">
        <v>62</v>
      </c>
      <c r="E20" s="6">
        <v>57</v>
      </c>
      <c r="F20" s="6">
        <v>801</v>
      </c>
      <c r="G20" s="6"/>
      <c r="H20" s="6"/>
      <c r="I20" s="6"/>
      <c r="J20" s="6"/>
    </row>
    <row r="21" spans="3:14" x14ac:dyDescent="0.3">
      <c r="C21" s="98"/>
      <c r="D21" s="6">
        <v>63</v>
      </c>
      <c r="E21" s="6">
        <v>10</v>
      </c>
      <c r="F21" s="6">
        <v>71</v>
      </c>
      <c r="G21" s="6"/>
      <c r="H21" s="6"/>
      <c r="I21" s="6"/>
      <c r="J21" s="6"/>
    </row>
    <row r="22" spans="3:14" x14ac:dyDescent="0.3">
      <c r="C22" s="98"/>
      <c r="D22" s="6">
        <v>64</v>
      </c>
      <c r="E22" s="6">
        <v>44</v>
      </c>
      <c r="F22" s="6">
        <v>640</v>
      </c>
      <c r="G22" s="6"/>
      <c r="H22" s="6"/>
      <c r="I22" s="6"/>
      <c r="J22" s="6"/>
    </row>
    <row r="23" spans="3:14" x14ac:dyDescent="0.3">
      <c r="C23" s="98"/>
      <c r="D23" s="6">
        <v>65</v>
      </c>
      <c r="E23" s="6">
        <v>51</v>
      </c>
      <c r="F23" s="6">
        <v>658</v>
      </c>
      <c r="G23" s="6"/>
      <c r="H23" s="6"/>
      <c r="I23" s="6"/>
      <c r="J23" s="6"/>
    </row>
    <row r="24" spans="3:14" x14ac:dyDescent="0.3">
      <c r="C24" s="98"/>
      <c r="D24" s="6">
        <v>66</v>
      </c>
      <c r="E24" s="6">
        <v>196</v>
      </c>
      <c r="F24" s="6">
        <v>2693</v>
      </c>
      <c r="G24" s="6"/>
      <c r="H24" s="6"/>
      <c r="I24" s="6"/>
      <c r="J24" s="6"/>
    </row>
    <row r="25" spans="3:14" x14ac:dyDescent="0.3">
      <c r="C25" s="98"/>
      <c r="D25" s="6">
        <v>67</v>
      </c>
      <c r="E25" s="6">
        <v>39</v>
      </c>
      <c r="F25" s="6">
        <v>589</v>
      </c>
      <c r="G25" s="6"/>
      <c r="H25" s="6"/>
      <c r="I25" s="6"/>
      <c r="J25" s="6"/>
    </row>
    <row r="26" spans="3:14" x14ac:dyDescent="0.3">
      <c r="C26" s="98"/>
      <c r="D26" s="6">
        <v>68</v>
      </c>
      <c r="E26" s="6">
        <v>46</v>
      </c>
      <c r="F26" s="6">
        <v>650</v>
      </c>
      <c r="G26" s="6"/>
      <c r="H26" s="6"/>
      <c r="I26" s="6"/>
      <c r="J26" s="6"/>
    </row>
    <row r="27" spans="3:14" x14ac:dyDescent="0.3">
      <c r="C27" s="98"/>
      <c r="D27" s="6">
        <v>69</v>
      </c>
      <c r="E27" s="6">
        <v>7612</v>
      </c>
      <c r="F27" s="6">
        <v>110643</v>
      </c>
      <c r="G27" s="6"/>
      <c r="H27" s="6"/>
      <c r="I27" s="6"/>
      <c r="J27" s="6"/>
    </row>
    <row r="28" spans="3:14" x14ac:dyDescent="0.3">
      <c r="C28" s="98"/>
      <c r="D28" s="6">
        <v>70</v>
      </c>
      <c r="E28" s="6">
        <v>2244</v>
      </c>
      <c r="F28" s="6">
        <v>29777</v>
      </c>
      <c r="G28" s="6"/>
      <c r="H28" s="6"/>
      <c r="I28" s="6"/>
      <c r="J28" s="6"/>
    </row>
    <row r="29" spans="3:14" x14ac:dyDescent="0.3">
      <c r="C29" s="98"/>
      <c r="D29" s="6">
        <v>71</v>
      </c>
      <c r="E29" s="6">
        <v>644</v>
      </c>
      <c r="F29" s="6">
        <v>10439</v>
      </c>
      <c r="G29" s="6"/>
      <c r="H29" s="6"/>
      <c r="I29" s="6"/>
      <c r="J29" s="6"/>
    </row>
    <row r="30" spans="3:14" ht="28.8" x14ac:dyDescent="0.3">
      <c r="C30" s="98"/>
      <c r="D30" s="6">
        <v>72</v>
      </c>
      <c r="E30" s="6">
        <v>31</v>
      </c>
      <c r="F30" s="6">
        <v>446</v>
      </c>
      <c r="G30" s="6"/>
      <c r="H30" s="6"/>
      <c r="I30" s="6"/>
      <c r="J30" s="6"/>
      <c r="N30" s="8" t="s">
        <v>25</v>
      </c>
    </row>
    <row r="31" spans="3:14" ht="16.8" customHeight="1" x14ac:dyDescent="0.3">
      <c r="C31" s="98"/>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98" t="s">
        <v>15</v>
      </c>
      <c r="D32" s="6">
        <v>73</v>
      </c>
      <c r="E32" s="6">
        <v>133</v>
      </c>
      <c r="F32" s="6">
        <v>1407</v>
      </c>
      <c r="G32" s="6"/>
      <c r="H32" s="6"/>
      <c r="I32" s="6"/>
      <c r="J32" s="6"/>
    </row>
    <row r="33" spans="3:10" x14ac:dyDescent="0.3">
      <c r="C33" s="98"/>
      <c r="D33" s="6">
        <v>74</v>
      </c>
      <c r="E33" s="6">
        <v>255</v>
      </c>
      <c r="F33" s="6">
        <v>3333</v>
      </c>
      <c r="G33" s="6"/>
      <c r="H33" s="6"/>
      <c r="I33" s="6"/>
      <c r="J33" s="6"/>
    </row>
    <row r="34" spans="3:10" x14ac:dyDescent="0.3">
      <c r="C34" s="98"/>
      <c r="D34" s="6">
        <v>75</v>
      </c>
      <c r="E34" s="6">
        <v>148</v>
      </c>
      <c r="F34" s="6">
        <v>1720</v>
      </c>
      <c r="G34" s="6"/>
      <c r="H34" s="6"/>
      <c r="I34" s="6"/>
      <c r="J34" s="6"/>
    </row>
    <row r="35" spans="3:10" x14ac:dyDescent="0.3">
      <c r="C35" s="98"/>
      <c r="D35" s="6">
        <v>76</v>
      </c>
      <c r="E35" s="6">
        <v>21</v>
      </c>
      <c r="F35" s="6">
        <v>201</v>
      </c>
      <c r="G35" s="6"/>
      <c r="H35" s="6"/>
      <c r="I35" s="6"/>
      <c r="J35" s="6"/>
    </row>
    <row r="36" spans="3:10" x14ac:dyDescent="0.3">
      <c r="C36" s="98"/>
      <c r="D36" s="6">
        <v>77</v>
      </c>
      <c r="E36" s="6">
        <v>16246</v>
      </c>
      <c r="F36" s="6">
        <v>170313</v>
      </c>
      <c r="G36" s="6"/>
      <c r="H36" s="6"/>
      <c r="I36" s="6"/>
      <c r="J36" s="6"/>
    </row>
    <row r="37" spans="3:10" x14ac:dyDescent="0.3">
      <c r="C37" s="98"/>
      <c r="D37" s="6">
        <v>78</v>
      </c>
      <c r="E37" s="6">
        <v>283316</v>
      </c>
      <c r="F37" s="6">
        <v>4280000</v>
      </c>
      <c r="G37" s="6"/>
      <c r="H37" s="6"/>
      <c r="I37" s="6"/>
      <c r="J37" s="6"/>
    </row>
    <row r="38" spans="3:10" x14ac:dyDescent="0.3">
      <c r="C38" s="98"/>
      <c r="D38" s="6">
        <v>79</v>
      </c>
      <c r="E38" s="6">
        <v>150</v>
      </c>
      <c r="F38" s="6">
        <v>1996</v>
      </c>
      <c r="G38" s="6"/>
      <c r="H38" s="6"/>
      <c r="I38" s="6"/>
      <c r="J38" s="6"/>
    </row>
    <row r="39" spans="3:10" x14ac:dyDescent="0.3">
      <c r="C39" s="98"/>
      <c r="D39" s="6">
        <v>80</v>
      </c>
      <c r="E39" s="6">
        <v>22</v>
      </c>
      <c r="F39" s="6">
        <v>241</v>
      </c>
      <c r="G39" s="6"/>
      <c r="H39" s="6"/>
      <c r="I39" s="6"/>
      <c r="J39" s="6"/>
    </row>
    <row r="40" spans="3:10" x14ac:dyDescent="0.3">
      <c r="C40" s="98"/>
      <c r="D40" s="6">
        <v>81</v>
      </c>
      <c r="E40" s="6">
        <v>33693</v>
      </c>
      <c r="F40" s="6">
        <v>465956</v>
      </c>
      <c r="G40" s="6"/>
      <c r="H40" s="6"/>
      <c r="I40" s="6"/>
      <c r="J40" s="6"/>
    </row>
    <row r="41" spans="3:10" x14ac:dyDescent="0.3">
      <c r="C41" s="98"/>
      <c r="D41" s="6">
        <v>82</v>
      </c>
      <c r="E41" s="6">
        <v>95</v>
      </c>
      <c r="F41" s="6">
        <v>1130</v>
      </c>
      <c r="G41" s="6"/>
      <c r="H41" s="6"/>
      <c r="I41" s="6"/>
      <c r="J41" s="6"/>
    </row>
    <row r="42" spans="3:10" x14ac:dyDescent="0.3">
      <c r="C42" s="98"/>
      <c r="D42" s="6">
        <v>83</v>
      </c>
      <c r="E42" s="6">
        <v>2197</v>
      </c>
      <c r="F42" s="6">
        <v>36437</v>
      </c>
      <c r="G42" s="6"/>
      <c r="H42" s="6"/>
      <c r="I42" s="6"/>
      <c r="J42" s="6"/>
    </row>
    <row r="43" spans="3:10" x14ac:dyDescent="0.3">
      <c r="C43" s="98"/>
      <c r="D43" s="6">
        <v>84</v>
      </c>
      <c r="E43" s="6">
        <v>18</v>
      </c>
      <c r="F43" s="6">
        <v>270</v>
      </c>
      <c r="G43" s="6"/>
      <c r="H43" s="6"/>
      <c r="I43" s="6"/>
      <c r="J43" s="6"/>
    </row>
    <row r="44" spans="3:10" x14ac:dyDescent="0.3">
      <c r="C44" s="98"/>
      <c r="D44" s="6">
        <v>85</v>
      </c>
      <c r="E44" s="6">
        <v>2819</v>
      </c>
      <c r="F44" s="6">
        <v>48201</v>
      </c>
      <c r="G44" s="6"/>
      <c r="H44" s="6"/>
      <c r="I44" s="6"/>
      <c r="J44" s="6"/>
    </row>
    <row r="45" spans="3:10" x14ac:dyDescent="0.3">
      <c r="C45" s="98"/>
      <c r="D45" s="6">
        <v>86</v>
      </c>
      <c r="E45" s="6">
        <v>1142</v>
      </c>
      <c r="F45" s="6">
        <v>13553</v>
      </c>
      <c r="G45" s="6"/>
      <c r="H45" s="6"/>
      <c r="I45" s="6"/>
      <c r="J45" s="6"/>
    </row>
    <row r="46" spans="3:10" x14ac:dyDescent="0.3">
      <c r="C46" s="98"/>
      <c r="D46" s="6">
        <v>87</v>
      </c>
      <c r="E46" s="6">
        <v>11117</v>
      </c>
      <c r="F46" s="6">
        <v>147371</v>
      </c>
      <c r="G46" s="6"/>
      <c r="H46" s="6"/>
      <c r="I46" s="6"/>
      <c r="J46" s="6"/>
    </row>
    <row r="47" spans="3:10" x14ac:dyDescent="0.3">
      <c r="C47" s="98"/>
      <c r="D47" s="6">
        <v>88</v>
      </c>
      <c r="E47" s="6">
        <v>307792</v>
      </c>
      <c r="F47" s="6">
        <v>4291790</v>
      </c>
      <c r="G47" s="6"/>
      <c r="H47" s="6"/>
      <c r="I47" s="6"/>
      <c r="J47" s="6"/>
    </row>
    <row r="48" spans="3:10" x14ac:dyDescent="0.3">
      <c r="C48" s="98"/>
      <c r="D48" s="6">
        <v>89</v>
      </c>
      <c r="E48" s="6"/>
      <c r="F48" s="6"/>
      <c r="G48" s="6"/>
      <c r="H48" s="6"/>
      <c r="I48" s="6"/>
      <c r="J48" s="6"/>
    </row>
    <row r="49" spans="3:10" x14ac:dyDescent="0.3">
      <c r="C49" s="98"/>
      <c r="D49" s="6">
        <v>90</v>
      </c>
      <c r="E49" s="6"/>
      <c r="F49" s="6"/>
      <c r="G49" s="6"/>
      <c r="H49" s="6"/>
      <c r="I49" s="6"/>
      <c r="J49" s="6"/>
    </row>
    <row r="50" spans="3:10" x14ac:dyDescent="0.3">
      <c r="C50" s="98"/>
      <c r="D50" s="6">
        <v>91</v>
      </c>
      <c r="E50" s="6"/>
      <c r="F50" s="6"/>
      <c r="G50" s="6"/>
      <c r="H50" s="6"/>
      <c r="I50" s="6"/>
      <c r="J50" s="6"/>
    </row>
    <row r="51" spans="3:10" x14ac:dyDescent="0.3">
      <c r="C51" s="98"/>
      <c r="D51" s="6">
        <v>92</v>
      </c>
      <c r="E51" s="6"/>
      <c r="F51" s="6"/>
      <c r="G51" s="6"/>
      <c r="H51" s="6"/>
      <c r="I51" s="6"/>
      <c r="J51" s="6"/>
    </row>
    <row r="52" spans="3:10" x14ac:dyDescent="0.3">
      <c r="C52" s="98"/>
      <c r="D52" s="6">
        <v>93</v>
      </c>
      <c r="E52" s="6"/>
      <c r="F52" s="6"/>
      <c r="G52" s="6"/>
      <c r="H52" s="6"/>
      <c r="I52" s="6"/>
      <c r="J52" s="6"/>
    </row>
    <row r="53" spans="3:10" x14ac:dyDescent="0.3">
      <c r="C53" s="98"/>
      <c r="D53" s="6">
        <v>94</v>
      </c>
      <c r="E53" s="6"/>
      <c r="F53" s="6"/>
      <c r="G53" s="6"/>
      <c r="H53" s="6"/>
      <c r="I53" s="6"/>
      <c r="J53" s="6"/>
    </row>
    <row r="54" spans="3:10" x14ac:dyDescent="0.3">
      <c r="C54" s="98"/>
      <c r="D54" s="6">
        <v>95</v>
      </c>
      <c r="E54" s="6"/>
      <c r="F54" s="6"/>
      <c r="G54" s="6"/>
      <c r="H54" s="6"/>
      <c r="I54" s="6"/>
      <c r="J54" s="6"/>
    </row>
    <row r="55" spans="3:10" x14ac:dyDescent="0.3">
      <c r="C55" s="98"/>
      <c r="D55" s="6">
        <v>96</v>
      </c>
      <c r="E55" s="6"/>
      <c r="F55" s="6"/>
      <c r="G55" s="6"/>
      <c r="H55" s="6"/>
      <c r="I55" s="6"/>
      <c r="J55" s="6"/>
    </row>
    <row r="56" spans="3:10" x14ac:dyDescent="0.3">
      <c r="C56" s="98"/>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98" t="s">
        <v>16</v>
      </c>
      <c r="D57" s="6">
        <v>97</v>
      </c>
      <c r="E57" s="6"/>
      <c r="F57" s="6"/>
      <c r="G57" s="6"/>
      <c r="H57" s="6"/>
      <c r="I57" s="6"/>
      <c r="J57" s="6"/>
    </row>
    <row r="58" spans="3:10" x14ac:dyDescent="0.3">
      <c r="C58" s="98"/>
      <c r="D58" s="6">
        <v>98</v>
      </c>
      <c r="E58" s="6"/>
      <c r="F58" s="6"/>
      <c r="G58" s="6"/>
      <c r="H58" s="6"/>
      <c r="I58" s="6"/>
      <c r="J58" s="6"/>
    </row>
    <row r="59" spans="3:10" x14ac:dyDescent="0.3">
      <c r="C59" s="98"/>
      <c r="D59" s="6">
        <v>99</v>
      </c>
      <c r="E59" s="6"/>
      <c r="F59" s="6"/>
      <c r="G59" s="6"/>
      <c r="H59" s="6"/>
      <c r="I59" s="6"/>
      <c r="J59" s="6"/>
    </row>
    <row r="60" spans="3:10" x14ac:dyDescent="0.3">
      <c r="C60" s="98"/>
      <c r="D60" s="6">
        <v>100</v>
      </c>
      <c r="E60" s="6"/>
      <c r="F60" s="6"/>
      <c r="G60" s="6"/>
      <c r="H60" s="6"/>
      <c r="I60" s="6"/>
      <c r="J60" s="6"/>
    </row>
    <row r="61" spans="3:10" x14ac:dyDescent="0.3">
      <c r="C61" s="98"/>
      <c r="D61" s="6">
        <v>101</v>
      </c>
      <c r="E61" s="6"/>
      <c r="F61" s="6"/>
      <c r="G61" s="6"/>
      <c r="H61" s="6"/>
      <c r="I61" s="6"/>
      <c r="J61" s="6"/>
    </row>
    <row r="62" spans="3:10" x14ac:dyDescent="0.3">
      <c r="C62" s="98"/>
      <c r="D62" s="6">
        <v>102</v>
      </c>
      <c r="E62" s="6"/>
      <c r="F62" s="6"/>
      <c r="G62" s="6"/>
      <c r="H62" s="6"/>
      <c r="I62" s="6"/>
      <c r="J62" s="6"/>
    </row>
    <row r="63" spans="3:10" x14ac:dyDescent="0.3">
      <c r="C63" s="98"/>
      <c r="D63" s="6">
        <v>103</v>
      </c>
      <c r="E63" s="6"/>
      <c r="F63" s="6"/>
      <c r="G63" s="6"/>
      <c r="H63" s="6"/>
      <c r="I63" s="6"/>
      <c r="J63" s="6"/>
    </row>
    <row r="64" spans="3:10" x14ac:dyDescent="0.3">
      <c r="C64" s="98"/>
      <c r="D64" s="6">
        <v>104</v>
      </c>
      <c r="E64" s="6"/>
      <c r="F64" s="6"/>
      <c r="G64" s="6"/>
      <c r="H64" s="6"/>
      <c r="I64" s="6"/>
      <c r="J64" s="6"/>
    </row>
    <row r="65" spans="3:10" x14ac:dyDescent="0.3">
      <c r="C65" s="98"/>
      <c r="D65" s="6">
        <v>105</v>
      </c>
      <c r="E65" s="6"/>
      <c r="F65" s="6"/>
      <c r="G65" s="6"/>
      <c r="H65" s="6"/>
      <c r="I65" s="6"/>
      <c r="J65" s="6"/>
    </row>
    <row r="66" spans="3:10" x14ac:dyDescent="0.3">
      <c r="C66" s="98"/>
      <c r="D66" s="6">
        <v>106</v>
      </c>
      <c r="E66" s="6"/>
      <c r="F66" s="6"/>
      <c r="G66" s="6"/>
      <c r="H66" s="6"/>
      <c r="I66" s="6"/>
      <c r="J66" s="6"/>
    </row>
    <row r="67" spans="3:10" x14ac:dyDescent="0.3">
      <c r="C67" s="98"/>
      <c r="D67" s="6">
        <v>107</v>
      </c>
      <c r="E67" s="6"/>
      <c r="F67" s="6"/>
      <c r="G67" s="6"/>
      <c r="H67" s="6"/>
      <c r="I67" s="6"/>
      <c r="J67" s="6"/>
    </row>
    <row r="68" spans="3:10" x14ac:dyDescent="0.3">
      <c r="C68" s="98"/>
      <c r="D68" s="6">
        <v>108</v>
      </c>
      <c r="E68" s="6"/>
      <c r="F68" s="6"/>
      <c r="G68" s="6"/>
      <c r="H68" s="6"/>
      <c r="I68" s="6"/>
      <c r="J68" s="6"/>
    </row>
    <row r="69" spans="3:10" x14ac:dyDescent="0.3">
      <c r="C69" s="98"/>
      <c r="D69" s="6">
        <v>109</v>
      </c>
      <c r="E69" s="6"/>
      <c r="F69" s="6"/>
      <c r="G69" s="6"/>
      <c r="H69" s="6"/>
      <c r="I69" s="6"/>
      <c r="J69" s="6"/>
    </row>
    <row r="70" spans="3:10" x14ac:dyDescent="0.3">
      <c r="C70" s="98"/>
      <c r="D70" s="6">
        <v>110</v>
      </c>
      <c r="E70" s="6"/>
      <c r="F70" s="6"/>
      <c r="G70" s="6"/>
      <c r="H70" s="6"/>
      <c r="I70" s="6"/>
      <c r="J70" s="6"/>
    </row>
    <row r="71" spans="3:10" x14ac:dyDescent="0.3">
      <c r="C71" s="98"/>
      <c r="D71" s="6">
        <v>111</v>
      </c>
      <c r="E71" s="6"/>
      <c r="F71" s="6"/>
      <c r="G71" s="6"/>
      <c r="H71" s="6"/>
      <c r="I71" s="6"/>
      <c r="J71" s="6"/>
    </row>
    <row r="72" spans="3:10" x14ac:dyDescent="0.3">
      <c r="C72" s="98"/>
      <c r="D72" s="6">
        <v>112</v>
      </c>
      <c r="E72" s="6"/>
      <c r="F72" s="6"/>
      <c r="G72" s="6"/>
      <c r="H72" s="6"/>
      <c r="I72" s="6"/>
      <c r="J72" s="6"/>
    </row>
    <row r="73" spans="3:10" x14ac:dyDescent="0.3">
      <c r="C73" s="98"/>
      <c r="D73" s="6">
        <v>113</v>
      </c>
      <c r="E73" s="6"/>
      <c r="F73" s="6"/>
      <c r="G73" s="6"/>
      <c r="H73" s="6"/>
      <c r="I73" s="6"/>
      <c r="J73" s="6"/>
    </row>
    <row r="74" spans="3:10" x14ac:dyDescent="0.3">
      <c r="C74" s="98"/>
      <c r="D74" s="6">
        <v>114</v>
      </c>
      <c r="E74" s="6"/>
      <c r="F74" s="6"/>
      <c r="G74" s="6"/>
      <c r="H74" s="6"/>
      <c r="I74" s="6"/>
      <c r="J74" s="6"/>
    </row>
    <row r="75" spans="3:10" x14ac:dyDescent="0.3">
      <c r="C75" s="98"/>
      <c r="D75" s="6">
        <v>115</v>
      </c>
      <c r="E75" s="6"/>
      <c r="F75" s="6"/>
      <c r="G75" s="6"/>
      <c r="H75" s="6"/>
      <c r="I75" s="6"/>
      <c r="J75" s="6"/>
    </row>
    <row r="76" spans="3:10" x14ac:dyDescent="0.3">
      <c r="C76" s="98"/>
      <c r="D76" s="6">
        <v>116</v>
      </c>
      <c r="E76" s="6"/>
      <c r="F76" s="6"/>
      <c r="G76" s="6"/>
      <c r="H76" s="6"/>
      <c r="I76" s="6"/>
      <c r="J76" s="6"/>
    </row>
    <row r="77" spans="3:10" x14ac:dyDescent="0.3">
      <c r="C77" s="98"/>
      <c r="D77" s="6">
        <v>117</v>
      </c>
      <c r="E77" s="6"/>
      <c r="F77" s="6"/>
      <c r="G77" s="6"/>
      <c r="H77" s="6"/>
      <c r="I77" s="6"/>
      <c r="J77" s="6"/>
    </row>
    <row r="78" spans="3:10" x14ac:dyDescent="0.3">
      <c r="C78" s="98"/>
      <c r="D78" s="6">
        <v>118</v>
      </c>
      <c r="E78" s="6"/>
      <c r="F78" s="6"/>
      <c r="G78" s="6"/>
      <c r="H78" s="6"/>
      <c r="I78" s="6"/>
      <c r="J78" s="6"/>
    </row>
    <row r="79" spans="3:10" x14ac:dyDescent="0.3">
      <c r="C79" s="98"/>
      <c r="D79" s="6">
        <v>119</v>
      </c>
      <c r="E79" s="6"/>
      <c r="F79" s="6"/>
      <c r="G79" s="6"/>
      <c r="H79" s="6"/>
      <c r="I79" s="6"/>
      <c r="J79" s="6"/>
    </row>
    <row r="80" spans="3:10" x14ac:dyDescent="0.3">
      <c r="C80" s="98"/>
      <c r="D80" s="6">
        <v>120</v>
      </c>
      <c r="E80" s="6"/>
      <c r="F80" s="6"/>
      <c r="G80" s="6"/>
      <c r="H80" s="6"/>
      <c r="I80" s="6"/>
      <c r="J80" s="6"/>
    </row>
    <row r="81" spans="3:10" x14ac:dyDescent="0.3">
      <c r="C81" s="98"/>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124" t="s">
        <v>8</v>
      </c>
      <c r="D82" s="124"/>
      <c r="E82" s="14">
        <f>AVERAGE(E7:E30,E32:E55,E57:E80)</f>
        <v>16807.150000000001</v>
      </c>
      <c r="F82" s="14">
        <f t="shared" ref="F82:J82" si="2">AVERAGE(F7:F30,F32:F55,F57:F80)</f>
        <v>241276.3</v>
      </c>
      <c r="G82" s="14" t="e">
        <f t="shared" si="2"/>
        <v>#DIV/0!</v>
      </c>
      <c r="H82" s="14" t="e">
        <f t="shared" si="2"/>
        <v>#DIV/0!</v>
      </c>
      <c r="I82" s="14" t="e">
        <f t="shared" si="2"/>
        <v>#DIV/0!</v>
      </c>
      <c r="J82" s="14" t="e">
        <f t="shared" si="2"/>
        <v>#DIV/0!</v>
      </c>
    </row>
    <row r="83" spans="3:10" x14ac:dyDescent="0.3">
      <c r="C83" s="125" t="s">
        <v>9</v>
      </c>
      <c r="D83" s="125"/>
      <c r="E83" s="6"/>
      <c r="F83" s="6">
        <f>E82/F82</f>
        <v>6.9659349053346739E-2</v>
      </c>
      <c r="G83" s="6"/>
      <c r="H83" s="6" t="e">
        <f t="shared" ref="H83:J83" si="3">G82/H82</f>
        <v>#DIV/0!</v>
      </c>
      <c r="I83" s="6"/>
      <c r="J83" s="6" t="e">
        <f t="shared" si="3"/>
        <v>#DIV/0!</v>
      </c>
    </row>
    <row r="84" spans="3:10" x14ac:dyDescent="0.3">
      <c r="C84" s="100"/>
      <c r="D84" s="100"/>
      <c r="E84" s="8"/>
      <c r="F84" s="8"/>
      <c r="G84" s="8"/>
    </row>
  </sheetData>
  <mergeCells count="10">
    <mergeCell ref="E4:J4"/>
    <mergeCell ref="G5:H5"/>
    <mergeCell ref="I5:J5"/>
    <mergeCell ref="C7:C31"/>
    <mergeCell ref="C32:C56"/>
    <mergeCell ref="C57:C81"/>
    <mergeCell ref="C82:D82"/>
    <mergeCell ref="C83:D83"/>
    <mergeCell ref="C84:D84"/>
    <mergeCell ref="E5: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2023-02-07T16:10:36Z</dcterms:modified>
</cp:coreProperties>
</file>