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entraleSupelec\1 - Sequence 10 - Projet Bonsai Lora\work\"/>
    </mc:Choice>
  </mc:AlternateContent>
  <xr:revisionPtr revIDLastSave="0" documentId="13_ncr:1_{CCE998A7-BBF8-4F7A-8779-F03805984CE8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UL FRMPL" sheetId="1" r:id="rId1"/>
    <sheet name="Experiments HATA too far" sheetId="2" r:id="rId2"/>
    <sheet name="Experiments HATA" sheetId="3" r:id="rId3"/>
  </sheets>
  <externalReferences>
    <externalReference r:id="rId4"/>
  </externalReferences>
  <definedNames>
    <definedName name="periode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4" i="3" l="1"/>
  <c r="Q130" i="3"/>
  <c r="N130" i="3"/>
  <c r="Q129" i="3"/>
  <c r="N129" i="3"/>
  <c r="Q128" i="3"/>
  <c r="N128" i="3"/>
  <c r="Q127" i="3"/>
  <c r="N127" i="3"/>
  <c r="E127" i="3"/>
  <c r="Q126" i="3"/>
  <c r="N126" i="3"/>
  <c r="Q125" i="3"/>
  <c r="N125" i="3"/>
  <c r="Q124" i="3"/>
  <c r="N124" i="3"/>
  <c r="Q123" i="3"/>
  <c r="N123" i="3"/>
  <c r="F123" i="3"/>
  <c r="Q122" i="3"/>
  <c r="N122" i="3"/>
  <c r="Q121" i="3"/>
  <c r="N121" i="3"/>
  <c r="Q120" i="3"/>
  <c r="N120" i="3"/>
  <c r="Q119" i="3"/>
  <c r="N119" i="3"/>
  <c r="Q118" i="3"/>
  <c r="N118" i="3"/>
  <c r="Q117" i="3"/>
  <c r="N117" i="3"/>
  <c r="Q116" i="3"/>
  <c r="N116" i="3"/>
  <c r="Q115" i="3"/>
  <c r="N115" i="3"/>
  <c r="Q114" i="3"/>
  <c r="N114" i="3"/>
  <c r="Q113" i="3"/>
  <c r="N113" i="3"/>
  <c r="Q112" i="3"/>
  <c r="N112" i="3"/>
  <c r="J112" i="3"/>
  <c r="Q111" i="3"/>
  <c r="N111" i="3"/>
  <c r="Q110" i="3"/>
  <c r="N110" i="3"/>
  <c r="Q109" i="3"/>
  <c r="N109" i="3"/>
  <c r="Q108" i="3"/>
  <c r="N108" i="3"/>
  <c r="D108" i="3"/>
  <c r="Q107" i="3"/>
  <c r="N107" i="3"/>
  <c r="Q106" i="3"/>
  <c r="N106" i="3"/>
  <c r="Q105" i="3"/>
  <c r="N105" i="3"/>
  <c r="Q104" i="3"/>
  <c r="N104" i="3"/>
  <c r="Q103" i="3"/>
  <c r="N103" i="3"/>
  <c r="Q102" i="3"/>
  <c r="N102" i="3"/>
  <c r="Q101" i="3"/>
  <c r="N101" i="3"/>
  <c r="Q100" i="3"/>
  <c r="N100" i="3"/>
  <c r="Q99" i="3"/>
  <c r="N99" i="3"/>
  <c r="Q98" i="3"/>
  <c r="N98" i="3"/>
  <c r="Q97" i="3"/>
  <c r="N97" i="3"/>
  <c r="D97" i="3"/>
  <c r="Q96" i="3"/>
  <c r="N96" i="3"/>
  <c r="Q95" i="3"/>
  <c r="N95" i="3"/>
  <c r="Q94" i="3"/>
  <c r="N94" i="3"/>
  <c r="Q93" i="3"/>
  <c r="N93" i="3"/>
  <c r="Q92" i="3"/>
  <c r="N92" i="3"/>
  <c r="Q91" i="3"/>
  <c r="N91" i="3"/>
  <c r="Q90" i="3"/>
  <c r="N90" i="3"/>
  <c r="E90" i="3"/>
  <c r="Q89" i="3"/>
  <c r="N89" i="3"/>
  <c r="Q88" i="3"/>
  <c r="N88" i="3"/>
  <c r="Q87" i="3"/>
  <c r="N87" i="3"/>
  <c r="Q86" i="3"/>
  <c r="N86" i="3"/>
  <c r="J86" i="3"/>
  <c r="Q85" i="3"/>
  <c r="N85" i="3"/>
  <c r="Q84" i="3"/>
  <c r="N84" i="3"/>
  <c r="Q83" i="3"/>
  <c r="N83" i="3"/>
  <c r="J83" i="3"/>
  <c r="Q82" i="3"/>
  <c r="N82" i="3"/>
  <c r="Q81" i="3"/>
  <c r="N81" i="3"/>
  <c r="Q80" i="3"/>
  <c r="N80" i="3"/>
  <c r="Q79" i="3"/>
  <c r="N79" i="3"/>
  <c r="E79" i="3"/>
  <c r="Q78" i="3"/>
  <c r="N78" i="3"/>
  <c r="Q77" i="3"/>
  <c r="N77" i="3"/>
  <c r="Q76" i="3"/>
  <c r="N76" i="3"/>
  <c r="D76" i="3"/>
  <c r="Q75" i="3"/>
  <c r="N75" i="3"/>
  <c r="Q74" i="3"/>
  <c r="N74" i="3"/>
  <c r="Q73" i="3"/>
  <c r="N73" i="3"/>
  <c r="Q72" i="3"/>
  <c r="N72" i="3"/>
  <c r="H72" i="3"/>
  <c r="Q71" i="3"/>
  <c r="N71" i="3"/>
  <c r="Q70" i="3"/>
  <c r="N70" i="3"/>
  <c r="Q69" i="3"/>
  <c r="N69" i="3"/>
  <c r="Q68" i="3"/>
  <c r="N68" i="3"/>
  <c r="H68" i="3"/>
  <c r="Q67" i="3"/>
  <c r="N67" i="3"/>
  <c r="H67" i="3"/>
  <c r="Q66" i="3"/>
  <c r="N66" i="3"/>
  <c r="H66" i="3"/>
  <c r="Q65" i="3"/>
  <c r="N65" i="3"/>
  <c r="Q64" i="3"/>
  <c r="N64" i="3"/>
  <c r="Q63" i="3"/>
  <c r="N63" i="3"/>
  <c r="Q62" i="3"/>
  <c r="N62" i="3"/>
  <c r="Q61" i="3"/>
  <c r="N61" i="3"/>
  <c r="Q60" i="3"/>
  <c r="N60" i="3"/>
  <c r="F60" i="3"/>
  <c r="Q59" i="3"/>
  <c r="N59" i="3"/>
  <c r="Q58" i="3"/>
  <c r="N58" i="3"/>
  <c r="Q57" i="3"/>
  <c r="N57" i="3"/>
  <c r="Q56" i="3"/>
  <c r="N56" i="3"/>
  <c r="Q55" i="3"/>
  <c r="N55" i="3"/>
  <c r="G55" i="3"/>
  <c r="Q54" i="3"/>
  <c r="N54" i="3"/>
  <c r="Q53" i="3"/>
  <c r="N53" i="3"/>
  <c r="Q52" i="3"/>
  <c r="N52" i="3"/>
  <c r="Q51" i="3"/>
  <c r="N51" i="3"/>
  <c r="Q50" i="3"/>
  <c r="N50" i="3"/>
  <c r="Q49" i="3"/>
  <c r="N49" i="3"/>
  <c r="Q48" i="3"/>
  <c r="N48" i="3"/>
  <c r="Q47" i="3"/>
  <c r="N47" i="3"/>
  <c r="G47" i="3"/>
  <c r="Q46" i="3"/>
  <c r="N46" i="3"/>
  <c r="H46" i="3"/>
  <c r="Q45" i="3"/>
  <c r="N45" i="3"/>
  <c r="J45" i="3"/>
  <c r="Q44" i="3"/>
  <c r="N44" i="3"/>
  <c r="F44" i="3"/>
  <c r="Q43" i="3"/>
  <c r="N43" i="3"/>
  <c r="C43" i="3"/>
  <c r="Q42" i="3"/>
  <c r="N42" i="3"/>
  <c r="D42" i="3"/>
  <c r="Q41" i="3"/>
  <c r="N41" i="3"/>
  <c r="E41" i="3"/>
  <c r="Q40" i="3"/>
  <c r="N40" i="3"/>
  <c r="Q39" i="3"/>
  <c r="N39" i="3"/>
  <c r="Q38" i="3"/>
  <c r="N38" i="3"/>
  <c r="Q37" i="3"/>
  <c r="N37" i="3"/>
  <c r="Q36" i="3"/>
  <c r="N36" i="3"/>
  <c r="Q35" i="3"/>
  <c r="N35" i="3"/>
  <c r="Q34" i="3"/>
  <c r="N34" i="3"/>
  <c r="Q33" i="3"/>
  <c r="N33" i="3"/>
  <c r="E33" i="3"/>
  <c r="Q32" i="3"/>
  <c r="N32" i="3"/>
  <c r="F32" i="3"/>
  <c r="Q31" i="3"/>
  <c r="N31" i="3"/>
  <c r="H31" i="3"/>
  <c r="R30" i="3"/>
  <c r="O30" i="3"/>
  <c r="L30" i="3"/>
  <c r="E30" i="3"/>
  <c r="D29" i="3"/>
  <c r="E29" i="3" s="1"/>
  <c r="F29" i="3" s="1"/>
  <c r="G29" i="3" s="1"/>
  <c r="H29" i="3" s="1"/>
  <c r="P26" i="3"/>
  <c r="E25" i="3"/>
  <c r="D137" i="3" s="1"/>
  <c r="P24" i="3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E25" i="2"/>
  <c r="J31" i="2" s="1"/>
  <c r="R30" i="2"/>
  <c r="O30" i="2"/>
  <c r="L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C75" i="2"/>
  <c r="D75" i="2"/>
  <c r="E75" i="2"/>
  <c r="F75" i="2"/>
  <c r="G75" i="2"/>
  <c r="H75" i="2"/>
  <c r="C76" i="2"/>
  <c r="D76" i="2"/>
  <c r="E76" i="2"/>
  <c r="F76" i="2"/>
  <c r="G76" i="2"/>
  <c r="H76" i="2"/>
  <c r="C77" i="2"/>
  <c r="D77" i="2"/>
  <c r="E77" i="2"/>
  <c r="F77" i="2"/>
  <c r="G77" i="2"/>
  <c r="H77" i="2"/>
  <c r="C78" i="2"/>
  <c r="D78" i="2"/>
  <c r="E78" i="2"/>
  <c r="F78" i="2"/>
  <c r="G78" i="2"/>
  <c r="H78" i="2"/>
  <c r="C79" i="2"/>
  <c r="D79" i="2"/>
  <c r="E79" i="2"/>
  <c r="F79" i="2"/>
  <c r="G79" i="2"/>
  <c r="H79" i="2"/>
  <c r="C80" i="2"/>
  <c r="D80" i="2"/>
  <c r="E80" i="2"/>
  <c r="F80" i="2"/>
  <c r="G80" i="2"/>
  <c r="H80" i="2"/>
  <c r="C81" i="2"/>
  <c r="D81" i="2"/>
  <c r="E81" i="2"/>
  <c r="F81" i="2"/>
  <c r="G81" i="2"/>
  <c r="H81" i="2"/>
  <c r="C82" i="2"/>
  <c r="D82" i="2"/>
  <c r="E82" i="2"/>
  <c r="F82" i="2"/>
  <c r="G82" i="2"/>
  <c r="H82" i="2"/>
  <c r="C83" i="2"/>
  <c r="D83" i="2"/>
  <c r="E83" i="2"/>
  <c r="F83" i="2"/>
  <c r="G83" i="2"/>
  <c r="H83" i="2"/>
  <c r="C84" i="2"/>
  <c r="D84" i="2"/>
  <c r="E84" i="2"/>
  <c r="F84" i="2"/>
  <c r="G84" i="2"/>
  <c r="H84" i="2"/>
  <c r="C85" i="2"/>
  <c r="D85" i="2"/>
  <c r="E85" i="2"/>
  <c r="F85" i="2"/>
  <c r="G85" i="2"/>
  <c r="H85" i="2"/>
  <c r="C86" i="2"/>
  <c r="D86" i="2"/>
  <c r="E86" i="2"/>
  <c r="F86" i="2"/>
  <c r="G86" i="2"/>
  <c r="H86" i="2"/>
  <c r="C87" i="2"/>
  <c r="D87" i="2"/>
  <c r="E87" i="2"/>
  <c r="F87" i="2"/>
  <c r="G87" i="2"/>
  <c r="H87" i="2"/>
  <c r="C88" i="2"/>
  <c r="D88" i="2"/>
  <c r="E88" i="2"/>
  <c r="F88" i="2"/>
  <c r="G88" i="2"/>
  <c r="H88" i="2"/>
  <c r="C89" i="2"/>
  <c r="D89" i="2"/>
  <c r="E89" i="2"/>
  <c r="F89" i="2"/>
  <c r="G89" i="2"/>
  <c r="H89" i="2"/>
  <c r="C90" i="2"/>
  <c r="D90" i="2"/>
  <c r="E90" i="2"/>
  <c r="F90" i="2"/>
  <c r="G90" i="2"/>
  <c r="H90" i="2"/>
  <c r="C91" i="2"/>
  <c r="D91" i="2"/>
  <c r="E91" i="2"/>
  <c r="F91" i="2"/>
  <c r="G91" i="2"/>
  <c r="H91" i="2"/>
  <c r="C92" i="2"/>
  <c r="D92" i="2"/>
  <c r="E92" i="2"/>
  <c r="F92" i="2"/>
  <c r="G92" i="2"/>
  <c r="H92" i="2"/>
  <c r="C93" i="2"/>
  <c r="D93" i="2"/>
  <c r="E93" i="2"/>
  <c r="F93" i="2"/>
  <c r="G93" i="2"/>
  <c r="H93" i="2"/>
  <c r="C94" i="2"/>
  <c r="D94" i="2"/>
  <c r="E94" i="2"/>
  <c r="F94" i="2"/>
  <c r="G94" i="2"/>
  <c r="H94" i="2"/>
  <c r="C95" i="2"/>
  <c r="D95" i="2"/>
  <c r="E95" i="2"/>
  <c r="F95" i="2"/>
  <c r="G95" i="2"/>
  <c r="H95" i="2"/>
  <c r="C96" i="2"/>
  <c r="D96" i="2"/>
  <c r="E96" i="2"/>
  <c r="F96" i="2"/>
  <c r="G96" i="2"/>
  <c r="H96" i="2"/>
  <c r="C97" i="2"/>
  <c r="D97" i="2"/>
  <c r="E97" i="2"/>
  <c r="F97" i="2"/>
  <c r="G97" i="2"/>
  <c r="H97" i="2"/>
  <c r="C98" i="2"/>
  <c r="D98" i="2"/>
  <c r="E98" i="2"/>
  <c r="F98" i="2"/>
  <c r="G98" i="2"/>
  <c r="H98" i="2"/>
  <c r="C99" i="2"/>
  <c r="D99" i="2"/>
  <c r="E99" i="2"/>
  <c r="F99" i="2"/>
  <c r="G99" i="2"/>
  <c r="H99" i="2"/>
  <c r="C100" i="2"/>
  <c r="D100" i="2"/>
  <c r="E100" i="2"/>
  <c r="F100" i="2"/>
  <c r="G100" i="2"/>
  <c r="H100" i="2"/>
  <c r="C101" i="2"/>
  <c r="D101" i="2"/>
  <c r="E101" i="2"/>
  <c r="F101" i="2"/>
  <c r="G101" i="2"/>
  <c r="H101" i="2"/>
  <c r="C102" i="2"/>
  <c r="D102" i="2"/>
  <c r="E102" i="2"/>
  <c r="F102" i="2"/>
  <c r="G102" i="2"/>
  <c r="H102" i="2"/>
  <c r="C103" i="2"/>
  <c r="D103" i="2"/>
  <c r="E103" i="2"/>
  <c r="F103" i="2"/>
  <c r="G103" i="2"/>
  <c r="H103" i="2"/>
  <c r="C104" i="2"/>
  <c r="D104" i="2"/>
  <c r="E104" i="2"/>
  <c r="F104" i="2"/>
  <c r="G104" i="2"/>
  <c r="H104" i="2"/>
  <c r="C105" i="2"/>
  <c r="D105" i="2"/>
  <c r="E105" i="2"/>
  <c r="F105" i="2"/>
  <c r="G105" i="2"/>
  <c r="H105" i="2"/>
  <c r="C106" i="2"/>
  <c r="D106" i="2"/>
  <c r="E106" i="2"/>
  <c r="F106" i="2"/>
  <c r="G106" i="2"/>
  <c r="H106" i="2"/>
  <c r="C107" i="2"/>
  <c r="D107" i="2"/>
  <c r="E107" i="2"/>
  <c r="F107" i="2"/>
  <c r="G107" i="2"/>
  <c r="H107" i="2"/>
  <c r="C108" i="2"/>
  <c r="D108" i="2"/>
  <c r="E108" i="2"/>
  <c r="F108" i="2"/>
  <c r="G108" i="2"/>
  <c r="H108" i="2"/>
  <c r="C109" i="2"/>
  <c r="D109" i="2"/>
  <c r="E109" i="2"/>
  <c r="F109" i="2"/>
  <c r="G109" i="2"/>
  <c r="H109" i="2"/>
  <c r="C110" i="2"/>
  <c r="D110" i="2"/>
  <c r="E110" i="2"/>
  <c r="F110" i="2"/>
  <c r="G110" i="2"/>
  <c r="H110" i="2"/>
  <c r="C111" i="2"/>
  <c r="D111" i="2"/>
  <c r="E111" i="2"/>
  <c r="F111" i="2"/>
  <c r="G111" i="2"/>
  <c r="H111" i="2"/>
  <c r="C112" i="2"/>
  <c r="D112" i="2"/>
  <c r="E112" i="2"/>
  <c r="F112" i="2"/>
  <c r="G112" i="2"/>
  <c r="H112" i="2"/>
  <c r="C113" i="2"/>
  <c r="D113" i="2"/>
  <c r="E113" i="2"/>
  <c r="F113" i="2"/>
  <c r="G113" i="2"/>
  <c r="H113" i="2"/>
  <c r="C114" i="2"/>
  <c r="D114" i="2"/>
  <c r="E114" i="2"/>
  <c r="F114" i="2"/>
  <c r="G114" i="2"/>
  <c r="H114" i="2"/>
  <c r="C115" i="2"/>
  <c r="D115" i="2"/>
  <c r="E115" i="2"/>
  <c r="F115" i="2"/>
  <c r="G115" i="2"/>
  <c r="H115" i="2"/>
  <c r="C116" i="2"/>
  <c r="D116" i="2"/>
  <c r="E116" i="2"/>
  <c r="F116" i="2"/>
  <c r="G116" i="2"/>
  <c r="H116" i="2"/>
  <c r="C117" i="2"/>
  <c r="D117" i="2"/>
  <c r="E117" i="2"/>
  <c r="F117" i="2"/>
  <c r="G117" i="2"/>
  <c r="H117" i="2"/>
  <c r="C118" i="2"/>
  <c r="D118" i="2"/>
  <c r="E118" i="2"/>
  <c r="F118" i="2"/>
  <c r="G118" i="2"/>
  <c r="H118" i="2"/>
  <c r="C119" i="2"/>
  <c r="D119" i="2"/>
  <c r="E119" i="2"/>
  <c r="F119" i="2"/>
  <c r="G119" i="2"/>
  <c r="H119" i="2"/>
  <c r="C120" i="2"/>
  <c r="D120" i="2"/>
  <c r="E120" i="2"/>
  <c r="F120" i="2"/>
  <c r="G120" i="2"/>
  <c r="H120" i="2"/>
  <c r="C121" i="2"/>
  <c r="D121" i="2"/>
  <c r="E121" i="2"/>
  <c r="F121" i="2"/>
  <c r="G121" i="2"/>
  <c r="H121" i="2"/>
  <c r="C122" i="2"/>
  <c r="D122" i="2"/>
  <c r="E122" i="2"/>
  <c r="F122" i="2"/>
  <c r="G122" i="2"/>
  <c r="H122" i="2"/>
  <c r="C123" i="2"/>
  <c r="D123" i="2"/>
  <c r="E123" i="2"/>
  <c r="F123" i="2"/>
  <c r="G123" i="2"/>
  <c r="H123" i="2"/>
  <c r="C124" i="2"/>
  <c r="D124" i="2"/>
  <c r="E124" i="2"/>
  <c r="F124" i="2"/>
  <c r="G124" i="2"/>
  <c r="H124" i="2"/>
  <c r="C125" i="2"/>
  <c r="D125" i="2"/>
  <c r="E125" i="2"/>
  <c r="F125" i="2"/>
  <c r="G125" i="2"/>
  <c r="H125" i="2"/>
  <c r="C126" i="2"/>
  <c r="D126" i="2"/>
  <c r="E126" i="2"/>
  <c r="F126" i="2"/>
  <c r="G126" i="2"/>
  <c r="H126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C129" i="2"/>
  <c r="D129" i="2"/>
  <c r="E129" i="2"/>
  <c r="F129" i="2"/>
  <c r="G129" i="2"/>
  <c r="H129" i="2"/>
  <c r="C130" i="2"/>
  <c r="D130" i="2"/>
  <c r="E130" i="2"/>
  <c r="F130" i="2"/>
  <c r="G130" i="2"/>
  <c r="H130" i="2"/>
  <c r="C131" i="2"/>
  <c r="D131" i="2"/>
  <c r="E131" i="2"/>
  <c r="F131" i="2"/>
  <c r="G131" i="2"/>
  <c r="H131" i="2"/>
  <c r="C132" i="2"/>
  <c r="D132" i="2"/>
  <c r="E132" i="2"/>
  <c r="F132" i="2"/>
  <c r="G132" i="2"/>
  <c r="H132" i="2"/>
  <c r="C133" i="2"/>
  <c r="D133" i="2"/>
  <c r="E133" i="2"/>
  <c r="F133" i="2"/>
  <c r="G133" i="2"/>
  <c r="H133" i="2"/>
  <c r="C134" i="2"/>
  <c r="D134" i="2"/>
  <c r="E134" i="2"/>
  <c r="F134" i="2"/>
  <c r="G134" i="2"/>
  <c r="H134" i="2"/>
  <c r="C135" i="2"/>
  <c r="D135" i="2"/>
  <c r="E135" i="2"/>
  <c r="F135" i="2"/>
  <c r="G135" i="2"/>
  <c r="H135" i="2"/>
  <c r="C136" i="2"/>
  <c r="D136" i="2"/>
  <c r="E136" i="2"/>
  <c r="F136" i="2"/>
  <c r="G136" i="2"/>
  <c r="H136" i="2"/>
  <c r="C137" i="2"/>
  <c r="D137" i="2"/>
  <c r="E137" i="2"/>
  <c r="F137" i="2"/>
  <c r="G137" i="2"/>
  <c r="H137" i="2"/>
  <c r="C138" i="2"/>
  <c r="D138" i="2"/>
  <c r="E138" i="2"/>
  <c r="F138" i="2"/>
  <c r="G138" i="2"/>
  <c r="H138" i="2"/>
  <c r="C139" i="2"/>
  <c r="D139" i="2"/>
  <c r="E139" i="2"/>
  <c r="F139" i="2"/>
  <c r="G139" i="2"/>
  <c r="H139" i="2"/>
  <c r="C140" i="2"/>
  <c r="D140" i="2"/>
  <c r="E140" i="2"/>
  <c r="F140" i="2"/>
  <c r="G140" i="2"/>
  <c r="H140" i="2"/>
  <c r="C141" i="2"/>
  <c r="D141" i="2"/>
  <c r="E141" i="2"/>
  <c r="F141" i="2"/>
  <c r="G141" i="2"/>
  <c r="H141" i="2"/>
  <c r="C142" i="2"/>
  <c r="D142" i="2"/>
  <c r="E142" i="2"/>
  <c r="F142" i="2"/>
  <c r="G142" i="2"/>
  <c r="H142" i="2"/>
  <c r="C143" i="2"/>
  <c r="D143" i="2"/>
  <c r="E143" i="2"/>
  <c r="F143" i="2"/>
  <c r="G143" i="2"/>
  <c r="H143" i="2"/>
  <c r="D30" i="2"/>
  <c r="E30" i="2"/>
  <c r="F30" i="2"/>
  <c r="G30" i="2"/>
  <c r="H30" i="2"/>
  <c r="C30" i="2"/>
  <c r="Q84" i="2"/>
  <c r="N84" i="2"/>
  <c r="Q83" i="2"/>
  <c r="N83" i="2"/>
  <c r="Q82" i="2"/>
  <c r="N82" i="2"/>
  <c r="Q81" i="2"/>
  <c r="N81" i="2"/>
  <c r="Q80" i="2"/>
  <c r="N80" i="2"/>
  <c r="Q79" i="2"/>
  <c r="N79" i="2"/>
  <c r="Q78" i="2"/>
  <c r="N78" i="2"/>
  <c r="Q77" i="2"/>
  <c r="N77" i="2"/>
  <c r="Q76" i="2"/>
  <c r="N76" i="2"/>
  <c r="Q75" i="2"/>
  <c r="N75" i="2"/>
  <c r="Q74" i="2"/>
  <c r="N74" i="2"/>
  <c r="Q73" i="2"/>
  <c r="N73" i="2"/>
  <c r="Q72" i="2"/>
  <c r="N72" i="2"/>
  <c r="Q71" i="2"/>
  <c r="N71" i="2"/>
  <c r="Q70" i="2"/>
  <c r="N70" i="2"/>
  <c r="Q69" i="2"/>
  <c r="N69" i="2"/>
  <c r="Q68" i="2"/>
  <c r="N68" i="2"/>
  <c r="Q67" i="2"/>
  <c r="N67" i="2"/>
  <c r="Q66" i="2"/>
  <c r="N66" i="2"/>
  <c r="Q65" i="2"/>
  <c r="N65" i="2"/>
  <c r="Q64" i="2"/>
  <c r="N64" i="2"/>
  <c r="Q63" i="2"/>
  <c r="N63" i="2"/>
  <c r="Q62" i="2"/>
  <c r="N62" i="2"/>
  <c r="Q61" i="2"/>
  <c r="N61" i="2"/>
  <c r="Q60" i="2"/>
  <c r="N60" i="2"/>
  <c r="Q59" i="2"/>
  <c r="N59" i="2"/>
  <c r="Q58" i="2"/>
  <c r="N58" i="2"/>
  <c r="Q57" i="2"/>
  <c r="N57" i="2"/>
  <c r="Q56" i="2"/>
  <c r="N56" i="2"/>
  <c r="Q55" i="2"/>
  <c r="N55" i="2"/>
  <c r="Q54" i="2"/>
  <c r="N54" i="2"/>
  <c r="Q53" i="2"/>
  <c r="N53" i="2"/>
  <c r="Q52" i="2"/>
  <c r="N52" i="2"/>
  <c r="Q51" i="2"/>
  <c r="N51" i="2"/>
  <c r="Q50" i="2"/>
  <c r="N50" i="2"/>
  <c r="Q49" i="2"/>
  <c r="N49" i="2"/>
  <c r="Q48" i="2"/>
  <c r="N48" i="2"/>
  <c r="Q47" i="2"/>
  <c r="N47" i="2"/>
  <c r="Q46" i="2"/>
  <c r="N46" i="2"/>
  <c r="Q45" i="2"/>
  <c r="N45" i="2"/>
  <c r="Q44" i="2"/>
  <c r="N44" i="2"/>
  <c r="Q43" i="2"/>
  <c r="N43" i="2"/>
  <c r="Q42" i="2"/>
  <c r="N42" i="2"/>
  <c r="Q41" i="2"/>
  <c r="N41" i="2"/>
  <c r="Q40" i="2"/>
  <c r="N40" i="2"/>
  <c r="Q39" i="2"/>
  <c r="N39" i="2"/>
  <c r="Q38" i="2"/>
  <c r="N38" i="2"/>
  <c r="Q37" i="2"/>
  <c r="N37" i="2"/>
  <c r="Q36" i="2"/>
  <c r="N36" i="2"/>
  <c r="Q35" i="2"/>
  <c r="N35" i="2"/>
  <c r="Q34" i="2"/>
  <c r="N34" i="2"/>
  <c r="Q33" i="2"/>
  <c r="N33" i="2"/>
  <c r="Q32" i="2"/>
  <c r="N32" i="2"/>
  <c r="Q31" i="2"/>
  <c r="N31" i="2"/>
  <c r="D29" i="2"/>
  <c r="E29" i="2" s="1"/>
  <c r="F29" i="2" s="1"/>
  <c r="G29" i="2" s="1"/>
  <c r="H29" i="2" s="1"/>
  <c r="P26" i="2"/>
  <c r="P24" i="2"/>
  <c r="H30" i="3" l="1"/>
  <c r="C31" i="3"/>
  <c r="G32" i="3"/>
  <c r="F33" i="3"/>
  <c r="D34" i="3"/>
  <c r="E37" i="3"/>
  <c r="D38" i="3"/>
  <c r="C39" i="3"/>
  <c r="F40" i="3"/>
  <c r="J41" i="3"/>
  <c r="H42" i="3"/>
  <c r="G43" i="3"/>
  <c r="F54" i="3"/>
  <c r="E59" i="3"/>
  <c r="F65" i="3"/>
  <c r="G71" i="3"/>
  <c r="J75" i="3"/>
  <c r="J78" i="3"/>
  <c r="E82" i="3"/>
  <c r="F89" i="3"/>
  <c r="J96" i="3"/>
  <c r="F107" i="3"/>
  <c r="E111" i="3"/>
  <c r="C126" i="3"/>
  <c r="H143" i="3"/>
  <c r="D143" i="3"/>
  <c r="G142" i="3"/>
  <c r="C142" i="3"/>
  <c r="F141" i="3"/>
  <c r="J140" i="3"/>
  <c r="E140" i="3"/>
  <c r="H139" i="3"/>
  <c r="D139" i="3"/>
  <c r="G138" i="3"/>
  <c r="C138" i="3"/>
  <c r="F137" i="3"/>
  <c r="J136" i="3"/>
  <c r="E136" i="3"/>
  <c r="H135" i="3"/>
  <c r="D135" i="3"/>
  <c r="G134" i="3"/>
  <c r="C134" i="3"/>
  <c r="F133" i="3"/>
  <c r="J132" i="3"/>
  <c r="E132" i="3"/>
  <c r="H131" i="3"/>
  <c r="D131" i="3"/>
  <c r="J130" i="3"/>
  <c r="E130" i="3"/>
  <c r="F129" i="3"/>
  <c r="G128" i="3"/>
  <c r="C128" i="3"/>
  <c r="H127" i="3"/>
  <c r="D127" i="3"/>
  <c r="J126" i="3"/>
  <c r="E126" i="3"/>
  <c r="F125" i="3"/>
  <c r="G124" i="3"/>
  <c r="C124" i="3"/>
  <c r="H123" i="3"/>
  <c r="D123" i="3"/>
  <c r="J122" i="3"/>
  <c r="E122" i="3"/>
  <c r="F121" i="3"/>
  <c r="G120" i="3"/>
  <c r="C120" i="3"/>
  <c r="H119" i="3"/>
  <c r="D119" i="3"/>
  <c r="J118" i="3"/>
  <c r="E118" i="3"/>
  <c r="F117" i="3"/>
  <c r="G116" i="3"/>
  <c r="C116" i="3"/>
  <c r="H115" i="3"/>
  <c r="D115" i="3"/>
  <c r="J114" i="3"/>
  <c r="E114" i="3"/>
  <c r="F113" i="3"/>
  <c r="G112" i="3"/>
  <c r="C112" i="3"/>
  <c r="H111" i="3"/>
  <c r="D111" i="3"/>
  <c r="J110" i="3"/>
  <c r="E110" i="3"/>
  <c r="F109" i="3"/>
  <c r="G108" i="3"/>
  <c r="C108" i="3"/>
  <c r="H107" i="3"/>
  <c r="D107" i="3"/>
  <c r="J106" i="3"/>
  <c r="E106" i="3"/>
  <c r="F105" i="3"/>
  <c r="G104" i="3"/>
  <c r="C104" i="3"/>
  <c r="H103" i="3"/>
  <c r="D103" i="3"/>
  <c r="J102" i="3"/>
  <c r="E102" i="3"/>
  <c r="F101" i="3"/>
  <c r="G100" i="3"/>
  <c r="C100" i="3"/>
  <c r="H99" i="3"/>
  <c r="D99" i="3"/>
  <c r="J98" i="3"/>
  <c r="E98" i="3"/>
  <c r="F97" i="3"/>
  <c r="G96" i="3"/>
  <c r="C96" i="3"/>
  <c r="H95" i="3"/>
  <c r="G143" i="3"/>
  <c r="C143" i="3"/>
  <c r="F142" i="3"/>
  <c r="J141" i="3"/>
  <c r="E141" i="3"/>
  <c r="H140" i="3"/>
  <c r="D140" i="3"/>
  <c r="G139" i="3"/>
  <c r="C139" i="3"/>
  <c r="F138" i="3"/>
  <c r="J137" i="3"/>
  <c r="E137" i="3"/>
  <c r="H136" i="3"/>
  <c r="D136" i="3"/>
  <c r="G135" i="3"/>
  <c r="C135" i="3"/>
  <c r="F134" i="3"/>
  <c r="J133" i="3"/>
  <c r="E133" i="3"/>
  <c r="H132" i="3"/>
  <c r="D132" i="3"/>
  <c r="G131" i="3"/>
  <c r="C131" i="3"/>
  <c r="H130" i="3"/>
  <c r="D130" i="3"/>
  <c r="J129" i="3"/>
  <c r="E129" i="3"/>
  <c r="F128" i="3"/>
  <c r="G127" i="3"/>
  <c r="C127" i="3"/>
  <c r="H126" i="3"/>
  <c r="D126" i="3"/>
  <c r="J125" i="3"/>
  <c r="E125" i="3"/>
  <c r="F124" i="3"/>
  <c r="G123" i="3"/>
  <c r="C123" i="3"/>
  <c r="H122" i="3"/>
  <c r="D122" i="3"/>
  <c r="J121" i="3"/>
  <c r="E121" i="3"/>
  <c r="F120" i="3"/>
  <c r="G119" i="3"/>
  <c r="C119" i="3"/>
  <c r="H118" i="3"/>
  <c r="D118" i="3"/>
  <c r="J117" i="3"/>
  <c r="E117" i="3"/>
  <c r="F116" i="3"/>
  <c r="G115" i="3"/>
  <c r="C115" i="3"/>
  <c r="H114" i="3"/>
  <c r="D114" i="3"/>
  <c r="J113" i="3"/>
  <c r="E113" i="3"/>
  <c r="F112" i="3"/>
  <c r="G111" i="3"/>
  <c r="C111" i="3"/>
  <c r="H110" i="3"/>
  <c r="D110" i="3"/>
  <c r="J109" i="3"/>
  <c r="E109" i="3"/>
  <c r="F108" i="3"/>
  <c r="G107" i="3"/>
  <c r="C107" i="3"/>
  <c r="H106" i="3"/>
  <c r="D106" i="3"/>
  <c r="J105" i="3"/>
  <c r="E105" i="3"/>
  <c r="F104" i="3"/>
  <c r="G103" i="3"/>
  <c r="C103" i="3"/>
  <c r="H102" i="3"/>
  <c r="D102" i="3"/>
  <c r="J101" i="3"/>
  <c r="E101" i="3"/>
  <c r="F100" i="3"/>
  <c r="G99" i="3"/>
  <c r="C99" i="3"/>
  <c r="H98" i="3"/>
  <c r="D98" i="3"/>
  <c r="J97" i="3"/>
  <c r="E97" i="3"/>
  <c r="F96" i="3"/>
  <c r="G95" i="3"/>
  <c r="J143" i="3"/>
  <c r="H142" i="3"/>
  <c r="G141" i="3"/>
  <c r="F140" i="3"/>
  <c r="E139" i="3"/>
  <c r="D138" i="3"/>
  <c r="C137" i="3"/>
  <c r="J135" i="3"/>
  <c r="H134" i="3"/>
  <c r="G133" i="3"/>
  <c r="F132" i="3"/>
  <c r="E131" i="3"/>
  <c r="F130" i="3"/>
  <c r="H129" i="3"/>
  <c r="E128" i="3"/>
  <c r="J127" i="3"/>
  <c r="D125" i="3"/>
  <c r="J124" i="3"/>
  <c r="E123" i="3"/>
  <c r="F122" i="3"/>
  <c r="H121" i="3"/>
  <c r="E120" i="3"/>
  <c r="J119" i="3"/>
  <c r="D117" i="3"/>
  <c r="J116" i="3"/>
  <c r="E115" i="3"/>
  <c r="F114" i="3"/>
  <c r="H113" i="3"/>
  <c r="E112" i="3"/>
  <c r="J111" i="3"/>
  <c r="D109" i="3"/>
  <c r="J108" i="3"/>
  <c r="E107" i="3"/>
  <c r="F106" i="3"/>
  <c r="H105" i="3"/>
  <c r="E104" i="3"/>
  <c r="J103" i="3"/>
  <c r="D101" i="3"/>
  <c r="J100" i="3"/>
  <c r="E99" i="3"/>
  <c r="F98" i="3"/>
  <c r="H97" i="3"/>
  <c r="E96" i="3"/>
  <c r="J95" i="3"/>
  <c r="C95" i="3"/>
  <c r="H94" i="3"/>
  <c r="D94" i="3"/>
  <c r="J93" i="3"/>
  <c r="E93" i="3"/>
  <c r="F92" i="3"/>
  <c r="G91" i="3"/>
  <c r="C91" i="3"/>
  <c r="H90" i="3"/>
  <c r="D90" i="3"/>
  <c r="J89" i="3"/>
  <c r="E89" i="3"/>
  <c r="F88" i="3"/>
  <c r="G87" i="3"/>
  <c r="C87" i="3"/>
  <c r="H86" i="3"/>
  <c r="D86" i="3"/>
  <c r="J85" i="3"/>
  <c r="E85" i="3"/>
  <c r="F84" i="3"/>
  <c r="G83" i="3"/>
  <c r="C83" i="3"/>
  <c r="H82" i="3"/>
  <c r="D82" i="3"/>
  <c r="J81" i="3"/>
  <c r="E81" i="3"/>
  <c r="F80" i="3"/>
  <c r="G79" i="3"/>
  <c r="C79" i="3"/>
  <c r="H78" i="3"/>
  <c r="D78" i="3"/>
  <c r="J77" i="3"/>
  <c r="E77" i="3"/>
  <c r="F76" i="3"/>
  <c r="G75" i="3"/>
  <c r="C75" i="3"/>
  <c r="H74" i="3"/>
  <c r="D74" i="3"/>
  <c r="J73" i="3"/>
  <c r="E73" i="3"/>
  <c r="F72" i="3"/>
  <c r="F143" i="3"/>
  <c r="E142" i="3"/>
  <c r="D141" i="3"/>
  <c r="C140" i="3"/>
  <c r="J138" i="3"/>
  <c r="H137" i="3"/>
  <c r="G136" i="3"/>
  <c r="F135" i="3"/>
  <c r="E134" i="3"/>
  <c r="D133" i="3"/>
  <c r="C132" i="3"/>
  <c r="C130" i="3"/>
  <c r="G129" i="3"/>
  <c r="D128" i="3"/>
  <c r="F127" i="3"/>
  <c r="G126" i="3"/>
  <c r="C125" i="3"/>
  <c r="H124" i="3"/>
  <c r="C122" i="3"/>
  <c r="G121" i="3"/>
  <c r="D120" i="3"/>
  <c r="F119" i="3"/>
  <c r="G118" i="3"/>
  <c r="C117" i="3"/>
  <c r="H116" i="3"/>
  <c r="C114" i="3"/>
  <c r="G113" i="3"/>
  <c r="D112" i="3"/>
  <c r="F111" i="3"/>
  <c r="G110" i="3"/>
  <c r="C109" i="3"/>
  <c r="H108" i="3"/>
  <c r="C106" i="3"/>
  <c r="G105" i="3"/>
  <c r="D104" i="3"/>
  <c r="F103" i="3"/>
  <c r="G102" i="3"/>
  <c r="C101" i="3"/>
  <c r="H100" i="3"/>
  <c r="C98" i="3"/>
  <c r="G97" i="3"/>
  <c r="D96" i="3"/>
  <c r="F95" i="3"/>
  <c r="G94" i="3"/>
  <c r="C94" i="3"/>
  <c r="H93" i="3"/>
  <c r="D93" i="3"/>
  <c r="J92" i="3"/>
  <c r="E92" i="3"/>
  <c r="F91" i="3"/>
  <c r="G90" i="3"/>
  <c r="C90" i="3"/>
  <c r="H89" i="3"/>
  <c r="D89" i="3"/>
  <c r="J88" i="3"/>
  <c r="E88" i="3"/>
  <c r="F87" i="3"/>
  <c r="G86" i="3"/>
  <c r="C86" i="3"/>
  <c r="H85" i="3"/>
  <c r="D85" i="3"/>
  <c r="J84" i="3"/>
  <c r="E84" i="3"/>
  <c r="F83" i="3"/>
  <c r="G82" i="3"/>
  <c r="C82" i="3"/>
  <c r="H81" i="3"/>
  <c r="D81" i="3"/>
  <c r="J80" i="3"/>
  <c r="E80" i="3"/>
  <c r="F79" i="3"/>
  <c r="G78" i="3"/>
  <c r="C78" i="3"/>
  <c r="H77" i="3"/>
  <c r="D77" i="3"/>
  <c r="J76" i="3"/>
  <c r="E76" i="3"/>
  <c r="F75" i="3"/>
  <c r="G74" i="3"/>
  <c r="C74" i="3"/>
  <c r="H73" i="3"/>
  <c r="D73" i="3"/>
  <c r="J72" i="3"/>
  <c r="E72" i="3"/>
  <c r="F71" i="3"/>
  <c r="G70" i="3"/>
  <c r="C70" i="3"/>
  <c r="H69" i="3"/>
  <c r="D69" i="3"/>
  <c r="J68" i="3"/>
  <c r="E68" i="3"/>
  <c r="F67" i="3"/>
  <c r="G66" i="3"/>
  <c r="C66" i="3"/>
  <c r="H65" i="3"/>
  <c r="D65" i="3"/>
  <c r="J64" i="3"/>
  <c r="E64" i="3"/>
  <c r="F63" i="3"/>
  <c r="G62" i="3"/>
  <c r="C62" i="3"/>
  <c r="H61" i="3"/>
  <c r="D61" i="3"/>
  <c r="J60" i="3"/>
  <c r="E60" i="3"/>
  <c r="F59" i="3"/>
  <c r="G58" i="3"/>
  <c r="C58" i="3"/>
  <c r="H57" i="3"/>
  <c r="D57" i="3"/>
  <c r="J56" i="3"/>
  <c r="E56" i="3"/>
  <c r="F55" i="3"/>
  <c r="G54" i="3"/>
  <c r="C54" i="3"/>
  <c r="H53" i="3"/>
  <c r="D53" i="3"/>
  <c r="J52" i="3"/>
  <c r="E52" i="3"/>
  <c r="F51" i="3"/>
  <c r="E143" i="3"/>
  <c r="C141" i="3"/>
  <c r="H138" i="3"/>
  <c r="F136" i="3"/>
  <c r="D134" i="3"/>
  <c r="J131" i="3"/>
  <c r="G130" i="3"/>
  <c r="C129" i="3"/>
  <c r="H128" i="3"/>
  <c r="F118" i="3"/>
  <c r="H117" i="3"/>
  <c r="E116" i="3"/>
  <c r="J115" i="3"/>
  <c r="G114" i="3"/>
  <c r="C113" i="3"/>
  <c r="H112" i="3"/>
  <c r="F102" i="3"/>
  <c r="H101" i="3"/>
  <c r="E100" i="3"/>
  <c r="J99" i="3"/>
  <c r="G98" i="3"/>
  <c r="C97" i="3"/>
  <c r="H96" i="3"/>
  <c r="D95" i="3"/>
  <c r="F94" i="3"/>
  <c r="G93" i="3"/>
  <c r="C92" i="3"/>
  <c r="H91" i="3"/>
  <c r="C89" i="3"/>
  <c r="G88" i="3"/>
  <c r="D87" i="3"/>
  <c r="F86" i="3"/>
  <c r="G85" i="3"/>
  <c r="C84" i="3"/>
  <c r="H83" i="3"/>
  <c r="C81" i="3"/>
  <c r="G80" i="3"/>
  <c r="D79" i="3"/>
  <c r="F78" i="3"/>
  <c r="G77" i="3"/>
  <c r="C76" i="3"/>
  <c r="H75" i="3"/>
  <c r="C73" i="3"/>
  <c r="G72" i="3"/>
  <c r="E71" i="3"/>
  <c r="E70" i="3"/>
  <c r="J69" i="3"/>
  <c r="C69" i="3"/>
  <c r="G68" i="3"/>
  <c r="G67" i="3"/>
  <c r="F66" i="3"/>
  <c r="E65" i="3"/>
  <c r="H64" i="3"/>
  <c r="C64" i="3"/>
  <c r="H63" i="3"/>
  <c r="C63" i="3"/>
  <c r="H62" i="3"/>
  <c r="F61" i="3"/>
  <c r="D60" i="3"/>
  <c r="J59" i="3"/>
  <c r="D59" i="3"/>
  <c r="J58" i="3"/>
  <c r="D58" i="3"/>
  <c r="G57" i="3"/>
  <c r="F56" i="3"/>
  <c r="E55" i="3"/>
  <c r="E54" i="3"/>
  <c r="J53" i="3"/>
  <c r="C53" i="3"/>
  <c r="G52" i="3"/>
  <c r="G51" i="3"/>
  <c r="G50" i="3"/>
  <c r="C50" i="3"/>
  <c r="H49" i="3"/>
  <c r="D49" i="3"/>
  <c r="J48" i="3"/>
  <c r="E48" i="3"/>
  <c r="F47" i="3"/>
  <c r="G46" i="3"/>
  <c r="C46" i="3"/>
  <c r="H45" i="3"/>
  <c r="D45" i="3"/>
  <c r="J44" i="3"/>
  <c r="E44" i="3"/>
  <c r="F43" i="3"/>
  <c r="G42" i="3"/>
  <c r="C42" i="3"/>
  <c r="H41" i="3"/>
  <c r="D41" i="3"/>
  <c r="J40" i="3"/>
  <c r="E40" i="3"/>
  <c r="F39" i="3"/>
  <c r="G38" i="3"/>
  <c r="C38" i="3"/>
  <c r="H37" i="3"/>
  <c r="D37" i="3"/>
  <c r="J36" i="3"/>
  <c r="E36" i="3"/>
  <c r="F35" i="3"/>
  <c r="G34" i="3"/>
  <c r="C34" i="3"/>
  <c r="H33" i="3"/>
  <c r="D33" i="3"/>
  <c r="J32" i="3"/>
  <c r="E32" i="3"/>
  <c r="F31" i="3"/>
  <c r="G30" i="3"/>
  <c r="C30" i="3"/>
  <c r="J66" i="3"/>
  <c r="E63" i="3"/>
  <c r="E62" i="3"/>
  <c r="J61" i="3"/>
  <c r="G60" i="3"/>
  <c r="G59" i="3"/>
  <c r="H56" i="3"/>
  <c r="C55" i="3"/>
  <c r="D51" i="3"/>
  <c r="E50" i="3"/>
  <c r="F49" i="3"/>
  <c r="G48" i="3"/>
  <c r="H47" i="3"/>
  <c r="D47" i="3"/>
  <c r="E46" i="3"/>
  <c r="C44" i="3"/>
  <c r="J42" i="3"/>
  <c r="F41" i="3"/>
  <c r="G40" i="3"/>
  <c r="H39" i="3"/>
  <c r="D39" i="3"/>
  <c r="E38" i="3"/>
  <c r="H35" i="3"/>
  <c r="J34" i="3"/>
  <c r="J142" i="3"/>
  <c r="G140" i="3"/>
  <c r="E138" i="3"/>
  <c r="C136" i="3"/>
  <c r="H133" i="3"/>
  <c r="F131" i="3"/>
  <c r="D121" i="3"/>
  <c r="J120" i="3"/>
  <c r="E119" i="3"/>
  <c r="C118" i="3"/>
  <c r="G117" i="3"/>
  <c r="D116" i="3"/>
  <c r="F115" i="3"/>
  <c r="D105" i="3"/>
  <c r="J104" i="3"/>
  <c r="E103" i="3"/>
  <c r="C102" i="3"/>
  <c r="G101" i="3"/>
  <c r="D100" i="3"/>
  <c r="F99" i="3"/>
  <c r="E94" i="3"/>
  <c r="F93" i="3"/>
  <c r="H92" i="3"/>
  <c r="E91" i="3"/>
  <c r="J90" i="3"/>
  <c r="D88" i="3"/>
  <c r="J87" i="3"/>
  <c r="E86" i="3"/>
  <c r="F85" i="3"/>
  <c r="H84" i="3"/>
  <c r="E83" i="3"/>
  <c r="J82" i="3"/>
  <c r="D80" i="3"/>
  <c r="J79" i="3"/>
  <c r="E78" i="3"/>
  <c r="F77" i="3"/>
  <c r="H76" i="3"/>
  <c r="E75" i="3"/>
  <c r="J74" i="3"/>
  <c r="D72" i="3"/>
  <c r="J71" i="3"/>
  <c r="D71" i="3"/>
  <c r="J70" i="3"/>
  <c r="D70" i="3"/>
  <c r="G69" i="3"/>
  <c r="F68" i="3"/>
  <c r="E67" i="3"/>
  <c r="E66" i="3"/>
  <c r="J65" i="3"/>
  <c r="C65" i="3"/>
  <c r="G64" i="3"/>
  <c r="G63" i="3"/>
  <c r="F62" i="3"/>
  <c r="E61" i="3"/>
  <c r="H60" i="3"/>
  <c r="C60" i="3"/>
  <c r="H59" i="3"/>
  <c r="C59" i="3"/>
  <c r="H58" i="3"/>
  <c r="F57" i="3"/>
  <c r="D56" i="3"/>
  <c r="J55" i="3"/>
  <c r="D55" i="3"/>
  <c r="J54" i="3"/>
  <c r="D54" i="3"/>
  <c r="G53" i="3"/>
  <c r="F52" i="3"/>
  <c r="E51" i="3"/>
  <c r="F50" i="3"/>
  <c r="G49" i="3"/>
  <c r="C49" i="3"/>
  <c r="H48" i="3"/>
  <c r="D48" i="3"/>
  <c r="J47" i="3"/>
  <c r="E47" i="3"/>
  <c r="F46" i="3"/>
  <c r="G45" i="3"/>
  <c r="C45" i="3"/>
  <c r="H44" i="3"/>
  <c r="D44" i="3"/>
  <c r="J43" i="3"/>
  <c r="E43" i="3"/>
  <c r="F42" i="3"/>
  <c r="G41" i="3"/>
  <c r="C41" i="3"/>
  <c r="H40" i="3"/>
  <c r="D40" i="3"/>
  <c r="J39" i="3"/>
  <c r="E39" i="3"/>
  <c r="F38" i="3"/>
  <c r="G37" i="3"/>
  <c r="C37" i="3"/>
  <c r="H36" i="3"/>
  <c r="D36" i="3"/>
  <c r="J35" i="3"/>
  <c r="E35" i="3"/>
  <c r="F34" i="3"/>
  <c r="G33" i="3"/>
  <c r="C33" i="3"/>
  <c r="H32" i="3"/>
  <c r="D32" i="3"/>
  <c r="J31" i="3"/>
  <c r="E31" i="3"/>
  <c r="F30" i="3"/>
  <c r="D142" i="3"/>
  <c r="J139" i="3"/>
  <c r="G137" i="3"/>
  <c r="E135" i="3"/>
  <c r="C133" i="3"/>
  <c r="F126" i="3"/>
  <c r="H125" i="3"/>
  <c r="E124" i="3"/>
  <c r="J123" i="3"/>
  <c r="G122" i="3"/>
  <c r="C121" i="3"/>
  <c r="H120" i="3"/>
  <c r="F110" i="3"/>
  <c r="H109" i="3"/>
  <c r="E108" i="3"/>
  <c r="J107" i="3"/>
  <c r="G106" i="3"/>
  <c r="C105" i="3"/>
  <c r="H104" i="3"/>
  <c r="C93" i="3"/>
  <c r="G92" i="3"/>
  <c r="D91" i="3"/>
  <c r="F90" i="3"/>
  <c r="G89" i="3"/>
  <c r="C88" i="3"/>
  <c r="H87" i="3"/>
  <c r="C85" i="3"/>
  <c r="G84" i="3"/>
  <c r="D83" i="3"/>
  <c r="F82" i="3"/>
  <c r="G81" i="3"/>
  <c r="C80" i="3"/>
  <c r="H79" i="3"/>
  <c r="C77" i="3"/>
  <c r="G76" i="3"/>
  <c r="D75" i="3"/>
  <c r="F74" i="3"/>
  <c r="G73" i="3"/>
  <c r="C72" i="3"/>
  <c r="H71" i="3"/>
  <c r="C71" i="3"/>
  <c r="H70" i="3"/>
  <c r="F69" i="3"/>
  <c r="D68" i="3"/>
  <c r="J67" i="3"/>
  <c r="D67" i="3"/>
  <c r="D66" i="3"/>
  <c r="G65" i="3"/>
  <c r="F64" i="3"/>
  <c r="C61" i="3"/>
  <c r="F58" i="3"/>
  <c r="E57" i="3"/>
  <c r="H55" i="3"/>
  <c r="H54" i="3"/>
  <c r="F53" i="3"/>
  <c r="D52" i="3"/>
  <c r="J51" i="3"/>
  <c r="J50" i="3"/>
  <c r="C48" i="3"/>
  <c r="J46" i="3"/>
  <c r="G44" i="3"/>
  <c r="D43" i="3"/>
  <c r="C40" i="3"/>
  <c r="J38" i="3"/>
  <c r="C36" i="3"/>
  <c r="C56" i="3"/>
  <c r="F45" i="3"/>
  <c r="H43" i="3"/>
  <c r="E42" i="3"/>
  <c r="F37" i="3"/>
  <c r="G36" i="3"/>
  <c r="D35" i="3"/>
  <c r="D31" i="3"/>
  <c r="J33" i="3"/>
  <c r="E34" i="3"/>
  <c r="C35" i="3"/>
  <c r="F36" i="3"/>
  <c r="J37" i="3"/>
  <c r="H38" i="3"/>
  <c r="G39" i="3"/>
  <c r="E49" i="3"/>
  <c r="D50" i="3"/>
  <c r="C51" i="3"/>
  <c r="C52" i="3"/>
  <c r="E53" i="3"/>
  <c r="C57" i="3"/>
  <c r="E58" i="3"/>
  <c r="D62" i="3"/>
  <c r="D63" i="3"/>
  <c r="D64" i="3"/>
  <c r="F70" i="3"/>
  <c r="E74" i="3"/>
  <c r="F81" i="3"/>
  <c r="H88" i="3"/>
  <c r="D92" i="3"/>
  <c r="E95" i="3"/>
  <c r="C110" i="3"/>
  <c r="G125" i="3"/>
  <c r="D129" i="3"/>
  <c r="F139" i="3"/>
  <c r="D30" i="3"/>
  <c r="G31" i="3"/>
  <c r="C32" i="3"/>
  <c r="H34" i="3"/>
  <c r="G35" i="3"/>
  <c r="E45" i="3"/>
  <c r="D46" i="3"/>
  <c r="C47" i="3"/>
  <c r="F48" i="3"/>
  <c r="J49" i="3"/>
  <c r="H50" i="3"/>
  <c r="H51" i="3"/>
  <c r="H52" i="3"/>
  <c r="G56" i="3"/>
  <c r="J57" i="3"/>
  <c r="G61" i="3"/>
  <c r="J62" i="3"/>
  <c r="J63" i="3"/>
  <c r="C67" i="3"/>
  <c r="C68" i="3"/>
  <c r="E69" i="3"/>
  <c r="F73" i="3"/>
  <c r="H80" i="3"/>
  <c r="D84" i="3"/>
  <c r="E87" i="3"/>
  <c r="J91" i="3"/>
  <c r="J94" i="3"/>
  <c r="G109" i="3"/>
  <c r="D113" i="3"/>
  <c r="D124" i="3"/>
  <c r="J128" i="3"/>
  <c r="G132" i="3"/>
  <c r="H141" i="3"/>
  <c r="AQ47" i="1"/>
  <c r="AL41" i="1"/>
  <c r="AW42" i="1"/>
  <c r="AW40" i="1" s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47" i="1"/>
  <c r="AK45" i="1" l="1"/>
  <c r="AL45" i="1" s="1"/>
  <c r="AM45" i="1" s="1"/>
  <c r="AN45" i="1" s="1"/>
  <c r="AO45" i="1" s="1"/>
  <c r="V45" i="1" l="1"/>
  <c r="W45" i="1" s="1"/>
  <c r="X45" i="1" s="1"/>
  <c r="Y45" i="1" s="1"/>
  <c r="Z45" i="1" s="1"/>
  <c r="N45" i="1"/>
  <c r="O45" i="1" s="1"/>
  <c r="P45" i="1" s="1"/>
  <c r="Q45" i="1" s="1"/>
  <c r="R45" i="1" s="1"/>
  <c r="T45" i="1" s="1"/>
  <c r="D45" i="1"/>
  <c r="E45" i="1" s="1"/>
  <c r="F45" i="1" s="1"/>
  <c r="G45" i="1" s="1"/>
  <c r="H45" i="1" s="1"/>
  <c r="C35" i="1"/>
  <c r="D34" i="1"/>
  <c r="G33" i="1"/>
  <c r="F33" i="1"/>
  <c r="E33" i="1" s="1"/>
  <c r="D33" i="1" s="1"/>
  <c r="C33" i="1" s="1"/>
  <c r="C13" i="1"/>
  <c r="C5" i="1"/>
  <c r="AJ99" i="1" l="1"/>
  <c r="AJ132" i="1"/>
  <c r="AJ152" i="1"/>
  <c r="AJ76" i="1"/>
  <c r="AJ107" i="1"/>
  <c r="AJ130" i="1"/>
  <c r="AJ144" i="1"/>
  <c r="AJ158" i="1"/>
  <c r="AJ65" i="1"/>
  <c r="AJ78" i="1"/>
  <c r="AJ116" i="1"/>
  <c r="AJ151" i="1"/>
  <c r="AJ109" i="1"/>
  <c r="AJ55" i="1"/>
  <c r="AJ74" i="1"/>
  <c r="AJ114" i="1"/>
  <c r="AJ145" i="1"/>
  <c r="AJ97" i="1"/>
  <c r="AJ112" i="1"/>
  <c r="AJ101" i="1"/>
  <c r="AJ110" i="1"/>
  <c r="AJ51" i="1"/>
  <c r="AJ66" i="1"/>
  <c r="AJ149" i="1"/>
  <c r="AJ72" i="1"/>
  <c r="AJ104" i="1"/>
  <c r="AJ117" i="1"/>
  <c r="AJ82" i="1"/>
  <c r="C36" i="1"/>
  <c r="AJ54" i="1" s="1"/>
  <c r="J46" i="1"/>
  <c r="K46" i="1" s="1"/>
  <c r="D35" i="1"/>
  <c r="E34" i="1"/>
  <c r="E35" i="1" s="1"/>
  <c r="I46" i="1" l="1"/>
  <c r="AJ75" i="1"/>
  <c r="AJ70" i="1"/>
  <c r="AJ118" i="1"/>
  <c r="AJ141" i="1"/>
  <c r="AJ139" i="1"/>
  <c r="AJ113" i="1"/>
  <c r="AJ79" i="1"/>
  <c r="AJ127" i="1"/>
  <c r="AJ108" i="1"/>
  <c r="AJ57" i="1"/>
  <c r="AJ142" i="1"/>
  <c r="AJ103" i="1"/>
  <c r="AJ68" i="1"/>
  <c r="AJ146" i="1"/>
  <c r="AJ87" i="1"/>
  <c r="AJ105" i="1"/>
  <c r="AJ59" i="1"/>
  <c r="AJ147" i="1"/>
  <c r="AJ69" i="1"/>
  <c r="AJ121" i="1"/>
  <c r="AJ102" i="1"/>
  <c r="AJ83" i="1"/>
  <c r="AJ157" i="1"/>
  <c r="AJ88" i="1"/>
  <c r="AJ155" i="1"/>
  <c r="AJ77" i="1"/>
  <c r="AJ129" i="1"/>
  <c r="AJ46" i="1"/>
  <c r="AJ98" i="1"/>
  <c r="AJ71" i="1"/>
  <c r="AJ80" i="1"/>
  <c r="AJ135" i="1"/>
  <c r="AJ52" i="1"/>
  <c r="AJ100" i="1"/>
  <c r="AJ81" i="1"/>
  <c r="AJ49" i="1"/>
  <c r="AJ150" i="1"/>
  <c r="AJ136" i="1"/>
  <c r="AJ119" i="1"/>
  <c r="AJ95" i="1"/>
  <c r="AJ60" i="1"/>
  <c r="AJ140" i="1"/>
  <c r="AJ124" i="1"/>
  <c r="AJ84" i="1"/>
  <c r="AJ131" i="1"/>
  <c r="AJ89" i="1"/>
  <c r="AJ50" i="1"/>
  <c r="AJ85" i="1"/>
  <c r="AJ96" i="1"/>
  <c r="AJ153" i="1"/>
  <c r="AJ106" i="1"/>
  <c r="AJ47" i="1"/>
  <c r="AJ159" i="1"/>
  <c r="AJ62" i="1"/>
  <c r="AJ154" i="1"/>
  <c r="AJ125" i="1"/>
  <c r="AJ128" i="1"/>
  <c r="AK84" i="1"/>
  <c r="AK123" i="1"/>
  <c r="AK128" i="1"/>
  <c r="AK130" i="1"/>
  <c r="AK150" i="1"/>
  <c r="AK115" i="1"/>
  <c r="AK59" i="1"/>
  <c r="AK82" i="1"/>
  <c r="AK118" i="1"/>
  <c r="AK113" i="1"/>
  <c r="AK57" i="1"/>
  <c r="AK78" i="1"/>
  <c r="AK155" i="1"/>
  <c r="AK101" i="1"/>
  <c r="AK47" i="1"/>
  <c r="AK141" i="1"/>
  <c r="AK121" i="1"/>
  <c r="AK54" i="1"/>
  <c r="AK120" i="1"/>
  <c r="AK55" i="1"/>
  <c r="AK72" i="1"/>
  <c r="AJ94" i="1"/>
  <c r="AJ64" i="1"/>
  <c r="AJ120" i="1"/>
  <c r="AJ53" i="1"/>
  <c r="AJ133" i="1"/>
  <c r="AJ86" i="1"/>
  <c r="AJ67" i="1"/>
  <c r="AJ48" i="1"/>
  <c r="AJ58" i="1"/>
  <c r="AJ56" i="1"/>
  <c r="AJ61" i="1"/>
  <c r="AJ137" i="1"/>
  <c r="AJ122" i="1"/>
  <c r="AJ90" i="1"/>
  <c r="AJ63" i="1"/>
  <c r="AJ93" i="1"/>
  <c r="AJ143" i="1"/>
  <c r="AJ123" i="1"/>
  <c r="AJ92" i="1"/>
  <c r="AJ73" i="1"/>
  <c r="AJ126" i="1"/>
  <c r="AJ148" i="1"/>
  <c r="AJ134" i="1"/>
  <c r="AJ115" i="1"/>
  <c r="AJ91" i="1"/>
  <c r="AJ156" i="1"/>
  <c r="AJ138" i="1"/>
  <c r="AJ111" i="1"/>
  <c r="J47" i="1"/>
  <c r="J48" i="1" s="1"/>
  <c r="E36" i="1"/>
  <c r="AL96" i="1" s="1"/>
  <c r="F34" i="1"/>
  <c r="G34" i="1" s="1"/>
  <c r="D36" i="1"/>
  <c r="AK76" i="1" s="1"/>
  <c r="K47" i="1"/>
  <c r="L46" i="1"/>
  <c r="AK159" i="1" l="1"/>
  <c r="AK149" i="1"/>
  <c r="AK80" i="1"/>
  <c r="AK88" i="1"/>
  <c r="AK109" i="1"/>
  <c r="AK133" i="1"/>
  <c r="AK114" i="1"/>
  <c r="AK56" i="1"/>
  <c r="AK117" i="1"/>
  <c r="AK116" i="1"/>
  <c r="AK62" i="1"/>
  <c r="AK49" i="1"/>
  <c r="AK137" i="1"/>
  <c r="AK110" i="1"/>
  <c r="AK66" i="1"/>
  <c r="AK60" i="1"/>
  <c r="AK156" i="1"/>
  <c r="AK142" i="1"/>
  <c r="AK119" i="1"/>
  <c r="AK125" i="1"/>
  <c r="AK103" i="1"/>
  <c r="AK68" i="1"/>
  <c r="I47" i="1"/>
  <c r="AK112" i="1"/>
  <c r="AK122" i="1"/>
  <c r="AK135" i="1"/>
  <c r="AK70" i="1"/>
  <c r="AK127" i="1"/>
  <c r="AK74" i="1"/>
  <c r="AK98" i="1"/>
  <c r="AK48" i="1"/>
  <c r="AK139" i="1"/>
  <c r="AK108" i="1"/>
  <c r="AK81" i="1"/>
  <c r="AK50" i="1"/>
  <c r="AK145" i="1"/>
  <c r="AK102" i="1"/>
  <c r="AK75" i="1"/>
  <c r="AK52" i="1"/>
  <c r="AK148" i="1"/>
  <c r="AK107" i="1"/>
  <c r="AK152" i="1"/>
  <c r="AK111" i="1"/>
  <c r="AK91" i="1"/>
  <c r="AK77" i="1"/>
  <c r="AK71" i="1"/>
  <c r="AK151" i="1"/>
  <c r="AK69" i="1"/>
  <c r="AK89" i="1"/>
  <c r="AK105" i="1"/>
  <c r="AK79" i="1"/>
  <c r="AK85" i="1"/>
  <c r="AK147" i="1"/>
  <c r="AK100" i="1"/>
  <c r="AK65" i="1"/>
  <c r="AK97" i="1"/>
  <c r="AK153" i="1"/>
  <c r="AK86" i="1"/>
  <c r="AK67" i="1"/>
  <c r="AK146" i="1"/>
  <c r="AK158" i="1"/>
  <c r="AK154" i="1"/>
  <c r="AK144" i="1"/>
  <c r="AK46" i="1"/>
  <c r="AK87" i="1"/>
  <c r="AL61" i="1"/>
  <c r="AL64" i="1"/>
  <c r="AL74" i="1"/>
  <c r="AL154" i="1"/>
  <c r="AL72" i="1"/>
  <c r="AL71" i="1"/>
  <c r="AL136" i="1"/>
  <c r="AL144" i="1"/>
  <c r="AL75" i="1"/>
  <c r="AL50" i="1"/>
  <c r="AL102" i="1"/>
  <c r="AL142" i="1"/>
  <c r="AL119" i="1"/>
  <c r="AL87" i="1"/>
  <c r="AL84" i="1"/>
  <c r="AL52" i="1"/>
  <c r="AL132" i="1"/>
  <c r="AL113" i="1"/>
  <c r="AL83" i="1"/>
  <c r="AL62" i="1"/>
  <c r="AL46" i="1"/>
  <c r="AL143" i="1"/>
  <c r="AL127" i="1"/>
  <c r="AL100" i="1"/>
  <c r="AL59" i="1"/>
  <c r="AL153" i="1"/>
  <c r="AL135" i="1"/>
  <c r="AL120" i="1"/>
  <c r="AL92" i="1"/>
  <c r="AL94" i="1"/>
  <c r="AL48" i="1"/>
  <c r="AL58" i="1"/>
  <c r="AL57" i="1"/>
  <c r="AL56" i="1"/>
  <c r="AL80" i="1"/>
  <c r="AL152" i="1"/>
  <c r="AL117" i="1"/>
  <c r="AL47" i="1"/>
  <c r="AL51" i="1"/>
  <c r="AL118" i="1"/>
  <c r="AL150" i="1"/>
  <c r="AL111" i="1"/>
  <c r="AL79" i="1"/>
  <c r="AL76" i="1"/>
  <c r="AL69" i="1"/>
  <c r="AL140" i="1"/>
  <c r="AL105" i="1"/>
  <c r="AL67" i="1"/>
  <c r="AL54" i="1"/>
  <c r="AL155" i="1"/>
  <c r="AL139" i="1"/>
  <c r="AL121" i="1"/>
  <c r="AL88" i="1"/>
  <c r="AL49" i="1"/>
  <c r="AL149" i="1"/>
  <c r="AL133" i="1"/>
  <c r="AL116" i="1"/>
  <c r="AL65" i="1"/>
  <c r="AK143" i="1"/>
  <c r="AK61" i="1"/>
  <c r="AK90" i="1"/>
  <c r="AK93" i="1"/>
  <c r="AK104" i="1"/>
  <c r="AK53" i="1"/>
  <c r="AK96" i="1"/>
  <c r="AK106" i="1"/>
  <c r="AK157" i="1"/>
  <c r="AK63" i="1"/>
  <c r="AK64" i="1"/>
  <c r="AK131" i="1"/>
  <c r="AK124" i="1"/>
  <c r="AK92" i="1"/>
  <c r="AK73" i="1"/>
  <c r="AK58" i="1"/>
  <c r="AK129" i="1"/>
  <c r="AK126" i="1"/>
  <c r="AK94" i="1"/>
  <c r="AK83" i="1"/>
  <c r="AK51" i="1"/>
  <c r="AK138" i="1"/>
  <c r="AK132" i="1"/>
  <c r="AK134" i="1"/>
  <c r="AK140" i="1"/>
  <c r="AK136" i="1"/>
  <c r="AK99" i="1"/>
  <c r="AK95" i="1"/>
  <c r="AL146" i="1"/>
  <c r="AL109" i="1"/>
  <c r="AL110" i="1"/>
  <c r="AL107" i="1"/>
  <c r="AL130" i="1"/>
  <c r="AL106" i="1"/>
  <c r="AL90" i="1"/>
  <c r="AL101" i="1"/>
  <c r="AL82" i="1"/>
  <c r="AL77" i="1"/>
  <c r="AL126" i="1"/>
  <c r="AL158" i="1"/>
  <c r="AL103" i="1"/>
  <c r="AL63" i="1"/>
  <c r="AL68" i="1"/>
  <c r="AL98" i="1"/>
  <c r="AL148" i="1"/>
  <c r="AL97" i="1"/>
  <c r="AL78" i="1"/>
  <c r="AL124" i="1"/>
  <c r="AL151" i="1"/>
  <c r="AL137" i="1"/>
  <c r="AL112" i="1"/>
  <c r="AL81" i="1"/>
  <c r="AL159" i="1"/>
  <c r="AL147" i="1"/>
  <c r="AL129" i="1"/>
  <c r="AL108" i="1"/>
  <c r="AL115" i="1"/>
  <c r="AL93" i="1"/>
  <c r="AL138" i="1"/>
  <c r="AL91" i="1"/>
  <c r="AL99" i="1"/>
  <c r="AL125" i="1"/>
  <c r="AL128" i="1"/>
  <c r="AL85" i="1"/>
  <c r="AL66" i="1"/>
  <c r="AL86" i="1"/>
  <c r="AL134" i="1"/>
  <c r="AL53" i="1"/>
  <c r="AL95" i="1"/>
  <c r="AL55" i="1"/>
  <c r="AL60" i="1"/>
  <c r="AL114" i="1"/>
  <c r="AL156" i="1"/>
  <c r="AL89" i="1"/>
  <c r="AL70" i="1"/>
  <c r="AL123" i="1"/>
  <c r="AL145" i="1"/>
  <c r="AL131" i="1"/>
  <c r="AL104" i="1"/>
  <c r="AL73" i="1"/>
  <c r="AL157" i="1"/>
  <c r="AL141" i="1"/>
  <c r="AL122" i="1"/>
  <c r="F35" i="1"/>
  <c r="S46" i="1"/>
  <c r="D46" i="1"/>
  <c r="N46" i="1" s="1"/>
  <c r="V46" i="1" s="1"/>
  <c r="C46" i="1"/>
  <c r="G46" i="1"/>
  <c r="F46" i="1"/>
  <c r="E46" i="1"/>
  <c r="K48" i="1"/>
  <c r="J49" i="1"/>
  <c r="I48" i="1"/>
  <c r="G35" i="1"/>
  <c r="H34" i="1"/>
  <c r="AE46" i="1" s="1"/>
  <c r="L47" i="1"/>
  <c r="AN130" i="1" l="1"/>
  <c r="AN85" i="1"/>
  <c r="AN134" i="1"/>
  <c r="AN121" i="1"/>
  <c r="AN86" i="1"/>
  <c r="AN137" i="1"/>
  <c r="AN65" i="1"/>
  <c r="AN116" i="1"/>
  <c r="AN107" i="1"/>
  <c r="AN106" i="1"/>
  <c r="AN114" i="1"/>
  <c r="AN76" i="1"/>
  <c r="AN63" i="1"/>
  <c r="AN120" i="1"/>
  <c r="AM92" i="1"/>
  <c r="AM108" i="1"/>
  <c r="AM131" i="1"/>
  <c r="AM151" i="1"/>
  <c r="AM71" i="1"/>
  <c r="AM142" i="1"/>
  <c r="AM55" i="1"/>
  <c r="AM97" i="1"/>
  <c r="AM106" i="1"/>
  <c r="AM87" i="1"/>
  <c r="AM95" i="1"/>
  <c r="AM109" i="1"/>
  <c r="AM60" i="1"/>
  <c r="AM138" i="1"/>
  <c r="AM85" i="1"/>
  <c r="AM98" i="1"/>
  <c r="F36" i="1"/>
  <c r="AM88" i="1" s="1"/>
  <c r="G47" i="1"/>
  <c r="E47" i="1"/>
  <c r="O47" i="1" s="1"/>
  <c r="W47" i="1" s="1"/>
  <c r="D47" i="1"/>
  <c r="N47" i="1" s="1"/>
  <c r="V47" i="1" s="1"/>
  <c r="H47" i="1"/>
  <c r="G36" i="1"/>
  <c r="Q46" i="1" s="1"/>
  <c r="Y46" i="1" s="1"/>
  <c r="O46" i="1"/>
  <c r="W46" i="1" s="1"/>
  <c r="P46" i="1"/>
  <c r="X46" i="1" s="1"/>
  <c r="M46" i="1"/>
  <c r="U46" i="1" s="1"/>
  <c r="S47" i="1"/>
  <c r="AA47" i="1"/>
  <c r="AB96" i="1" s="1"/>
  <c r="Q47" i="1"/>
  <c r="Y47" i="1" s="1"/>
  <c r="K49" i="1"/>
  <c r="J50" i="1"/>
  <c r="I49" i="1"/>
  <c r="F47" i="1"/>
  <c r="P47" i="1" s="1"/>
  <c r="X47" i="1" s="1"/>
  <c r="C47" i="1"/>
  <c r="H35" i="1"/>
  <c r="H46" i="1"/>
  <c r="L48" i="1"/>
  <c r="S48" i="1" s="1"/>
  <c r="AM132" i="1" l="1"/>
  <c r="AM66" i="1"/>
  <c r="AM154" i="1"/>
  <c r="AM114" i="1"/>
  <c r="AM74" i="1"/>
  <c r="AM46" i="1"/>
  <c r="AM79" i="1"/>
  <c r="AM128" i="1"/>
  <c r="AM89" i="1"/>
  <c r="AM47" i="1"/>
  <c r="AM150" i="1"/>
  <c r="AM80" i="1"/>
  <c r="AM143" i="1"/>
  <c r="AM122" i="1"/>
  <c r="AM157" i="1"/>
  <c r="AM65" i="1"/>
  <c r="AN104" i="1"/>
  <c r="AN99" i="1"/>
  <c r="AN77" i="1"/>
  <c r="AN98" i="1"/>
  <c r="AN90" i="1"/>
  <c r="AN122" i="1"/>
  <c r="AN108" i="1"/>
  <c r="AN57" i="1"/>
  <c r="AN145" i="1"/>
  <c r="AN72" i="1"/>
  <c r="AN158" i="1"/>
  <c r="AN132" i="1"/>
  <c r="AN48" i="1"/>
  <c r="AN113" i="1"/>
  <c r="AM117" i="1"/>
  <c r="AM50" i="1"/>
  <c r="AM111" i="1"/>
  <c r="AM156" i="1"/>
  <c r="AM58" i="1"/>
  <c r="AM130" i="1"/>
  <c r="AM52" i="1"/>
  <c r="AM152" i="1"/>
  <c r="AM78" i="1"/>
  <c r="AM102" i="1"/>
  <c r="AM115" i="1"/>
  <c r="AM56" i="1"/>
  <c r="AM129" i="1"/>
  <c r="AM135" i="1"/>
  <c r="AM133" i="1"/>
  <c r="AM81" i="1"/>
  <c r="AN141" i="1"/>
  <c r="AN159" i="1"/>
  <c r="AN115" i="1"/>
  <c r="AN111" i="1"/>
  <c r="AN55" i="1"/>
  <c r="AN147" i="1"/>
  <c r="AN84" i="1"/>
  <c r="AN103" i="1"/>
  <c r="AN118" i="1"/>
  <c r="AN75" i="1"/>
  <c r="AN148" i="1"/>
  <c r="AN117" i="1"/>
  <c r="AN150" i="1"/>
  <c r="AN89" i="1"/>
  <c r="AM124" i="1"/>
  <c r="AM101" i="1"/>
  <c r="AM59" i="1"/>
  <c r="AM76" i="1"/>
  <c r="AM125" i="1"/>
  <c r="AM69" i="1"/>
  <c r="AM146" i="1"/>
  <c r="AM51" i="1"/>
  <c r="AM121" i="1"/>
  <c r="AM70" i="1"/>
  <c r="AM118" i="1"/>
  <c r="AM107" i="1"/>
  <c r="AM48" i="1"/>
  <c r="AM155" i="1"/>
  <c r="AM120" i="1"/>
  <c r="AM116" i="1"/>
  <c r="AM73" i="1"/>
  <c r="AN157" i="1"/>
  <c r="AN58" i="1"/>
  <c r="AN88" i="1"/>
  <c r="AN133" i="1"/>
  <c r="AN47" i="1"/>
  <c r="AN155" i="1"/>
  <c r="AN68" i="1"/>
  <c r="AN119" i="1"/>
  <c r="AN110" i="1"/>
  <c r="AN67" i="1"/>
  <c r="AN146" i="1"/>
  <c r="AN109" i="1"/>
  <c r="AN144" i="1"/>
  <c r="AN78" i="1"/>
  <c r="AQ106" i="1"/>
  <c r="AQ138" i="1"/>
  <c r="AQ78" i="1"/>
  <c r="AQ110" i="1"/>
  <c r="AQ142" i="1"/>
  <c r="AQ74" i="1"/>
  <c r="AQ63" i="1"/>
  <c r="AQ79" i="1"/>
  <c r="AQ95" i="1"/>
  <c r="AQ111" i="1"/>
  <c r="AQ127" i="1"/>
  <c r="AQ143" i="1"/>
  <c r="AQ159" i="1"/>
  <c r="AQ60" i="1"/>
  <c r="AQ76" i="1"/>
  <c r="AQ92" i="1"/>
  <c r="AQ108" i="1"/>
  <c r="AQ124" i="1"/>
  <c r="AQ140" i="1"/>
  <c r="AQ156" i="1"/>
  <c r="AQ57" i="1"/>
  <c r="AQ73" i="1"/>
  <c r="AQ89" i="1"/>
  <c r="AQ105" i="1"/>
  <c r="AQ121" i="1"/>
  <c r="AQ137" i="1"/>
  <c r="AQ153" i="1"/>
  <c r="AQ66" i="1"/>
  <c r="AQ130" i="1"/>
  <c r="AQ54" i="1"/>
  <c r="AQ118" i="1"/>
  <c r="AQ62" i="1"/>
  <c r="AQ51" i="1"/>
  <c r="AQ67" i="1"/>
  <c r="AQ83" i="1"/>
  <c r="AQ99" i="1"/>
  <c r="AQ115" i="1"/>
  <c r="AQ131" i="1"/>
  <c r="AQ147" i="1"/>
  <c r="AQ48" i="1"/>
  <c r="AQ64" i="1"/>
  <c r="AQ80" i="1"/>
  <c r="AQ96" i="1"/>
  <c r="AQ112" i="1"/>
  <c r="AQ128" i="1"/>
  <c r="AQ144" i="1"/>
  <c r="AQ61" i="1"/>
  <c r="AQ77" i="1"/>
  <c r="AQ93" i="1"/>
  <c r="AQ109" i="1"/>
  <c r="AQ125" i="1"/>
  <c r="AQ141" i="1"/>
  <c r="AQ157" i="1"/>
  <c r="AQ82" i="1"/>
  <c r="AQ146" i="1"/>
  <c r="AQ70" i="1"/>
  <c r="AQ134" i="1"/>
  <c r="AQ158" i="1"/>
  <c r="AQ58" i="1"/>
  <c r="AQ55" i="1"/>
  <c r="AQ71" i="1"/>
  <c r="AQ87" i="1"/>
  <c r="AQ103" i="1"/>
  <c r="AQ119" i="1"/>
  <c r="AQ135" i="1"/>
  <c r="AQ151" i="1"/>
  <c r="AQ52" i="1"/>
  <c r="AQ68" i="1"/>
  <c r="AQ84" i="1"/>
  <c r="AQ100" i="1"/>
  <c r="AQ116" i="1"/>
  <c r="AQ132" i="1"/>
  <c r="AQ148" i="1"/>
  <c r="AQ59" i="1"/>
  <c r="AQ123" i="1"/>
  <c r="AQ56" i="1"/>
  <c r="AQ120" i="1"/>
  <c r="AQ65" i="1"/>
  <c r="AQ97" i="1"/>
  <c r="AQ129" i="1"/>
  <c r="AQ86" i="1"/>
  <c r="AQ150" i="1"/>
  <c r="AQ126" i="1"/>
  <c r="AQ107" i="1"/>
  <c r="AQ104" i="1"/>
  <c r="AQ85" i="1"/>
  <c r="AQ149" i="1"/>
  <c r="AQ114" i="1"/>
  <c r="AQ75" i="1"/>
  <c r="AQ139" i="1"/>
  <c r="AQ72" i="1"/>
  <c r="AQ136" i="1"/>
  <c r="AQ69" i="1"/>
  <c r="AQ101" i="1"/>
  <c r="AQ133" i="1"/>
  <c r="AQ50" i="1"/>
  <c r="AQ102" i="1"/>
  <c r="AQ154" i="1"/>
  <c r="AQ91" i="1"/>
  <c r="AQ155" i="1"/>
  <c r="AQ88" i="1"/>
  <c r="AQ152" i="1"/>
  <c r="AQ49" i="1"/>
  <c r="AQ81" i="1"/>
  <c r="AQ113" i="1"/>
  <c r="AQ145" i="1"/>
  <c r="AQ98" i="1"/>
  <c r="AQ122" i="1"/>
  <c r="AQ53" i="1"/>
  <c r="AQ117" i="1"/>
  <c r="AQ94" i="1"/>
  <c r="AQ90" i="1"/>
  <c r="AM61" i="1"/>
  <c r="AM119" i="1"/>
  <c r="AM84" i="1"/>
  <c r="AM53" i="1"/>
  <c r="AM136" i="1"/>
  <c r="AM113" i="1"/>
  <c r="AM83" i="1"/>
  <c r="AM62" i="1"/>
  <c r="AM77" i="1"/>
  <c r="AM126" i="1"/>
  <c r="AM158" i="1"/>
  <c r="AM99" i="1"/>
  <c r="AM72" i="1"/>
  <c r="AM57" i="1"/>
  <c r="AM127" i="1"/>
  <c r="AM147" i="1"/>
  <c r="AM112" i="1"/>
  <c r="AM153" i="1"/>
  <c r="AM149" i="1"/>
  <c r="AM104" i="1"/>
  <c r="AM100" i="1"/>
  <c r="AN135" i="1"/>
  <c r="AN60" i="1"/>
  <c r="AN80" i="1"/>
  <c r="AN127" i="1"/>
  <c r="AN112" i="1"/>
  <c r="AN61" i="1"/>
  <c r="AN69" i="1"/>
  <c r="AN56" i="1"/>
  <c r="AN149" i="1"/>
  <c r="AN64" i="1"/>
  <c r="AN66" i="1"/>
  <c r="AN131" i="1"/>
  <c r="AN125" i="1"/>
  <c r="AN100" i="1"/>
  <c r="AN81" i="1"/>
  <c r="AN49" i="1"/>
  <c r="AN123" i="1"/>
  <c r="AN153" i="1"/>
  <c r="AN102" i="1"/>
  <c r="AN52" i="1"/>
  <c r="AN59" i="1"/>
  <c r="AN156" i="1"/>
  <c r="AN140" i="1"/>
  <c r="AN128" i="1"/>
  <c r="AN97" i="1"/>
  <c r="AN54" i="1"/>
  <c r="AN142" i="1"/>
  <c r="AN105" i="1"/>
  <c r="AN70" i="1"/>
  <c r="AM148" i="1"/>
  <c r="AM82" i="1"/>
  <c r="AM110" i="1"/>
  <c r="AM63" i="1"/>
  <c r="AM140" i="1"/>
  <c r="AM93" i="1"/>
  <c r="AM75" i="1"/>
  <c r="AM94" i="1"/>
  <c r="AM103" i="1"/>
  <c r="AM68" i="1"/>
  <c r="AM90" i="1"/>
  <c r="AM144" i="1"/>
  <c r="AM105" i="1"/>
  <c r="AM67" i="1"/>
  <c r="AM54" i="1"/>
  <c r="AM86" i="1"/>
  <c r="AM134" i="1"/>
  <c r="AM123" i="1"/>
  <c r="AM91" i="1"/>
  <c r="AM64" i="1"/>
  <c r="AM49" i="1"/>
  <c r="AM137" i="1"/>
  <c r="AM139" i="1"/>
  <c r="AM159" i="1"/>
  <c r="AM145" i="1"/>
  <c r="AM141" i="1"/>
  <c r="AM96" i="1"/>
  <c r="AN151" i="1"/>
  <c r="AN95" i="1"/>
  <c r="AN79" i="1"/>
  <c r="AN143" i="1"/>
  <c r="AN96" i="1"/>
  <c r="AN82" i="1"/>
  <c r="AN53" i="1"/>
  <c r="AN74" i="1"/>
  <c r="AN124" i="1"/>
  <c r="AN71" i="1"/>
  <c r="AN91" i="1"/>
  <c r="AN139" i="1"/>
  <c r="AN46" i="1"/>
  <c r="AN92" i="1"/>
  <c r="AN73" i="1"/>
  <c r="AN87" i="1"/>
  <c r="AN129" i="1"/>
  <c r="AN50" i="1"/>
  <c r="AN94" i="1"/>
  <c r="AN83" i="1"/>
  <c r="AN51" i="1"/>
  <c r="AN152" i="1"/>
  <c r="AN138" i="1"/>
  <c r="AN126" i="1"/>
  <c r="AN93" i="1"/>
  <c r="AN154" i="1"/>
  <c r="AN136" i="1"/>
  <c r="AN101" i="1"/>
  <c r="AN62" i="1"/>
  <c r="H36" i="1"/>
  <c r="AS46" i="1" s="1"/>
  <c r="M47" i="1"/>
  <c r="U47" i="1" s="1"/>
  <c r="L49" i="1"/>
  <c r="S49" i="1" s="1"/>
  <c r="C48" i="1"/>
  <c r="M48" i="1" s="1"/>
  <c r="U48" i="1" s="1"/>
  <c r="E48" i="1"/>
  <c r="O48" i="1" s="1"/>
  <c r="W48" i="1" s="1"/>
  <c r="F48" i="1"/>
  <c r="P48" i="1" s="1"/>
  <c r="X48" i="1" s="1"/>
  <c r="H48" i="1"/>
  <c r="D48" i="1"/>
  <c r="N48" i="1" s="1"/>
  <c r="V48" i="1" s="1"/>
  <c r="G48" i="1"/>
  <c r="Q48" i="1" s="1"/>
  <c r="Y48" i="1" s="1"/>
  <c r="J51" i="1"/>
  <c r="I50" i="1"/>
  <c r="K50" i="1"/>
  <c r="AO100" i="1" l="1"/>
  <c r="AO118" i="1"/>
  <c r="AO67" i="1"/>
  <c r="AO107" i="1"/>
  <c r="AO130" i="1"/>
  <c r="AO119" i="1"/>
  <c r="AO48" i="1"/>
  <c r="AO98" i="1"/>
  <c r="AO122" i="1"/>
  <c r="AO92" i="1"/>
  <c r="AO111" i="1"/>
  <c r="AO94" i="1"/>
  <c r="AO147" i="1"/>
  <c r="AO60" i="1"/>
  <c r="AO113" i="1"/>
  <c r="AO109" i="1"/>
  <c r="AO105" i="1"/>
  <c r="AO78" i="1"/>
  <c r="AO114" i="1"/>
  <c r="AO55" i="1"/>
  <c r="AO151" i="1"/>
  <c r="AO96" i="1"/>
  <c r="AO140" i="1"/>
  <c r="AO90" i="1"/>
  <c r="AO81" i="1"/>
  <c r="AO56" i="1"/>
  <c r="AO103" i="1"/>
  <c r="AO159" i="1"/>
  <c r="AO121" i="1"/>
  <c r="AO68" i="1"/>
  <c r="AO133" i="1"/>
  <c r="AO86" i="1"/>
  <c r="AO155" i="1"/>
  <c r="AO77" i="1"/>
  <c r="AV46" i="1"/>
  <c r="AO136" i="1"/>
  <c r="AO126" i="1"/>
  <c r="AO89" i="1"/>
  <c r="AO70" i="1"/>
  <c r="AO125" i="1"/>
  <c r="AO79" i="1"/>
  <c r="AO153" i="1"/>
  <c r="AO57" i="1"/>
  <c r="AO142" i="1"/>
  <c r="AO127" i="1"/>
  <c r="AO49" i="1"/>
  <c r="AO123" i="1"/>
  <c r="AO71" i="1"/>
  <c r="AO116" i="1"/>
  <c r="AO135" i="1"/>
  <c r="AO50" i="1"/>
  <c r="AO157" i="1"/>
  <c r="AO75" i="1"/>
  <c r="AO91" i="1"/>
  <c r="AO104" i="1"/>
  <c r="AO53" i="1"/>
  <c r="AO156" i="1"/>
  <c r="AO128" i="1"/>
  <c r="AO154" i="1"/>
  <c r="AO85" i="1"/>
  <c r="AO64" i="1"/>
  <c r="AO84" i="1"/>
  <c r="AO129" i="1"/>
  <c r="AO80" i="1"/>
  <c r="AO63" i="1"/>
  <c r="AO106" i="1"/>
  <c r="AO82" i="1"/>
  <c r="AO124" i="1"/>
  <c r="AO74" i="1"/>
  <c r="AO141" i="1"/>
  <c r="AO110" i="1"/>
  <c r="AO72" i="1"/>
  <c r="AO59" i="1"/>
  <c r="AO52" i="1"/>
  <c r="AO131" i="1"/>
  <c r="AO120" i="1"/>
  <c r="AO88" i="1"/>
  <c r="AO69" i="1"/>
  <c r="AO132" i="1"/>
  <c r="AO152" i="1"/>
  <c r="AO117" i="1"/>
  <c r="AO158" i="1"/>
  <c r="AO146" i="1"/>
  <c r="AO101" i="1"/>
  <c r="AO62" i="1"/>
  <c r="AY46" i="1"/>
  <c r="F49" i="1"/>
  <c r="P49" i="1" s="1"/>
  <c r="X49" i="1" s="1"/>
  <c r="AO87" i="1"/>
  <c r="AO99" i="1"/>
  <c r="AO145" i="1"/>
  <c r="AO47" i="1"/>
  <c r="AO137" i="1"/>
  <c r="AO143" i="1"/>
  <c r="AO65" i="1"/>
  <c r="AO115" i="1"/>
  <c r="AO108" i="1"/>
  <c r="AO73" i="1"/>
  <c r="AO58" i="1"/>
  <c r="AO95" i="1"/>
  <c r="AO149" i="1"/>
  <c r="AO102" i="1"/>
  <c r="AO83" i="1"/>
  <c r="AO51" i="1"/>
  <c r="AO66" i="1"/>
  <c r="AO139" i="1"/>
  <c r="AO112" i="1"/>
  <c r="AO76" i="1"/>
  <c r="AO61" i="1"/>
  <c r="AO54" i="1"/>
  <c r="AO150" i="1"/>
  <c r="AO144" i="1"/>
  <c r="AO148" i="1"/>
  <c r="AO134" i="1"/>
  <c r="AO138" i="1"/>
  <c r="AO93" i="1"/>
  <c r="AO97" i="1"/>
  <c r="AO46" i="1"/>
  <c r="R46" i="1"/>
  <c r="Z46" i="1" s="1"/>
  <c r="R47" i="1"/>
  <c r="Z47" i="1" s="1"/>
  <c r="R48" i="1"/>
  <c r="Z48" i="1" s="1"/>
  <c r="E49" i="1"/>
  <c r="O49" i="1" s="1"/>
  <c r="W49" i="1" s="1"/>
  <c r="L50" i="1"/>
  <c r="S50" i="1" s="1"/>
  <c r="D50" i="1"/>
  <c r="N50" i="1" s="1"/>
  <c r="V50" i="1" s="1"/>
  <c r="G50" i="1"/>
  <c r="Q50" i="1" s="1"/>
  <c r="Y50" i="1" s="1"/>
  <c r="C49" i="1"/>
  <c r="M49" i="1" s="1"/>
  <c r="U49" i="1" s="1"/>
  <c r="D49" i="1"/>
  <c r="N49" i="1" s="1"/>
  <c r="V49" i="1" s="1"/>
  <c r="J52" i="1"/>
  <c r="I51" i="1"/>
  <c r="K51" i="1"/>
  <c r="G49" i="1"/>
  <c r="Q49" i="1" s="1"/>
  <c r="Y49" i="1" s="1"/>
  <c r="H49" i="1"/>
  <c r="R49" i="1" s="1"/>
  <c r="Z49" i="1" s="1"/>
  <c r="F50" i="1" l="1"/>
  <c r="P50" i="1" s="1"/>
  <c r="X50" i="1" s="1"/>
  <c r="C50" i="1"/>
  <c r="M50" i="1" s="1"/>
  <c r="U50" i="1" s="1"/>
  <c r="H50" i="1"/>
  <c r="R50" i="1" s="1"/>
  <c r="Z50" i="1" s="1"/>
  <c r="K52" i="1"/>
  <c r="J53" i="1"/>
  <c r="I52" i="1"/>
  <c r="E50" i="1"/>
  <c r="O50" i="1" s="1"/>
  <c r="W50" i="1" s="1"/>
  <c r="L51" i="1"/>
  <c r="H51" i="1" s="1"/>
  <c r="R51" i="1" s="1"/>
  <c r="Z51" i="1" s="1"/>
  <c r="S51" i="1" l="1"/>
  <c r="F51" i="1"/>
  <c r="P51" i="1" s="1"/>
  <c r="X51" i="1" s="1"/>
  <c r="G51" i="1"/>
  <c r="Q51" i="1" s="1"/>
  <c r="Y51" i="1" s="1"/>
  <c r="D51" i="1"/>
  <c r="N51" i="1" s="1"/>
  <c r="V51" i="1" s="1"/>
  <c r="K53" i="1"/>
  <c r="J54" i="1"/>
  <c r="I53" i="1"/>
  <c r="C51" i="1"/>
  <c r="M51" i="1" s="1"/>
  <c r="U51" i="1" s="1"/>
  <c r="E51" i="1"/>
  <c r="O51" i="1" s="1"/>
  <c r="W51" i="1" s="1"/>
  <c r="L52" i="1"/>
  <c r="S52" i="1" s="1"/>
  <c r="D52" i="1"/>
  <c r="N52" i="1" s="1"/>
  <c r="V52" i="1" s="1"/>
  <c r="H52" i="1" l="1"/>
  <c r="R52" i="1" s="1"/>
  <c r="Z52" i="1" s="1"/>
  <c r="J55" i="1"/>
  <c r="I54" i="1"/>
  <c r="K54" i="1"/>
  <c r="F52" i="1"/>
  <c r="P52" i="1" s="1"/>
  <c r="X52" i="1" s="1"/>
  <c r="C52" i="1"/>
  <c r="M52" i="1" s="1"/>
  <c r="U52" i="1" s="1"/>
  <c r="L53" i="1"/>
  <c r="S53" i="1" s="1"/>
  <c r="E52" i="1"/>
  <c r="O52" i="1" s="1"/>
  <c r="W52" i="1" s="1"/>
  <c r="G52" i="1"/>
  <c r="Q52" i="1" s="1"/>
  <c r="Y52" i="1" s="1"/>
  <c r="E53" i="1" l="1"/>
  <c r="O53" i="1" s="1"/>
  <c r="W53" i="1" s="1"/>
  <c r="F53" i="1"/>
  <c r="P53" i="1" s="1"/>
  <c r="X53" i="1" s="1"/>
  <c r="C53" i="1"/>
  <c r="M53" i="1" s="1"/>
  <c r="U53" i="1" s="1"/>
  <c r="D53" i="1"/>
  <c r="N53" i="1" s="1"/>
  <c r="V53" i="1" s="1"/>
  <c r="L54" i="1"/>
  <c r="S54" i="1" s="1"/>
  <c r="H54" i="1"/>
  <c r="R54" i="1" s="1"/>
  <c r="Z54" i="1" s="1"/>
  <c r="G53" i="1"/>
  <c r="Q53" i="1" s="1"/>
  <c r="Y53" i="1" s="1"/>
  <c r="H53" i="1"/>
  <c r="R53" i="1" s="1"/>
  <c r="Z53" i="1" s="1"/>
  <c r="J56" i="1"/>
  <c r="I55" i="1"/>
  <c r="K55" i="1"/>
  <c r="G54" i="1" l="1"/>
  <c r="Q54" i="1" s="1"/>
  <c r="Y54" i="1" s="1"/>
  <c r="K56" i="1"/>
  <c r="I56" i="1"/>
  <c r="J57" i="1"/>
  <c r="E54" i="1"/>
  <c r="O54" i="1" s="1"/>
  <c r="W54" i="1" s="1"/>
  <c r="L55" i="1"/>
  <c r="D55" i="1" s="1"/>
  <c r="N55" i="1" s="1"/>
  <c r="V55" i="1" s="1"/>
  <c r="H55" i="1"/>
  <c r="R55" i="1" s="1"/>
  <c r="Z55" i="1" s="1"/>
  <c r="C55" i="1"/>
  <c r="M55" i="1" s="1"/>
  <c r="U55" i="1" s="1"/>
  <c r="F54" i="1"/>
  <c r="P54" i="1" s="1"/>
  <c r="X54" i="1" s="1"/>
  <c r="C54" i="1"/>
  <c r="M54" i="1" s="1"/>
  <c r="U54" i="1" s="1"/>
  <c r="D54" i="1"/>
  <c r="N54" i="1" s="1"/>
  <c r="V54" i="1" s="1"/>
  <c r="G55" i="1" l="1"/>
  <c r="Q55" i="1" s="1"/>
  <c r="Y55" i="1" s="1"/>
  <c r="S55" i="1"/>
  <c r="F55" i="1"/>
  <c r="P55" i="1" s="1"/>
  <c r="X55" i="1" s="1"/>
  <c r="K57" i="1"/>
  <c r="J58" i="1"/>
  <c r="I57" i="1"/>
  <c r="E55" i="1"/>
  <c r="O55" i="1" s="1"/>
  <c r="W55" i="1" s="1"/>
  <c r="L56" i="1"/>
  <c r="H56" i="1" s="1"/>
  <c r="R56" i="1" s="1"/>
  <c r="Z56" i="1" s="1"/>
  <c r="S56" i="1" l="1"/>
  <c r="G56" i="1"/>
  <c r="Q56" i="1" s="1"/>
  <c r="Y56" i="1" s="1"/>
  <c r="D56" i="1"/>
  <c r="N56" i="1" s="1"/>
  <c r="V56" i="1" s="1"/>
  <c r="J59" i="1"/>
  <c r="I58" i="1"/>
  <c r="K58" i="1"/>
  <c r="E56" i="1"/>
  <c r="O56" i="1" s="1"/>
  <c r="W56" i="1" s="1"/>
  <c r="F56" i="1"/>
  <c r="P56" i="1" s="1"/>
  <c r="X56" i="1" s="1"/>
  <c r="C56" i="1"/>
  <c r="M56" i="1" s="1"/>
  <c r="U56" i="1" s="1"/>
  <c r="L57" i="1"/>
  <c r="D57" i="1" s="1"/>
  <c r="N57" i="1" s="1"/>
  <c r="V57" i="1" s="1"/>
  <c r="S57" i="1" l="1"/>
  <c r="G57" i="1"/>
  <c r="Q57" i="1" s="1"/>
  <c r="Y57" i="1" s="1"/>
  <c r="F57" i="1"/>
  <c r="P57" i="1" s="1"/>
  <c r="X57" i="1" s="1"/>
  <c r="J60" i="1"/>
  <c r="I59" i="1"/>
  <c r="K59" i="1"/>
  <c r="E57" i="1"/>
  <c r="O57" i="1" s="1"/>
  <c r="W57" i="1" s="1"/>
  <c r="L58" i="1"/>
  <c r="S58" i="1" s="1"/>
  <c r="H57" i="1"/>
  <c r="R57" i="1" s="1"/>
  <c r="Z57" i="1" s="1"/>
  <c r="C57" i="1"/>
  <c r="M57" i="1" s="1"/>
  <c r="U57" i="1" s="1"/>
  <c r="G58" i="1" l="1"/>
  <c r="Q58" i="1" s="1"/>
  <c r="Y58" i="1" s="1"/>
  <c r="L59" i="1"/>
  <c r="D59" i="1"/>
  <c r="N59" i="1" s="1"/>
  <c r="V59" i="1" s="1"/>
  <c r="C58" i="1"/>
  <c r="M58" i="1" s="1"/>
  <c r="U58" i="1" s="1"/>
  <c r="E58" i="1"/>
  <c r="O58" i="1" s="1"/>
  <c r="W58" i="1" s="1"/>
  <c r="F58" i="1"/>
  <c r="P58" i="1" s="1"/>
  <c r="X58" i="1" s="1"/>
  <c r="D58" i="1"/>
  <c r="N58" i="1" s="1"/>
  <c r="V58" i="1" s="1"/>
  <c r="H58" i="1"/>
  <c r="R58" i="1" s="1"/>
  <c r="Z58" i="1" s="1"/>
  <c r="K60" i="1"/>
  <c r="J61" i="1"/>
  <c r="I60" i="1"/>
  <c r="S59" i="1" l="1"/>
  <c r="F59" i="1"/>
  <c r="P59" i="1" s="1"/>
  <c r="X59" i="1" s="1"/>
  <c r="K61" i="1"/>
  <c r="J62" i="1"/>
  <c r="I61" i="1"/>
  <c r="L60" i="1"/>
  <c r="S60" i="1" s="1"/>
  <c r="H59" i="1"/>
  <c r="R59" i="1" s="1"/>
  <c r="Z59" i="1" s="1"/>
  <c r="C59" i="1"/>
  <c r="M59" i="1" s="1"/>
  <c r="U59" i="1" s="1"/>
  <c r="E59" i="1"/>
  <c r="O59" i="1" s="1"/>
  <c r="W59" i="1" s="1"/>
  <c r="G59" i="1"/>
  <c r="Q59" i="1" s="1"/>
  <c r="Y59" i="1" s="1"/>
  <c r="G60" i="1" l="1"/>
  <c r="Q60" i="1" s="1"/>
  <c r="Y60" i="1" s="1"/>
  <c r="C60" i="1"/>
  <c r="M60" i="1" s="1"/>
  <c r="U60" i="1" s="1"/>
  <c r="D60" i="1"/>
  <c r="N60" i="1" s="1"/>
  <c r="V60" i="1" s="1"/>
  <c r="E60" i="1"/>
  <c r="O60" i="1" s="1"/>
  <c r="W60" i="1" s="1"/>
  <c r="H60" i="1"/>
  <c r="R60" i="1" s="1"/>
  <c r="Z60" i="1" s="1"/>
  <c r="F60" i="1"/>
  <c r="P60" i="1" s="1"/>
  <c r="X60" i="1" s="1"/>
  <c r="K62" i="1"/>
  <c r="J63" i="1"/>
  <c r="I62" i="1"/>
  <c r="L61" i="1"/>
  <c r="D61" i="1" s="1"/>
  <c r="N61" i="1" s="1"/>
  <c r="V61" i="1" s="1"/>
  <c r="F61" i="1" l="1"/>
  <c r="P61" i="1" s="1"/>
  <c r="X61" i="1" s="1"/>
  <c r="H61" i="1"/>
  <c r="R61" i="1" s="1"/>
  <c r="Z61" i="1" s="1"/>
  <c r="S61" i="1"/>
  <c r="C61" i="1"/>
  <c r="M61" i="1" s="1"/>
  <c r="U61" i="1" s="1"/>
  <c r="E61" i="1"/>
  <c r="O61" i="1" s="1"/>
  <c r="W61" i="1" s="1"/>
  <c r="G61" i="1"/>
  <c r="Q61" i="1" s="1"/>
  <c r="Y61" i="1" s="1"/>
  <c r="J64" i="1"/>
  <c r="I63" i="1"/>
  <c r="K63" i="1"/>
  <c r="L62" i="1"/>
  <c r="S62" i="1" s="1"/>
  <c r="E62" i="1" l="1"/>
  <c r="O62" i="1" s="1"/>
  <c r="W62" i="1" s="1"/>
  <c r="H62" i="1"/>
  <c r="R62" i="1" s="1"/>
  <c r="Z62" i="1" s="1"/>
  <c r="G62" i="1"/>
  <c r="Q62" i="1" s="1"/>
  <c r="Y62" i="1" s="1"/>
  <c r="L63" i="1"/>
  <c r="S63" i="1" s="1"/>
  <c r="C62" i="1"/>
  <c r="M62" i="1" s="1"/>
  <c r="U62" i="1" s="1"/>
  <c r="F62" i="1"/>
  <c r="P62" i="1" s="1"/>
  <c r="X62" i="1" s="1"/>
  <c r="D62" i="1"/>
  <c r="N62" i="1" s="1"/>
  <c r="V62" i="1" s="1"/>
  <c r="J65" i="1"/>
  <c r="I64" i="1"/>
  <c r="K64" i="1"/>
  <c r="H63" i="1" l="1"/>
  <c r="R63" i="1" s="1"/>
  <c r="Z63" i="1" s="1"/>
  <c r="C63" i="1"/>
  <c r="M63" i="1" s="1"/>
  <c r="U63" i="1" s="1"/>
  <c r="L64" i="1"/>
  <c r="G64" i="1" s="1"/>
  <c r="Q64" i="1" s="1"/>
  <c r="Y64" i="1" s="1"/>
  <c r="D64" i="1"/>
  <c r="N64" i="1" s="1"/>
  <c r="V64" i="1" s="1"/>
  <c r="F63" i="1"/>
  <c r="P63" i="1" s="1"/>
  <c r="X63" i="1" s="1"/>
  <c r="G63" i="1"/>
  <c r="Q63" i="1" s="1"/>
  <c r="Y63" i="1" s="1"/>
  <c r="E63" i="1"/>
  <c r="O63" i="1" s="1"/>
  <c r="W63" i="1" s="1"/>
  <c r="K65" i="1"/>
  <c r="J66" i="1"/>
  <c r="I65" i="1"/>
  <c r="D63" i="1"/>
  <c r="N63" i="1" s="1"/>
  <c r="V63" i="1" s="1"/>
  <c r="C64" i="1" l="1"/>
  <c r="M64" i="1" s="1"/>
  <c r="U64" i="1" s="1"/>
  <c r="S64" i="1"/>
  <c r="F64" i="1"/>
  <c r="P64" i="1" s="1"/>
  <c r="X64" i="1" s="1"/>
  <c r="H64" i="1"/>
  <c r="R64" i="1" s="1"/>
  <c r="Z64" i="1" s="1"/>
  <c r="L65" i="1"/>
  <c r="E64" i="1"/>
  <c r="O64" i="1" s="1"/>
  <c r="W64" i="1" s="1"/>
  <c r="K66" i="1"/>
  <c r="J67" i="1"/>
  <c r="I66" i="1"/>
  <c r="S65" i="1" l="1"/>
  <c r="H65" i="1"/>
  <c r="R65" i="1" s="1"/>
  <c r="Z65" i="1" s="1"/>
  <c r="G65" i="1"/>
  <c r="Q65" i="1" s="1"/>
  <c r="Y65" i="1" s="1"/>
  <c r="J68" i="1"/>
  <c r="I67" i="1"/>
  <c r="K67" i="1"/>
  <c r="L66" i="1"/>
  <c r="S66" i="1" s="1"/>
  <c r="D65" i="1"/>
  <c r="N65" i="1" s="1"/>
  <c r="V65" i="1" s="1"/>
  <c r="E65" i="1"/>
  <c r="O65" i="1" s="1"/>
  <c r="W65" i="1" s="1"/>
  <c r="F65" i="1"/>
  <c r="P65" i="1" s="1"/>
  <c r="X65" i="1" s="1"/>
  <c r="C65" i="1"/>
  <c r="M65" i="1" s="1"/>
  <c r="U65" i="1" s="1"/>
  <c r="E66" i="1" l="1"/>
  <c r="O66" i="1" s="1"/>
  <c r="W66" i="1" s="1"/>
  <c r="L67" i="1"/>
  <c r="S67" i="1" s="1"/>
  <c r="H67" i="1"/>
  <c r="D67" i="1"/>
  <c r="N67" i="1" s="1"/>
  <c r="V67" i="1" s="1"/>
  <c r="G67" i="1"/>
  <c r="Q67" i="1" s="1"/>
  <c r="Y67" i="1" s="1"/>
  <c r="C67" i="1"/>
  <c r="M67" i="1" s="1"/>
  <c r="U67" i="1" s="1"/>
  <c r="F67" i="1"/>
  <c r="P67" i="1" s="1"/>
  <c r="X67" i="1" s="1"/>
  <c r="R67" i="1"/>
  <c r="Z67" i="1" s="1"/>
  <c r="F66" i="1"/>
  <c r="P66" i="1" s="1"/>
  <c r="X66" i="1" s="1"/>
  <c r="C66" i="1"/>
  <c r="M66" i="1" s="1"/>
  <c r="U66" i="1" s="1"/>
  <c r="D66" i="1"/>
  <c r="N66" i="1" s="1"/>
  <c r="V66" i="1" s="1"/>
  <c r="J69" i="1"/>
  <c r="I68" i="1"/>
  <c r="K68" i="1"/>
  <c r="G66" i="1"/>
  <c r="Q66" i="1" s="1"/>
  <c r="Y66" i="1" s="1"/>
  <c r="H66" i="1"/>
  <c r="R66" i="1" s="1"/>
  <c r="Z66" i="1" s="1"/>
  <c r="E67" i="1" l="1"/>
  <c r="O67" i="1" s="1"/>
  <c r="W67" i="1" s="1"/>
  <c r="K69" i="1"/>
  <c r="J70" i="1"/>
  <c r="I69" i="1"/>
  <c r="L68" i="1"/>
  <c r="C68" i="1" s="1"/>
  <c r="M68" i="1" s="1"/>
  <c r="U68" i="1" s="1"/>
  <c r="S68" i="1" l="1"/>
  <c r="F68" i="1"/>
  <c r="P68" i="1" s="1"/>
  <c r="X68" i="1" s="1"/>
  <c r="G68" i="1"/>
  <c r="Q68" i="1" s="1"/>
  <c r="Y68" i="1" s="1"/>
  <c r="D68" i="1"/>
  <c r="N68" i="1" s="1"/>
  <c r="V68" i="1" s="1"/>
  <c r="K70" i="1"/>
  <c r="J71" i="1"/>
  <c r="I70" i="1"/>
  <c r="H68" i="1"/>
  <c r="R68" i="1" s="1"/>
  <c r="Z68" i="1" s="1"/>
  <c r="L69" i="1"/>
  <c r="H69" i="1"/>
  <c r="R69" i="1" s="1"/>
  <c r="Z69" i="1" s="1"/>
  <c r="D69" i="1"/>
  <c r="N69" i="1" s="1"/>
  <c r="V69" i="1" s="1"/>
  <c r="E68" i="1"/>
  <c r="O68" i="1" s="1"/>
  <c r="W68" i="1" s="1"/>
  <c r="S69" i="1" l="1"/>
  <c r="C69" i="1"/>
  <c r="M69" i="1" s="1"/>
  <c r="U69" i="1" s="1"/>
  <c r="F69" i="1"/>
  <c r="P69" i="1" s="1"/>
  <c r="X69" i="1" s="1"/>
  <c r="J72" i="1"/>
  <c r="I71" i="1"/>
  <c r="K71" i="1"/>
  <c r="E69" i="1"/>
  <c r="O69" i="1" s="1"/>
  <c r="W69" i="1" s="1"/>
  <c r="L70" i="1"/>
  <c r="S70" i="1" s="1"/>
  <c r="G69" i="1"/>
  <c r="Q69" i="1" s="1"/>
  <c r="Y69" i="1" s="1"/>
  <c r="E70" i="1" l="1"/>
  <c r="O70" i="1" s="1"/>
  <c r="W70" i="1" s="1"/>
  <c r="L71" i="1"/>
  <c r="S71" i="1" s="1"/>
  <c r="H71" i="1"/>
  <c r="R71" i="1" s="1"/>
  <c r="Z71" i="1" s="1"/>
  <c r="D71" i="1"/>
  <c r="N71" i="1" s="1"/>
  <c r="V71" i="1" s="1"/>
  <c r="C71" i="1"/>
  <c r="M71" i="1" s="1"/>
  <c r="U71" i="1" s="1"/>
  <c r="F71" i="1"/>
  <c r="P71" i="1" s="1"/>
  <c r="X71" i="1" s="1"/>
  <c r="F70" i="1"/>
  <c r="P70" i="1" s="1"/>
  <c r="X70" i="1" s="1"/>
  <c r="C70" i="1"/>
  <c r="M70" i="1" s="1"/>
  <c r="U70" i="1" s="1"/>
  <c r="D70" i="1"/>
  <c r="N70" i="1" s="1"/>
  <c r="V70" i="1" s="1"/>
  <c r="G70" i="1"/>
  <c r="Q70" i="1" s="1"/>
  <c r="Y70" i="1" s="1"/>
  <c r="H70" i="1"/>
  <c r="R70" i="1" s="1"/>
  <c r="Z70" i="1" s="1"/>
  <c r="J73" i="1"/>
  <c r="I72" i="1"/>
  <c r="K72" i="1"/>
  <c r="G71" i="1" l="1"/>
  <c r="Q71" i="1" s="1"/>
  <c r="Y71" i="1" s="1"/>
  <c r="L72" i="1"/>
  <c r="G72" i="1" s="1"/>
  <c r="Q72" i="1" s="1"/>
  <c r="Y72" i="1" s="1"/>
  <c r="K73" i="1"/>
  <c r="J74" i="1"/>
  <c r="I73" i="1"/>
  <c r="E71" i="1"/>
  <c r="O71" i="1" s="1"/>
  <c r="W71" i="1" s="1"/>
  <c r="D72" i="1" l="1"/>
  <c r="N72" i="1" s="1"/>
  <c r="V72" i="1" s="1"/>
  <c r="H72" i="1"/>
  <c r="R72" i="1" s="1"/>
  <c r="Z72" i="1" s="1"/>
  <c r="C72" i="1"/>
  <c r="M72" i="1" s="1"/>
  <c r="U72" i="1" s="1"/>
  <c r="S72" i="1"/>
  <c r="F72" i="1"/>
  <c r="P72" i="1" s="1"/>
  <c r="X72" i="1" s="1"/>
  <c r="L73" i="1"/>
  <c r="D73" i="1"/>
  <c r="N73" i="1" s="1"/>
  <c r="V73" i="1" s="1"/>
  <c r="K74" i="1"/>
  <c r="I74" i="1"/>
  <c r="J75" i="1"/>
  <c r="E72" i="1"/>
  <c r="O72" i="1" s="1"/>
  <c r="W72" i="1" s="1"/>
  <c r="S73" i="1" l="1"/>
  <c r="C73" i="1"/>
  <c r="M73" i="1" s="1"/>
  <c r="U73" i="1" s="1"/>
  <c r="F73" i="1"/>
  <c r="P73" i="1" s="1"/>
  <c r="X73" i="1" s="1"/>
  <c r="G73" i="1"/>
  <c r="Q73" i="1" s="1"/>
  <c r="Y73" i="1" s="1"/>
  <c r="L74" i="1"/>
  <c r="S74" i="1" s="1"/>
  <c r="D74" i="1"/>
  <c r="N74" i="1" s="1"/>
  <c r="V74" i="1" s="1"/>
  <c r="C74" i="1"/>
  <c r="M74" i="1" s="1"/>
  <c r="U74" i="1" s="1"/>
  <c r="F74" i="1"/>
  <c r="P74" i="1" s="1"/>
  <c r="X74" i="1" s="1"/>
  <c r="E74" i="1"/>
  <c r="O74" i="1" s="1"/>
  <c r="W74" i="1" s="1"/>
  <c r="J76" i="1"/>
  <c r="I75" i="1"/>
  <c r="K75" i="1"/>
  <c r="H73" i="1"/>
  <c r="R73" i="1" s="1"/>
  <c r="Z73" i="1" s="1"/>
  <c r="E73" i="1"/>
  <c r="O73" i="1" s="1"/>
  <c r="W73" i="1" s="1"/>
  <c r="L75" i="1" l="1"/>
  <c r="S75" i="1" s="1"/>
  <c r="H75" i="1"/>
  <c r="D75" i="1"/>
  <c r="N75" i="1" s="1"/>
  <c r="V75" i="1" s="1"/>
  <c r="G75" i="1"/>
  <c r="Q75" i="1" s="1"/>
  <c r="Y75" i="1" s="1"/>
  <c r="C75" i="1"/>
  <c r="M75" i="1" s="1"/>
  <c r="U75" i="1" s="1"/>
  <c r="R75" i="1"/>
  <c r="Z75" i="1" s="1"/>
  <c r="F75" i="1"/>
  <c r="P75" i="1" s="1"/>
  <c r="X75" i="1" s="1"/>
  <c r="G74" i="1"/>
  <c r="Q74" i="1" s="1"/>
  <c r="Y74" i="1" s="1"/>
  <c r="H74" i="1"/>
  <c r="R74" i="1" s="1"/>
  <c r="Z74" i="1" s="1"/>
  <c r="J77" i="1"/>
  <c r="I76" i="1"/>
  <c r="K76" i="1"/>
  <c r="L76" i="1" l="1"/>
  <c r="H76" i="1"/>
  <c r="R76" i="1" s="1"/>
  <c r="Z76" i="1" s="1"/>
  <c r="D76" i="1"/>
  <c r="N76" i="1" s="1"/>
  <c r="V76" i="1" s="1"/>
  <c r="G76" i="1"/>
  <c r="Q76" i="1" s="1"/>
  <c r="Y76" i="1" s="1"/>
  <c r="C76" i="1"/>
  <c r="M76" i="1" s="1"/>
  <c r="U76" i="1" s="1"/>
  <c r="K77" i="1"/>
  <c r="J78" i="1"/>
  <c r="I77" i="1"/>
  <c r="E75" i="1"/>
  <c r="O75" i="1" s="1"/>
  <c r="W75" i="1" s="1"/>
  <c r="S76" i="1" l="1"/>
  <c r="F76" i="1"/>
  <c r="P76" i="1" s="1"/>
  <c r="X76" i="1" s="1"/>
  <c r="L77" i="1"/>
  <c r="H77" i="1"/>
  <c r="R77" i="1" s="1"/>
  <c r="Z77" i="1" s="1"/>
  <c r="K78" i="1"/>
  <c r="I78" i="1"/>
  <c r="J79" i="1"/>
  <c r="E76" i="1"/>
  <c r="O76" i="1" s="1"/>
  <c r="W76" i="1" s="1"/>
  <c r="S77" i="1" l="1"/>
  <c r="G77" i="1"/>
  <c r="Q77" i="1" s="1"/>
  <c r="Y77" i="1" s="1"/>
  <c r="C77" i="1"/>
  <c r="M77" i="1" s="1"/>
  <c r="U77" i="1" s="1"/>
  <c r="F77" i="1"/>
  <c r="P77" i="1" s="1"/>
  <c r="X77" i="1" s="1"/>
  <c r="D77" i="1"/>
  <c r="N77" i="1" s="1"/>
  <c r="V77" i="1" s="1"/>
  <c r="L78" i="1"/>
  <c r="S78" i="1" s="1"/>
  <c r="J80" i="1"/>
  <c r="I79" i="1"/>
  <c r="K79" i="1"/>
  <c r="E77" i="1"/>
  <c r="O77" i="1" s="1"/>
  <c r="W77" i="1" s="1"/>
  <c r="L79" i="1" l="1"/>
  <c r="S79" i="1" s="1"/>
  <c r="H79" i="1"/>
  <c r="D79" i="1"/>
  <c r="G79" i="1"/>
  <c r="Q79" i="1" s="1"/>
  <c r="Y79" i="1" s="1"/>
  <c r="C79" i="1"/>
  <c r="M79" i="1" s="1"/>
  <c r="U79" i="1" s="1"/>
  <c r="F79" i="1"/>
  <c r="P79" i="1" s="1"/>
  <c r="X79" i="1" s="1"/>
  <c r="R79" i="1"/>
  <c r="Z79" i="1" s="1"/>
  <c r="N79" i="1"/>
  <c r="V79" i="1" s="1"/>
  <c r="E78" i="1"/>
  <c r="O78" i="1" s="1"/>
  <c r="W78" i="1" s="1"/>
  <c r="F78" i="1"/>
  <c r="P78" i="1" s="1"/>
  <c r="X78" i="1" s="1"/>
  <c r="C78" i="1"/>
  <c r="M78" i="1" s="1"/>
  <c r="U78" i="1" s="1"/>
  <c r="D78" i="1"/>
  <c r="N78" i="1" s="1"/>
  <c r="V78" i="1" s="1"/>
  <c r="J81" i="1"/>
  <c r="I80" i="1"/>
  <c r="K80" i="1"/>
  <c r="G78" i="1"/>
  <c r="Q78" i="1" s="1"/>
  <c r="Y78" i="1" s="1"/>
  <c r="H78" i="1"/>
  <c r="R78" i="1" s="1"/>
  <c r="Z78" i="1" s="1"/>
  <c r="K81" i="1" l="1"/>
  <c r="J82" i="1"/>
  <c r="I81" i="1"/>
  <c r="L80" i="1"/>
  <c r="S80" i="1" s="1"/>
  <c r="E79" i="1"/>
  <c r="O79" i="1" s="1"/>
  <c r="W79" i="1" s="1"/>
  <c r="F80" i="1" l="1"/>
  <c r="P80" i="1" s="1"/>
  <c r="X80" i="1" s="1"/>
  <c r="E80" i="1"/>
  <c r="O80" i="1" s="1"/>
  <c r="W80" i="1" s="1"/>
  <c r="C80" i="1"/>
  <c r="M80" i="1" s="1"/>
  <c r="U80" i="1" s="1"/>
  <c r="D80" i="1"/>
  <c r="N80" i="1" s="1"/>
  <c r="V80" i="1" s="1"/>
  <c r="K82" i="1"/>
  <c r="J83" i="1"/>
  <c r="I82" i="1"/>
  <c r="G80" i="1"/>
  <c r="Q80" i="1" s="1"/>
  <c r="Y80" i="1" s="1"/>
  <c r="H80" i="1"/>
  <c r="R80" i="1" s="1"/>
  <c r="Z80" i="1" s="1"/>
  <c r="L81" i="1"/>
  <c r="S81" i="1" s="1"/>
  <c r="D81" i="1" l="1"/>
  <c r="N81" i="1" s="1"/>
  <c r="V81" i="1" s="1"/>
  <c r="E81" i="1"/>
  <c r="O81" i="1" s="1"/>
  <c r="W81" i="1" s="1"/>
  <c r="J84" i="1"/>
  <c r="I83" i="1"/>
  <c r="K83" i="1"/>
  <c r="H81" i="1"/>
  <c r="R81" i="1" s="1"/>
  <c r="Z81" i="1" s="1"/>
  <c r="G81" i="1"/>
  <c r="Q81" i="1" s="1"/>
  <c r="Y81" i="1" s="1"/>
  <c r="F81" i="1"/>
  <c r="P81" i="1" s="1"/>
  <c r="X81" i="1" s="1"/>
  <c r="C81" i="1"/>
  <c r="M81" i="1" s="1"/>
  <c r="U81" i="1" s="1"/>
  <c r="L82" i="1"/>
  <c r="S82" i="1" s="1"/>
  <c r="G82" i="1"/>
  <c r="Q82" i="1" s="1"/>
  <c r="Y82" i="1" s="1"/>
  <c r="F82" i="1"/>
  <c r="P82" i="1" s="1"/>
  <c r="X82" i="1" s="1"/>
  <c r="E82" i="1" l="1"/>
  <c r="O82" i="1" s="1"/>
  <c r="W82" i="1" s="1"/>
  <c r="D82" i="1"/>
  <c r="N82" i="1" s="1"/>
  <c r="V82" i="1" s="1"/>
  <c r="C82" i="1"/>
  <c r="M82" i="1" s="1"/>
  <c r="U82" i="1" s="1"/>
  <c r="H82" i="1"/>
  <c r="R82" i="1" s="1"/>
  <c r="Z82" i="1" s="1"/>
  <c r="J85" i="1"/>
  <c r="I84" i="1"/>
  <c r="K84" i="1"/>
  <c r="L83" i="1"/>
  <c r="F83" i="1" s="1"/>
  <c r="P83" i="1" s="1"/>
  <c r="X83" i="1" s="1"/>
  <c r="S83" i="1" l="1"/>
  <c r="E83" i="1"/>
  <c r="O83" i="1" s="1"/>
  <c r="W83" i="1" s="1"/>
  <c r="L84" i="1"/>
  <c r="D84" i="1" s="1"/>
  <c r="N84" i="1" s="1"/>
  <c r="V84" i="1" s="1"/>
  <c r="H84" i="1"/>
  <c r="R84" i="1" s="1"/>
  <c r="Z84" i="1" s="1"/>
  <c r="C83" i="1"/>
  <c r="M83" i="1" s="1"/>
  <c r="U83" i="1" s="1"/>
  <c r="D83" i="1"/>
  <c r="N83" i="1" s="1"/>
  <c r="V83" i="1" s="1"/>
  <c r="G83" i="1"/>
  <c r="Q83" i="1" s="1"/>
  <c r="Y83" i="1" s="1"/>
  <c r="H83" i="1"/>
  <c r="R83" i="1" s="1"/>
  <c r="Z83" i="1" s="1"/>
  <c r="K85" i="1"/>
  <c r="J86" i="1"/>
  <c r="I85" i="1"/>
  <c r="G84" i="1" l="1"/>
  <c r="Q84" i="1" s="1"/>
  <c r="Y84" i="1" s="1"/>
  <c r="C84" i="1"/>
  <c r="M84" i="1" s="1"/>
  <c r="U84" i="1" s="1"/>
  <c r="S84" i="1"/>
  <c r="F84" i="1"/>
  <c r="P84" i="1" s="1"/>
  <c r="X84" i="1" s="1"/>
  <c r="L85" i="1"/>
  <c r="H85" i="1" s="1"/>
  <c r="R85" i="1" s="1"/>
  <c r="Z85" i="1" s="1"/>
  <c r="K86" i="1"/>
  <c r="J87" i="1"/>
  <c r="I86" i="1"/>
  <c r="E84" i="1"/>
  <c r="O84" i="1" s="1"/>
  <c r="W84" i="1" s="1"/>
  <c r="D85" i="1" l="1"/>
  <c r="N85" i="1" s="1"/>
  <c r="V85" i="1" s="1"/>
  <c r="S85" i="1"/>
  <c r="C85" i="1"/>
  <c r="M85" i="1" s="1"/>
  <c r="U85" i="1" s="1"/>
  <c r="F85" i="1"/>
  <c r="P85" i="1" s="1"/>
  <c r="X85" i="1" s="1"/>
  <c r="L86" i="1"/>
  <c r="S86" i="1" s="1"/>
  <c r="G85" i="1"/>
  <c r="Q85" i="1" s="1"/>
  <c r="Y85" i="1" s="1"/>
  <c r="J88" i="1"/>
  <c r="I87" i="1"/>
  <c r="K87" i="1"/>
  <c r="E85" i="1"/>
  <c r="O85" i="1" s="1"/>
  <c r="W85" i="1" s="1"/>
  <c r="E86" i="1" l="1"/>
  <c r="O86" i="1" s="1"/>
  <c r="W86" i="1" s="1"/>
  <c r="F86" i="1"/>
  <c r="P86" i="1" s="1"/>
  <c r="X86" i="1" s="1"/>
  <c r="C86" i="1"/>
  <c r="M86" i="1" s="1"/>
  <c r="U86" i="1" s="1"/>
  <c r="D86" i="1"/>
  <c r="N86" i="1" s="1"/>
  <c r="V86" i="1" s="1"/>
  <c r="L87" i="1"/>
  <c r="J89" i="1"/>
  <c r="I88" i="1"/>
  <c r="K88" i="1"/>
  <c r="G86" i="1"/>
  <c r="Q86" i="1" s="1"/>
  <c r="Y86" i="1" s="1"/>
  <c r="H86" i="1"/>
  <c r="R86" i="1" s="1"/>
  <c r="Z86" i="1" s="1"/>
  <c r="S87" i="1" l="1"/>
  <c r="E87" i="1"/>
  <c r="O87" i="1" s="1"/>
  <c r="W87" i="1" s="1"/>
  <c r="C87" i="1"/>
  <c r="M87" i="1" s="1"/>
  <c r="U87" i="1" s="1"/>
  <c r="D87" i="1"/>
  <c r="N87" i="1" s="1"/>
  <c r="V87" i="1" s="1"/>
  <c r="J90" i="1"/>
  <c r="K89" i="1"/>
  <c r="I89" i="1"/>
  <c r="L88" i="1"/>
  <c r="S88" i="1" s="1"/>
  <c r="F87" i="1"/>
  <c r="P87" i="1" s="1"/>
  <c r="X87" i="1" s="1"/>
  <c r="G87" i="1"/>
  <c r="Q87" i="1" s="1"/>
  <c r="Y87" i="1" s="1"/>
  <c r="H87" i="1"/>
  <c r="R87" i="1" s="1"/>
  <c r="Z87" i="1" s="1"/>
  <c r="C88" i="1" l="1"/>
  <c r="M88" i="1" s="1"/>
  <c r="U88" i="1" s="1"/>
  <c r="G88" i="1"/>
  <c r="Q88" i="1" s="1"/>
  <c r="Y88" i="1" s="1"/>
  <c r="D88" i="1"/>
  <c r="N88" i="1" s="1"/>
  <c r="V88" i="1" s="1"/>
  <c r="H88" i="1"/>
  <c r="R88" i="1" s="1"/>
  <c r="Z88" i="1" s="1"/>
  <c r="L89" i="1"/>
  <c r="S89" i="1" s="1"/>
  <c r="C89" i="1"/>
  <c r="M89" i="1" s="1"/>
  <c r="U89" i="1" s="1"/>
  <c r="H89" i="1"/>
  <c r="R89" i="1" s="1"/>
  <c r="Z89" i="1" s="1"/>
  <c r="K90" i="1"/>
  <c r="I90" i="1"/>
  <c r="J91" i="1"/>
  <c r="E88" i="1"/>
  <c r="O88" i="1" s="1"/>
  <c r="W88" i="1" s="1"/>
  <c r="F88" i="1"/>
  <c r="P88" i="1" s="1"/>
  <c r="X88" i="1" s="1"/>
  <c r="E89" i="1" l="1"/>
  <c r="O89" i="1" s="1"/>
  <c r="W89" i="1" s="1"/>
  <c r="D89" i="1"/>
  <c r="N89" i="1" s="1"/>
  <c r="V89" i="1" s="1"/>
  <c r="F89" i="1"/>
  <c r="P89" i="1" s="1"/>
  <c r="X89" i="1" s="1"/>
  <c r="G89" i="1"/>
  <c r="Q89" i="1" s="1"/>
  <c r="Y89" i="1" s="1"/>
  <c r="L90" i="1"/>
  <c r="F90" i="1" s="1"/>
  <c r="P90" i="1" s="1"/>
  <c r="X90" i="1" s="1"/>
  <c r="I91" i="1"/>
  <c r="J92" i="1"/>
  <c r="K91" i="1"/>
  <c r="S90" i="1" l="1"/>
  <c r="G90" i="1"/>
  <c r="Q90" i="1" s="1"/>
  <c r="Y90" i="1" s="1"/>
  <c r="C90" i="1"/>
  <c r="M90" i="1" s="1"/>
  <c r="U90" i="1" s="1"/>
  <c r="E90" i="1"/>
  <c r="O90" i="1" s="1"/>
  <c r="W90" i="1" s="1"/>
  <c r="D90" i="1"/>
  <c r="N90" i="1" s="1"/>
  <c r="V90" i="1" s="1"/>
  <c r="H90" i="1"/>
  <c r="R90" i="1" s="1"/>
  <c r="Z90" i="1" s="1"/>
  <c r="L91" i="1"/>
  <c r="S91" i="1" s="1"/>
  <c r="F91" i="1"/>
  <c r="P91" i="1" s="1"/>
  <c r="X91" i="1" s="1"/>
  <c r="J93" i="1"/>
  <c r="I92" i="1"/>
  <c r="K92" i="1"/>
  <c r="K93" i="1" l="1"/>
  <c r="I93" i="1"/>
  <c r="J94" i="1"/>
  <c r="L92" i="1"/>
  <c r="G92" i="1" s="1"/>
  <c r="Q92" i="1" s="1"/>
  <c r="Y92" i="1" s="1"/>
  <c r="E91" i="1"/>
  <c r="O91" i="1" s="1"/>
  <c r="W91" i="1" s="1"/>
  <c r="D91" i="1"/>
  <c r="N91" i="1" s="1"/>
  <c r="V91" i="1" s="1"/>
  <c r="G91" i="1"/>
  <c r="Q91" i="1" s="1"/>
  <c r="Y91" i="1" s="1"/>
  <c r="C91" i="1"/>
  <c r="M91" i="1" s="1"/>
  <c r="U91" i="1" s="1"/>
  <c r="H91" i="1"/>
  <c r="R91" i="1" s="1"/>
  <c r="Z91" i="1" s="1"/>
  <c r="H92" i="1" l="1"/>
  <c r="R92" i="1" s="1"/>
  <c r="Z92" i="1" s="1"/>
  <c r="F92" i="1"/>
  <c r="P92" i="1" s="1"/>
  <c r="X92" i="1" s="1"/>
  <c r="S92" i="1"/>
  <c r="E92" i="1"/>
  <c r="O92" i="1" s="1"/>
  <c r="W92" i="1" s="1"/>
  <c r="K94" i="1"/>
  <c r="I94" i="1"/>
  <c r="J95" i="1"/>
  <c r="C92" i="1"/>
  <c r="M92" i="1" s="1"/>
  <c r="U92" i="1" s="1"/>
  <c r="D92" i="1"/>
  <c r="N92" i="1" s="1"/>
  <c r="V92" i="1" s="1"/>
  <c r="L93" i="1"/>
  <c r="S93" i="1" l="1"/>
  <c r="E93" i="1"/>
  <c r="O93" i="1" s="1"/>
  <c r="W93" i="1" s="1"/>
  <c r="D93" i="1"/>
  <c r="N93" i="1" s="1"/>
  <c r="V93" i="1" s="1"/>
  <c r="C93" i="1"/>
  <c r="M93" i="1" s="1"/>
  <c r="U93" i="1" s="1"/>
  <c r="H93" i="1"/>
  <c r="R93" i="1" s="1"/>
  <c r="Z93" i="1" s="1"/>
  <c r="J96" i="1"/>
  <c r="K95" i="1"/>
  <c r="I95" i="1"/>
  <c r="G93" i="1"/>
  <c r="Q93" i="1" s="1"/>
  <c r="Y93" i="1" s="1"/>
  <c r="F93" i="1"/>
  <c r="P93" i="1" s="1"/>
  <c r="X93" i="1" s="1"/>
  <c r="L94" i="1"/>
  <c r="S94" i="1" s="1"/>
  <c r="E94" i="1" l="1"/>
  <c r="O94" i="1" s="1"/>
  <c r="W94" i="1" s="1"/>
  <c r="L95" i="1"/>
  <c r="S95" i="1" s="1"/>
  <c r="D95" i="1"/>
  <c r="N95" i="1" s="1"/>
  <c r="V95" i="1" s="1"/>
  <c r="G95" i="1"/>
  <c r="Q95" i="1" s="1"/>
  <c r="Y95" i="1" s="1"/>
  <c r="E95" i="1"/>
  <c r="O95" i="1" s="1"/>
  <c r="W95" i="1" s="1"/>
  <c r="C95" i="1"/>
  <c r="M95" i="1" s="1"/>
  <c r="U95" i="1" s="1"/>
  <c r="F94" i="1"/>
  <c r="P94" i="1" s="1"/>
  <c r="X94" i="1" s="1"/>
  <c r="H94" i="1"/>
  <c r="R94" i="1" s="1"/>
  <c r="Z94" i="1" s="1"/>
  <c r="D94" i="1"/>
  <c r="N94" i="1" s="1"/>
  <c r="V94" i="1" s="1"/>
  <c r="C94" i="1"/>
  <c r="M94" i="1" s="1"/>
  <c r="U94" i="1" s="1"/>
  <c r="I96" i="1"/>
  <c r="K96" i="1"/>
  <c r="J97" i="1"/>
  <c r="G94" i="1"/>
  <c r="Q94" i="1" s="1"/>
  <c r="Y94" i="1" s="1"/>
  <c r="J98" i="1" l="1"/>
  <c r="I97" i="1"/>
  <c r="K97" i="1"/>
  <c r="L96" i="1"/>
  <c r="F95" i="1"/>
  <c r="P95" i="1" s="1"/>
  <c r="X95" i="1" s="1"/>
  <c r="H95" i="1"/>
  <c r="R95" i="1" s="1"/>
  <c r="Z95" i="1" s="1"/>
  <c r="S96" i="1" l="1"/>
  <c r="E96" i="1"/>
  <c r="O96" i="1" s="1"/>
  <c r="W96" i="1" s="1"/>
  <c r="F96" i="1"/>
  <c r="P96" i="1" s="1"/>
  <c r="X96" i="1" s="1"/>
  <c r="G96" i="1"/>
  <c r="Q96" i="1" s="1"/>
  <c r="Y96" i="1" s="1"/>
  <c r="L97" i="1"/>
  <c r="F97" i="1"/>
  <c r="P97" i="1" s="1"/>
  <c r="X97" i="1" s="1"/>
  <c r="C96" i="1"/>
  <c r="M96" i="1" s="1"/>
  <c r="U96" i="1" s="1"/>
  <c r="D96" i="1"/>
  <c r="N96" i="1" s="1"/>
  <c r="V96" i="1" s="1"/>
  <c r="H96" i="1"/>
  <c r="R96" i="1" s="1"/>
  <c r="Z96" i="1" s="1"/>
  <c r="J99" i="1"/>
  <c r="K98" i="1"/>
  <c r="I98" i="1"/>
  <c r="S97" i="1" l="1"/>
  <c r="H97" i="1"/>
  <c r="R97" i="1" s="1"/>
  <c r="Z97" i="1" s="1"/>
  <c r="K99" i="1"/>
  <c r="I99" i="1"/>
  <c r="J100" i="1"/>
  <c r="R98" i="1"/>
  <c r="F98" i="1"/>
  <c r="X98" i="1"/>
  <c r="Q98" i="1"/>
  <c r="L98" i="1"/>
  <c r="S98" i="1" s="1"/>
  <c r="G98" i="1"/>
  <c r="P98" i="1"/>
  <c r="Z98" i="1"/>
  <c r="Y98" i="1"/>
  <c r="H98" i="1"/>
  <c r="D97" i="1"/>
  <c r="N97" i="1" s="1"/>
  <c r="V97" i="1" s="1"/>
  <c r="G97" i="1"/>
  <c r="Q97" i="1" s="1"/>
  <c r="Y97" i="1" s="1"/>
  <c r="C97" i="1"/>
  <c r="M97" i="1" s="1"/>
  <c r="U97" i="1" s="1"/>
  <c r="E97" i="1"/>
  <c r="O97" i="1" s="1"/>
  <c r="W97" i="1" s="1"/>
  <c r="C98" i="1" l="1"/>
  <c r="M98" i="1" s="1"/>
  <c r="U98" i="1" s="1"/>
  <c r="D98" i="1"/>
  <c r="N98" i="1" s="1"/>
  <c r="V98" i="1" s="1"/>
  <c r="E98" i="1"/>
  <c r="O98" i="1" s="1"/>
  <c r="W98" i="1" s="1"/>
  <c r="I100" i="1"/>
  <c r="J101" i="1"/>
  <c r="K100" i="1"/>
  <c r="X99" i="1"/>
  <c r="G99" i="1"/>
  <c r="P99" i="1"/>
  <c r="Z99" i="1"/>
  <c r="Y99" i="1"/>
  <c r="R99" i="1"/>
  <c r="H99" i="1"/>
  <c r="Q99" i="1"/>
  <c r="L99" i="1"/>
  <c r="F99" i="1"/>
  <c r="S99" i="1" l="1"/>
  <c r="E99" i="1"/>
  <c r="O99" i="1" s="1"/>
  <c r="W99" i="1" s="1"/>
  <c r="D99" i="1"/>
  <c r="N99" i="1" s="1"/>
  <c r="V99" i="1" s="1"/>
  <c r="C99" i="1"/>
  <c r="M99" i="1" s="1"/>
  <c r="U99" i="1" s="1"/>
  <c r="Y100" i="1"/>
  <c r="P100" i="1"/>
  <c r="L100" i="1"/>
  <c r="S100" i="1" s="1"/>
  <c r="H100" i="1"/>
  <c r="Z100" i="1"/>
  <c r="X100" i="1"/>
  <c r="R100" i="1"/>
  <c r="G100" i="1"/>
  <c r="Q100" i="1"/>
  <c r="F100" i="1"/>
  <c r="E100" i="1"/>
  <c r="O100" i="1" s="1"/>
  <c r="W100" i="1" s="1"/>
  <c r="J102" i="1"/>
  <c r="I101" i="1"/>
  <c r="K101" i="1"/>
  <c r="D100" i="1" l="1"/>
  <c r="N100" i="1" s="1"/>
  <c r="V100" i="1" s="1"/>
  <c r="Z101" i="1"/>
  <c r="Q101" i="1"/>
  <c r="X101" i="1"/>
  <c r="R101" i="1"/>
  <c r="L101" i="1"/>
  <c r="S101" i="1" s="1"/>
  <c r="G101" i="1"/>
  <c r="P101" i="1"/>
  <c r="F101" i="1"/>
  <c r="H101" i="1"/>
  <c r="Y101" i="1"/>
  <c r="C100" i="1"/>
  <c r="M100" i="1" s="1"/>
  <c r="U100" i="1" s="1"/>
  <c r="K102" i="1"/>
  <c r="I102" i="1"/>
  <c r="J103" i="1"/>
  <c r="C101" i="1" l="1"/>
  <c r="M101" i="1" s="1"/>
  <c r="U101" i="1" s="1"/>
  <c r="D101" i="1"/>
  <c r="N101" i="1" s="1"/>
  <c r="V101" i="1" s="1"/>
  <c r="K103" i="1"/>
  <c r="I103" i="1"/>
  <c r="J104" i="1"/>
  <c r="R102" i="1"/>
  <c r="F102" i="1"/>
  <c r="P102" i="1"/>
  <c r="Z102" i="1"/>
  <c r="Y102" i="1"/>
  <c r="H102" i="1"/>
  <c r="Q102" i="1"/>
  <c r="L102" i="1"/>
  <c r="G102" i="1"/>
  <c r="X102" i="1"/>
  <c r="E101" i="1"/>
  <c r="O101" i="1" s="1"/>
  <c r="W101" i="1" s="1"/>
  <c r="S102" i="1" l="1"/>
  <c r="E102" i="1"/>
  <c r="O102" i="1" s="1"/>
  <c r="W102" i="1" s="1"/>
  <c r="D102" i="1"/>
  <c r="N102" i="1" s="1"/>
  <c r="V102" i="1" s="1"/>
  <c r="C102" i="1"/>
  <c r="M102" i="1" s="1"/>
  <c r="U102" i="1" s="1"/>
  <c r="X103" i="1"/>
  <c r="G103" i="1"/>
  <c r="Z103" i="1"/>
  <c r="Y103" i="1"/>
  <c r="R103" i="1"/>
  <c r="H103" i="1"/>
  <c r="Q103" i="1"/>
  <c r="L103" i="1"/>
  <c r="F103" i="1"/>
  <c r="P103" i="1"/>
  <c r="J105" i="1"/>
  <c r="K104" i="1"/>
  <c r="I104" i="1"/>
  <c r="S103" i="1" l="1"/>
  <c r="C103" i="1"/>
  <c r="M103" i="1" s="1"/>
  <c r="U103" i="1" s="1"/>
  <c r="D103" i="1"/>
  <c r="N103" i="1" s="1"/>
  <c r="V103" i="1" s="1"/>
  <c r="J106" i="1"/>
  <c r="I105" i="1"/>
  <c r="K105" i="1"/>
  <c r="E103" i="1"/>
  <c r="O103" i="1" s="1"/>
  <c r="W103" i="1" s="1"/>
  <c r="Y104" i="1"/>
  <c r="P104" i="1"/>
  <c r="L104" i="1"/>
  <c r="S104" i="1" s="1"/>
  <c r="H104" i="1"/>
  <c r="X104" i="1"/>
  <c r="R104" i="1"/>
  <c r="G104" i="1"/>
  <c r="Q104" i="1"/>
  <c r="F104" i="1"/>
  <c r="Z104" i="1"/>
  <c r="E104" i="1" l="1"/>
  <c r="O104" i="1" s="1"/>
  <c r="W104" i="1" s="1"/>
  <c r="Z105" i="1"/>
  <c r="Q105" i="1"/>
  <c r="P105" i="1"/>
  <c r="F105" i="1"/>
  <c r="Y105" i="1"/>
  <c r="H105" i="1"/>
  <c r="L105" i="1"/>
  <c r="S105" i="1" s="1"/>
  <c r="G105" i="1"/>
  <c r="X105" i="1"/>
  <c r="R105" i="1"/>
  <c r="C104" i="1"/>
  <c r="M104" i="1" s="1"/>
  <c r="U104" i="1" s="1"/>
  <c r="D104" i="1"/>
  <c r="N104" i="1" s="1"/>
  <c r="V104" i="1" s="1"/>
  <c r="I106" i="1"/>
  <c r="J107" i="1"/>
  <c r="K106" i="1"/>
  <c r="D105" i="1" l="1"/>
  <c r="N105" i="1" s="1"/>
  <c r="V105" i="1" s="1"/>
  <c r="R106" i="1"/>
  <c r="F106" i="1"/>
  <c r="Z106" i="1"/>
  <c r="Y106" i="1"/>
  <c r="H106" i="1"/>
  <c r="X106" i="1"/>
  <c r="Q106" i="1"/>
  <c r="L106" i="1"/>
  <c r="S106" i="1" s="1"/>
  <c r="G106" i="1"/>
  <c r="P106" i="1"/>
  <c r="K107" i="1"/>
  <c r="J108" i="1"/>
  <c r="I107" i="1"/>
  <c r="C105" i="1"/>
  <c r="M105" i="1" s="1"/>
  <c r="U105" i="1" s="1"/>
  <c r="E105" i="1"/>
  <c r="O105" i="1" s="1"/>
  <c r="W105" i="1" s="1"/>
  <c r="J109" i="1" l="1"/>
  <c r="K108" i="1"/>
  <c r="I108" i="1"/>
  <c r="E106" i="1"/>
  <c r="O106" i="1" s="1"/>
  <c r="W106" i="1" s="1"/>
  <c r="X107" i="1"/>
  <c r="G107" i="1"/>
  <c r="Y107" i="1"/>
  <c r="R107" i="1"/>
  <c r="H107" i="1"/>
  <c r="Q107" i="1"/>
  <c r="L107" i="1"/>
  <c r="E107" i="1" s="1"/>
  <c r="O107" i="1" s="1"/>
  <c r="W107" i="1" s="1"/>
  <c r="F107" i="1"/>
  <c r="P107" i="1"/>
  <c r="Z107" i="1"/>
  <c r="C106" i="1"/>
  <c r="M106" i="1" s="1"/>
  <c r="U106" i="1" s="1"/>
  <c r="D106" i="1"/>
  <c r="N106" i="1" s="1"/>
  <c r="V106" i="1" s="1"/>
  <c r="S107" i="1" l="1"/>
  <c r="C107" i="1"/>
  <c r="M107" i="1" s="1"/>
  <c r="U107" i="1" s="1"/>
  <c r="Y108" i="1"/>
  <c r="P108" i="1"/>
  <c r="L108" i="1"/>
  <c r="S108" i="1" s="1"/>
  <c r="H108" i="1"/>
  <c r="Q108" i="1"/>
  <c r="F108" i="1"/>
  <c r="E108" i="1"/>
  <c r="O108" i="1" s="1"/>
  <c r="W108" i="1" s="1"/>
  <c r="Z108" i="1"/>
  <c r="G108" i="1"/>
  <c r="X108" i="1"/>
  <c r="R108" i="1"/>
  <c r="D107" i="1"/>
  <c r="N107" i="1" s="1"/>
  <c r="V107" i="1" s="1"/>
  <c r="J110" i="1"/>
  <c r="I109" i="1"/>
  <c r="K109" i="1"/>
  <c r="Z109" i="1" l="1"/>
  <c r="Q109" i="1"/>
  <c r="Y109" i="1"/>
  <c r="H109" i="1"/>
  <c r="X109" i="1"/>
  <c r="R109" i="1"/>
  <c r="L109" i="1"/>
  <c r="G109" i="1"/>
  <c r="F109" i="1"/>
  <c r="P109" i="1"/>
  <c r="C108" i="1"/>
  <c r="M108" i="1" s="1"/>
  <c r="U108" i="1" s="1"/>
  <c r="D108" i="1"/>
  <c r="N108" i="1" s="1"/>
  <c r="V108" i="1" s="1"/>
  <c r="J111" i="1"/>
  <c r="K110" i="1"/>
  <c r="I110" i="1"/>
  <c r="S109" i="1" l="1"/>
  <c r="D109" i="1"/>
  <c r="N109" i="1" s="1"/>
  <c r="V109" i="1" s="1"/>
  <c r="C109" i="1"/>
  <c r="M109" i="1" s="1"/>
  <c r="U109" i="1" s="1"/>
  <c r="R110" i="1"/>
  <c r="F110" i="1"/>
  <c r="Y110" i="1"/>
  <c r="H110" i="1"/>
  <c r="X110" i="1"/>
  <c r="Q110" i="1"/>
  <c r="L110" i="1"/>
  <c r="E110" i="1" s="1"/>
  <c r="O110" i="1" s="1"/>
  <c r="W110" i="1" s="1"/>
  <c r="G110" i="1"/>
  <c r="P110" i="1"/>
  <c r="Z110" i="1"/>
  <c r="D110" i="1"/>
  <c r="N110" i="1" s="1"/>
  <c r="V110" i="1" s="1"/>
  <c r="K111" i="1"/>
  <c r="J112" i="1"/>
  <c r="I111" i="1"/>
  <c r="E109" i="1"/>
  <c r="O109" i="1" s="1"/>
  <c r="W109" i="1" s="1"/>
  <c r="S110" i="1" l="1"/>
  <c r="C110" i="1"/>
  <c r="M110" i="1" s="1"/>
  <c r="U110" i="1" s="1"/>
  <c r="X111" i="1"/>
  <c r="G111" i="1"/>
  <c r="Q111" i="1"/>
  <c r="L111" i="1"/>
  <c r="E111" i="1" s="1"/>
  <c r="O111" i="1" s="1"/>
  <c r="W111" i="1" s="1"/>
  <c r="F111" i="1"/>
  <c r="P111" i="1"/>
  <c r="Z111" i="1"/>
  <c r="D111" i="1"/>
  <c r="N111" i="1" s="1"/>
  <c r="V111" i="1" s="1"/>
  <c r="Y111" i="1"/>
  <c r="R111" i="1"/>
  <c r="H111" i="1"/>
  <c r="I112" i="1"/>
  <c r="J113" i="1"/>
  <c r="K112" i="1"/>
  <c r="S111" i="1" l="1"/>
  <c r="C111" i="1"/>
  <c r="M111" i="1" s="1"/>
  <c r="U111" i="1" s="1"/>
  <c r="Y112" i="1"/>
  <c r="P112" i="1"/>
  <c r="L112" i="1"/>
  <c r="S112" i="1" s="1"/>
  <c r="H112" i="1"/>
  <c r="Z112" i="1"/>
  <c r="C112" i="1"/>
  <c r="M112" i="1" s="1"/>
  <c r="U112" i="1" s="1"/>
  <c r="X112" i="1"/>
  <c r="R112" i="1"/>
  <c r="G112" i="1"/>
  <c r="Q112" i="1"/>
  <c r="F112" i="1"/>
  <c r="J114" i="1"/>
  <c r="I113" i="1"/>
  <c r="K113" i="1"/>
  <c r="Z113" i="1" l="1"/>
  <c r="Q113" i="1"/>
  <c r="Y113" i="1"/>
  <c r="H113" i="1"/>
  <c r="X113" i="1"/>
  <c r="R113" i="1"/>
  <c r="L113" i="1"/>
  <c r="S113" i="1" s="1"/>
  <c r="G113" i="1"/>
  <c r="P113" i="1"/>
  <c r="F113" i="1"/>
  <c r="D112" i="1"/>
  <c r="N112" i="1" s="1"/>
  <c r="V112" i="1" s="1"/>
  <c r="J115" i="1"/>
  <c r="K114" i="1"/>
  <c r="I114" i="1"/>
  <c r="E112" i="1"/>
  <c r="O112" i="1" s="1"/>
  <c r="W112" i="1" s="1"/>
  <c r="D113" i="1" l="1"/>
  <c r="N113" i="1" s="1"/>
  <c r="V113" i="1" s="1"/>
  <c r="Y114" i="1"/>
  <c r="X114" i="1"/>
  <c r="R114" i="1"/>
  <c r="F114" i="1"/>
  <c r="Q114" i="1"/>
  <c r="L114" i="1"/>
  <c r="S114" i="1" s="1"/>
  <c r="G114" i="1"/>
  <c r="P114" i="1"/>
  <c r="Z114" i="1"/>
  <c r="D114" i="1"/>
  <c r="N114" i="1" s="1"/>
  <c r="V114" i="1" s="1"/>
  <c r="H114" i="1"/>
  <c r="J116" i="1"/>
  <c r="I115" i="1"/>
  <c r="K115" i="1"/>
  <c r="C113" i="1"/>
  <c r="M113" i="1" s="1"/>
  <c r="U113" i="1" s="1"/>
  <c r="E113" i="1"/>
  <c r="O113" i="1" s="1"/>
  <c r="W113" i="1" s="1"/>
  <c r="C114" i="1" l="1"/>
  <c r="M114" i="1" s="1"/>
  <c r="U114" i="1" s="1"/>
  <c r="E114" i="1"/>
  <c r="O114" i="1" s="1"/>
  <c r="W114" i="1" s="1"/>
  <c r="Z115" i="1"/>
  <c r="Q115" i="1"/>
  <c r="Y115" i="1"/>
  <c r="P115" i="1"/>
  <c r="L115" i="1"/>
  <c r="S115" i="1" s="1"/>
  <c r="H115" i="1"/>
  <c r="X115" i="1"/>
  <c r="G115" i="1"/>
  <c r="C115" i="1"/>
  <c r="M115" i="1" s="1"/>
  <c r="U115" i="1" s="1"/>
  <c r="F115" i="1"/>
  <c r="R115" i="1"/>
  <c r="J117" i="1"/>
  <c r="I116" i="1"/>
  <c r="K116" i="1"/>
  <c r="D115" i="1" l="1"/>
  <c r="N115" i="1" s="1"/>
  <c r="V115" i="1" s="1"/>
  <c r="K117" i="1"/>
  <c r="J118" i="1"/>
  <c r="I117" i="1"/>
  <c r="R116" i="1"/>
  <c r="F116" i="1"/>
  <c r="Z116" i="1"/>
  <c r="Q116" i="1"/>
  <c r="Y116" i="1"/>
  <c r="P116" i="1"/>
  <c r="L116" i="1"/>
  <c r="H116" i="1"/>
  <c r="X116" i="1"/>
  <c r="G116" i="1"/>
  <c r="E115" i="1"/>
  <c r="O115" i="1" s="1"/>
  <c r="W115" i="1" s="1"/>
  <c r="S116" i="1" l="1"/>
  <c r="E116" i="1"/>
  <c r="O116" i="1" s="1"/>
  <c r="W116" i="1" s="1"/>
  <c r="D116" i="1"/>
  <c r="N116" i="1" s="1"/>
  <c r="V116" i="1" s="1"/>
  <c r="K118" i="1"/>
  <c r="J119" i="1"/>
  <c r="I118" i="1"/>
  <c r="C116" i="1"/>
  <c r="M116" i="1" s="1"/>
  <c r="U116" i="1" s="1"/>
  <c r="X117" i="1"/>
  <c r="G117" i="1"/>
  <c r="R117" i="1"/>
  <c r="F117" i="1"/>
  <c r="Z117" i="1"/>
  <c r="Q117" i="1"/>
  <c r="L117" i="1"/>
  <c r="D117" i="1" s="1"/>
  <c r="N117" i="1" s="1"/>
  <c r="V117" i="1" s="1"/>
  <c r="Y117" i="1"/>
  <c r="H117" i="1"/>
  <c r="P117" i="1"/>
  <c r="S117" i="1" l="1"/>
  <c r="C117" i="1"/>
  <c r="M117" i="1" s="1"/>
  <c r="U117" i="1" s="1"/>
  <c r="J120" i="1"/>
  <c r="I119" i="1"/>
  <c r="K119" i="1"/>
  <c r="E117" i="1"/>
  <c r="O117" i="1" s="1"/>
  <c r="W117" i="1" s="1"/>
  <c r="Y118" i="1"/>
  <c r="P118" i="1"/>
  <c r="L118" i="1"/>
  <c r="S118" i="1" s="1"/>
  <c r="H118" i="1"/>
  <c r="X118" i="1"/>
  <c r="G118" i="1"/>
  <c r="R118" i="1"/>
  <c r="F118" i="1"/>
  <c r="E118" i="1"/>
  <c r="O118" i="1" s="1"/>
  <c r="W118" i="1" s="1"/>
  <c r="Q118" i="1"/>
  <c r="Z118" i="1"/>
  <c r="Z119" i="1" l="1"/>
  <c r="Q119" i="1"/>
  <c r="Y119" i="1"/>
  <c r="P119" i="1"/>
  <c r="L119" i="1"/>
  <c r="S119" i="1" s="1"/>
  <c r="H119" i="1"/>
  <c r="X119" i="1"/>
  <c r="G119" i="1"/>
  <c r="F119" i="1"/>
  <c r="R119" i="1"/>
  <c r="C118" i="1"/>
  <c r="M118" i="1" s="1"/>
  <c r="U118" i="1" s="1"/>
  <c r="D118" i="1"/>
  <c r="N118" i="1" s="1"/>
  <c r="V118" i="1" s="1"/>
  <c r="J121" i="1"/>
  <c r="I120" i="1"/>
  <c r="K120" i="1"/>
  <c r="D119" i="1" l="1"/>
  <c r="N119" i="1" s="1"/>
  <c r="V119" i="1" s="1"/>
  <c r="C119" i="1"/>
  <c r="M119" i="1" s="1"/>
  <c r="U119" i="1" s="1"/>
  <c r="K121" i="1"/>
  <c r="J122" i="1"/>
  <c r="I121" i="1"/>
  <c r="R120" i="1"/>
  <c r="F120" i="1"/>
  <c r="Z120" i="1"/>
  <c r="Q120" i="1"/>
  <c r="Y120" i="1"/>
  <c r="P120" i="1"/>
  <c r="L120" i="1"/>
  <c r="S120" i="1" s="1"/>
  <c r="H120" i="1"/>
  <c r="X120" i="1"/>
  <c r="G120" i="1"/>
  <c r="E119" i="1"/>
  <c r="O119" i="1" s="1"/>
  <c r="W119" i="1" s="1"/>
  <c r="E120" i="1" l="1"/>
  <c r="O120" i="1" s="1"/>
  <c r="W120" i="1" s="1"/>
  <c r="K122" i="1"/>
  <c r="I122" i="1"/>
  <c r="J123" i="1"/>
  <c r="D120" i="1"/>
  <c r="N120" i="1" s="1"/>
  <c r="V120" i="1" s="1"/>
  <c r="C120" i="1"/>
  <c r="M120" i="1" s="1"/>
  <c r="U120" i="1" s="1"/>
  <c r="X121" i="1"/>
  <c r="G121" i="1"/>
  <c r="R121" i="1"/>
  <c r="F121" i="1"/>
  <c r="Z121" i="1"/>
  <c r="Q121" i="1"/>
  <c r="P121" i="1"/>
  <c r="L121" i="1"/>
  <c r="Y121" i="1"/>
  <c r="H121" i="1"/>
  <c r="D121" i="1"/>
  <c r="N121" i="1" s="1"/>
  <c r="V121" i="1" s="1"/>
  <c r="S121" i="1" l="1"/>
  <c r="E121" i="1"/>
  <c r="O121" i="1" s="1"/>
  <c r="W121" i="1" s="1"/>
  <c r="C121" i="1"/>
  <c r="M121" i="1" s="1"/>
  <c r="U121" i="1" s="1"/>
  <c r="Y122" i="1"/>
  <c r="P122" i="1"/>
  <c r="L122" i="1"/>
  <c r="S122" i="1" s="1"/>
  <c r="H122" i="1"/>
  <c r="X122" i="1"/>
  <c r="G122" i="1"/>
  <c r="C122" i="1"/>
  <c r="M122" i="1" s="1"/>
  <c r="U122" i="1" s="1"/>
  <c r="R122" i="1"/>
  <c r="F122" i="1"/>
  <c r="Z122" i="1"/>
  <c r="E122" i="1"/>
  <c r="O122" i="1" s="1"/>
  <c r="W122" i="1" s="1"/>
  <c r="Q122" i="1"/>
  <c r="J124" i="1"/>
  <c r="I123" i="1"/>
  <c r="K123" i="1"/>
  <c r="D122" i="1" l="1"/>
  <c r="N122" i="1" s="1"/>
  <c r="V122" i="1" s="1"/>
  <c r="Z123" i="1"/>
  <c r="Q123" i="1"/>
  <c r="Y123" i="1"/>
  <c r="P123" i="1"/>
  <c r="L123" i="1"/>
  <c r="S123" i="1" s="1"/>
  <c r="H123" i="1"/>
  <c r="D123" i="1"/>
  <c r="N123" i="1" s="1"/>
  <c r="V123" i="1" s="1"/>
  <c r="X123" i="1"/>
  <c r="G123" i="1"/>
  <c r="C123" i="1"/>
  <c r="M123" i="1" s="1"/>
  <c r="U123" i="1" s="1"/>
  <c r="R123" i="1"/>
  <c r="F123" i="1"/>
  <c r="J125" i="1"/>
  <c r="I124" i="1"/>
  <c r="K124" i="1"/>
  <c r="K125" i="1" l="1"/>
  <c r="J126" i="1"/>
  <c r="I125" i="1"/>
  <c r="R124" i="1"/>
  <c r="F124" i="1"/>
  <c r="Z124" i="1"/>
  <c r="Q124" i="1"/>
  <c r="Y124" i="1"/>
  <c r="P124" i="1"/>
  <c r="L124" i="1"/>
  <c r="H124" i="1"/>
  <c r="X124" i="1"/>
  <c r="G124" i="1"/>
  <c r="E123" i="1"/>
  <c r="O123" i="1" s="1"/>
  <c r="W123" i="1" s="1"/>
  <c r="S124" i="1" l="1"/>
  <c r="E124" i="1"/>
  <c r="O124" i="1" s="1"/>
  <c r="W124" i="1" s="1"/>
  <c r="D124" i="1"/>
  <c r="N124" i="1" s="1"/>
  <c r="V124" i="1" s="1"/>
  <c r="K126" i="1"/>
  <c r="I126" i="1"/>
  <c r="J127" i="1"/>
  <c r="C124" i="1"/>
  <c r="M124" i="1" s="1"/>
  <c r="U124" i="1" s="1"/>
  <c r="X125" i="1"/>
  <c r="G125" i="1"/>
  <c r="R125" i="1"/>
  <c r="F125" i="1"/>
  <c r="Z125" i="1"/>
  <c r="Q125" i="1"/>
  <c r="P125" i="1"/>
  <c r="L125" i="1"/>
  <c r="Y125" i="1"/>
  <c r="H125" i="1"/>
  <c r="S125" i="1" l="1"/>
  <c r="C125" i="1"/>
  <c r="M125" i="1" s="1"/>
  <c r="U125" i="1" s="1"/>
  <c r="D125" i="1"/>
  <c r="N125" i="1" s="1"/>
  <c r="V125" i="1" s="1"/>
  <c r="J128" i="1"/>
  <c r="I127" i="1"/>
  <c r="K127" i="1"/>
  <c r="E125" i="1"/>
  <c r="O125" i="1" s="1"/>
  <c r="W125" i="1" s="1"/>
  <c r="Y126" i="1"/>
  <c r="P126" i="1"/>
  <c r="L126" i="1"/>
  <c r="S126" i="1" s="1"/>
  <c r="H126" i="1"/>
  <c r="X126" i="1"/>
  <c r="G126" i="1"/>
  <c r="R126" i="1"/>
  <c r="F126" i="1"/>
  <c r="Z126" i="1"/>
  <c r="Q126" i="1"/>
  <c r="Z127" i="1" l="1"/>
  <c r="Q127" i="1"/>
  <c r="Y127" i="1"/>
  <c r="P127" i="1"/>
  <c r="L127" i="1"/>
  <c r="S127" i="1" s="1"/>
  <c r="H127" i="1"/>
  <c r="D127" i="1"/>
  <c r="N127" i="1" s="1"/>
  <c r="V127" i="1" s="1"/>
  <c r="X127" i="1"/>
  <c r="G127" i="1"/>
  <c r="C127" i="1"/>
  <c r="M127" i="1" s="1"/>
  <c r="U127" i="1" s="1"/>
  <c r="F127" i="1"/>
  <c r="R127" i="1"/>
  <c r="C126" i="1"/>
  <c r="M126" i="1" s="1"/>
  <c r="U126" i="1" s="1"/>
  <c r="D126" i="1"/>
  <c r="N126" i="1" s="1"/>
  <c r="V126" i="1" s="1"/>
  <c r="E126" i="1"/>
  <c r="O126" i="1" s="1"/>
  <c r="W126" i="1" s="1"/>
  <c r="J129" i="1"/>
  <c r="I128" i="1"/>
  <c r="K128" i="1"/>
  <c r="K129" i="1" l="1"/>
  <c r="J130" i="1"/>
  <c r="I129" i="1"/>
  <c r="R128" i="1"/>
  <c r="F128" i="1"/>
  <c r="Z128" i="1"/>
  <c r="Q128" i="1"/>
  <c r="Y128" i="1"/>
  <c r="P128" i="1"/>
  <c r="L128" i="1"/>
  <c r="S128" i="1" s="1"/>
  <c r="H128" i="1"/>
  <c r="X128" i="1"/>
  <c r="G128" i="1"/>
  <c r="E127" i="1"/>
  <c r="O127" i="1" s="1"/>
  <c r="W127" i="1" s="1"/>
  <c r="D128" i="1" l="1"/>
  <c r="N128" i="1" s="1"/>
  <c r="V128" i="1" s="1"/>
  <c r="K130" i="1"/>
  <c r="J131" i="1"/>
  <c r="I130" i="1"/>
  <c r="E128" i="1"/>
  <c r="O128" i="1" s="1"/>
  <c r="W128" i="1" s="1"/>
  <c r="C128" i="1"/>
  <c r="M128" i="1" s="1"/>
  <c r="U128" i="1" s="1"/>
  <c r="X129" i="1"/>
  <c r="G129" i="1"/>
  <c r="R129" i="1"/>
  <c r="F129" i="1"/>
  <c r="Z129" i="1"/>
  <c r="Q129" i="1"/>
  <c r="Y129" i="1"/>
  <c r="H129" i="1"/>
  <c r="P129" i="1"/>
  <c r="L129" i="1"/>
  <c r="S129" i="1" s="1"/>
  <c r="D129" i="1" l="1"/>
  <c r="N129" i="1" s="1"/>
  <c r="V129" i="1" s="1"/>
  <c r="E129" i="1"/>
  <c r="O129" i="1" s="1"/>
  <c r="W129" i="1" s="1"/>
  <c r="J132" i="1"/>
  <c r="I131" i="1"/>
  <c r="K131" i="1"/>
  <c r="C129" i="1"/>
  <c r="M129" i="1" s="1"/>
  <c r="U129" i="1" s="1"/>
  <c r="Y130" i="1"/>
  <c r="P130" i="1"/>
  <c r="L130" i="1"/>
  <c r="S130" i="1" s="1"/>
  <c r="H130" i="1"/>
  <c r="X130" i="1"/>
  <c r="G130" i="1"/>
  <c r="C130" i="1"/>
  <c r="M130" i="1" s="1"/>
  <c r="U130" i="1" s="1"/>
  <c r="R130" i="1"/>
  <c r="F130" i="1"/>
  <c r="Q130" i="1"/>
  <c r="Z130" i="1"/>
  <c r="E130" i="1"/>
  <c r="O130" i="1" s="1"/>
  <c r="W130" i="1" s="1"/>
  <c r="D130" i="1" l="1"/>
  <c r="N130" i="1" s="1"/>
  <c r="V130" i="1" s="1"/>
  <c r="J133" i="1"/>
  <c r="I132" i="1"/>
  <c r="K132" i="1"/>
  <c r="Z131" i="1"/>
  <c r="Q131" i="1"/>
  <c r="Y131" i="1"/>
  <c r="P131" i="1"/>
  <c r="L131" i="1"/>
  <c r="H131" i="1"/>
  <c r="X131" i="1"/>
  <c r="G131" i="1"/>
  <c r="F131" i="1"/>
  <c r="R131" i="1"/>
  <c r="S131" i="1" l="1"/>
  <c r="E131" i="1"/>
  <c r="O131" i="1" s="1"/>
  <c r="W131" i="1" s="1"/>
  <c r="R132" i="1"/>
  <c r="F132" i="1"/>
  <c r="Z132" i="1"/>
  <c r="Q132" i="1"/>
  <c r="Y132" i="1"/>
  <c r="P132" i="1"/>
  <c r="L132" i="1"/>
  <c r="S132" i="1" s="1"/>
  <c r="H132" i="1"/>
  <c r="D132" i="1"/>
  <c r="N132" i="1" s="1"/>
  <c r="V132" i="1" s="1"/>
  <c r="C132" i="1"/>
  <c r="M132" i="1" s="1"/>
  <c r="U132" i="1" s="1"/>
  <c r="X132" i="1"/>
  <c r="G132" i="1"/>
  <c r="C131" i="1"/>
  <c r="M131" i="1" s="1"/>
  <c r="U131" i="1" s="1"/>
  <c r="D131" i="1"/>
  <c r="N131" i="1" s="1"/>
  <c r="V131" i="1" s="1"/>
  <c r="K133" i="1"/>
  <c r="J134" i="1"/>
  <c r="I133" i="1"/>
  <c r="K134" i="1" l="1"/>
  <c r="J135" i="1"/>
  <c r="I134" i="1"/>
  <c r="X133" i="1"/>
  <c r="G133" i="1"/>
  <c r="R133" i="1"/>
  <c r="F133" i="1"/>
  <c r="Z133" i="1"/>
  <c r="Q133" i="1"/>
  <c r="L133" i="1"/>
  <c r="D133" i="1" s="1"/>
  <c r="N133" i="1" s="1"/>
  <c r="V133" i="1" s="1"/>
  <c r="Y133" i="1"/>
  <c r="H133" i="1"/>
  <c r="P133" i="1"/>
  <c r="E132" i="1"/>
  <c r="O132" i="1" s="1"/>
  <c r="W132" i="1" s="1"/>
  <c r="S133" i="1" l="1"/>
  <c r="E133" i="1"/>
  <c r="O133" i="1" s="1"/>
  <c r="W133" i="1" s="1"/>
  <c r="C133" i="1"/>
  <c r="M133" i="1" s="1"/>
  <c r="U133" i="1" s="1"/>
  <c r="J136" i="1"/>
  <c r="I135" i="1"/>
  <c r="K135" i="1"/>
  <c r="Y134" i="1"/>
  <c r="P134" i="1"/>
  <c r="L134" i="1"/>
  <c r="S134" i="1" s="1"/>
  <c r="H134" i="1"/>
  <c r="X134" i="1"/>
  <c r="G134" i="1"/>
  <c r="R134" i="1"/>
  <c r="F134" i="1"/>
  <c r="E134" i="1"/>
  <c r="O134" i="1" s="1"/>
  <c r="W134" i="1" s="1"/>
  <c r="Q134" i="1"/>
  <c r="Z134" i="1"/>
  <c r="Z135" i="1" l="1"/>
  <c r="Q135" i="1"/>
  <c r="Y135" i="1"/>
  <c r="P135" i="1"/>
  <c r="L135" i="1"/>
  <c r="S135" i="1" s="1"/>
  <c r="H135" i="1"/>
  <c r="D135" i="1"/>
  <c r="N135" i="1" s="1"/>
  <c r="V135" i="1" s="1"/>
  <c r="X135" i="1"/>
  <c r="G135" i="1"/>
  <c r="C135" i="1"/>
  <c r="M135" i="1" s="1"/>
  <c r="U135" i="1" s="1"/>
  <c r="F135" i="1"/>
  <c r="R135" i="1"/>
  <c r="C134" i="1"/>
  <c r="M134" i="1" s="1"/>
  <c r="U134" i="1" s="1"/>
  <c r="D134" i="1"/>
  <c r="N134" i="1" s="1"/>
  <c r="V134" i="1" s="1"/>
  <c r="J137" i="1"/>
  <c r="I136" i="1"/>
  <c r="K136" i="1"/>
  <c r="R136" i="1" l="1"/>
  <c r="F136" i="1"/>
  <c r="Z136" i="1"/>
  <c r="Q136" i="1"/>
  <c r="Y136" i="1"/>
  <c r="P136" i="1"/>
  <c r="L136" i="1"/>
  <c r="S136" i="1" s="1"/>
  <c r="H136" i="1"/>
  <c r="X136" i="1"/>
  <c r="G136" i="1"/>
  <c r="C136" i="1"/>
  <c r="M136" i="1" s="1"/>
  <c r="U136" i="1" s="1"/>
  <c r="K137" i="1"/>
  <c r="J138" i="1"/>
  <c r="I137" i="1"/>
  <c r="E135" i="1"/>
  <c r="O135" i="1" s="1"/>
  <c r="W135" i="1" s="1"/>
  <c r="D136" i="1" l="1"/>
  <c r="N136" i="1" s="1"/>
  <c r="V136" i="1" s="1"/>
  <c r="X137" i="1"/>
  <c r="G137" i="1"/>
  <c r="R137" i="1"/>
  <c r="F137" i="1"/>
  <c r="Z137" i="1"/>
  <c r="Q137" i="1"/>
  <c r="P137" i="1"/>
  <c r="L137" i="1"/>
  <c r="D137" i="1" s="1"/>
  <c r="N137" i="1" s="1"/>
  <c r="V137" i="1" s="1"/>
  <c r="Y137" i="1"/>
  <c r="H137" i="1"/>
  <c r="K138" i="1"/>
  <c r="I138" i="1"/>
  <c r="J139" i="1"/>
  <c r="E136" i="1"/>
  <c r="O136" i="1" s="1"/>
  <c r="W136" i="1" s="1"/>
  <c r="S137" i="1" l="1"/>
  <c r="C137" i="1"/>
  <c r="M137" i="1" s="1"/>
  <c r="U137" i="1" s="1"/>
  <c r="J140" i="1"/>
  <c r="I139" i="1"/>
  <c r="K139" i="1"/>
  <c r="Y138" i="1"/>
  <c r="P138" i="1"/>
  <c r="L138" i="1"/>
  <c r="S138" i="1" s="1"/>
  <c r="H138" i="1"/>
  <c r="X138" i="1"/>
  <c r="G138" i="1"/>
  <c r="R138" i="1"/>
  <c r="F138" i="1"/>
  <c r="Z138" i="1"/>
  <c r="Q138" i="1"/>
  <c r="E137" i="1"/>
  <c r="O137" i="1" s="1"/>
  <c r="W137" i="1" s="1"/>
  <c r="E138" i="1" l="1"/>
  <c r="O138" i="1" s="1"/>
  <c r="W138" i="1" s="1"/>
  <c r="D138" i="1"/>
  <c r="N138" i="1" s="1"/>
  <c r="V138" i="1" s="1"/>
  <c r="C138" i="1"/>
  <c r="M138" i="1" s="1"/>
  <c r="U138" i="1" s="1"/>
  <c r="Z139" i="1"/>
  <c r="Q139" i="1"/>
  <c r="Y139" i="1"/>
  <c r="P139" i="1"/>
  <c r="L139" i="1"/>
  <c r="S139" i="1" s="1"/>
  <c r="H139" i="1"/>
  <c r="X139" i="1"/>
  <c r="G139" i="1"/>
  <c r="R139" i="1"/>
  <c r="F139" i="1"/>
  <c r="J141" i="1"/>
  <c r="I140" i="1"/>
  <c r="K140" i="1"/>
  <c r="D139" i="1" l="1"/>
  <c r="N139" i="1" s="1"/>
  <c r="V139" i="1" s="1"/>
  <c r="C139" i="1"/>
  <c r="M139" i="1" s="1"/>
  <c r="U139" i="1" s="1"/>
  <c r="R140" i="1"/>
  <c r="F140" i="1"/>
  <c r="Z140" i="1"/>
  <c r="Q140" i="1"/>
  <c r="Y140" i="1"/>
  <c r="P140" i="1"/>
  <c r="L140" i="1"/>
  <c r="S140" i="1" s="1"/>
  <c r="H140" i="1"/>
  <c r="X140" i="1"/>
  <c r="G140" i="1"/>
  <c r="C140" i="1"/>
  <c r="M140" i="1" s="1"/>
  <c r="U140" i="1" s="1"/>
  <c r="K141" i="1"/>
  <c r="J142" i="1"/>
  <c r="I141" i="1"/>
  <c r="E139" i="1"/>
  <c r="O139" i="1" s="1"/>
  <c r="W139" i="1" s="1"/>
  <c r="D140" i="1" l="1"/>
  <c r="N140" i="1" s="1"/>
  <c r="V140" i="1" s="1"/>
  <c r="X141" i="1"/>
  <c r="G141" i="1"/>
  <c r="R141" i="1"/>
  <c r="F141" i="1"/>
  <c r="Z141" i="1"/>
  <c r="Q141" i="1"/>
  <c r="P141" i="1"/>
  <c r="L141" i="1"/>
  <c r="Y141" i="1"/>
  <c r="H141" i="1"/>
  <c r="K142" i="1"/>
  <c r="I142" i="1"/>
  <c r="J143" i="1"/>
  <c r="E140" i="1"/>
  <c r="O140" i="1" s="1"/>
  <c r="W140" i="1" s="1"/>
  <c r="S141" i="1" l="1"/>
  <c r="C141" i="1"/>
  <c r="M141" i="1" s="1"/>
  <c r="U141" i="1" s="1"/>
  <c r="D141" i="1"/>
  <c r="N141" i="1" s="1"/>
  <c r="V141" i="1" s="1"/>
  <c r="Y142" i="1"/>
  <c r="P142" i="1"/>
  <c r="L142" i="1"/>
  <c r="S142" i="1" s="1"/>
  <c r="H142" i="1"/>
  <c r="X142" i="1"/>
  <c r="G142" i="1"/>
  <c r="R142" i="1"/>
  <c r="F142" i="1"/>
  <c r="Z142" i="1"/>
  <c r="Q142" i="1"/>
  <c r="J144" i="1"/>
  <c r="I143" i="1"/>
  <c r="K143" i="1"/>
  <c r="E141" i="1"/>
  <c r="O141" i="1" s="1"/>
  <c r="W141" i="1" s="1"/>
  <c r="J145" i="1" l="1"/>
  <c r="I144" i="1"/>
  <c r="K144" i="1"/>
  <c r="Z143" i="1"/>
  <c r="Q143" i="1"/>
  <c r="Y143" i="1"/>
  <c r="P143" i="1"/>
  <c r="L143" i="1"/>
  <c r="S143" i="1" s="1"/>
  <c r="H143" i="1"/>
  <c r="X143" i="1"/>
  <c r="G143" i="1"/>
  <c r="F143" i="1"/>
  <c r="R143" i="1"/>
  <c r="E142" i="1"/>
  <c r="O142" i="1" s="1"/>
  <c r="W142" i="1" s="1"/>
  <c r="C142" i="1"/>
  <c r="M142" i="1" s="1"/>
  <c r="U142" i="1" s="1"/>
  <c r="D142" i="1"/>
  <c r="N142" i="1" s="1"/>
  <c r="V142" i="1" s="1"/>
  <c r="R144" i="1" l="1"/>
  <c r="F144" i="1"/>
  <c r="Z144" i="1"/>
  <c r="Q144" i="1"/>
  <c r="Y144" i="1"/>
  <c r="P144" i="1"/>
  <c r="L144" i="1"/>
  <c r="S144" i="1" s="1"/>
  <c r="H144" i="1"/>
  <c r="X144" i="1"/>
  <c r="G144" i="1"/>
  <c r="C144" i="1"/>
  <c r="M144" i="1" s="1"/>
  <c r="U144" i="1" s="1"/>
  <c r="E143" i="1"/>
  <c r="O143" i="1" s="1"/>
  <c r="W143" i="1" s="1"/>
  <c r="C143" i="1"/>
  <c r="M143" i="1" s="1"/>
  <c r="U143" i="1" s="1"/>
  <c r="D143" i="1"/>
  <c r="N143" i="1" s="1"/>
  <c r="V143" i="1" s="1"/>
  <c r="K145" i="1"/>
  <c r="J146" i="1"/>
  <c r="I145" i="1"/>
  <c r="D144" i="1" l="1"/>
  <c r="N144" i="1" s="1"/>
  <c r="V144" i="1" s="1"/>
  <c r="X145" i="1"/>
  <c r="G145" i="1"/>
  <c r="R145" i="1"/>
  <c r="F145" i="1"/>
  <c r="Z145" i="1"/>
  <c r="Q145" i="1"/>
  <c r="Y145" i="1"/>
  <c r="H145" i="1"/>
  <c r="P145" i="1"/>
  <c r="L145" i="1"/>
  <c r="K146" i="1"/>
  <c r="J147" i="1"/>
  <c r="I146" i="1"/>
  <c r="E144" i="1"/>
  <c r="O144" i="1" s="1"/>
  <c r="W144" i="1" s="1"/>
  <c r="S145" i="1" l="1"/>
  <c r="C145" i="1"/>
  <c r="M145" i="1" s="1"/>
  <c r="U145" i="1" s="1"/>
  <c r="Y146" i="1"/>
  <c r="P146" i="1"/>
  <c r="L146" i="1"/>
  <c r="S146" i="1" s="1"/>
  <c r="H146" i="1"/>
  <c r="X146" i="1"/>
  <c r="G146" i="1"/>
  <c r="R146" i="1"/>
  <c r="F146" i="1"/>
  <c r="Q146" i="1"/>
  <c r="Z146" i="1"/>
  <c r="J148" i="1"/>
  <c r="I147" i="1"/>
  <c r="K147" i="1"/>
  <c r="D145" i="1"/>
  <c r="N145" i="1" s="1"/>
  <c r="V145" i="1" s="1"/>
  <c r="E145" i="1"/>
  <c r="O145" i="1" s="1"/>
  <c r="W145" i="1" s="1"/>
  <c r="J149" i="1" l="1"/>
  <c r="I148" i="1"/>
  <c r="K148" i="1"/>
  <c r="E146" i="1"/>
  <c r="O146" i="1" s="1"/>
  <c r="W146" i="1" s="1"/>
  <c r="Z147" i="1"/>
  <c r="Q147" i="1"/>
  <c r="Y147" i="1"/>
  <c r="P147" i="1"/>
  <c r="L147" i="1"/>
  <c r="S147" i="1" s="1"/>
  <c r="H147" i="1"/>
  <c r="D147" i="1"/>
  <c r="N147" i="1" s="1"/>
  <c r="V147" i="1" s="1"/>
  <c r="X147" i="1"/>
  <c r="G147" i="1"/>
  <c r="C147" i="1"/>
  <c r="M147" i="1" s="1"/>
  <c r="U147" i="1" s="1"/>
  <c r="F147" i="1"/>
  <c r="R147" i="1"/>
  <c r="C146" i="1"/>
  <c r="M146" i="1" s="1"/>
  <c r="U146" i="1" s="1"/>
  <c r="D146" i="1"/>
  <c r="N146" i="1" s="1"/>
  <c r="V146" i="1" s="1"/>
  <c r="R148" i="1" l="1"/>
  <c r="F148" i="1"/>
  <c r="Z148" i="1"/>
  <c r="Q148" i="1"/>
  <c r="Y148" i="1"/>
  <c r="P148" i="1"/>
  <c r="L148" i="1"/>
  <c r="S148" i="1" s="1"/>
  <c r="H148" i="1"/>
  <c r="G148" i="1"/>
  <c r="X148" i="1"/>
  <c r="E147" i="1"/>
  <c r="O147" i="1" s="1"/>
  <c r="W147" i="1" s="1"/>
  <c r="K149" i="1"/>
  <c r="J150" i="1"/>
  <c r="I149" i="1"/>
  <c r="C148" i="1" l="1"/>
  <c r="M148" i="1" s="1"/>
  <c r="U148" i="1" s="1"/>
  <c r="D148" i="1"/>
  <c r="N148" i="1" s="1"/>
  <c r="V148" i="1" s="1"/>
  <c r="K150" i="1"/>
  <c r="J151" i="1"/>
  <c r="I150" i="1"/>
  <c r="X149" i="1"/>
  <c r="G149" i="1"/>
  <c r="R149" i="1"/>
  <c r="F149" i="1"/>
  <c r="Z149" i="1"/>
  <c r="Q149" i="1"/>
  <c r="L149" i="1"/>
  <c r="D149" i="1" s="1"/>
  <c r="N149" i="1" s="1"/>
  <c r="V149" i="1" s="1"/>
  <c r="Y149" i="1"/>
  <c r="H149" i="1"/>
  <c r="P149" i="1"/>
  <c r="E148" i="1"/>
  <c r="O148" i="1" s="1"/>
  <c r="W148" i="1" s="1"/>
  <c r="S149" i="1" l="1"/>
  <c r="C149" i="1"/>
  <c r="M149" i="1" s="1"/>
  <c r="U149" i="1" s="1"/>
  <c r="E149" i="1"/>
  <c r="O149" i="1" s="1"/>
  <c r="W149" i="1" s="1"/>
  <c r="J152" i="1"/>
  <c r="I151" i="1"/>
  <c r="K151" i="1"/>
  <c r="Y150" i="1"/>
  <c r="P150" i="1"/>
  <c r="L150" i="1"/>
  <c r="S150" i="1" s="1"/>
  <c r="H150" i="1"/>
  <c r="X150" i="1"/>
  <c r="G150" i="1"/>
  <c r="C150" i="1"/>
  <c r="M150" i="1" s="1"/>
  <c r="U150" i="1" s="1"/>
  <c r="R150" i="1"/>
  <c r="F150" i="1"/>
  <c r="E150" i="1"/>
  <c r="O150" i="1" s="1"/>
  <c r="W150" i="1" s="1"/>
  <c r="Q150" i="1"/>
  <c r="Z150" i="1"/>
  <c r="Z151" i="1" l="1"/>
  <c r="Q151" i="1"/>
  <c r="Y151" i="1"/>
  <c r="P151" i="1"/>
  <c r="L151" i="1"/>
  <c r="S151" i="1" s="1"/>
  <c r="H151" i="1"/>
  <c r="D151" i="1"/>
  <c r="N151" i="1" s="1"/>
  <c r="V151" i="1" s="1"/>
  <c r="X151" i="1"/>
  <c r="G151" i="1"/>
  <c r="C151" i="1"/>
  <c r="M151" i="1" s="1"/>
  <c r="U151" i="1" s="1"/>
  <c r="F151" i="1"/>
  <c r="R151" i="1"/>
  <c r="D150" i="1"/>
  <c r="N150" i="1" s="1"/>
  <c r="V150" i="1" s="1"/>
  <c r="J153" i="1"/>
  <c r="I152" i="1"/>
  <c r="K152" i="1"/>
  <c r="R152" i="1" l="1"/>
  <c r="F152" i="1"/>
  <c r="Z152" i="1"/>
  <c r="Q152" i="1"/>
  <c r="Y152" i="1"/>
  <c r="P152" i="1"/>
  <c r="L152" i="1"/>
  <c r="S152" i="1" s="1"/>
  <c r="H152" i="1"/>
  <c r="X152" i="1"/>
  <c r="G152" i="1"/>
  <c r="C152" i="1"/>
  <c r="M152" i="1" s="1"/>
  <c r="U152" i="1" s="1"/>
  <c r="K153" i="1"/>
  <c r="J154" i="1"/>
  <c r="I153" i="1"/>
  <c r="E151" i="1"/>
  <c r="O151" i="1" s="1"/>
  <c r="W151" i="1" s="1"/>
  <c r="D152" i="1" l="1"/>
  <c r="N152" i="1" s="1"/>
  <c r="V152" i="1" s="1"/>
  <c r="X153" i="1"/>
  <c r="G153" i="1"/>
  <c r="R153" i="1"/>
  <c r="F153" i="1"/>
  <c r="Z153" i="1"/>
  <c r="Q153" i="1"/>
  <c r="P153" i="1"/>
  <c r="L153" i="1"/>
  <c r="D153" i="1" s="1"/>
  <c r="N153" i="1" s="1"/>
  <c r="V153" i="1" s="1"/>
  <c r="Y153" i="1"/>
  <c r="H153" i="1"/>
  <c r="K154" i="1"/>
  <c r="I154" i="1"/>
  <c r="J155" i="1"/>
  <c r="E152" i="1"/>
  <c r="O152" i="1" s="1"/>
  <c r="W152" i="1" s="1"/>
  <c r="S153" i="1" l="1"/>
  <c r="C153" i="1"/>
  <c r="M153" i="1" s="1"/>
  <c r="U153" i="1" s="1"/>
  <c r="Y154" i="1"/>
  <c r="P154" i="1"/>
  <c r="L154" i="1"/>
  <c r="S154" i="1" s="1"/>
  <c r="H154" i="1"/>
  <c r="X154" i="1"/>
  <c r="G154" i="1"/>
  <c r="R154" i="1"/>
  <c r="F154" i="1"/>
  <c r="Z154" i="1"/>
  <c r="Q154" i="1"/>
  <c r="J156" i="1"/>
  <c r="I155" i="1"/>
  <c r="K155" i="1"/>
  <c r="E153" i="1"/>
  <c r="O153" i="1" s="1"/>
  <c r="W153" i="1" s="1"/>
  <c r="Z155" i="1" l="1"/>
  <c r="Q155" i="1"/>
  <c r="Y155" i="1"/>
  <c r="P155" i="1"/>
  <c r="L155" i="1"/>
  <c r="S155" i="1" s="1"/>
  <c r="H155" i="1"/>
  <c r="D155" i="1"/>
  <c r="N155" i="1" s="1"/>
  <c r="V155" i="1" s="1"/>
  <c r="X155" i="1"/>
  <c r="G155" i="1"/>
  <c r="C155" i="1"/>
  <c r="M155" i="1" s="1"/>
  <c r="U155" i="1" s="1"/>
  <c r="R155" i="1"/>
  <c r="F155" i="1"/>
  <c r="C154" i="1"/>
  <c r="M154" i="1" s="1"/>
  <c r="U154" i="1" s="1"/>
  <c r="D154" i="1"/>
  <c r="N154" i="1" s="1"/>
  <c r="V154" i="1" s="1"/>
  <c r="J157" i="1"/>
  <c r="I156" i="1"/>
  <c r="K156" i="1"/>
  <c r="E154" i="1"/>
  <c r="O154" i="1" s="1"/>
  <c r="W154" i="1" s="1"/>
  <c r="R156" i="1" l="1"/>
  <c r="F156" i="1"/>
  <c r="Z156" i="1"/>
  <c r="Q156" i="1"/>
  <c r="Y156" i="1"/>
  <c r="P156" i="1"/>
  <c r="L156" i="1"/>
  <c r="S156" i="1" s="1"/>
  <c r="H156" i="1"/>
  <c r="X156" i="1"/>
  <c r="G156" i="1"/>
  <c r="C156" i="1"/>
  <c r="M156" i="1" s="1"/>
  <c r="U156" i="1" s="1"/>
  <c r="K157" i="1"/>
  <c r="J158" i="1"/>
  <c r="I157" i="1"/>
  <c r="E155" i="1"/>
  <c r="O155" i="1" s="1"/>
  <c r="W155" i="1" s="1"/>
  <c r="D156" i="1" l="1"/>
  <c r="N156" i="1" s="1"/>
  <c r="V156" i="1" s="1"/>
  <c r="X157" i="1"/>
  <c r="G157" i="1"/>
  <c r="R157" i="1"/>
  <c r="F157" i="1"/>
  <c r="Z157" i="1"/>
  <c r="Q157" i="1"/>
  <c r="P157" i="1"/>
  <c r="L157" i="1"/>
  <c r="Y157" i="1"/>
  <c r="H157" i="1"/>
  <c r="K158" i="1"/>
  <c r="I158" i="1"/>
  <c r="J159" i="1"/>
  <c r="E156" i="1"/>
  <c r="O156" i="1" s="1"/>
  <c r="W156" i="1" s="1"/>
  <c r="S157" i="1" l="1"/>
  <c r="C157" i="1"/>
  <c r="M157" i="1" s="1"/>
  <c r="U157" i="1" s="1"/>
  <c r="D157" i="1"/>
  <c r="N157" i="1" s="1"/>
  <c r="V157" i="1" s="1"/>
  <c r="Y158" i="1"/>
  <c r="P158" i="1"/>
  <c r="L158" i="1"/>
  <c r="S158" i="1" s="1"/>
  <c r="H158" i="1"/>
  <c r="X158" i="1"/>
  <c r="G158" i="1"/>
  <c r="R158" i="1"/>
  <c r="F158" i="1"/>
  <c r="Z158" i="1"/>
  <c r="Q158" i="1"/>
  <c r="J160" i="1"/>
  <c r="I159" i="1"/>
  <c r="K159" i="1"/>
  <c r="E157" i="1"/>
  <c r="O157" i="1" s="1"/>
  <c r="W157" i="1" s="1"/>
  <c r="E158" i="1" l="1"/>
  <c r="O158" i="1" s="1"/>
  <c r="W158" i="1" s="1"/>
  <c r="C158" i="1"/>
  <c r="M158" i="1" s="1"/>
  <c r="U158" i="1" s="1"/>
  <c r="D158" i="1"/>
  <c r="N158" i="1" s="1"/>
  <c r="V158" i="1" s="1"/>
  <c r="J161" i="1"/>
  <c r="I160" i="1"/>
  <c r="K160" i="1"/>
  <c r="Z159" i="1"/>
  <c r="Q159" i="1"/>
  <c r="Y159" i="1"/>
  <c r="P159" i="1"/>
  <c r="L159" i="1"/>
  <c r="S159" i="1" s="1"/>
  <c r="H159" i="1"/>
  <c r="X159" i="1"/>
  <c r="G159" i="1"/>
  <c r="F159" i="1"/>
  <c r="R159" i="1"/>
  <c r="K161" i="1" l="1"/>
  <c r="J162" i="1"/>
  <c r="I161" i="1"/>
  <c r="E159" i="1"/>
  <c r="O159" i="1" s="1"/>
  <c r="W159" i="1" s="1"/>
  <c r="R160" i="1"/>
  <c r="F160" i="1"/>
  <c r="Z160" i="1"/>
  <c r="Q160" i="1"/>
  <c r="Y160" i="1"/>
  <c r="P160" i="1"/>
  <c r="L160" i="1"/>
  <c r="S160" i="1" s="1"/>
  <c r="H160" i="1"/>
  <c r="X160" i="1"/>
  <c r="G160" i="1"/>
  <c r="C160" i="1"/>
  <c r="M160" i="1" s="1"/>
  <c r="U160" i="1" s="1"/>
  <c r="C159" i="1"/>
  <c r="M159" i="1" s="1"/>
  <c r="U159" i="1" s="1"/>
  <c r="D159" i="1"/>
  <c r="N159" i="1" s="1"/>
  <c r="V159" i="1" s="1"/>
  <c r="D160" i="1" l="1"/>
  <c r="N160" i="1" s="1"/>
  <c r="V160" i="1" s="1"/>
  <c r="J163" i="1"/>
  <c r="K162" i="1"/>
  <c r="I162" i="1"/>
  <c r="E160" i="1"/>
  <c r="O160" i="1" s="1"/>
  <c r="W160" i="1" s="1"/>
  <c r="X161" i="1"/>
  <c r="G161" i="1"/>
  <c r="R161" i="1"/>
  <c r="F161" i="1"/>
  <c r="Z161" i="1"/>
  <c r="Q161" i="1"/>
  <c r="Y161" i="1"/>
  <c r="H161" i="1"/>
  <c r="P161" i="1"/>
  <c r="L161" i="1"/>
  <c r="S161" i="1" l="1"/>
  <c r="C161" i="1"/>
  <c r="M161" i="1" s="1"/>
  <c r="U161" i="1" s="1"/>
  <c r="Z162" i="1"/>
  <c r="Y162" i="1"/>
  <c r="P162" i="1"/>
  <c r="L162" i="1"/>
  <c r="S162" i="1" s="1"/>
  <c r="H162" i="1"/>
  <c r="D162" i="1"/>
  <c r="N162" i="1" s="1"/>
  <c r="V162" i="1" s="1"/>
  <c r="X162" i="1"/>
  <c r="O162" i="1"/>
  <c r="G162" i="1"/>
  <c r="C162" i="1"/>
  <c r="M162" i="1" s="1"/>
  <c r="U162" i="1" s="1"/>
  <c r="W162" i="1"/>
  <c r="R162" i="1"/>
  <c r="F162" i="1"/>
  <c r="Q162" i="1"/>
  <c r="E162" i="1"/>
  <c r="D161" i="1"/>
  <c r="N161" i="1" s="1"/>
  <c r="V161" i="1" s="1"/>
  <c r="E161" i="1"/>
  <c r="O161" i="1" s="1"/>
  <c r="W161" i="1" s="1"/>
  <c r="J164" i="1"/>
  <c r="K163" i="1"/>
  <c r="I163" i="1"/>
  <c r="W163" i="1" l="1"/>
  <c r="R163" i="1"/>
  <c r="F163" i="1"/>
  <c r="X163" i="1"/>
  <c r="Q163" i="1"/>
  <c r="L163" i="1"/>
  <c r="S163" i="1" s="1"/>
  <c r="G163" i="1"/>
  <c r="P163" i="1"/>
  <c r="E163" i="1"/>
  <c r="Z163" i="1"/>
  <c r="O163" i="1"/>
  <c r="D163" i="1"/>
  <c r="N163" i="1" s="1"/>
  <c r="V163" i="1" s="1"/>
  <c r="H163" i="1"/>
  <c r="Y163" i="1"/>
  <c r="C163" i="1"/>
  <c r="M163" i="1" s="1"/>
  <c r="U163" i="1" s="1"/>
  <c r="K164" i="1"/>
  <c r="J165" i="1"/>
  <c r="I164" i="1"/>
  <c r="X164" i="1" l="1"/>
  <c r="O164" i="1"/>
  <c r="G164" i="1"/>
  <c r="P164" i="1"/>
  <c r="E164" i="1"/>
  <c r="Z164" i="1"/>
  <c r="Y164" i="1"/>
  <c r="R164" i="1"/>
  <c r="H164" i="1"/>
  <c r="L164" i="1"/>
  <c r="S164" i="1" s="1"/>
  <c r="F164" i="1"/>
  <c r="W164" i="1"/>
  <c r="Q164" i="1"/>
  <c r="K165" i="1"/>
  <c r="J166" i="1"/>
  <c r="I165" i="1"/>
  <c r="D164" i="1" l="1"/>
  <c r="N164" i="1" s="1"/>
  <c r="V164" i="1" s="1"/>
  <c r="C164" i="1"/>
  <c r="M164" i="1" s="1"/>
  <c r="U164" i="1" s="1"/>
  <c r="Y165" i="1"/>
  <c r="P165" i="1"/>
  <c r="L165" i="1"/>
  <c r="S165" i="1" s="1"/>
  <c r="H165" i="1"/>
  <c r="W165" i="1"/>
  <c r="R165" i="1"/>
  <c r="F165" i="1"/>
  <c r="C165" i="1"/>
  <c r="M165" i="1" s="1"/>
  <c r="U165" i="1" s="1"/>
  <c r="Z165" i="1"/>
  <c r="Q165" i="1"/>
  <c r="X165" i="1"/>
  <c r="O165" i="1"/>
  <c r="G165" i="1"/>
  <c r="E165" i="1"/>
  <c r="J167" i="1"/>
  <c r="I166" i="1"/>
  <c r="K166" i="1"/>
  <c r="D165" i="1" l="1"/>
  <c r="N165" i="1" s="1"/>
  <c r="V165" i="1" s="1"/>
  <c r="K167" i="1"/>
  <c r="J168" i="1"/>
  <c r="I167" i="1"/>
  <c r="Z166" i="1"/>
  <c r="Q166" i="1"/>
  <c r="E166" i="1"/>
  <c r="X166" i="1"/>
  <c r="O166" i="1"/>
  <c r="G166" i="1"/>
  <c r="L166" i="1"/>
  <c r="D166" i="1"/>
  <c r="N166" i="1" s="1"/>
  <c r="V166" i="1" s="1"/>
  <c r="R166" i="1"/>
  <c r="Y166" i="1"/>
  <c r="P166" i="1"/>
  <c r="H166" i="1"/>
  <c r="W166" i="1"/>
  <c r="F166" i="1"/>
  <c r="S166" i="1" l="1"/>
  <c r="C166" i="1"/>
  <c r="M166" i="1" s="1"/>
  <c r="U166" i="1" s="1"/>
  <c r="K168" i="1"/>
  <c r="I168" i="1"/>
  <c r="J169" i="1"/>
  <c r="W167" i="1"/>
  <c r="R167" i="1"/>
  <c r="P167" i="1"/>
  <c r="F167" i="1"/>
  <c r="Y167" i="1"/>
  <c r="H167" i="1"/>
  <c r="Z167" i="1"/>
  <c r="O167" i="1"/>
  <c r="E167" i="1"/>
  <c r="X167" i="1"/>
  <c r="L167" i="1"/>
  <c r="S167" i="1" s="1"/>
  <c r="Q167" i="1"/>
  <c r="G167" i="1"/>
  <c r="C167" i="1" l="1"/>
  <c r="M167" i="1" s="1"/>
  <c r="U167" i="1" s="1"/>
  <c r="J170" i="1"/>
  <c r="K169" i="1"/>
  <c r="I169" i="1"/>
  <c r="D167" i="1"/>
  <c r="N167" i="1" s="1"/>
  <c r="V167" i="1" s="1"/>
  <c r="X168" i="1"/>
  <c r="O168" i="1"/>
  <c r="G168" i="1"/>
  <c r="Z168" i="1"/>
  <c r="W168" i="1"/>
  <c r="Q168" i="1"/>
  <c r="L168" i="1"/>
  <c r="F168" i="1"/>
  <c r="Y168" i="1"/>
  <c r="R168" i="1"/>
  <c r="H168" i="1"/>
  <c r="P168" i="1"/>
  <c r="E168" i="1"/>
  <c r="S168" i="1" l="1"/>
  <c r="C168" i="1"/>
  <c r="M168" i="1" s="1"/>
  <c r="U168" i="1" s="1"/>
  <c r="D168" i="1"/>
  <c r="N168" i="1" s="1"/>
  <c r="V168" i="1" s="1"/>
  <c r="Y169" i="1"/>
  <c r="P169" i="1"/>
  <c r="L169" i="1"/>
  <c r="S169" i="1" s="1"/>
  <c r="H169" i="1"/>
  <c r="X169" i="1"/>
  <c r="R169" i="1"/>
  <c r="G169" i="1"/>
  <c r="W169" i="1"/>
  <c r="O169" i="1"/>
  <c r="E169" i="1"/>
  <c r="Z169" i="1"/>
  <c r="Q169" i="1"/>
  <c r="F169" i="1"/>
  <c r="J171" i="1"/>
  <c r="I170" i="1"/>
  <c r="K170" i="1"/>
  <c r="C169" i="1" l="1"/>
  <c r="M169" i="1" s="1"/>
  <c r="U169" i="1" s="1"/>
  <c r="I171" i="1"/>
  <c r="J172" i="1"/>
  <c r="K171" i="1"/>
  <c r="D169" i="1"/>
  <c r="N169" i="1" s="1"/>
  <c r="V169" i="1" s="1"/>
  <c r="Z170" i="1"/>
  <c r="Q170" i="1"/>
  <c r="E170" i="1"/>
  <c r="W170" i="1"/>
  <c r="P170" i="1"/>
  <c r="F170" i="1"/>
  <c r="O170" i="1"/>
  <c r="Y170" i="1"/>
  <c r="H170" i="1"/>
  <c r="X170" i="1"/>
  <c r="R170" i="1"/>
  <c r="L170" i="1"/>
  <c r="G170" i="1"/>
  <c r="S170" i="1" l="1"/>
  <c r="D170" i="1"/>
  <c r="N170" i="1" s="1"/>
  <c r="V170" i="1" s="1"/>
  <c r="C170" i="1"/>
  <c r="M170" i="1" s="1"/>
  <c r="U170" i="1" s="1"/>
  <c r="K172" i="1"/>
  <c r="J173" i="1"/>
  <c r="I172" i="1"/>
  <c r="W171" i="1"/>
  <c r="R171" i="1"/>
  <c r="F171" i="1"/>
  <c r="Z171" i="1"/>
  <c r="O171" i="1"/>
  <c r="Y171" i="1"/>
  <c r="H171" i="1"/>
  <c r="X171" i="1"/>
  <c r="Q171" i="1"/>
  <c r="L171" i="1"/>
  <c r="S171" i="1" s="1"/>
  <c r="G171" i="1"/>
  <c r="P171" i="1"/>
  <c r="E171" i="1"/>
  <c r="C171" i="1" l="1"/>
  <c r="M171" i="1" s="1"/>
  <c r="U171" i="1" s="1"/>
  <c r="D171" i="1"/>
  <c r="N171" i="1" s="1"/>
  <c r="V171" i="1" s="1"/>
  <c r="J174" i="1"/>
  <c r="K173" i="1"/>
  <c r="I173" i="1"/>
  <c r="X172" i="1"/>
  <c r="O172" i="1"/>
  <c r="G172" i="1"/>
  <c r="Y172" i="1"/>
  <c r="R172" i="1"/>
  <c r="H172" i="1"/>
  <c r="W172" i="1"/>
  <c r="Q172" i="1"/>
  <c r="L172" i="1"/>
  <c r="S172" i="1" s="1"/>
  <c r="F172" i="1"/>
  <c r="P172" i="1"/>
  <c r="E172" i="1"/>
  <c r="Z172" i="1"/>
  <c r="D172" i="1" l="1"/>
  <c r="N172" i="1" s="1"/>
  <c r="V172" i="1" s="1"/>
  <c r="J175" i="1"/>
  <c r="I174" i="1"/>
  <c r="K174" i="1"/>
  <c r="Y173" i="1"/>
  <c r="P173" i="1"/>
  <c r="L173" i="1"/>
  <c r="S173" i="1" s="1"/>
  <c r="H173" i="1"/>
  <c r="W173" i="1"/>
  <c r="Q173" i="1"/>
  <c r="F173" i="1"/>
  <c r="O173" i="1"/>
  <c r="E173" i="1"/>
  <c r="Z173" i="1"/>
  <c r="C173" i="1"/>
  <c r="M173" i="1" s="1"/>
  <c r="U173" i="1" s="1"/>
  <c r="R173" i="1"/>
  <c r="G173" i="1"/>
  <c r="X173" i="1"/>
  <c r="C172" i="1"/>
  <c r="M172" i="1" s="1"/>
  <c r="U172" i="1" s="1"/>
  <c r="Z174" i="1" l="1"/>
  <c r="Q174" i="1"/>
  <c r="E174" i="1"/>
  <c r="O174" i="1"/>
  <c r="Y174" i="1"/>
  <c r="H174" i="1"/>
  <c r="X174" i="1"/>
  <c r="R174" i="1"/>
  <c r="L174" i="1"/>
  <c r="G174" i="1"/>
  <c r="P174" i="1"/>
  <c r="F174" i="1"/>
  <c r="W174" i="1"/>
  <c r="D173" i="1"/>
  <c r="N173" i="1" s="1"/>
  <c r="V173" i="1" s="1"/>
  <c r="J176" i="1"/>
  <c r="K175" i="1"/>
  <c r="I175" i="1"/>
  <c r="S174" i="1" l="1"/>
  <c r="D174" i="1"/>
  <c r="N174" i="1" s="1"/>
  <c r="V174" i="1" s="1"/>
  <c r="C174" i="1"/>
  <c r="M174" i="1" s="1"/>
  <c r="U174" i="1" s="1"/>
  <c r="W175" i="1"/>
  <c r="R175" i="1"/>
  <c r="F175" i="1"/>
  <c r="Y175" i="1"/>
  <c r="H175" i="1"/>
  <c r="X175" i="1"/>
  <c r="Q175" i="1"/>
  <c r="L175" i="1"/>
  <c r="G175" i="1"/>
  <c r="P175" i="1"/>
  <c r="E175" i="1"/>
  <c r="O175" i="1"/>
  <c r="Z175" i="1"/>
  <c r="K176" i="1"/>
  <c r="J177" i="1"/>
  <c r="I176" i="1"/>
  <c r="S175" i="1" l="1"/>
  <c r="C175" i="1"/>
  <c r="M175" i="1" s="1"/>
  <c r="U175" i="1" s="1"/>
  <c r="D175" i="1"/>
  <c r="N175" i="1" s="1"/>
  <c r="V175" i="1" s="1"/>
  <c r="X176" i="1"/>
  <c r="O176" i="1"/>
  <c r="G176" i="1"/>
  <c r="W176" i="1"/>
  <c r="Q176" i="1"/>
  <c r="L176" i="1"/>
  <c r="S176" i="1" s="1"/>
  <c r="F176" i="1"/>
  <c r="P176" i="1"/>
  <c r="E176" i="1"/>
  <c r="Z176" i="1"/>
  <c r="D176" i="1"/>
  <c r="N176" i="1" s="1"/>
  <c r="V176" i="1" s="1"/>
  <c r="H176" i="1"/>
  <c r="Y176" i="1"/>
  <c r="R176" i="1"/>
  <c r="I177" i="1"/>
  <c r="J178" i="1"/>
  <c r="K177" i="1"/>
  <c r="Y177" i="1" l="1"/>
  <c r="P177" i="1"/>
  <c r="L177" i="1"/>
  <c r="S177" i="1" s="1"/>
  <c r="H177" i="1"/>
  <c r="O177" i="1"/>
  <c r="E177" i="1"/>
  <c r="Z177" i="1"/>
  <c r="X177" i="1"/>
  <c r="R177" i="1"/>
  <c r="G177" i="1"/>
  <c r="F177" i="1"/>
  <c r="W177" i="1"/>
  <c r="Q177" i="1"/>
  <c r="J179" i="1"/>
  <c r="I178" i="1"/>
  <c r="K178" i="1"/>
  <c r="C176" i="1"/>
  <c r="M176" i="1" s="1"/>
  <c r="U176" i="1" s="1"/>
  <c r="C177" i="1" l="1"/>
  <c r="M177" i="1" s="1"/>
  <c r="U177" i="1" s="1"/>
  <c r="J180" i="1"/>
  <c r="K179" i="1"/>
  <c r="I179" i="1"/>
  <c r="Z178" i="1"/>
  <c r="Q178" i="1"/>
  <c r="E178" i="1"/>
  <c r="Y178" i="1"/>
  <c r="H178" i="1"/>
  <c r="X178" i="1"/>
  <c r="R178" i="1"/>
  <c r="L178" i="1"/>
  <c r="D178" i="1" s="1"/>
  <c r="N178" i="1" s="1"/>
  <c r="V178" i="1" s="1"/>
  <c r="G178" i="1"/>
  <c r="W178" i="1"/>
  <c r="P178" i="1"/>
  <c r="F178" i="1"/>
  <c r="O178" i="1"/>
  <c r="D177" i="1"/>
  <c r="N177" i="1" s="1"/>
  <c r="V177" i="1" s="1"/>
  <c r="S178" i="1" l="1"/>
  <c r="C178" i="1"/>
  <c r="M178" i="1" s="1"/>
  <c r="U178" i="1" s="1"/>
  <c r="W179" i="1"/>
  <c r="R179" i="1"/>
  <c r="F179" i="1"/>
  <c r="X179" i="1"/>
  <c r="Q179" i="1"/>
  <c r="L179" i="1"/>
  <c r="S179" i="1" s="1"/>
  <c r="G179" i="1"/>
  <c r="P179" i="1"/>
  <c r="E179" i="1"/>
  <c r="Z179" i="1"/>
  <c r="O179" i="1"/>
  <c r="H179" i="1"/>
  <c r="Y179" i="1"/>
  <c r="K180" i="1"/>
  <c r="I180" i="1"/>
  <c r="J181" i="1"/>
  <c r="D179" i="1" l="1"/>
  <c r="N179" i="1" s="1"/>
  <c r="V179" i="1" s="1"/>
  <c r="C179" i="1"/>
  <c r="M179" i="1" s="1"/>
  <c r="U179" i="1" s="1"/>
  <c r="X180" i="1"/>
  <c r="O180" i="1"/>
  <c r="G180" i="1"/>
  <c r="P180" i="1"/>
  <c r="E180" i="1"/>
  <c r="Z180" i="1"/>
  <c r="Y180" i="1"/>
  <c r="R180" i="1"/>
  <c r="H180" i="1"/>
  <c r="F180" i="1"/>
  <c r="W180" i="1"/>
  <c r="Q180" i="1"/>
  <c r="L180" i="1"/>
  <c r="I181" i="1"/>
  <c r="J182" i="1"/>
  <c r="K181" i="1"/>
  <c r="S180" i="1" l="1"/>
  <c r="C180" i="1"/>
  <c r="M180" i="1" s="1"/>
  <c r="U180" i="1" s="1"/>
  <c r="D180" i="1"/>
  <c r="N180" i="1" s="1"/>
  <c r="V180" i="1" s="1"/>
  <c r="Y181" i="1"/>
  <c r="P181" i="1"/>
  <c r="L181" i="1"/>
  <c r="S181" i="1" s="1"/>
  <c r="H181" i="1"/>
  <c r="Z181" i="1"/>
  <c r="X181" i="1"/>
  <c r="R181" i="1"/>
  <c r="G181" i="1"/>
  <c r="W181" i="1"/>
  <c r="Q181" i="1"/>
  <c r="F181" i="1"/>
  <c r="E181" i="1"/>
  <c r="O181" i="1"/>
  <c r="J183" i="1"/>
  <c r="I182" i="1"/>
  <c r="K182" i="1"/>
  <c r="C181" i="1" l="1"/>
  <c r="M181" i="1" s="1"/>
  <c r="U181" i="1" s="1"/>
  <c r="D181" i="1"/>
  <c r="N181" i="1" s="1"/>
  <c r="V181" i="1" s="1"/>
  <c r="Z182" i="1"/>
  <c r="Q182" i="1"/>
  <c r="E182" i="1"/>
  <c r="X182" i="1"/>
  <c r="R182" i="1"/>
  <c r="L182" i="1"/>
  <c r="S182" i="1" s="1"/>
  <c r="G182" i="1"/>
  <c r="W182" i="1"/>
  <c r="P182" i="1"/>
  <c r="F182" i="1"/>
  <c r="O182" i="1"/>
  <c r="Y182" i="1"/>
  <c r="H182" i="1"/>
  <c r="K183" i="1"/>
  <c r="I183" i="1"/>
  <c r="J184" i="1"/>
  <c r="W183" i="1" l="1"/>
  <c r="R183" i="1"/>
  <c r="F183" i="1"/>
  <c r="P183" i="1"/>
  <c r="E183" i="1"/>
  <c r="Z183" i="1"/>
  <c r="O183" i="1"/>
  <c r="Y183" i="1"/>
  <c r="H183" i="1"/>
  <c r="X183" i="1"/>
  <c r="Q183" i="1"/>
  <c r="L183" i="1"/>
  <c r="G183" i="1"/>
  <c r="D182" i="1"/>
  <c r="N182" i="1" s="1"/>
  <c r="V182" i="1" s="1"/>
  <c r="K184" i="1"/>
  <c r="I184" i="1"/>
  <c r="J185" i="1"/>
  <c r="C182" i="1"/>
  <c r="M182" i="1" s="1"/>
  <c r="U182" i="1" s="1"/>
  <c r="S183" i="1" l="1"/>
  <c r="D183" i="1"/>
  <c r="N183" i="1" s="1"/>
  <c r="V183" i="1" s="1"/>
  <c r="C183" i="1"/>
  <c r="M183" i="1" s="1"/>
  <c r="U183" i="1" s="1"/>
  <c r="J186" i="1"/>
  <c r="K185" i="1"/>
  <c r="I185" i="1"/>
  <c r="X184" i="1"/>
  <c r="O184" i="1"/>
  <c r="G184" i="1"/>
  <c r="Z184" i="1"/>
  <c r="Y184" i="1"/>
  <c r="R184" i="1"/>
  <c r="H184" i="1"/>
  <c r="W184" i="1"/>
  <c r="Q184" i="1"/>
  <c r="L184" i="1"/>
  <c r="S184" i="1" s="1"/>
  <c r="F184" i="1"/>
  <c r="P184" i="1"/>
  <c r="E184" i="1"/>
  <c r="D184" i="1" l="1"/>
  <c r="N184" i="1" s="1"/>
  <c r="V184" i="1" s="1"/>
  <c r="C184" i="1"/>
  <c r="M184" i="1" s="1"/>
  <c r="U184" i="1" s="1"/>
  <c r="Y185" i="1"/>
  <c r="P185" i="1"/>
  <c r="L185" i="1"/>
  <c r="S185" i="1" s="1"/>
  <c r="H185" i="1"/>
  <c r="X185" i="1"/>
  <c r="R185" i="1"/>
  <c r="G185" i="1"/>
  <c r="W185" i="1"/>
  <c r="Q185" i="1"/>
  <c r="F185" i="1"/>
  <c r="O185" i="1"/>
  <c r="E185" i="1"/>
  <c r="Z185" i="1"/>
  <c r="C185" i="1"/>
  <c r="M185" i="1" s="1"/>
  <c r="U185" i="1" s="1"/>
  <c r="J187" i="1"/>
  <c r="I186" i="1"/>
  <c r="K186" i="1"/>
  <c r="D185" i="1" l="1"/>
  <c r="N185" i="1" s="1"/>
  <c r="V185" i="1" s="1"/>
  <c r="Z186" i="1"/>
  <c r="Q186" i="1"/>
  <c r="E186" i="1"/>
  <c r="W186" i="1"/>
  <c r="P186" i="1"/>
  <c r="F186" i="1"/>
  <c r="O186" i="1"/>
  <c r="Y186" i="1"/>
  <c r="H186" i="1"/>
  <c r="R186" i="1"/>
  <c r="L186" i="1"/>
  <c r="G186" i="1"/>
  <c r="X186" i="1"/>
  <c r="I187" i="1"/>
  <c r="J188" i="1"/>
  <c r="K187" i="1"/>
  <c r="S186" i="1" l="1"/>
  <c r="D186" i="1"/>
  <c r="N186" i="1" s="1"/>
  <c r="V186" i="1" s="1"/>
  <c r="C186" i="1"/>
  <c r="M186" i="1" s="1"/>
  <c r="U186" i="1" s="1"/>
  <c r="W187" i="1"/>
  <c r="R187" i="1"/>
  <c r="F187" i="1"/>
  <c r="Z187" i="1"/>
  <c r="O187" i="1"/>
  <c r="Y187" i="1"/>
  <c r="H187" i="1"/>
  <c r="X187" i="1"/>
  <c r="Q187" i="1"/>
  <c r="L187" i="1"/>
  <c r="G187" i="1"/>
  <c r="P187" i="1"/>
  <c r="E187" i="1"/>
  <c r="K188" i="1"/>
  <c r="J189" i="1"/>
  <c r="I188" i="1"/>
  <c r="S187" i="1" l="1"/>
  <c r="D187" i="1"/>
  <c r="N187" i="1" s="1"/>
  <c r="V187" i="1" s="1"/>
  <c r="C187" i="1"/>
  <c r="M187" i="1" s="1"/>
  <c r="U187" i="1" s="1"/>
  <c r="X188" i="1"/>
  <c r="O188" i="1"/>
  <c r="G188" i="1"/>
  <c r="Y188" i="1"/>
  <c r="R188" i="1"/>
  <c r="H188" i="1"/>
  <c r="W188" i="1"/>
  <c r="Q188" i="1"/>
  <c r="L188" i="1"/>
  <c r="F188" i="1"/>
  <c r="P188" i="1"/>
  <c r="E188" i="1"/>
  <c r="Z188" i="1"/>
  <c r="J190" i="1"/>
  <c r="K189" i="1"/>
  <c r="I189" i="1"/>
  <c r="S188" i="1" l="1"/>
  <c r="C188" i="1"/>
  <c r="M188" i="1" s="1"/>
  <c r="U188" i="1" s="1"/>
  <c r="J191" i="1"/>
  <c r="I190" i="1"/>
  <c r="K190" i="1"/>
  <c r="D188" i="1"/>
  <c r="N188" i="1" s="1"/>
  <c r="V188" i="1" s="1"/>
  <c r="Y189" i="1"/>
  <c r="P189" i="1"/>
  <c r="L189" i="1"/>
  <c r="S189" i="1" s="1"/>
  <c r="H189" i="1"/>
  <c r="W189" i="1"/>
  <c r="Q189" i="1"/>
  <c r="F189" i="1"/>
  <c r="O189" i="1"/>
  <c r="E189" i="1"/>
  <c r="Z189" i="1"/>
  <c r="G189" i="1"/>
  <c r="X189" i="1"/>
  <c r="R189" i="1"/>
  <c r="Z190" i="1" l="1"/>
  <c r="Q190" i="1"/>
  <c r="E190" i="1"/>
  <c r="O190" i="1"/>
  <c r="Y190" i="1"/>
  <c r="H190" i="1"/>
  <c r="X190" i="1"/>
  <c r="R190" i="1"/>
  <c r="L190" i="1"/>
  <c r="G190" i="1"/>
  <c r="F190" i="1"/>
  <c r="W190" i="1"/>
  <c r="P190" i="1"/>
  <c r="D189" i="1"/>
  <c r="N189" i="1" s="1"/>
  <c r="V189" i="1" s="1"/>
  <c r="C189" i="1"/>
  <c r="M189" i="1" s="1"/>
  <c r="U189" i="1" s="1"/>
  <c r="J192" i="1"/>
  <c r="K191" i="1"/>
  <c r="I191" i="1"/>
  <c r="S190" i="1" l="1"/>
  <c r="D190" i="1"/>
  <c r="N190" i="1" s="1"/>
  <c r="V190" i="1" s="1"/>
  <c r="C190" i="1"/>
  <c r="M190" i="1" s="1"/>
  <c r="U190" i="1" s="1"/>
  <c r="W191" i="1"/>
  <c r="R191" i="1"/>
  <c r="F191" i="1"/>
  <c r="Y191" i="1"/>
  <c r="H191" i="1"/>
  <c r="X191" i="1"/>
  <c r="Q191" i="1"/>
  <c r="L191" i="1"/>
  <c r="G191" i="1"/>
  <c r="P191" i="1"/>
  <c r="E191" i="1"/>
  <c r="Z191" i="1"/>
  <c r="O191" i="1"/>
  <c r="K192" i="1"/>
  <c r="J193" i="1"/>
  <c r="I192" i="1"/>
  <c r="S191" i="1" l="1"/>
  <c r="C191" i="1"/>
  <c r="M191" i="1" s="1"/>
  <c r="U191" i="1" s="1"/>
  <c r="X192" i="1"/>
  <c r="O192" i="1"/>
  <c r="G192" i="1"/>
  <c r="W192" i="1"/>
  <c r="Q192" i="1"/>
  <c r="L192" i="1"/>
  <c r="D192" i="1" s="1"/>
  <c r="N192" i="1" s="1"/>
  <c r="V192" i="1" s="1"/>
  <c r="F192" i="1"/>
  <c r="P192" i="1"/>
  <c r="E192" i="1"/>
  <c r="Z192" i="1"/>
  <c r="H192" i="1"/>
  <c r="Y192" i="1"/>
  <c r="R192" i="1"/>
  <c r="I193" i="1"/>
  <c r="K193" i="1"/>
  <c r="J194" i="1"/>
  <c r="D191" i="1"/>
  <c r="N191" i="1" s="1"/>
  <c r="V191" i="1" s="1"/>
  <c r="S192" i="1" l="1"/>
  <c r="C192" i="1"/>
  <c r="M192" i="1" s="1"/>
  <c r="U192" i="1" s="1"/>
  <c r="J195" i="1"/>
  <c r="I194" i="1"/>
  <c r="K194" i="1"/>
  <c r="Y193" i="1"/>
  <c r="P193" i="1"/>
  <c r="L193" i="1"/>
  <c r="S193" i="1" s="1"/>
  <c r="H193" i="1"/>
  <c r="O193" i="1"/>
  <c r="E193" i="1"/>
  <c r="Z193" i="1"/>
  <c r="X193" i="1"/>
  <c r="R193" i="1"/>
  <c r="G193" i="1"/>
  <c r="F193" i="1"/>
  <c r="W193" i="1"/>
  <c r="Q193" i="1"/>
  <c r="D193" i="1" l="1"/>
  <c r="N193" i="1" s="1"/>
  <c r="V193" i="1" s="1"/>
  <c r="C193" i="1"/>
  <c r="M193" i="1" s="1"/>
  <c r="U193" i="1" s="1"/>
  <c r="Z194" i="1"/>
  <c r="Q194" i="1"/>
  <c r="E194" i="1"/>
  <c r="Y194" i="1"/>
  <c r="H194" i="1"/>
  <c r="X194" i="1"/>
  <c r="R194" i="1"/>
  <c r="L194" i="1"/>
  <c r="S194" i="1" s="1"/>
  <c r="G194" i="1"/>
  <c r="W194" i="1"/>
  <c r="P194" i="1"/>
  <c r="F194" i="1"/>
  <c r="O194" i="1"/>
  <c r="J196" i="1"/>
  <c r="K195" i="1"/>
  <c r="I195" i="1"/>
  <c r="K196" i="1" l="1"/>
  <c r="I196" i="1"/>
  <c r="J197" i="1"/>
  <c r="W195" i="1"/>
  <c r="R195" i="1"/>
  <c r="F195" i="1"/>
  <c r="X195" i="1"/>
  <c r="Q195" i="1"/>
  <c r="L195" i="1"/>
  <c r="S195" i="1" s="1"/>
  <c r="G195" i="1"/>
  <c r="P195" i="1"/>
  <c r="E195" i="1"/>
  <c r="Z195" i="1"/>
  <c r="O195" i="1"/>
  <c r="D195" i="1"/>
  <c r="N195" i="1" s="1"/>
  <c r="V195" i="1" s="1"/>
  <c r="Y195" i="1"/>
  <c r="C195" i="1"/>
  <c r="M195" i="1" s="1"/>
  <c r="U195" i="1" s="1"/>
  <c r="H195" i="1"/>
  <c r="D194" i="1"/>
  <c r="N194" i="1" s="1"/>
  <c r="V194" i="1" s="1"/>
  <c r="C194" i="1"/>
  <c r="M194" i="1" s="1"/>
  <c r="U194" i="1" s="1"/>
  <c r="I197" i="1" l="1"/>
  <c r="J198" i="1"/>
  <c r="K197" i="1"/>
  <c r="X196" i="1"/>
  <c r="O196" i="1"/>
  <c r="G196" i="1"/>
  <c r="P196" i="1"/>
  <c r="E196" i="1"/>
  <c r="Z196" i="1"/>
  <c r="Y196" i="1"/>
  <c r="R196" i="1"/>
  <c r="H196" i="1"/>
  <c r="W196" i="1"/>
  <c r="Q196" i="1"/>
  <c r="L196" i="1"/>
  <c r="S196" i="1" s="1"/>
  <c r="F196" i="1"/>
  <c r="C196" i="1" l="1"/>
  <c r="M196" i="1" s="1"/>
  <c r="U196" i="1" s="1"/>
  <c r="Y197" i="1"/>
  <c r="P197" i="1"/>
  <c r="L197" i="1"/>
  <c r="S197" i="1" s="1"/>
  <c r="H197" i="1"/>
  <c r="Z197" i="1"/>
  <c r="X197" i="1"/>
  <c r="R197" i="1"/>
  <c r="G197" i="1"/>
  <c r="W197" i="1"/>
  <c r="Q197" i="1"/>
  <c r="F197" i="1"/>
  <c r="O197" i="1"/>
  <c r="E197" i="1"/>
  <c r="D196" i="1"/>
  <c r="N196" i="1" s="1"/>
  <c r="V196" i="1" s="1"/>
  <c r="J199" i="1"/>
  <c r="I198" i="1"/>
  <c r="K198" i="1"/>
  <c r="C197" i="1" l="1"/>
  <c r="M197" i="1" s="1"/>
  <c r="U197" i="1" s="1"/>
  <c r="D197" i="1"/>
  <c r="N197" i="1" s="1"/>
  <c r="V197" i="1" s="1"/>
  <c r="Z198" i="1"/>
  <c r="Q198" i="1"/>
  <c r="E198" i="1"/>
  <c r="X198" i="1"/>
  <c r="R198" i="1"/>
  <c r="L198" i="1"/>
  <c r="S198" i="1" s="1"/>
  <c r="G198" i="1"/>
  <c r="W198" i="1"/>
  <c r="P198" i="1"/>
  <c r="F198" i="1"/>
  <c r="O198" i="1"/>
  <c r="H198" i="1"/>
  <c r="Y198" i="1"/>
  <c r="K199" i="1"/>
  <c r="I199" i="1"/>
  <c r="J200" i="1"/>
  <c r="W199" i="1" l="1"/>
  <c r="R199" i="1"/>
  <c r="F199" i="1"/>
  <c r="P199" i="1"/>
  <c r="E199" i="1"/>
  <c r="Z199" i="1"/>
  <c r="O199" i="1"/>
  <c r="Y199" i="1"/>
  <c r="H199" i="1"/>
  <c r="Q199" i="1"/>
  <c r="L199" i="1"/>
  <c r="G199" i="1"/>
  <c r="X199" i="1"/>
  <c r="D198" i="1"/>
  <c r="N198" i="1" s="1"/>
  <c r="V198" i="1" s="1"/>
  <c r="J201" i="1"/>
  <c r="K200" i="1"/>
  <c r="I200" i="1"/>
  <c r="C198" i="1"/>
  <c r="M198" i="1" s="1"/>
  <c r="U198" i="1" s="1"/>
  <c r="S199" i="1" l="1"/>
  <c r="D199" i="1"/>
  <c r="N199" i="1" s="1"/>
  <c r="V199" i="1" s="1"/>
  <c r="C199" i="1"/>
  <c r="M199" i="1" s="1"/>
  <c r="U199" i="1" s="1"/>
  <c r="Z200" i="1"/>
  <c r="Q200" i="1"/>
  <c r="Y200" i="1"/>
  <c r="P200" i="1"/>
  <c r="X200" i="1"/>
  <c r="O200" i="1"/>
  <c r="G200" i="1"/>
  <c r="R200" i="1"/>
  <c r="H200" i="1"/>
  <c r="L200" i="1"/>
  <c r="S200" i="1" s="1"/>
  <c r="F200" i="1"/>
  <c r="W200" i="1"/>
  <c r="E200" i="1"/>
  <c r="J202" i="1"/>
  <c r="I201" i="1"/>
  <c r="K201" i="1"/>
  <c r="C200" i="1" l="1"/>
  <c r="M200" i="1" s="1"/>
  <c r="U200" i="1" s="1"/>
  <c r="W201" i="1"/>
  <c r="R201" i="1"/>
  <c r="F201" i="1"/>
  <c r="Z201" i="1"/>
  <c r="Q201" i="1"/>
  <c r="E201" i="1"/>
  <c r="Y201" i="1"/>
  <c r="P201" i="1"/>
  <c r="L201" i="1"/>
  <c r="S201" i="1" s="1"/>
  <c r="H201" i="1"/>
  <c r="D201" i="1"/>
  <c r="N201" i="1" s="1"/>
  <c r="V201" i="1" s="1"/>
  <c r="X201" i="1"/>
  <c r="G201" i="1"/>
  <c r="C201" i="1"/>
  <c r="M201" i="1" s="1"/>
  <c r="U201" i="1" s="1"/>
  <c r="O201" i="1"/>
  <c r="K202" i="1"/>
  <c r="J203" i="1"/>
  <c r="I202" i="1"/>
  <c r="D200" i="1"/>
  <c r="N200" i="1" s="1"/>
  <c r="V200" i="1" s="1"/>
  <c r="K203" i="1" l="1"/>
  <c r="I203" i="1"/>
  <c r="J204" i="1"/>
  <c r="X202" i="1"/>
  <c r="O202" i="1"/>
  <c r="G202" i="1"/>
  <c r="W202" i="1"/>
  <c r="R202" i="1"/>
  <c r="F202" i="1"/>
  <c r="Z202" i="1"/>
  <c r="Q202" i="1"/>
  <c r="E202" i="1"/>
  <c r="P202" i="1"/>
  <c r="L202" i="1"/>
  <c r="S202" i="1" s="1"/>
  <c r="Y202" i="1"/>
  <c r="H202" i="1"/>
  <c r="C202" i="1" l="1"/>
  <c r="M202" i="1" s="1"/>
  <c r="U202" i="1" s="1"/>
  <c r="J205" i="1"/>
  <c r="I204" i="1"/>
  <c r="K204" i="1"/>
  <c r="D202" i="1"/>
  <c r="N202" i="1" s="1"/>
  <c r="V202" i="1" s="1"/>
  <c r="Y203" i="1"/>
  <c r="P203" i="1"/>
  <c r="L203" i="1"/>
  <c r="S203" i="1" s="1"/>
  <c r="H203" i="1"/>
  <c r="X203" i="1"/>
  <c r="O203" i="1"/>
  <c r="G203" i="1"/>
  <c r="W203" i="1"/>
  <c r="R203" i="1"/>
  <c r="F203" i="1"/>
  <c r="Z203" i="1"/>
  <c r="E203" i="1"/>
  <c r="Q203" i="1"/>
  <c r="C203" i="1" l="1"/>
  <c r="M203" i="1" s="1"/>
  <c r="U203" i="1" s="1"/>
  <c r="D203" i="1"/>
  <c r="N203" i="1" s="1"/>
  <c r="V203" i="1" s="1"/>
  <c r="Z204" i="1"/>
  <c r="Q204" i="1"/>
  <c r="E204" i="1"/>
  <c r="Y204" i="1"/>
  <c r="P204" i="1"/>
  <c r="L204" i="1"/>
  <c r="S204" i="1" s="1"/>
  <c r="H204" i="1"/>
  <c r="X204" i="1"/>
  <c r="O204" i="1"/>
  <c r="G204" i="1"/>
  <c r="W204" i="1"/>
  <c r="F204" i="1"/>
  <c r="R204" i="1"/>
  <c r="J206" i="1"/>
  <c r="I205" i="1"/>
  <c r="K205" i="1"/>
  <c r="C204" i="1" l="1"/>
  <c r="M204" i="1" s="1"/>
  <c r="U204" i="1" s="1"/>
  <c r="D204" i="1"/>
  <c r="N204" i="1" s="1"/>
  <c r="V204" i="1" s="1"/>
  <c r="W205" i="1"/>
  <c r="R205" i="1"/>
  <c r="F205" i="1"/>
  <c r="Z205" i="1"/>
  <c r="Q205" i="1"/>
  <c r="E205" i="1"/>
  <c r="Y205" i="1"/>
  <c r="P205" i="1"/>
  <c r="L205" i="1"/>
  <c r="S205" i="1" s="1"/>
  <c r="H205" i="1"/>
  <c r="O205" i="1"/>
  <c r="X205" i="1"/>
  <c r="G205" i="1"/>
  <c r="C205" i="1"/>
  <c r="M205" i="1" s="1"/>
  <c r="U205" i="1" s="1"/>
  <c r="K206" i="1"/>
  <c r="J207" i="1"/>
  <c r="I206" i="1"/>
  <c r="D205" i="1" l="1"/>
  <c r="N205" i="1" s="1"/>
  <c r="V205" i="1" s="1"/>
  <c r="X206" i="1"/>
  <c r="O206" i="1"/>
  <c r="G206" i="1"/>
  <c r="W206" i="1"/>
  <c r="R206" i="1"/>
  <c r="F206" i="1"/>
  <c r="Z206" i="1"/>
  <c r="Q206" i="1"/>
  <c r="E206" i="1"/>
  <c r="Y206" i="1"/>
  <c r="H206" i="1"/>
  <c r="P206" i="1"/>
  <c r="L206" i="1"/>
  <c r="K207" i="1"/>
  <c r="J208" i="1"/>
  <c r="I207" i="1"/>
  <c r="S206" i="1" l="1"/>
  <c r="C206" i="1"/>
  <c r="M206" i="1" s="1"/>
  <c r="U206" i="1" s="1"/>
  <c r="Y207" i="1"/>
  <c r="P207" i="1"/>
  <c r="L207" i="1"/>
  <c r="S207" i="1" s="1"/>
  <c r="H207" i="1"/>
  <c r="X207" i="1"/>
  <c r="O207" i="1"/>
  <c r="G207" i="1"/>
  <c r="W207" i="1"/>
  <c r="R207" i="1"/>
  <c r="F207" i="1"/>
  <c r="Q207" i="1"/>
  <c r="Z207" i="1"/>
  <c r="E207" i="1"/>
  <c r="J209" i="1"/>
  <c r="I208" i="1"/>
  <c r="K208" i="1"/>
  <c r="D206" i="1"/>
  <c r="N206" i="1" s="1"/>
  <c r="V206" i="1" s="1"/>
  <c r="J210" i="1" l="1"/>
  <c r="I209" i="1"/>
  <c r="K209" i="1"/>
  <c r="Z208" i="1"/>
  <c r="Q208" i="1"/>
  <c r="E208" i="1"/>
  <c r="Y208" i="1"/>
  <c r="P208" i="1"/>
  <c r="L208" i="1"/>
  <c r="S208" i="1" s="1"/>
  <c r="H208" i="1"/>
  <c r="X208" i="1"/>
  <c r="O208" i="1"/>
  <c r="G208" i="1"/>
  <c r="W208" i="1"/>
  <c r="F208" i="1"/>
  <c r="R208" i="1"/>
  <c r="C207" i="1"/>
  <c r="M207" i="1" s="1"/>
  <c r="U207" i="1" s="1"/>
  <c r="D207" i="1"/>
  <c r="N207" i="1" s="1"/>
  <c r="V207" i="1" s="1"/>
  <c r="W209" i="1" l="1"/>
  <c r="R209" i="1"/>
  <c r="F209" i="1"/>
  <c r="Z209" i="1"/>
  <c r="Q209" i="1"/>
  <c r="E209" i="1"/>
  <c r="Y209" i="1"/>
  <c r="P209" i="1"/>
  <c r="L209" i="1"/>
  <c r="S209" i="1" s="1"/>
  <c r="H209" i="1"/>
  <c r="O209" i="1"/>
  <c r="G209" i="1"/>
  <c r="X209" i="1"/>
  <c r="C208" i="1"/>
  <c r="M208" i="1" s="1"/>
  <c r="U208" i="1" s="1"/>
  <c r="D208" i="1"/>
  <c r="N208" i="1" s="1"/>
  <c r="V208" i="1" s="1"/>
  <c r="J211" i="1"/>
  <c r="K210" i="1"/>
  <c r="I210" i="1"/>
  <c r="C209" i="1" l="1"/>
  <c r="M209" i="1" s="1"/>
  <c r="U209" i="1" s="1"/>
  <c r="D209" i="1"/>
  <c r="N209" i="1" s="1"/>
  <c r="V209" i="1" s="1"/>
  <c r="Z210" i="1"/>
  <c r="Q210" i="1"/>
  <c r="W210" i="1"/>
  <c r="P210" i="1"/>
  <c r="G210" i="1"/>
  <c r="O210" i="1"/>
  <c r="F210" i="1"/>
  <c r="Y210" i="1"/>
  <c r="E210" i="1"/>
  <c r="L210" i="1"/>
  <c r="H210" i="1"/>
  <c r="X210" i="1"/>
  <c r="R210" i="1"/>
  <c r="I211" i="1"/>
  <c r="J212" i="1"/>
  <c r="K211" i="1"/>
  <c r="S210" i="1" l="1"/>
  <c r="C210" i="1"/>
  <c r="M210" i="1" s="1"/>
  <c r="U210" i="1" s="1"/>
  <c r="D210" i="1"/>
  <c r="N210" i="1" s="1"/>
  <c r="V210" i="1" s="1"/>
  <c r="W211" i="1"/>
  <c r="R211" i="1"/>
  <c r="F211" i="1"/>
  <c r="Z211" i="1"/>
  <c r="O211" i="1"/>
  <c r="Y211" i="1"/>
  <c r="H211" i="1"/>
  <c r="X211" i="1"/>
  <c r="Q211" i="1"/>
  <c r="L211" i="1"/>
  <c r="S211" i="1" s="1"/>
  <c r="G211" i="1"/>
  <c r="E211" i="1"/>
  <c r="P211" i="1"/>
  <c r="K212" i="1"/>
  <c r="J213" i="1"/>
  <c r="I212" i="1"/>
  <c r="J214" i="1" l="1"/>
  <c r="K213" i="1"/>
  <c r="I213" i="1"/>
  <c r="X212" i="1"/>
  <c r="O212" i="1"/>
  <c r="G212" i="1"/>
  <c r="Y212" i="1"/>
  <c r="R212" i="1"/>
  <c r="H212" i="1"/>
  <c r="W212" i="1"/>
  <c r="Q212" i="1"/>
  <c r="L212" i="1"/>
  <c r="S212" i="1" s="1"/>
  <c r="F212" i="1"/>
  <c r="P212" i="1"/>
  <c r="E212" i="1"/>
  <c r="Z212" i="1"/>
  <c r="C211" i="1"/>
  <c r="M211" i="1" s="1"/>
  <c r="U211" i="1" s="1"/>
  <c r="D211" i="1"/>
  <c r="N211" i="1" s="1"/>
  <c r="V211" i="1" s="1"/>
  <c r="D212" i="1" l="1"/>
  <c r="N212" i="1" s="1"/>
  <c r="V212" i="1" s="1"/>
  <c r="C212" i="1"/>
  <c r="M212" i="1" s="1"/>
  <c r="U212" i="1" s="1"/>
  <c r="Y213" i="1"/>
  <c r="P213" i="1"/>
  <c r="L213" i="1"/>
  <c r="S213" i="1" s="1"/>
  <c r="H213" i="1"/>
  <c r="W213" i="1"/>
  <c r="Q213" i="1"/>
  <c r="F213" i="1"/>
  <c r="O213" i="1"/>
  <c r="E213" i="1"/>
  <c r="Z213" i="1"/>
  <c r="C213" i="1"/>
  <c r="M213" i="1" s="1"/>
  <c r="U213" i="1" s="1"/>
  <c r="G213" i="1"/>
  <c r="X213" i="1"/>
  <c r="R213" i="1"/>
  <c r="J215" i="1"/>
  <c r="I214" i="1"/>
  <c r="K214" i="1"/>
  <c r="D213" i="1" l="1"/>
  <c r="N213" i="1" s="1"/>
  <c r="V213" i="1" s="1"/>
  <c r="Z214" i="1"/>
  <c r="Q214" i="1"/>
  <c r="E214" i="1"/>
  <c r="O214" i="1"/>
  <c r="Y214" i="1"/>
  <c r="H214" i="1"/>
  <c r="X214" i="1"/>
  <c r="R214" i="1"/>
  <c r="L214" i="1"/>
  <c r="G214" i="1"/>
  <c r="F214" i="1"/>
  <c r="W214" i="1"/>
  <c r="P214" i="1"/>
  <c r="J216" i="1"/>
  <c r="K215" i="1"/>
  <c r="I215" i="1"/>
  <c r="S214" i="1" l="1"/>
  <c r="D214" i="1"/>
  <c r="N214" i="1" s="1"/>
  <c r="V214" i="1" s="1"/>
  <c r="C214" i="1"/>
  <c r="M214" i="1" s="1"/>
  <c r="U214" i="1" s="1"/>
  <c r="K216" i="1"/>
  <c r="J217" i="1"/>
  <c r="I216" i="1"/>
  <c r="W215" i="1"/>
  <c r="R215" i="1"/>
  <c r="F215" i="1"/>
  <c r="Y215" i="1"/>
  <c r="H215" i="1"/>
  <c r="X215" i="1"/>
  <c r="Q215" i="1"/>
  <c r="L215" i="1"/>
  <c r="S215" i="1" s="1"/>
  <c r="G215" i="1"/>
  <c r="P215" i="1"/>
  <c r="E215" i="1"/>
  <c r="Z215" i="1"/>
  <c r="D215" i="1"/>
  <c r="N215" i="1" s="1"/>
  <c r="V215" i="1" s="1"/>
  <c r="O215" i="1"/>
  <c r="C215" i="1" l="1"/>
  <c r="M215" i="1" s="1"/>
  <c r="U215" i="1" s="1"/>
  <c r="J218" i="1"/>
  <c r="K217" i="1"/>
  <c r="I217" i="1"/>
  <c r="X216" i="1"/>
  <c r="O216" i="1"/>
  <c r="G216" i="1"/>
  <c r="W216" i="1"/>
  <c r="Q216" i="1"/>
  <c r="L216" i="1"/>
  <c r="F216" i="1"/>
  <c r="P216" i="1"/>
  <c r="E216" i="1"/>
  <c r="Z216" i="1"/>
  <c r="D216" i="1"/>
  <c r="N216" i="1" s="1"/>
  <c r="V216" i="1" s="1"/>
  <c r="Y216" i="1"/>
  <c r="R216" i="1"/>
  <c r="H216" i="1"/>
  <c r="S216" i="1" l="1"/>
  <c r="C216" i="1"/>
  <c r="M216" i="1" s="1"/>
  <c r="U216" i="1" s="1"/>
  <c r="Y217" i="1"/>
  <c r="P217" i="1"/>
  <c r="L217" i="1"/>
  <c r="S217" i="1" s="1"/>
  <c r="H217" i="1"/>
  <c r="W217" i="1"/>
  <c r="Q217" i="1"/>
  <c r="F217" i="1"/>
  <c r="E217" i="1"/>
  <c r="Z217" i="1"/>
  <c r="R217" i="1"/>
  <c r="X217" i="1"/>
  <c r="O217" i="1"/>
  <c r="G217" i="1"/>
  <c r="J219" i="1"/>
  <c r="I218" i="1"/>
  <c r="K218" i="1"/>
  <c r="I219" i="1" l="1"/>
  <c r="J220" i="1"/>
  <c r="K219" i="1"/>
  <c r="C217" i="1"/>
  <c r="M217" i="1" s="1"/>
  <c r="U217" i="1" s="1"/>
  <c r="D217" i="1"/>
  <c r="N217" i="1" s="1"/>
  <c r="V217" i="1" s="1"/>
  <c r="Z218" i="1"/>
  <c r="Q218" i="1"/>
  <c r="E218" i="1"/>
  <c r="O218" i="1"/>
  <c r="Y218" i="1"/>
  <c r="R218" i="1"/>
  <c r="X218" i="1"/>
  <c r="P218" i="1"/>
  <c r="H218" i="1"/>
  <c r="W218" i="1"/>
  <c r="G218" i="1"/>
  <c r="F218" i="1"/>
  <c r="L218" i="1"/>
  <c r="S218" i="1" s="1"/>
  <c r="W219" i="1" l="1"/>
  <c r="R219" i="1"/>
  <c r="F219" i="1"/>
  <c r="Y219" i="1"/>
  <c r="H219" i="1"/>
  <c r="X219" i="1"/>
  <c r="P219" i="1"/>
  <c r="O219" i="1"/>
  <c r="G219" i="1"/>
  <c r="L219" i="1"/>
  <c r="E219" i="1"/>
  <c r="Z219" i="1"/>
  <c r="Q219" i="1"/>
  <c r="K220" i="1"/>
  <c r="J221" i="1"/>
  <c r="I220" i="1"/>
  <c r="C218" i="1"/>
  <c r="M218" i="1" s="1"/>
  <c r="U218" i="1" s="1"/>
  <c r="D218" i="1"/>
  <c r="N218" i="1" s="1"/>
  <c r="V218" i="1" s="1"/>
  <c r="S219" i="1" l="1"/>
  <c r="C219" i="1"/>
  <c r="M219" i="1" s="1"/>
  <c r="U219" i="1" s="1"/>
  <c r="X220" i="1"/>
  <c r="O220" i="1"/>
  <c r="G220" i="1"/>
  <c r="W220" i="1"/>
  <c r="Q220" i="1"/>
  <c r="L220" i="1"/>
  <c r="D220" i="1" s="1"/>
  <c r="N220" i="1" s="1"/>
  <c r="V220" i="1" s="1"/>
  <c r="F220" i="1"/>
  <c r="H220" i="1"/>
  <c r="E220" i="1"/>
  <c r="Z220" i="1"/>
  <c r="R220" i="1"/>
  <c r="P220" i="1"/>
  <c r="Y220" i="1"/>
  <c r="J222" i="1"/>
  <c r="K221" i="1"/>
  <c r="I221" i="1"/>
  <c r="D219" i="1"/>
  <c r="N219" i="1" s="1"/>
  <c r="V219" i="1" s="1"/>
  <c r="S220" i="1" l="1"/>
  <c r="C220" i="1"/>
  <c r="M220" i="1" s="1"/>
  <c r="U220" i="1" s="1"/>
  <c r="J223" i="1"/>
  <c r="I222" i="1"/>
  <c r="K222" i="1"/>
  <c r="Y221" i="1"/>
  <c r="P221" i="1"/>
  <c r="L221" i="1"/>
  <c r="S221" i="1" s="1"/>
  <c r="H221" i="1"/>
  <c r="O221" i="1"/>
  <c r="E221" i="1"/>
  <c r="F221" i="1"/>
  <c r="Z221" i="1"/>
  <c r="R221" i="1"/>
  <c r="X221" i="1"/>
  <c r="Q221" i="1"/>
  <c r="W221" i="1"/>
  <c r="G221" i="1"/>
  <c r="C221" i="1" l="1"/>
  <c r="M221" i="1" s="1"/>
  <c r="U221" i="1" s="1"/>
  <c r="D221" i="1"/>
  <c r="N221" i="1" s="1"/>
  <c r="V221" i="1" s="1"/>
  <c r="Z222" i="1"/>
  <c r="Q222" i="1"/>
  <c r="E222" i="1"/>
  <c r="Y222" i="1"/>
  <c r="H222" i="1"/>
  <c r="R222" i="1"/>
  <c r="X222" i="1"/>
  <c r="P222" i="1"/>
  <c r="W222" i="1"/>
  <c r="O222" i="1"/>
  <c r="G222" i="1"/>
  <c r="L222" i="1"/>
  <c r="F222" i="1"/>
  <c r="J224" i="1"/>
  <c r="I223" i="1"/>
  <c r="K223" i="1"/>
  <c r="S222" i="1" l="1"/>
  <c r="D222" i="1"/>
  <c r="N222" i="1" s="1"/>
  <c r="V222" i="1" s="1"/>
  <c r="K224" i="1"/>
  <c r="J225" i="1"/>
  <c r="I224" i="1"/>
  <c r="W223" i="1"/>
  <c r="R223" i="1"/>
  <c r="F223" i="1"/>
  <c r="X223" i="1"/>
  <c r="Q223" i="1"/>
  <c r="L223" i="1"/>
  <c r="S223" i="1" s="1"/>
  <c r="G223" i="1"/>
  <c r="Y223" i="1"/>
  <c r="P223" i="1"/>
  <c r="C223" i="1"/>
  <c r="M223" i="1" s="1"/>
  <c r="U223" i="1" s="1"/>
  <c r="O223" i="1"/>
  <c r="H223" i="1"/>
  <c r="E223" i="1"/>
  <c r="D223" i="1"/>
  <c r="N223" i="1" s="1"/>
  <c r="V223" i="1" s="1"/>
  <c r="Z223" i="1"/>
  <c r="C222" i="1"/>
  <c r="M222" i="1" s="1"/>
  <c r="U222" i="1" s="1"/>
  <c r="I225" i="1" l="1"/>
  <c r="J226" i="1"/>
  <c r="K225" i="1"/>
  <c r="X224" i="1"/>
  <c r="O224" i="1"/>
  <c r="G224" i="1"/>
  <c r="P224" i="1"/>
  <c r="E224" i="1"/>
  <c r="W224" i="1"/>
  <c r="H224" i="1"/>
  <c r="F224" i="1"/>
  <c r="Z224" i="1"/>
  <c r="R224" i="1"/>
  <c r="L224" i="1"/>
  <c r="S224" i="1" s="1"/>
  <c r="Y224" i="1"/>
  <c r="Q224" i="1"/>
  <c r="D224" i="1" l="1"/>
  <c r="N224" i="1" s="1"/>
  <c r="V224" i="1" s="1"/>
  <c r="C224" i="1"/>
  <c r="M224" i="1" s="1"/>
  <c r="U224" i="1" s="1"/>
  <c r="Y225" i="1"/>
  <c r="P225" i="1"/>
  <c r="L225" i="1"/>
  <c r="S225" i="1" s="1"/>
  <c r="H225" i="1"/>
  <c r="Z225" i="1"/>
  <c r="F225" i="1"/>
  <c r="R225" i="1"/>
  <c r="E225" i="1"/>
  <c r="X225" i="1"/>
  <c r="Q225" i="1"/>
  <c r="O225" i="1"/>
  <c r="G225" i="1"/>
  <c r="W225" i="1"/>
  <c r="J227" i="1"/>
  <c r="I226" i="1"/>
  <c r="K226" i="1"/>
  <c r="D225" i="1" l="1"/>
  <c r="N225" i="1" s="1"/>
  <c r="V225" i="1" s="1"/>
  <c r="Z226" i="1"/>
  <c r="Q226" i="1"/>
  <c r="E226" i="1"/>
  <c r="X226" i="1"/>
  <c r="R226" i="1"/>
  <c r="L226" i="1"/>
  <c r="S226" i="1" s="1"/>
  <c r="G226" i="1"/>
  <c r="P226" i="1"/>
  <c r="Y226" i="1"/>
  <c r="O226" i="1"/>
  <c r="H226" i="1"/>
  <c r="W226" i="1"/>
  <c r="F226" i="1"/>
  <c r="C225" i="1"/>
  <c r="M225" i="1" s="1"/>
  <c r="U225" i="1" s="1"/>
  <c r="K227" i="1"/>
  <c r="J228" i="1"/>
  <c r="I227" i="1"/>
  <c r="K228" i="1" l="1"/>
  <c r="I228" i="1"/>
  <c r="J229" i="1"/>
  <c r="D226" i="1"/>
  <c r="N226" i="1" s="1"/>
  <c r="V226" i="1" s="1"/>
  <c r="W227" i="1"/>
  <c r="R227" i="1"/>
  <c r="F227" i="1"/>
  <c r="P227" i="1"/>
  <c r="E227" i="1"/>
  <c r="Z227" i="1"/>
  <c r="Y227" i="1"/>
  <c r="H227" i="1"/>
  <c r="Q227" i="1"/>
  <c r="G227" i="1"/>
  <c r="O227" i="1"/>
  <c r="X227" i="1"/>
  <c r="L227" i="1"/>
  <c r="C226" i="1"/>
  <c r="M226" i="1" s="1"/>
  <c r="U226" i="1" s="1"/>
  <c r="S227" i="1" l="1"/>
  <c r="C227" i="1"/>
  <c r="M227" i="1" s="1"/>
  <c r="U227" i="1" s="1"/>
  <c r="D227" i="1"/>
  <c r="N227" i="1" s="1"/>
  <c r="V227" i="1" s="1"/>
  <c r="J230" i="1"/>
  <c r="K229" i="1"/>
  <c r="I229" i="1"/>
  <c r="X228" i="1"/>
  <c r="O228" i="1"/>
  <c r="G228" i="1"/>
  <c r="Z228" i="1"/>
  <c r="Y228" i="1"/>
  <c r="R228" i="1"/>
  <c r="H228" i="1"/>
  <c r="W228" i="1"/>
  <c r="Q228" i="1"/>
  <c r="L228" i="1"/>
  <c r="S228" i="1" s="1"/>
  <c r="F228" i="1"/>
  <c r="E228" i="1"/>
  <c r="P228" i="1"/>
  <c r="D228" i="1" l="1"/>
  <c r="N228" i="1" s="1"/>
  <c r="V228" i="1" s="1"/>
  <c r="C228" i="1"/>
  <c r="M228" i="1" s="1"/>
  <c r="U228" i="1" s="1"/>
  <c r="Y229" i="1"/>
  <c r="P229" i="1"/>
  <c r="L229" i="1"/>
  <c r="S229" i="1" s="1"/>
  <c r="H229" i="1"/>
  <c r="X229" i="1"/>
  <c r="R229" i="1"/>
  <c r="G229" i="1"/>
  <c r="W229" i="1"/>
  <c r="Q229" i="1"/>
  <c r="F229" i="1"/>
  <c r="O229" i="1"/>
  <c r="E229" i="1"/>
  <c r="Z229" i="1"/>
  <c r="J231" i="1"/>
  <c r="I230" i="1"/>
  <c r="K230" i="1"/>
  <c r="C229" i="1" l="1"/>
  <c r="M229" i="1" s="1"/>
  <c r="U229" i="1" s="1"/>
  <c r="D229" i="1"/>
  <c r="N229" i="1" s="1"/>
  <c r="V229" i="1" s="1"/>
  <c r="Z230" i="1"/>
  <c r="Q230" i="1"/>
  <c r="E230" i="1"/>
  <c r="W230" i="1"/>
  <c r="P230" i="1"/>
  <c r="F230" i="1"/>
  <c r="O230" i="1"/>
  <c r="Y230" i="1"/>
  <c r="H230" i="1"/>
  <c r="G230" i="1"/>
  <c r="X230" i="1"/>
  <c r="R230" i="1"/>
  <c r="L230" i="1"/>
  <c r="I231" i="1"/>
  <c r="J232" i="1"/>
  <c r="K231" i="1"/>
  <c r="S230" i="1" l="1"/>
  <c r="D230" i="1"/>
  <c r="N230" i="1" s="1"/>
  <c r="V230" i="1" s="1"/>
  <c r="C230" i="1"/>
  <c r="M230" i="1" s="1"/>
  <c r="U230" i="1" s="1"/>
  <c r="W231" i="1"/>
  <c r="R231" i="1"/>
  <c r="F231" i="1"/>
  <c r="Z231" i="1"/>
  <c r="O231" i="1"/>
  <c r="Y231" i="1"/>
  <c r="H231" i="1"/>
  <c r="X231" i="1"/>
  <c r="Q231" i="1"/>
  <c r="L231" i="1"/>
  <c r="G231" i="1"/>
  <c r="E231" i="1"/>
  <c r="P231" i="1"/>
  <c r="K232" i="1"/>
  <c r="J233" i="1"/>
  <c r="I232" i="1"/>
  <c r="S231" i="1" l="1"/>
  <c r="D231" i="1"/>
  <c r="N231" i="1" s="1"/>
  <c r="V231" i="1" s="1"/>
  <c r="C231" i="1"/>
  <c r="M231" i="1" s="1"/>
  <c r="U231" i="1" s="1"/>
  <c r="X232" i="1"/>
  <c r="O232" i="1"/>
  <c r="G232" i="1"/>
  <c r="Y232" i="1"/>
  <c r="R232" i="1"/>
  <c r="H232" i="1"/>
  <c r="W232" i="1"/>
  <c r="Q232" i="1"/>
  <c r="L232" i="1"/>
  <c r="F232" i="1"/>
  <c r="P232" i="1"/>
  <c r="E232" i="1"/>
  <c r="Z232" i="1"/>
  <c r="J234" i="1"/>
  <c r="K233" i="1"/>
  <c r="I233" i="1"/>
  <c r="S232" i="1" l="1"/>
  <c r="C232" i="1"/>
  <c r="M232" i="1" s="1"/>
  <c r="U232" i="1" s="1"/>
  <c r="J235" i="1"/>
  <c r="I234" i="1"/>
  <c r="K234" i="1"/>
  <c r="Y233" i="1"/>
  <c r="P233" i="1"/>
  <c r="L233" i="1"/>
  <c r="S233" i="1" s="1"/>
  <c r="H233" i="1"/>
  <c r="W233" i="1"/>
  <c r="Q233" i="1"/>
  <c r="F233" i="1"/>
  <c r="O233" i="1"/>
  <c r="E233" i="1"/>
  <c r="Z233" i="1"/>
  <c r="X233" i="1"/>
  <c r="R233" i="1"/>
  <c r="G233" i="1"/>
  <c r="D232" i="1"/>
  <c r="N232" i="1" s="1"/>
  <c r="V232" i="1" s="1"/>
  <c r="Z234" i="1" l="1"/>
  <c r="Q234" i="1"/>
  <c r="E234" i="1"/>
  <c r="O234" i="1"/>
  <c r="Y234" i="1"/>
  <c r="H234" i="1"/>
  <c r="X234" i="1"/>
  <c r="R234" i="1"/>
  <c r="L234" i="1"/>
  <c r="G234" i="1"/>
  <c r="W234" i="1"/>
  <c r="P234" i="1"/>
  <c r="F234" i="1"/>
  <c r="C233" i="1"/>
  <c r="M233" i="1" s="1"/>
  <c r="U233" i="1" s="1"/>
  <c r="D233" i="1"/>
  <c r="N233" i="1" s="1"/>
  <c r="V233" i="1" s="1"/>
  <c r="J236" i="1"/>
  <c r="K235" i="1"/>
  <c r="I235" i="1"/>
  <c r="S234" i="1" l="1"/>
  <c r="D234" i="1"/>
  <c r="N234" i="1" s="1"/>
  <c r="V234" i="1" s="1"/>
  <c r="C234" i="1"/>
  <c r="M234" i="1" s="1"/>
  <c r="U234" i="1" s="1"/>
  <c r="K236" i="1"/>
  <c r="J237" i="1"/>
  <c r="I236" i="1"/>
  <c r="W235" i="1"/>
  <c r="R235" i="1"/>
  <c r="F235" i="1"/>
  <c r="Y235" i="1"/>
  <c r="H235" i="1"/>
  <c r="X235" i="1"/>
  <c r="Q235" i="1"/>
  <c r="L235" i="1"/>
  <c r="D235" i="1" s="1"/>
  <c r="N235" i="1" s="1"/>
  <c r="V235" i="1" s="1"/>
  <c r="G235" i="1"/>
  <c r="P235" i="1"/>
  <c r="E235" i="1"/>
  <c r="O235" i="1"/>
  <c r="Z235" i="1"/>
  <c r="S235" i="1" l="1"/>
  <c r="C235" i="1"/>
  <c r="M235" i="1" s="1"/>
  <c r="U235" i="1" s="1"/>
  <c r="I237" i="1"/>
  <c r="J238" i="1"/>
  <c r="K237" i="1"/>
  <c r="X236" i="1"/>
  <c r="O236" i="1"/>
  <c r="G236" i="1"/>
  <c r="W236" i="1"/>
  <c r="Q236" i="1"/>
  <c r="L236" i="1"/>
  <c r="F236" i="1"/>
  <c r="P236" i="1"/>
  <c r="E236" i="1"/>
  <c r="Z236" i="1"/>
  <c r="D236" i="1"/>
  <c r="N236" i="1" s="1"/>
  <c r="V236" i="1" s="1"/>
  <c r="R236" i="1"/>
  <c r="H236" i="1"/>
  <c r="Y236" i="1"/>
  <c r="S236" i="1" l="1"/>
  <c r="C236" i="1"/>
  <c r="M236" i="1" s="1"/>
  <c r="U236" i="1" s="1"/>
  <c r="J239" i="1"/>
  <c r="I238" i="1"/>
  <c r="K238" i="1"/>
  <c r="Y237" i="1"/>
  <c r="P237" i="1"/>
  <c r="L237" i="1"/>
  <c r="S237" i="1" s="1"/>
  <c r="H237" i="1"/>
  <c r="O237" i="1"/>
  <c r="E237" i="1"/>
  <c r="Z237" i="1"/>
  <c r="X237" i="1"/>
  <c r="R237" i="1"/>
  <c r="G237" i="1"/>
  <c r="Q237" i="1"/>
  <c r="F237" i="1"/>
  <c r="W237" i="1"/>
  <c r="C237" i="1" l="1"/>
  <c r="M237" i="1" s="1"/>
  <c r="U237" i="1" s="1"/>
  <c r="Z238" i="1"/>
  <c r="Q238" i="1"/>
  <c r="E238" i="1"/>
  <c r="Y238" i="1"/>
  <c r="H238" i="1"/>
  <c r="X238" i="1"/>
  <c r="R238" i="1"/>
  <c r="L238" i="1"/>
  <c r="S238" i="1" s="1"/>
  <c r="G238" i="1"/>
  <c r="W238" i="1"/>
  <c r="P238" i="1"/>
  <c r="F238" i="1"/>
  <c r="O238" i="1"/>
  <c r="D237" i="1"/>
  <c r="N237" i="1" s="1"/>
  <c r="V237" i="1" s="1"/>
  <c r="J240" i="1"/>
  <c r="K239" i="1"/>
  <c r="I239" i="1"/>
  <c r="W239" i="1" l="1"/>
  <c r="R239" i="1"/>
  <c r="F239" i="1"/>
  <c r="X239" i="1"/>
  <c r="Q239" i="1"/>
  <c r="L239" i="1"/>
  <c r="S239" i="1" s="1"/>
  <c r="G239" i="1"/>
  <c r="P239" i="1"/>
  <c r="E239" i="1"/>
  <c r="Z239" i="1"/>
  <c r="O239" i="1"/>
  <c r="D239" i="1"/>
  <c r="N239" i="1" s="1"/>
  <c r="V239" i="1" s="1"/>
  <c r="H239" i="1"/>
  <c r="Y239" i="1"/>
  <c r="C239" i="1"/>
  <c r="M239" i="1" s="1"/>
  <c r="U239" i="1" s="1"/>
  <c r="D238" i="1"/>
  <c r="N238" i="1" s="1"/>
  <c r="V238" i="1" s="1"/>
  <c r="K240" i="1"/>
  <c r="I240" i="1"/>
  <c r="J241" i="1"/>
  <c r="C238" i="1"/>
  <c r="M238" i="1" s="1"/>
  <c r="U238" i="1" s="1"/>
  <c r="I241" i="1" l="1"/>
  <c r="J242" i="1"/>
  <c r="K241" i="1"/>
  <c r="X240" i="1"/>
  <c r="O240" i="1"/>
  <c r="G240" i="1"/>
  <c r="P240" i="1"/>
  <c r="E240" i="1"/>
  <c r="Z240" i="1"/>
  <c r="Y240" i="1"/>
  <c r="R240" i="1"/>
  <c r="H240" i="1"/>
  <c r="L240" i="1"/>
  <c r="S240" i="1" s="1"/>
  <c r="F240" i="1"/>
  <c r="W240" i="1"/>
  <c r="Q240" i="1"/>
  <c r="D240" i="1" l="1"/>
  <c r="N240" i="1" s="1"/>
  <c r="V240" i="1" s="1"/>
  <c r="J243" i="1"/>
  <c r="I242" i="1"/>
  <c r="K242" i="1"/>
  <c r="C240" i="1"/>
  <c r="M240" i="1" s="1"/>
  <c r="U240" i="1" s="1"/>
  <c r="Y241" i="1"/>
  <c r="P241" i="1"/>
  <c r="L241" i="1"/>
  <c r="S241" i="1" s="1"/>
  <c r="H241" i="1"/>
  <c r="Z241" i="1"/>
  <c r="X241" i="1"/>
  <c r="R241" i="1"/>
  <c r="G241" i="1"/>
  <c r="W241" i="1"/>
  <c r="Q241" i="1"/>
  <c r="F241" i="1"/>
  <c r="E241" i="1"/>
  <c r="O241" i="1"/>
  <c r="D241" i="1" l="1"/>
  <c r="N241" i="1" s="1"/>
  <c r="V241" i="1" s="1"/>
  <c r="C241" i="1"/>
  <c r="M241" i="1" s="1"/>
  <c r="U241" i="1" s="1"/>
  <c r="K243" i="1"/>
  <c r="I243" i="1"/>
  <c r="J244" i="1"/>
  <c r="Z242" i="1"/>
  <c r="Q242" i="1"/>
  <c r="E242" i="1"/>
  <c r="X242" i="1"/>
  <c r="R242" i="1"/>
  <c r="L242" i="1"/>
  <c r="S242" i="1" s="1"/>
  <c r="G242" i="1"/>
  <c r="W242" i="1"/>
  <c r="P242" i="1"/>
  <c r="F242" i="1"/>
  <c r="O242" i="1"/>
  <c r="H242" i="1"/>
  <c r="Y242" i="1"/>
  <c r="W243" i="1" l="1"/>
  <c r="R243" i="1"/>
  <c r="F243" i="1"/>
  <c r="P243" i="1"/>
  <c r="E243" i="1"/>
  <c r="Z243" i="1"/>
  <c r="O243" i="1"/>
  <c r="Y243" i="1"/>
  <c r="H243" i="1"/>
  <c r="G243" i="1"/>
  <c r="X243" i="1"/>
  <c r="Q243" i="1"/>
  <c r="L243" i="1"/>
  <c r="S243" i="1" s="1"/>
  <c r="K244" i="1"/>
  <c r="I244" i="1"/>
  <c r="J245" i="1"/>
  <c r="D242" i="1"/>
  <c r="N242" i="1" s="1"/>
  <c r="V242" i="1" s="1"/>
  <c r="C242" i="1"/>
  <c r="M242" i="1" s="1"/>
  <c r="U242" i="1" s="1"/>
  <c r="X244" i="1" l="1"/>
  <c r="O244" i="1"/>
  <c r="G244" i="1"/>
  <c r="Z244" i="1"/>
  <c r="Y244" i="1"/>
  <c r="R244" i="1"/>
  <c r="H244" i="1"/>
  <c r="W244" i="1"/>
  <c r="Q244" i="1"/>
  <c r="L244" i="1"/>
  <c r="F244" i="1"/>
  <c r="E244" i="1"/>
  <c r="P244" i="1"/>
  <c r="D243" i="1"/>
  <c r="N243" i="1" s="1"/>
  <c r="V243" i="1" s="1"/>
  <c r="C243" i="1"/>
  <c r="M243" i="1" s="1"/>
  <c r="U243" i="1" s="1"/>
  <c r="J246" i="1"/>
  <c r="K245" i="1"/>
  <c r="I245" i="1"/>
  <c r="S244" i="1" l="1"/>
  <c r="C244" i="1"/>
  <c r="M244" i="1" s="1"/>
  <c r="U244" i="1" s="1"/>
  <c r="D244" i="1"/>
  <c r="N244" i="1" s="1"/>
  <c r="V244" i="1" s="1"/>
  <c r="Y245" i="1"/>
  <c r="P245" i="1"/>
  <c r="L245" i="1"/>
  <c r="S245" i="1" s="1"/>
  <c r="H245" i="1"/>
  <c r="X245" i="1"/>
  <c r="R245" i="1"/>
  <c r="G245" i="1"/>
  <c r="W245" i="1"/>
  <c r="Q245" i="1"/>
  <c r="F245" i="1"/>
  <c r="O245" i="1"/>
  <c r="E245" i="1"/>
  <c r="Z245" i="1"/>
  <c r="J247" i="1"/>
  <c r="I246" i="1"/>
  <c r="K246" i="1"/>
  <c r="C245" i="1" l="1"/>
  <c r="M245" i="1" s="1"/>
  <c r="U245" i="1" s="1"/>
  <c r="Z246" i="1"/>
  <c r="Q246" i="1"/>
  <c r="E246" i="1"/>
  <c r="W246" i="1"/>
  <c r="P246" i="1"/>
  <c r="F246" i="1"/>
  <c r="O246" i="1"/>
  <c r="Y246" i="1"/>
  <c r="H246" i="1"/>
  <c r="X246" i="1"/>
  <c r="R246" i="1"/>
  <c r="L246" i="1"/>
  <c r="G246" i="1"/>
  <c r="D245" i="1"/>
  <c r="N245" i="1" s="1"/>
  <c r="V245" i="1" s="1"/>
  <c r="I247" i="1"/>
  <c r="J248" i="1"/>
  <c r="K247" i="1"/>
  <c r="S246" i="1" l="1"/>
  <c r="D246" i="1"/>
  <c r="N246" i="1" s="1"/>
  <c r="V246" i="1" s="1"/>
  <c r="C246" i="1"/>
  <c r="M246" i="1" s="1"/>
  <c r="U246" i="1" s="1"/>
  <c r="W247" i="1"/>
  <c r="R247" i="1"/>
  <c r="F247" i="1"/>
  <c r="Z247" i="1"/>
  <c r="O247" i="1"/>
  <c r="Y247" i="1"/>
  <c r="H247" i="1"/>
  <c r="X247" i="1"/>
  <c r="Q247" i="1"/>
  <c r="L247" i="1"/>
  <c r="G247" i="1"/>
  <c r="P247" i="1"/>
  <c r="E247" i="1"/>
  <c r="K248" i="1"/>
  <c r="J249" i="1"/>
  <c r="I248" i="1"/>
  <c r="S247" i="1" l="1"/>
  <c r="D247" i="1"/>
  <c r="N247" i="1" s="1"/>
  <c r="V247" i="1" s="1"/>
  <c r="C247" i="1"/>
  <c r="M247" i="1" s="1"/>
  <c r="U247" i="1" s="1"/>
  <c r="X248" i="1"/>
  <c r="O248" i="1"/>
  <c r="G248" i="1"/>
  <c r="Y248" i="1"/>
  <c r="R248" i="1"/>
  <c r="H248" i="1"/>
  <c r="W248" i="1"/>
  <c r="Q248" i="1"/>
  <c r="L248" i="1"/>
  <c r="F248" i="1"/>
  <c r="P248" i="1"/>
  <c r="E248" i="1"/>
  <c r="D248" i="1"/>
  <c r="N248" i="1" s="1"/>
  <c r="V248" i="1" s="1"/>
  <c r="Z248" i="1"/>
  <c r="J250" i="1"/>
  <c r="K249" i="1"/>
  <c r="I249" i="1"/>
  <c r="S248" i="1" l="1"/>
  <c r="C248" i="1"/>
  <c r="M248" i="1" s="1"/>
  <c r="U248" i="1" s="1"/>
  <c r="J251" i="1"/>
  <c r="I250" i="1"/>
  <c r="K250" i="1"/>
  <c r="Y249" i="1"/>
  <c r="P249" i="1"/>
  <c r="L249" i="1"/>
  <c r="S249" i="1" s="1"/>
  <c r="H249" i="1"/>
  <c r="W249" i="1"/>
  <c r="Q249" i="1"/>
  <c r="F249" i="1"/>
  <c r="O249" i="1"/>
  <c r="E249" i="1"/>
  <c r="Z249" i="1"/>
  <c r="C249" i="1"/>
  <c r="M249" i="1" s="1"/>
  <c r="U249" i="1" s="1"/>
  <c r="R249" i="1"/>
  <c r="G249" i="1"/>
  <c r="X249" i="1"/>
  <c r="D249" i="1" l="1"/>
  <c r="N249" i="1" s="1"/>
  <c r="V249" i="1" s="1"/>
  <c r="Z250" i="1"/>
  <c r="Q250" i="1"/>
  <c r="E250" i="1"/>
  <c r="O250" i="1"/>
  <c r="Y250" i="1"/>
  <c r="H250" i="1"/>
  <c r="X250" i="1"/>
  <c r="R250" i="1"/>
  <c r="L250" i="1"/>
  <c r="G250" i="1"/>
  <c r="P250" i="1"/>
  <c r="F250" i="1"/>
  <c r="W250" i="1"/>
  <c r="J252" i="1"/>
  <c r="I251" i="1"/>
  <c r="K251" i="1"/>
  <c r="S250" i="1" l="1"/>
  <c r="D250" i="1"/>
  <c r="N250" i="1" s="1"/>
  <c r="V250" i="1" s="1"/>
  <c r="C250" i="1"/>
  <c r="M250" i="1" s="1"/>
  <c r="U250" i="1" s="1"/>
  <c r="J253" i="1"/>
  <c r="I252" i="1"/>
  <c r="K252" i="1"/>
  <c r="Y251" i="1"/>
  <c r="P251" i="1"/>
  <c r="L251" i="1"/>
  <c r="S251" i="1" s="1"/>
  <c r="H251" i="1"/>
  <c r="X251" i="1"/>
  <c r="W251" i="1"/>
  <c r="R251" i="1"/>
  <c r="F251" i="1"/>
  <c r="Q251" i="1"/>
  <c r="C251" i="1"/>
  <c r="M251" i="1" s="1"/>
  <c r="U251" i="1" s="1"/>
  <c r="O251" i="1"/>
  <c r="G251" i="1"/>
  <c r="Z251" i="1"/>
  <c r="E251" i="1"/>
  <c r="D251" i="1"/>
  <c r="N251" i="1" s="1"/>
  <c r="V251" i="1" s="1"/>
  <c r="Z252" i="1" l="1"/>
  <c r="Q252" i="1"/>
  <c r="E252" i="1"/>
  <c r="Y252" i="1"/>
  <c r="P252" i="1"/>
  <c r="L252" i="1"/>
  <c r="S252" i="1" s="1"/>
  <c r="H252" i="1"/>
  <c r="D252" i="1"/>
  <c r="N252" i="1" s="1"/>
  <c r="V252" i="1" s="1"/>
  <c r="X252" i="1"/>
  <c r="O252" i="1"/>
  <c r="G252" i="1"/>
  <c r="C252" i="1"/>
  <c r="M252" i="1" s="1"/>
  <c r="U252" i="1" s="1"/>
  <c r="W252" i="1"/>
  <c r="F252" i="1"/>
  <c r="R252" i="1"/>
  <c r="K253" i="1"/>
  <c r="I253" i="1"/>
  <c r="J254" i="1"/>
  <c r="W253" i="1" l="1"/>
  <c r="R253" i="1"/>
  <c r="P253" i="1"/>
  <c r="F253" i="1"/>
  <c r="Z253" i="1"/>
  <c r="O253" i="1"/>
  <c r="E253" i="1"/>
  <c r="Y253" i="1"/>
  <c r="H253" i="1"/>
  <c r="X253" i="1"/>
  <c r="Q253" i="1"/>
  <c r="L253" i="1"/>
  <c r="G253" i="1"/>
  <c r="K254" i="1"/>
  <c r="I254" i="1"/>
  <c r="J255" i="1"/>
  <c r="S253" i="1" l="1"/>
  <c r="D253" i="1"/>
  <c r="N253" i="1" s="1"/>
  <c r="V253" i="1" s="1"/>
  <c r="C253" i="1"/>
  <c r="M253" i="1" s="1"/>
  <c r="U253" i="1" s="1"/>
  <c r="X254" i="1"/>
  <c r="O254" i="1"/>
  <c r="G254" i="1"/>
  <c r="Z254" i="1"/>
  <c r="Y254" i="1"/>
  <c r="R254" i="1"/>
  <c r="H254" i="1"/>
  <c r="W254" i="1"/>
  <c r="Q254" i="1"/>
  <c r="L254" i="1"/>
  <c r="F254" i="1"/>
  <c r="P254" i="1"/>
  <c r="E254" i="1"/>
  <c r="J256" i="1"/>
  <c r="K255" i="1"/>
  <c r="I255" i="1"/>
  <c r="S254" i="1" l="1"/>
  <c r="C254" i="1"/>
  <c r="M254" i="1" s="1"/>
  <c r="U254" i="1" s="1"/>
  <c r="D254" i="1"/>
  <c r="N254" i="1" s="1"/>
  <c r="V254" i="1" s="1"/>
  <c r="J257" i="1"/>
  <c r="I256" i="1"/>
  <c r="K256" i="1"/>
  <c r="Y255" i="1"/>
  <c r="P255" i="1"/>
  <c r="L255" i="1"/>
  <c r="S255" i="1" s="1"/>
  <c r="H255" i="1"/>
  <c r="D255" i="1"/>
  <c r="N255" i="1" s="1"/>
  <c r="V255" i="1" s="1"/>
  <c r="X255" i="1"/>
  <c r="R255" i="1"/>
  <c r="G255" i="1"/>
  <c r="W255" i="1"/>
  <c r="Q255" i="1"/>
  <c r="F255" i="1"/>
  <c r="O255" i="1"/>
  <c r="E255" i="1"/>
  <c r="C255" i="1"/>
  <c r="M255" i="1" s="1"/>
  <c r="U255" i="1" s="1"/>
  <c r="Z255" i="1"/>
  <c r="Z256" i="1" l="1"/>
  <c r="Q256" i="1"/>
  <c r="E256" i="1"/>
  <c r="W256" i="1"/>
  <c r="P256" i="1"/>
  <c r="F256" i="1"/>
  <c r="O256" i="1"/>
  <c r="Y256" i="1"/>
  <c r="H256" i="1"/>
  <c r="R256" i="1"/>
  <c r="L256" i="1"/>
  <c r="G256" i="1"/>
  <c r="X256" i="1"/>
  <c r="I257" i="1"/>
  <c r="J258" i="1"/>
  <c r="K257" i="1"/>
  <c r="S256" i="1" l="1"/>
  <c r="D256" i="1"/>
  <c r="N256" i="1" s="1"/>
  <c r="V256" i="1" s="1"/>
  <c r="C256" i="1"/>
  <c r="M256" i="1" s="1"/>
  <c r="U256" i="1" s="1"/>
  <c r="W257" i="1"/>
  <c r="R257" i="1"/>
  <c r="F257" i="1"/>
  <c r="Z257" i="1"/>
  <c r="O257" i="1"/>
  <c r="Y257" i="1"/>
  <c r="H257" i="1"/>
  <c r="X257" i="1"/>
  <c r="Q257" i="1"/>
  <c r="L257" i="1"/>
  <c r="G257" i="1"/>
  <c r="P257" i="1"/>
  <c r="E257" i="1"/>
  <c r="K258" i="1"/>
  <c r="J259" i="1"/>
  <c r="I258" i="1"/>
  <c r="S257" i="1" l="1"/>
  <c r="D257" i="1"/>
  <c r="N257" i="1" s="1"/>
  <c r="V257" i="1" s="1"/>
  <c r="C257" i="1"/>
  <c r="M257" i="1" s="1"/>
  <c r="U257" i="1" s="1"/>
  <c r="X258" i="1"/>
  <c r="O258" i="1"/>
  <c r="G258" i="1"/>
  <c r="Y258" i="1"/>
  <c r="R258" i="1"/>
  <c r="H258" i="1"/>
  <c r="W258" i="1"/>
  <c r="Q258" i="1"/>
  <c r="L258" i="1"/>
  <c r="F258" i="1"/>
  <c r="P258" i="1"/>
  <c r="E258" i="1"/>
  <c r="Z258" i="1"/>
  <c r="J260" i="1"/>
  <c r="K259" i="1"/>
  <c r="I259" i="1"/>
  <c r="S258" i="1" l="1"/>
  <c r="C258" i="1"/>
  <c r="M258" i="1" s="1"/>
  <c r="U258" i="1" s="1"/>
  <c r="J261" i="1"/>
  <c r="I260" i="1"/>
  <c r="K260" i="1"/>
  <c r="D258" i="1"/>
  <c r="N258" i="1" s="1"/>
  <c r="V258" i="1" s="1"/>
  <c r="Y259" i="1"/>
  <c r="P259" i="1"/>
  <c r="L259" i="1"/>
  <c r="S259" i="1" s="1"/>
  <c r="H259" i="1"/>
  <c r="W259" i="1"/>
  <c r="Q259" i="1"/>
  <c r="F259" i="1"/>
  <c r="O259" i="1"/>
  <c r="E259" i="1"/>
  <c r="Z259" i="1"/>
  <c r="G259" i="1"/>
  <c r="X259" i="1"/>
  <c r="R259" i="1"/>
  <c r="Z260" i="1" l="1"/>
  <c r="Q260" i="1"/>
  <c r="E260" i="1"/>
  <c r="O260" i="1"/>
  <c r="Y260" i="1"/>
  <c r="H260" i="1"/>
  <c r="X260" i="1"/>
  <c r="R260" i="1"/>
  <c r="L260" i="1"/>
  <c r="G260" i="1"/>
  <c r="F260" i="1"/>
  <c r="W260" i="1"/>
  <c r="P260" i="1"/>
  <c r="D259" i="1"/>
  <c r="N259" i="1" s="1"/>
  <c r="V259" i="1" s="1"/>
  <c r="C259" i="1"/>
  <c r="M259" i="1" s="1"/>
  <c r="U259" i="1" s="1"/>
  <c r="J262" i="1"/>
  <c r="K261" i="1"/>
  <c r="I261" i="1"/>
  <c r="S260" i="1" l="1"/>
  <c r="D260" i="1"/>
  <c r="N260" i="1" s="1"/>
  <c r="V260" i="1" s="1"/>
  <c r="C260" i="1"/>
  <c r="M260" i="1" s="1"/>
  <c r="U260" i="1" s="1"/>
  <c r="W261" i="1"/>
  <c r="R261" i="1"/>
  <c r="F261" i="1"/>
  <c r="Y261" i="1"/>
  <c r="H261" i="1"/>
  <c r="X261" i="1"/>
  <c r="Q261" i="1"/>
  <c r="L261" i="1"/>
  <c r="G261" i="1"/>
  <c r="P261" i="1"/>
  <c r="E261" i="1"/>
  <c r="Z261" i="1"/>
  <c r="O261" i="1"/>
  <c r="K262" i="1"/>
  <c r="I262" i="1"/>
  <c r="J263" i="1"/>
  <c r="S261" i="1" l="1"/>
  <c r="C261" i="1"/>
  <c r="M261" i="1" s="1"/>
  <c r="U261" i="1" s="1"/>
  <c r="I263" i="1"/>
  <c r="J264" i="1"/>
  <c r="K263" i="1"/>
  <c r="X262" i="1"/>
  <c r="O262" i="1"/>
  <c r="G262" i="1"/>
  <c r="Z262" i="1"/>
  <c r="Y262" i="1"/>
  <c r="Q262" i="1"/>
  <c r="L262" i="1"/>
  <c r="S262" i="1" s="1"/>
  <c r="F262" i="1"/>
  <c r="W262" i="1"/>
  <c r="P262" i="1"/>
  <c r="E262" i="1"/>
  <c r="H262" i="1"/>
  <c r="R262" i="1"/>
  <c r="D261" i="1"/>
  <c r="N261" i="1" s="1"/>
  <c r="V261" i="1" s="1"/>
  <c r="C262" i="1" l="1"/>
  <c r="M262" i="1" s="1"/>
  <c r="U262" i="1" s="1"/>
  <c r="Y263" i="1"/>
  <c r="P263" i="1"/>
  <c r="L263" i="1"/>
  <c r="S263" i="1" s="1"/>
  <c r="H263" i="1"/>
  <c r="X263" i="1"/>
  <c r="R263" i="1"/>
  <c r="G263" i="1"/>
  <c r="W263" i="1"/>
  <c r="O263" i="1"/>
  <c r="F263" i="1"/>
  <c r="E263" i="1"/>
  <c r="Z263" i="1"/>
  <c r="Q263" i="1"/>
  <c r="J265" i="1"/>
  <c r="I264" i="1"/>
  <c r="K264" i="1"/>
  <c r="D262" i="1"/>
  <c r="N262" i="1" s="1"/>
  <c r="V262" i="1" s="1"/>
  <c r="C263" i="1" l="1"/>
  <c r="M263" i="1" s="1"/>
  <c r="U263" i="1" s="1"/>
  <c r="D263" i="1"/>
  <c r="N263" i="1" s="1"/>
  <c r="V263" i="1" s="1"/>
  <c r="Z264" i="1"/>
  <c r="Q264" i="1"/>
  <c r="E264" i="1"/>
  <c r="W264" i="1"/>
  <c r="P264" i="1"/>
  <c r="F264" i="1"/>
  <c r="G264" i="1"/>
  <c r="L264" i="1"/>
  <c r="S264" i="1" s="1"/>
  <c r="Y264" i="1"/>
  <c r="R264" i="1"/>
  <c r="O264" i="1"/>
  <c r="H264" i="1"/>
  <c r="X264" i="1"/>
  <c r="I265" i="1"/>
  <c r="J266" i="1"/>
  <c r="K265" i="1"/>
  <c r="C264" i="1" l="1"/>
  <c r="M264" i="1" s="1"/>
  <c r="U264" i="1" s="1"/>
  <c r="W265" i="1"/>
  <c r="R265" i="1"/>
  <c r="F265" i="1"/>
  <c r="Z265" i="1"/>
  <c r="O265" i="1"/>
  <c r="L265" i="1"/>
  <c r="E265" i="1"/>
  <c r="Y265" i="1"/>
  <c r="Q265" i="1"/>
  <c r="C265" i="1"/>
  <c r="M265" i="1" s="1"/>
  <c r="U265" i="1" s="1"/>
  <c r="X265" i="1"/>
  <c r="P265" i="1"/>
  <c r="H265" i="1"/>
  <c r="G265" i="1"/>
  <c r="K266" i="1"/>
  <c r="I266" i="1"/>
  <c r="J267" i="1"/>
  <c r="D264" i="1"/>
  <c r="N264" i="1" s="1"/>
  <c r="V264" i="1" s="1"/>
  <c r="S265" i="1" l="1"/>
  <c r="D265" i="1"/>
  <c r="N265" i="1" s="1"/>
  <c r="V265" i="1" s="1"/>
  <c r="J268" i="1"/>
  <c r="K267" i="1"/>
  <c r="I267" i="1"/>
  <c r="X266" i="1"/>
  <c r="O266" i="1"/>
  <c r="G266" i="1"/>
  <c r="Y266" i="1"/>
  <c r="R266" i="1"/>
  <c r="H266" i="1"/>
  <c r="Z266" i="1"/>
  <c r="Q266" i="1"/>
  <c r="W266" i="1"/>
  <c r="P266" i="1"/>
  <c r="F266" i="1"/>
  <c r="L266" i="1"/>
  <c r="E266" i="1"/>
  <c r="S266" i="1" l="1"/>
  <c r="D266" i="1"/>
  <c r="N266" i="1" s="1"/>
  <c r="V266" i="1" s="1"/>
  <c r="C266" i="1"/>
  <c r="M266" i="1" s="1"/>
  <c r="U266" i="1" s="1"/>
  <c r="Y267" i="1"/>
  <c r="P267" i="1"/>
  <c r="L267" i="1"/>
  <c r="S267" i="1" s="1"/>
  <c r="H267" i="1"/>
  <c r="W267" i="1"/>
  <c r="Q267" i="1"/>
  <c r="F267" i="1"/>
  <c r="X267" i="1"/>
  <c r="O267" i="1"/>
  <c r="G267" i="1"/>
  <c r="E267" i="1"/>
  <c r="C267" i="1"/>
  <c r="M267" i="1" s="1"/>
  <c r="U267" i="1" s="1"/>
  <c r="Z267" i="1"/>
  <c r="R267" i="1"/>
  <c r="J269" i="1"/>
  <c r="I268" i="1"/>
  <c r="K268" i="1"/>
  <c r="D267" i="1" l="1"/>
  <c r="N267" i="1" s="1"/>
  <c r="V267" i="1" s="1"/>
  <c r="Z268" i="1"/>
  <c r="Q268" i="1"/>
  <c r="E268" i="1"/>
  <c r="O268" i="1"/>
  <c r="X268" i="1"/>
  <c r="R268" i="1"/>
  <c r="Y268" i="1"/>
  <c r="G268" i="1"/>
  <c r="W268" i="1"/>
  <c r="L268" i="1"/>
  <c r="F268" i="1"/>
  <c r="H268" i="1"/>
  <c r="P268" i="1"/>
  <c r="J270" i="1"/>
  <c r="K269" i="1"/>
  <c r="I269" i="1"/>
  <c r="S268" i="1" l="1"/>
  <c r="D268" i="1"/>
  <c r="N268" i="1" s="1"/>
  <c r="V268" i="1" s="1"/>
  <c r="K270" i="1"/>
  <c r="J271" i="1"/>
  <c r="I270" i="1"/>
  <c r="W269" i="1"/>
  <c r="R269" i="1"/>
  <c r="F269" i="1"/>
  <c r="Y269" i="1"/>
  <c r="H269" i="1"/>
  <c r="X269" i="1"/>
  <c r="P269" i="1"/>
  <c r="E269" i="1"/>
  <c r="Z269" i="1"/>
  <c r="L269" i="1"/>
  <c r="Q269" i="1"/>
  <c r="G269" i="1"/>
  <c r="O269" i="1"/>
  <c r="D269" i="1"/>
  <c r="N269" i="1" s="1"/>
  <c r="V269" i="1" s="1"/>
  <c r="C268" i="1"/>
  <c r="M268" i="1" s="1"/>
  <c r="U268" i="1" s="1"/>
  <c r="S269" i="1" l="1"/>
  <c r="C269" i="1"/>
  <c r="M269" i="1" s="1"/>
  <c r="U269" i="1" s="1"/>
  <c r="I271" i="1"/>
  <c r="J272" i="1"/>
  <c r="K271" i="1"/>
  <c r="X270" i="1"/>
  <c r="O270" i="1"/>
  <c r="G270" i="1"/>
  <c r="W270" i="1"/>
  <c r="Q270" i="1"/>
  <c r="L270" i="1"/>
  <c r="S270" i="1" s="1"/>
  <c r="F270" i="1"/>
  <c r="P270" i="1"/>
  <c r="E270" i="1"/>
  <c r="Z270" i="1"/>
  <c r="Y270" i="1"/>
  <c r="R270" i="1"/>
  <c r="H270" i="1"/>
  <c r="D270" i="1" l="1"/>
  <c r="N270" i="1" s="1"/>
  <c r="V270" i="1" s="1"/>
  <c r="C270" i="1"/>
  <c r="M270" i="1" s="1"/>
  <c r="U270" i="1" s="1"/>
  <c r="Y271" i="1"/>
  <c r="P271" i="1"/>
  <c r="L271" i="1"/>
  <c r="S271" i="1" s="1"/>
  <c r="H271" i="1"/>
  <c r="O271" i="1"/>
  <c r="E271" i="1"/>
  <c r="Z271" i="1"/>
  <c r="X271" i="1"/>
  <c r="R271" i="1"/>
  <c r="G271" i="1"/>
  <c r="W271" i="1"/>
  <c r="Q271" i="1"/>
  <c r="F271" i="1"/>
  <c r="J273" i="1"/>
  <c r="I272" i="1"/>
  <c r="K272" i="1"/>
  <c r="C271" i="1" l="1"/>
  <c r="M271" i="1" s="1"/>
  <c r="U271" i="1" s="1"/>
  <c r="D271" i="1"/>
  <c r="N271" i="1" s="1"/>
  <c r="V271" i="1" s="1"/>
  <c r="Z272" i="1"/>
  <c r="Q272" i="1"/>
  <c r="E272" i="1"/>
  <c r="Y272" i="1"/>
  <c r="H272" i="1"/>
  <c r="X272" i="1"/>
  <c r="R272" i="1"/>
  <c r="L272" i="1"/>
  <c r="S272" i="1" s="1"/>
  <c r="G272" i="1"/>
  <c r="W272" i="1"/>
  <c r="P272" i="1"/>
  <c r="F272" i="1"/>
  <c r="O272" i="1"/>
  <c r="J274" i="1"/>
  <c r="K273" i="1"/>
  <c r="I273" i="1"/>
  <c r="D272" i="1" l="1"/>
  <c r="N272" i="1" s="1"/>
  <c r="V272" i="1" s="1"/>
  <c r="K274" i="1"/>
  <c r="J275" i="1"/>
  <c r="I274" i="1"/>
  <c r="W273" i="1"/>
  <c r="R273" i="1"/>
  <c r="F273" i="1"/>
  <c r="X273" i="1"/>
  <c r="Q273" i="1"/>
  <c r="L273" i="1"/>
  <c r="S273" i="1" s="1"/>
  <c r="G273" i="1"/>
  <c r="P273" i="1"/>
  <c r="E273" i="1"/>
  <c r="Z273" i="1"/>
  <c r="O273" i="1"/>
  <c r="D273" i="1"/>
  <c r="N273" i="1" s="1"/>
  <c r="V273" i="1" s="1"/>
  <c r="H273" i="1"/>
  <c r="Y273" i="1"/>
  <c r="C272" i="1"/>
  <c r="M272" i="1" s="1"/>
  <c r="U272" i="1" s="1"/>
  <c r="C273" i="1" l="1"/>
  <c r="M273" i="1" s="1"/>
  <c r="U273" i="1" s="1"/>
  <c r="J276" i="1"/>
  <c r="I275" i="1"/>
  <c r="K275" i="1"/>
  <c r="X274" i="1"/>
  <c r="O274" i="1"/>
  <c r="G274" i="1"/>
  <c r="P274" i="1"/>
  <c r="E274" i="1"/>
  <c r="Z274" i="1"/>
  <c r="Y274" i="1"/>
  <c r="R274" i="1"/>
  <c r="H274" i="1"/>
  <c r="Q274" i="1"/>
  <c r="L274" i="1"/>
  <c r="S274" i="1" s="1"/>
  <c r="F274" i="1"/>
  <c r="W274" i="1"/>
  <c r="C274" i="1" l="1"/>
  <c r="M274" i="1" s="1"/>
  <c r="U274" i="1" s="1"/>
  <c r="Z275" i="1"/>
  <c r="Q275" i="1"/>
  <c r="Y275" i="1"/>
  <c r="H275" i="1"/>
  <c r="X275" i="1"/>
  <c r="P275" i="1"/>
  <c r="W275" i="1"/>
  <c r="O275" i="1"/>
  <c r="G275" i="1"/>
  <c r="L275" i="1"/>
  <c r="F275" i="1"/>
  <c r="R275" i="1"/>
  <c r="E275" i="1"/>
  <c r="D274" i="1"/>
  <c r="N274" i="1" s="1"/>
  <c r="V274" i="1" s="1"/>
  <c r="J277" i="1"/>
  <c r="K276" i="1"/>
  <c r="I276" i="1"/>
  <c r="S275" i="1" l="1"/>
  <c r="C275" i="1"/>
  <c r="M275" i="1" s="1"/>
  <c r="U275" i="1" s="1"/>
  <c r="W276" i="1"/>
  <c r="R276" i="1"/>
  <c r="F276" i="1"/>
  <c r="Z276" i="1"/>
  <c r="Q276" i="1"/>
  <c r="L276" i="1"/>
  <c r="S276" i="1" s="1"/>
  <c r="G276" i="1"/>
  <c r="P276" i="1"/>
  <c r="H276" i="1"/>
  <c r="Y276" i="1"/>
  <c r="O276" i="1"/>
  <c r="E276" i="1"/>
  <c r="X276" i="1"/>
  <c r="D276" i="1"/>
  <c r="N276" i="1" s="1"/>
  <c r="V276" i="1" s="1"/>
  <c r="K277" i="1"/>
  <c r="J278" i="1"/>
  <c r="I277" i="1"/>
  <c r="D275" i="1"/>
  <c r="N275" i="1" s="1"/>
  <c r="V275" i="1" s="1"/>
  <c r="C276" i="1" l="1"/>
  <c r="M276" i="1" s="1"/>
  <c r="U276" i="1" s="1"/>
  <c r="X277" i="1"/>
  <c r="O277" i="1"/>
  <c r="G277" i="1"/>
  <c r="W277" i="1"/>
  <c r="R277" i="1"/>
  <c r="F277" i="1"/>
  <c r="E277" i="1"/>
  <c r="Z277" i="1"/>
  <c r="P277" i="1"/>
  <c r="Y277" i="1"/>
  <c r="L277" i="1"/>
  <c r="S277" i="1" s="1"/>
  <c r="H277" i="1"/>
  <c r="Q277" i="1"/>
  <c r="K278" i="1"/>
  <c r="J279" i="1"/>
  <c r="I278" i="1"/>
  <c r="C277" i="1" l="1"/>
  <c r="M277" i="1" s="1"/>
  <c r="U277" i="1" s="1"/>
  <c r="D277" i="1"/>
  <c r="N277" i="1" s="1"/>
  <c r="V277" i="1" s="1"/>
  <c r="Y278" i="1"/>
  <c r="P278" i="1"/>
  <c r="L278" i="1"/>
  <c r="S278" i="1" s="1"/>
  <c r="H278" i="1"/>
  <c r="X278" i="1"/>
  <c r="O278" i="1"/>
  <c r="G278" i="1"/>
  <c r="W278" i="1"/>
  <c r="F278" i="1"/>
  <c r="Z278" i="1"/>
  <c r="R278" i="1"/>
  <c r="Q278" i="1"/>
  <c r="E278" i="1"/>
  <c r="J280" i="1"/>
  <c r="I279" i="1"/>
  <c r="K279" i="1"/>
  <c r="C278" i="1" l="1"/>
  <c r="M278" i="1" s="1"/>
  <c r="U278" i="1" s="1"/>
  <c r="D278" i="1"/>
  <c r="N278" i="1" s="1"/>
  <c r="V278" i="1" s="1"/>
  <c r="Z279" i="1"/>
  <c r="Q279" i="1"/>
  <c r="E279" i="1"/>
  <c r="Y279" i="1"/>
  <c r="P279" i="1"/>
  <c r="L279" i="1"/>
  <c r="S279" i="1" s="1"/>
  <c r="H279" i="1"/>
  <c r="X279" i="1"/>
  <c r="O279" i="1"/>
  <c r="G279" i="1"/>
  <c r="W279" i="1"/>
  <c r="R279" i="1"/>
  <c r="F279" i="1"/>
  <c r="C279" i="1"/>
  <c r="M279" i="1" s="1"/>
  <c r="U279" i="1" s="1"/>
  <c r="J281" i="1"/>
  <c r="I280" i="1"/>
  <c r="K280" i="1"/>
  <c r="D279" i="1" l="1"/>
  <c r="N279" i="1" s="1"/>
  <c r="V279" i="1" s="1"/>
  <c r="K281" i="1"/>
  <c r="J282" i="1"/>
  <c r="I281" i="1"/>
  <c r="W280" i="1"/>
  <c r="R280" i="1"/>
  <c r="F280" i="1"/>
  <c r="Z280" i="1"/>
  <c r="Q280" i="1"/>
  <c r="E280" i="1"/>
  <c r="Y280" i="1"/>
  <c r="P280" i="1"/>
  <c r="H280" i="1"/>
  <c r="G280" i="1"/>
  <c r="O280" i="1"/>
  <c r="X280" i="1"/>
  <c r="L280" i="1"/>
  <c r="C280" i="1" s="1"/>
  <c r="M280" i="1" s="1"/>
  <c r="U280" i="1" s="1"/>
  <c r="S280" i="1" l="1"/>
  <c r="D280" i="1"/>
  <c r="N280" i="1" s="1"/>
  <c r="V280" i="1" s="1"/>
  <c r="K282" i="1"/>
  <c r="J283" i="1"/>
  <c r="I282" i="1"/>
  <c r="X281" i="1"/>
  <c r="O281" i="1"/>
  <c r="G281" i="1"/>
  <c r="W281" i="1"/>
  <c r="R281" i="1"/>
  <c r="F281" i="1"/>
  <c r="Z281" i="1"/>
  <c r="Q281" i="1"/>
  <c r="H281" i="1"/>
  <c r="P281" i="1"/>
  <c r="E281" i="1"/>
  <c r="Y281" i="1"/>
  <c r="L281" i="1"/>
  <c r="S281" i="1" l="1"/>
  <c r="D281" i="1"/>
  <c r="N281" i="1" s="1"/>
  <c r="V281" i="1" s="1"/>
  <c r="C281" i="1"/>
  <c r="M281" i="1" s="1"/>
  <c r="U281" i="1" s="1"/>
  <c r="J284" i="1"/>
  <c r="I283" i="1"/>
  <c r="K283" i="1"/>
  <c r="Y282" i="1"/>
  <c r="P282" i="1"/>
  <c r="L282" i="1"/>
  <c r="S282" i="1" s="1"/>
  <c r="H282" i="1"/>
  <c r="X282" i="1"/>
  <c r="O282" i="1"/>
  <c r="G282" i="1"/>
  <c r="R282" i="1"/>
  <c r="Q282" i="1"/>
  <c r="F282" i="1"/>
  <c r="Z282" i="1"/>
  <c r="E282" i="1"/>
  <c r="W282" i="1"/>
  <c r="Z283" i="1" l="1"/>
  <c r="Q283" i="1"/>
  <c r="E283" i="1"/>
  <c r="Y283" i="1"/>
  <c r="P283" i="1"/>
  <c r="L283" i="1"/>
  <c r="S283" i="1" s="1"/>
  <c r="H283" i="1"/>
  <c r="D283" i="1"/>
  <c r="N283" i="1" s="1"/>
  <c r="V283" i="1" s="1"/>
  <c r="O283" i="1"/>
  <c r="F283" i="1"/>
  <c r="X283" i="1"/>
  <c r="W283" i="1"/>
  <c r="R283" i="1"/>
  <c r="G283" i="1"/>
  <c r="C282" i="1"/>
  <c r="M282" i="1" s="1"/>
  <c r="U282" i="1" s="1"/>
  <c r="D282" i="1"/>
  <c r="N282" i="1" s="1"/>
  <c r="V282" i="1" s="1"/>
  <c r="J285" i="1"/>
  <c r="I284" i="1"/>
  <c r="K284" i="1"/>
  <c r="C283" i="1" l="1"/>
  <c r="M283" i="1" s="1"/>
  <c r="U283" i="1" s="1"/>
  <c r="W284" i="1"/>
  <c r="R284" i="1"/>
  <c r="F284" i="1"/>
  <c r="Z284" i="1"/>
  <c r="Q284" i="1"/>
  <c r="E284" i="1"/>
  <c r="L284" i="1"/>
  <c r="S284" i="1" s="1"/>
  <c r="Y284" i="1"/>
  <c r="O284" i="1"/>
  <c r="X284" i="1"/>
  <c r="H284" i="1"/>
  <c r="P284" i="1"/>
  <c r="G284" i="1"/>
  <c r="K285" i="1"/>
  <c r="J286" i="1"/>
  <c r="I285" i="1"/>
  <c r="C284" i="1" l="1"/>
  <c r="M284" i="1" s="1"/>
  <c r="U284" i="1" s="1"/>
  <c r="D284" i="1"/>
  <c r="N284" i="1" s="1"/>
  <c r="V284" i="1" s="1"/>
  <c r="X285" i="1"/>
  <c r="O285" i="1"/>
  <c r="G285" i="1"/>
  <c r="W285" i="1"/>
  <c r="R285" i="1"/>
  <c r="F285" i="1"/>
  <c r="E285" i="1"/>
  <c r="Y285" i="1"/>
  <c r="L285" i="1"/>
  <c r="Q285" i="1"/>
  <c r="H285" i="1"/>
  <c r="Z285" i="1"/>
  <c r="P285" i="1"/>
  <c r="D285" i="1"/>
  <c r="N285" i="1" s="1"/>
  <c r="V285" i="1" s="1"/>
  <c r="K286" i="1"/>
  <c r="J287" i="1"/>
  <c r="I286" i="1"/>
  <c r="S285" i="1" l="1"/>
  <c r="C285" i="1"/>
  <c r="M285" i="1" s="1"/>
  <c r="U285" i="1" s="1"/>
  <c r="Y286" i="1"/>
  <c r="P286" i="1"/>
  <c r="L286" i="1"/>
  <c r="S286" i="1" s="1"/>
  <c r="H286" i="1"/>
  <c r="X286" i="1"/>
  <c r="O286" i="1"/>
  <c r="G286" i="1"/>
  <c r="W286" i="1"/>
  <c r="F286" i="1"/>
  <c r="R286" i="1"/>
  <c r="Q286" i="1"/>
  <c r="E286" i="1"/>
  <c r="Z286" i="1"/>
  <c r="J288" i="1"/>
  <c r="I287" i="1"/>
  <c r="K287" i="1"/>
  <c r="J289" i="1" l="1"/>
  <c r="I288" i="1"/>
  <c r="K288" i="1"/>
  <c r="C286" i="1"/>
  <c r="M286" i="1" s="1"/>
  <c r="U286" i="1" s="1"/>
  <c r="D286" i="1"/>
  <c r="N286" i="1" s="1"/>
  <c r="V286" i="1" s="1"/>
  <c r="Z287" i="1"/>
  <c r="Q287" i="1"/>
  <c r="E287" i="1"/>
  <c r="Y287" i="1"/>
  <c r="P287" i="1"/>
  <c r="L287" i="1"/>
  <c r="S287" i="1" s="1"/>
  <c r="H287" i="1"/>
  <c r="D287" i="1"/>
  <c r="N287" i="1" s="1"/>
  <c r="V287" i="1" s="1"/>
  <c r="X287" i="1"/>
  <c r="O287" i="1"/>
  <c r="G287" i="1"/>
  <c r="R287" i="1"/>
  <c r="F287" i="1"/>
  <c r="C287" i="1"/>
  <c r="M287" i="1" s="1"/>
  <c r="U287" i="1" s="1"/>
  <c r="W287" i="1"/>
  <c r="W288" i="1" l="1"/>
  <c r="R288" i="1"/>
  <c r="F288" i="1"/>
  <c r="Z288" i="1"/>
  <c r="Q288" i="1"/>
  <c r="E288" i="1"/>
  <c r="L288" i="1"/>
  <c r="S288" i="1" s="1"/>
  <c r="Y288" i="1"/>
  <c r="P288" i="1"/>
  <c r="H288" i="1"/>
  <c r="G288" i="1"/>
  <c r="X288" i="1"/>
  <c r="O288" i="1"/>
  <c r="K289" i="1"/>
  <c r="I289" i="1"/>
  <c r="D288" i="1" l="1"/>
  <c r="N288" i="1" s="1"/>
  <c r="V288" i="1" s="1"/>
  <c r="Z289" i="1"/>
  <c r="Y289" i="1"/>
  <c r="X289" i="1"/>
  <c r="O289" i="1"/>
  <c r="G289" i="1"/>
  <c r="C289" i="1"/>
  <c r="W289" i="1"/>
  <c r="R289" i="1"/>
  <c r="N289" i="1"/>
  <c r="F289" i="1"/>
  <c r="V289" i="1"/>
  <c r="M289" i="1"/>
  <c r="E289" i="1"/>
  <c r="U289" i="1"/>
  <c r="L289" i="1"/>
  <c r="S289" i="1" s="1"/>
  <c r="D289" i="1"/>
  <c r="Q289" i="1"/>
  <c r="P289" i="1"/>
  <c r="H289" i="1"/>
  <c r="C288" i="1"/>
  <c r="M288" i="1" s="1"/>
  <c r="U288" i="1" s="1"/>
</calcChain>
</file>

<file path=xl/sharedStrings.xml><?xml version="1.0" encoding="utf-8"?>
<sst xmlns="http://schemas.openxmlformats.org/spreadsheetml/2006/main" count="145" uniqueCount="104">
  <si>
    <t>Size of the Data FRM w/ and w/o a Port Number and with or without à MAC cmd in PiggyBack</t>
  </si>
  <si>
    <t>MAC cmd in piggyback</t>
  </si>
  <si>
    <t>None</t>
  </si>
  <si>
    <t>U/L Mac Cmd</t>
  </si>
  <si>
    <t>Size</t>
  </si>
  <si>
    <t>DevStatusAns</t>
  </si>
  <si>
    <t xml:space="preserve">FOptsLen = </t>
  </si>
  <si>
    <t>DutyCycleAns</t>
  </si>
  <si>
    <t>LinkADRAns</t>
  </si>
  <si>
    <t>LinkCheckReq</t>
  </si>
  <si>
    <t>NewChannelAns</t>
  </si>
  <si>
    <t>RXParamSetupAns</t>
  </si>
  <si>
    <t>RXTimingSetupAns</t>
  </si>
  <si>
    <t>Fport Byte presence =</t>
  </si>
  <si>
    <t>Fport is used to différentiate applications - Fport set to '0' is required for MAC Cmd in FRMPL</t>
  </si>
  <si>
    <t>Data Frame</t>
  </si>
  <si>
    <t>Frame</t>
  </si>
  <si>
    <t>U/L</t>
  </si>
  <si>
    <t>Physical Layer Radio</t>
  </si>
  <si>
    <t>Preamble</t>
  </si>
  <si>
    <t>PHDR</t>
  </si>
  <si>
    <t>PHDR_CRC</t>
  </si>
  <si>
    <t>PHY Payload</t>
  </si>
  <si>
    <t>CRC</t>
  </si>
  <si>
    <t>MHDR</t>
  </si>
  <si>
    <t>MAC Payload</t>
  </si>
  <si>
    <t>MIC</t>
  </si>
  <si>
    <t>Mtype</t>
  </si>
  <si>
    <t>RFU</t>
  </si>
  <si>
    <t>Major</t>
  </si>
  <si>
    <t>FHDR</t>
  </si>
  <si>
    <t>F-Port</t>
  </si>
  <si>
    <t>FRMPayload</t>
  </si>
  <si>
    <t>DevAddr</t>
  </si>
  <si>
    <t>F-Ctrl</t>
  </si>
  <si>
    <t>F-Cnt</t>
  </si>
  <si>
    <t>F-Opts</t>
  </si>
  <si>
    <t>NWK
ID</t>
  </si>
  <si>
    <t>NWK
Address</t>
  </si>
  <si>
    <t>ADR</t>
  </si>
  <si>
    <t>ADR
ACKReq</t>
  </si>
  <si>
    <t>ACK</t>
  </si>
  <si>
    <t>F-OptsLen</t>
  </si>
  <si>
    <t>PHYPL-M</t>
  </si>
  <si>
    <t>M-N</t>
  </si>
  <si>
    <t>N</t>
  </si>
  <si>
    <t>Size (Bytes)</t>
  </si>
  <si>
    <t>Bytes</t>
  </si>
  <si>
    <t>0..15</t>
  </si>
  <si>
    <t>0 or 1</t>
  </si>
  <si>
    <t>0..N</t>
  </si>
  <si>
    <t>incl. Fopts+Fport</t>
  </si>
  <si>
    <t>Size (Bits)</t>
  </si>
  <si>
    <t>Bits</t>
  </si>
  <si>
    <t>App. Coding Rate</t>
  </si>
  <si>
    <t>CR = Fixed 4/8</t>
  </si>
  <si>
    <t>CR= Variable 4/5</t>
  </si>
  <si>
    <t>BW</t>
  </si>
  <si>
    <t>KHz</t>
  </si>
  <si>
    <t>DataRate</t>
  </si>
  <si>
    <t>M</t>
  </si>
  <si>
    <t>NPreamble</t>
  </si>
  <si>
    <t>Symbols</t>
  </si>
  <si>
    <t>DR</t>
  </si>
  <si>
    <t>SF</t>
  </si>
  <si>
    <t>Units</t>
  </si>
  <si>
    <t>Ts</t>
  </si>
  <si>
    <t>ms</t>
  </si>
  <si>
    <t>Preamble Duration</t>
  </si>
  <si>
    <t>D/L</t>
  </si>
  <si>
    <t>1 if a payload CRC is used - UL uses CRC - CRC uses 16 bits when used</t>
  </si>
  <si>
    <t>Not defined</t>
  </si>
  <si>
    <t>IH</t>
  </si>
  <si>
    <t>set to '1' if implicite mode frame is used - typically more for D/L frames</t>
  </si>
  <si>
    <t>Note: w/o repeater encapsulation</t>
  </si>
  <si>
    <t>CR</t>
  </si>
  <si>
    <r>
      <t>FEC Coding Rate -</t>
    </r>
    <r>
      <rPr>
        <sz val="11"/>
        <rFont val="Calibri"/>
        <family val="2"/>
        <scheme val="minor"/>
      </rPr>
      <t xml:space="preserve"> see table.14 of the SX1272 DataSheet</t>
    </r>
  </si>
  <si>
    <t>N includes the F-Opts field</t>
  </si>
  <si>
    <t>DE</t>
  </si>
  <si>
    <t>set to '1' for low data rate optimisation, mandatory when SF&gt;10 and BW=125KHz</t>
  </si>
  <si>
    <t>Npayload - #Symbols</t>
  </si>
  <si>
    <t>PL</t>
  </si>
  <si>
    <t>M+5=</t>
  </si>
  <si>
    <t>TimeOnAir - ms</t>
  </si>
  <si>
    <t>User Bit Rate - bits/s</t>
  </si>
  <si>
    <t>Probability of success = exp(-2(N-1)*lambda*Tf)</t>
  </si>
  <si>
    <t>User</t>
  </si>
  <si>
    <t>N=</t>
  </si>
  <si>
    <t>M=</t>
  </si>
  <si>
    <t>PL=</t>
  </si>
  <si>
    <t>FSK</t>
  </si>
  <si>
    <r>
      <t xml:space="preserve">Npayload = 8 + max ( </t>
    </r>
    <r>
      <rPr>
        <b/>
        <sz val="14"/>
        <color rgb="FFFF0000"/>
        <rFont val="Calibri"/>
        <family val="2"/>
        <scheme val="minor"/>
      </rPr>
      <t xml:space="preserve">5 * ceil ( </t>
    </r>
    <r>
      <rPr>
        <b/>
        <sz val="14"/>
        <color rgb="FF4472C4"/>
        <rFont val="Calibri"/>
        <family val="2"/>
        <scheme val="minor"/>
      </rPr>
      <t xml:space="preserve">(2* PHYPAYLOADBYTES –SF + 13) / SF </t>
    </r>
    <r>
      <rPr>
        <b/>
        <sz val="14"/>
        <color rgb="FFFF0000"/>
        <rFont val="Calibri"/>
        <family val="2"/>
        <scheme val="minor"/>
      </rPr>
      <t>)</t>
    </r>
    <r>
      <rPr>
        <b/>
        <sz val="14"/>
        <color theme="1"/>
        <rFont val="Calibri"/>
        <family val="2"/>
        <scheme val="minor"/>
      </rPr>
      <t xml:space="preserve"> , 0) </t>
    </r>
  </si>
  <si>
    <t>Lambda Chosen</t>
  </si>
  <si>
    <t>mode 4 lorawan</t>
  </si>
  <si>
    <t>#Users \ SF</t>
  </si>
  <si>
    <t>lambda=0.05</t>
  </si>
  <si>
    <t>lambda=0.01</t>
  </si>
  <si>
    <t>LAMBDA THEORY</t>
  </si>
  <si>
    <t>lambda=0.001</t>
  </si>
  <si>
    <t>%time</t>
  </si>
  <si>
    <t>Theroy</t>
  </si>
  <si>
    <t>Packet - #Symbols w/o preamble</t>
  </si>
  <si>
    <t>SF12</t>
  </si>
  <si>
    <t>SF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</si>
</sst>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"/>
    <numFmt numFmtId="166" formatCode="0.0%"/>
    <numFmt numFmtId="167" formatCode="0.000%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Helvetica-Bold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4472C4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fgColor theme="0"/>
        <bgColor theme="5" tint="0.59996337778862885"/>
      </patternFill>
    </fill>
    <fill>
      <patternFill patternType="solid">
        <fgColor theme="5" tint="0.79998168889431442"/>
        <bgColor indexed="64"/>
      </patternFill>
    </fill>
    <fill>
      <patternFill patternType="darkUp">
        <fgColor theme="0"/>
        <bgColor theme="5" tint="0.799920651875362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NumberFormat="1" applyFill="1" applyAlignment="1" applyProtection="1">
      <alignment horizontal="center"/>
    </xf>
    <xf numFmtId="0" fontId="0" fillId="13" borderId="24" xfId="0" applyFill="1" applyBorder="1" applyAlignment="1">
      <alignment horizontal="center" vertical="center" textRotation="90" wrapText="1"/>
    </xf>
    <xf numFmtId="0" fontId="0" fillId="13" borderId="25" xfId="0" applyFill="1" applyBorder="1" applyAlignment="1">
      <alignment horizontal="center" vertical="center" textRotation="90" wrapText="1"/>
    </xf>
    <xf numFmtId="0" fontId="0" fillId="13" borderId="24" xfId="0" applyFill="1" applyBorder="1" applyAlignment="1">
      <alignment horizontal="center" vertical="center" textRotation="90"/>
    </xf>
    <xf numFmtId="0" fontId="0" fillId="13" borderId="26" xfId="0" applyFill="1" applyBorder="1" applyAlignment="1">
      <alignment horizontal="center" vertical="center" textRotation="90" wrapText="1"/>
    </xf>
    <xf numFmtId="0" fontId="0" fillId="13" borderId="26" xfId="0" applyFill="1" applyBorder="1" applyAlignment="1">
      <alignment horizontal="center" vertical="center" textRotation="90"/>
    </xf>
    <xf numFmtId="0" fontId="0" fillId="13" borderId="25" xfId="0" applyFill="1" applyBorder="1" applyAlignment="1">
      <alignment horizontal="center" vertical="center" textRotation="90"/>
    </xf>
    <xf numFmtId="0" fontId="0" fillId="0" borderId="0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Fill="1" applyBorder="1" applyAlignment="1"/>
    <xf numFmtId="0" fontId="0" fillId="6" borderId="16" xfId="0" applyFill="1" applyBorder="1" applyAlignment="1"/>
    <xf numFmtId="0" fontId="0" fillId="6" borderId="13" xfId="0" applyFill="1" applyBorder="1" applyAlignment="1"/>
    <xf numFmtId="0" fontId="0" fillId="2" borderId="35" xfId="0" applyFill="1" applyBorder="1"/>
    <xf numFmtId="0" fontId="6" fillId="0" borderId="3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2" borderId="37" xfId="0" applyFill="1" applyBorder="1"/>
    <xf numFmtId="0" fontId="7" fillId="0" borderId="38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2" fillId="0" borderId="4" xfId="0" applyFont="1" applyBorder="1"/>
    <xf numFmtId="164" fontId="8" fillId="0" borderId="5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0" fillId="0" borderId="8" xfId="0" applyFont="1" applyBorder="1" applyAlignment="1">
      <alignment horizontal="center"/>
    </xf>
    <xf numFmtId="0" fontId="2" fillId="0" borderId="9" xfId="0" applyFont="1" applyBorder="1"/>
    <xf numFmtId="0" fontId="0" fillId="0" borderId="42" xfId="0" applyBorder="1" applyAlignment="1">
      <alignment horizontal="center"/>
    </xf>
    <xf numFmtId="0" fontId="0" fillId="0" borderId="1" xfId="0" applyBorder="1"/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20" fontId="7" fillId="0" borderId="40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0" borderId="7" xfId="0" applyBorder="1"/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0" borderId="0" xfId="0" applyBorder="1" applyAlignment="1"/>
    <xf numFmtId="0" fontId="3" fillId="0" borderId="0" xfId="0" applyFont="1" applyFill="1" applyBorder="1"/>
    <xf numFmtId="0" fontId="3" fillId="3" borderId="31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49" xfId="0" applyNumberFormat="1" applyFont="1" applyBorder="1"/>
    <xf numFmtId="0" fontId="0" fillId="0" borderId="50" xfId="0" applyNumberFormat="1" applyFont="1" applyFill="1" applyBorder="1"/>
    <xf numFmtId="0" fontId="0" fillId="0" borderId="5" xfId="0" applyBorder="1"/>
    <xf numFmtId="0" fontId="0" fillId="0" borderId="6" xfId="0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21" xfId="0" applyBorder="1"/>
    <xf numFmtId="0" fontId="0" fillId="0" borderId="5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1" xfId="0" applyFill="1" applyBorder="1"/>
    <xf numFmtId="0" fontId="0" fillId="0" borderId="37" xfId="0" applyNumberFormat="1" applyFont="1" applyFill="1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8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39" xfId="0" applyFont="1" applyBorder="1" applyAlignment="1">
      <alignment horizontal="center" vertical="center" wrapText="1"/>
    </xf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0" fillId="16" borderId="0" xfId="0" applyFill="1"/>
    <xf numFmtId="1" fontId="0" fillId="0" borderId="0" xfId="0" applyNumberFormat="1"/>
    <xf numFmtId="0" fontId="0" fillId="0" borderId="52" xfId="0" applyFill="1" applyBorder="1"/>
    <xf numFmtId="0" fontId="0" fillId="0" borderId="10" xfId="0" applyBorder="1"/>
    <xf numFmtId="0" fontId="0" fillId="0" borderId="11" xfId="0" applyBorder="1"/>
    <xf numFmtId="164" fontId="0" fillId="0" borderId="15" xfId="0" applyNumberFormat="1" applyBorder="1"/>
    <xf numFmtId="0" fontId="0" fillId="0" borderId="52" xfId="0" applyBorder="1"/>
    <xf numFmtId="164" fontId="0" fillId="0" borderId="20" xfId="0" applyNumberFormat="1" applyBorder="1"/>
    <xf numFmtId="0" fontId="0" fillId="0" borderId="53" xfId="0" applyBorder="1"/>
    <xf numFmtId="0" fontId="0" fillId="0" borderId="54" xfId="0" applyBorder="1"/>
    <xf numFmtId="164" fontId="0" fillId="0" borderId="28" xfId="0" applyNumberFormat="1" applyBorder="1"/>
    <xf numFmtId="165" fontId="0" fillId="0" borderId="15" xfId="0" applyNumberFormat="1" applyBorder="1"/>
    <xf numFmtId="165" fontId="0" fillId="0" borderId="20" xfId="0" applyNumberFormat="1" applyBorder="1"/>
    <xf numFmtId="2" fontId="0" fillId="0" borderId="0" xfId="0" applyNumberFormat="1" applyBorder="1"/>
    <xf numFmtId="165" fontId="0" fillId="0" borderId="28" xfId="0" applyNumberFormat="1" applyBorder="1"/>
    <xf numFmtId="0" fontId="0" fillId="0" borderId="14" xfId="0" applyBorder="1"/>
    <xf numFmtId="0" fontId="0" fillId="0" borderId="17" xfId="0" applyBorder="1"/>
    <xf numFmtId="0" fontId="0" fillId="0" borderId="29" xfId="0" applyBorder="1"/>
    <xf numFmtId="166" fontId="0" fillId="0" borderId="0" xfId="1" applyNumberFormat="1" applyFont="1"/>
    <xf numFmtId="10" fontId="0" fillId="0" borderId="0" xfId="1" applyNumberFormat="1" applyFont="1"/>
    <xf numFmtId="167" fontId="0" fillId="0" borderId="0" xfId="1" applyNumberFormat="1" applyFont="1"/>
    <xf numFmtId="0" fontId="0" fillId="0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0" fillId="13" borderId="1" xfId="0" applyFill="1" applyBorder="1" applyAlignment="1">
      <alignment horizontal="center" vertical="center" textRotation="90"/>
    </xf>
    <xf numFmtId="0" fontId="0" fillId="13" borderId="23" xfId="0" applyFill="1" applyBorder="1" applyAlignment="1">
      <alignment horizontal="center" vertical="center" textRotation="90"/>
    </xf>
    <xf numFmtId="0" fontId="4" fillId="14" borderId="19" xfId="0" applyFont="1" applyFill="1" applyBorder="1" applyAlignment="1">
      <alignment horizontal="center" vertical="center" textRotation="90"/>
    </xf>
    <xf numFmtId="0" fontId="4" fillId="14" borderId="27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1" xfId="0" applyFill="1" applyBorder="1" applyAlignment="1">
      <alignment horizontal="center" vertical="center" textRotation="90"/>
    </xf>
    <xf numFmtId="0" fontId="0" fillId="6" borderId="4" xfId="0" applyFill="1" applyBorder="1" applyAlignment="1">
      <alignment horizontal="center" vertical="center" textRotation="90"/>
    </xf>
    <xf numFmtId="0" fontId="0" fillId="6" borderId="7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/>
    </xf>
    <xf numFmtId="0" fontId="0" fillId="6" borderId="5" xfId="0" applyFill="1" applyBorder="1" applyAlignment="1">
      <alignment horizontal="center" vertical="center" textRotation="90"/>
    </xf>
    <xf numFmtId="0" fontId="0" fillId="6" borderId="8" xfId="0" applyFill="1" applyBorder="1" applyAlignment="1">
      <alignment horizontal="center" vertical="center" textRotation="90"/>
    </xf>
    <xf numFmtId="0" fontId="0" fillId="6" borderId="3" xfId="0" applyFill="1" applyBorder="1" applyAlignment="1">
      <alignment horizontal="center" vertical="center" textRotation="90"/>
    </xf>
    <xf numFmtId="0" fontId="0" fillId="6" borderId="6" xfId="0" applyFill="1" applyBorder="1" applyAlignment="1">
      <alignment horizontal="center" vertical="center" textRotation="90"/>
    </xf>
    <xf numFmtId="0" fontId="0" fillId="6" borderId="9" xfId="0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 textRotation="90"/>
    </xf>
    <xf numFmtId="0" fontId="0" fillId="6" borderId="17" xfId="0" applyFill="1" applyBorder="1" applyAlignment="1">
      <alignment horizontal="center" vertical="center" textRotation="90"/>
    </xf>
    <xf numFmtId="0" fontId="0" fillId="6" borderId="29" xfId="0" applyFill="1" applyBorder="1" applyAlignment="1">
      <alignment horizontal="center" vertical="center" textRotation="90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 textRotation="90"/>
    </xf>
    <xf numFmtId="0" fontId="0" fillId="9" borderId="20" xfId="0" applyFill="1" applyBorder="1" applyAlignment="1">
      <alignment horizontal="center" vertical="center" textRotation="90"/>
    </xf>
    <xf numFmtId="0" fontId="0" fillId="9" borderId="28" xfId="0" applyFill="1" applyBorder="1" applyAlignment="1">
      <alignment horizontal="center" vertical="center" textRotation="90"/>
    </xf>
    <xf numFmtId="0" fontId="0" fillId="10" borderId="18" xfId="0" applyFill="1" applyBorder="1" applyAlignment="1">
      <alignment horizontal="center" vertical="center" textRotation="90"/>
    </xf>
    <xf numFmtId="0" fontId="0" fillId="10" borderId="21" xfId="0" applyFill="1" applyBorder="1" applyAlignment="1">
      <alignment horizontal="center" vertical="center" textRotation="90"/>
    </xf>
    <xf numFmtId="0" fontId="0" fillId="10" borderId="23" xfId="0" applyFill="1" applyBorder="1" applyAlignment="1">
      <alignment horizontal="center" vertical="center" textRotation="90"/>
    </xf>
    <xf numFmtId="0" fontId="0" fillId="10" borderId="2" xfId="0" applyFill="1" applyBorder="1" applyAlignment="1">
      <alignment horizontal="center" vertical="center" textRotation="90"/>
    </xf>
    <xf numFmtId="0" fontId="0" fillId="10" borderId="5" xfId="0" applyFill="1" applyBorder="1" applyAlignment="1">
      <alignment horizontal="center" vertical="center" textRotation="90"/>
    </xf>
    <xf numFmtId="0" fontId="0" fillId="10" borderId="8" xfId="0" applyFill="1" applyBorder="1" applyAlignment="1">
      <alignment horizontal="center" vertical="center" textRotation="90"/>
    </xf>
    <xf numFmtId="0" fontId="0" fillId="10" borderId="3" xfId="0" applyFill="1" applyBorder="1" applyAlignment="1">
      <alignment horizontal="center" vertical="center" textRotation="90"/>
    </xf>
    <xf numFmtId="0" fontId="0" fillId="10" borderId="6" xfId="0" applyFill="1" applyBorder="1" applyAlignment="1">
      <alignment horizontal="center" vertical="center" textRotation="90"/>
    </xf>
    <xf numFmtId="0" fontId="0" fillId="10" borderId="9" xfId="0" applyFill="1" applyBorder="1" applyAlignment="1">
      <alignment horizontal="center" vertical="center" textRotation="90"/>
    </xf>
    <xf numFmtId="0" fontId="0" fillId="11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textRotation="90"/>
    </xf>
    <xf numFmtId="0" fontId="4" fillId="12" borderId="4" xfId="0" applyFont="1" applyFill="1" applyBorder="1" applyAlignment="1">
      <alignment horizontal="center" vertical="center" textRotation="90"/>
    </xf>
    <xf numFmtId="0" fontId="4" fillId="12" borderId="7" xfId="0" applyFont="1" applyFill="1" applyBorder="1" applyAlignment="1">
      <alignment horizontal="center" vertical="center" textRotation="90"/>
    </xf>
    <xf numFmtId="0" fontId="5" fillId="11" borderId="2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2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27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7" fillId="0" borderId="43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52" xfId="0" applyNumberFormat="1" applyFill="1" applyBorder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Probabilité de réussite du transfert,</a:t>
            </a:r>
            <a:r>
              <a:rPr lang="en-US" baseline="0"/>
              <a:t> fonction du nombre d'utilisateurs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'UL FRMPL'!$AJ$45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FRMPL'!$AJ$47:$AJ$159</c:f>
              <c:numCache>
                <c:formatCode>General</c:formatCode>
                <c:ptCount val="113"/>
                <c:pt idx="0">
                  <c:v>1</c:v>
                </c:pt>
                <c:pt idx="1">
                  <c:v>0.99932950488237871</c:v>
                </c:pt>
                <c:pt idx="2">
                  <c:v>0.99865945932846012</c:v>
                </c:pt>
                <c:pt idx="3">
                  <c:v>0.99798986303681403</c:v>
                </c:pt>
                <c:pt idx="4">
                  <c:v>0.99732071570621228</c:v>
                </c:pt>
                <c:pt idx="5">
                  <c:v>0.99665201703562867</c:v>
                </c:pt>
                <c:pt idx="6">
                  <c:v>0.99598376672423883</c:v>
                </c:pt>
                <c:pt idx="7">
                  <c:v>0.99531596447142023</c:v>
                </c:pt>
                <c:pt idx="8">
                  <c:v>0.99464860997675153</c:v>
                </c:pt>
                <c:pt idx="9">
                  <c:v>0.99398170294001331</c:v>
                </c:pt>
                <c:pt idx="10">
                  <c:v>0.99331524306118713</c:v>
                </c:pt>
                <c:pt idx="11">
                  <c:v>0.9926492300404558</c:v>
                </c:pt>
                <c:pt idx="12">
                  <c:v>0.99198366357820311</c:v>
                </c:pt>
                <c:pt idx="13">
                  <c:v>0.99131854337501379</c:v>
                </c:pt>
                <c:pt idx="14">
                  <c:v>0.99065386913167341</c:v>
                </c:pt>
                <c:pt idx="15">
                  <c:v>0.98998964054916794</c:v>
                </c:pt>
                <c:pt idx="16">
                  <c:v>0.98932585732868406</c:v>
                </c:pt>
                <c:pt idx="17">
                  <c:v>0.98866251917160863</c:v>
                </c:pt>
                <c:pt idx="18">
                  <c:v>0.98799962577952882</c:v>
                </c:pt>
                <c:pt idx="19">
                  <c:v>0.98733717685423206</c:v>
                </c:pt>
                <c:pt idx="20">
                  <c:v>0.98667517209770528</c:v>
                </c:pt>
                <c:pt idx="21">
                  <c:v>0.9860136112121356</c:v>
                </c:pt>
                <c:pt idx="22">
                  <c:v>0.98535249389990964</c:v>
                </c:pt>
                <c:pt idx="23">
                  <c:v>0.98469181986361376</c:v>
                </c:pt>
                <c:pt idx="24">
                  <c:v>0.98403158880603359</c:v>
                </c:pt>
                <c:pt idx="25">
                  <c:v>0.98337180043015404</c:v>
                </c:pt>
                <c:pt idx="26">
                  <c:v>0.98271245443915911</c:v>
                </c:pt>
                <c:pt idx="27">
                  <c:v>0.98205355053643195</c:v>
                </c:pt>
                <c:pt idx="28">
                  <c:v>0.98139508842555467</c:v>
                </c:pt>
                <c:pt idx="29">
                  <c:v>0.98073706781030778</c:v>
                </c:pt>
                <c:pt idx="30">
                  <c:v>0.98007948839467074</c:v>
                </c:pt>
                <c:pt idx="31">
                  <c:v>0.97942234988282129</c:v>
                </c:pt>
                <c:pt idx="32">
                  <c:v>0.97876565197913568</c:v>
                </c:pt>
                <c:pt idx="33">
                  <c:v>0.97810939438818822</c:v>
                </c:pt>
                <c:pt idx="34">
                  <c:v>0.97745357681475142</c:v>
                </c:pt>
                <c:pt idx="35">
                  <c:v>0.97679819896379561</c:v>
                </c:pt>
                <c:pt idx="36">
                  <c:v>0.97614326054048906</c:v>
                </c:pt>
                <c:pt idx="37">
                  <c:v>0.97548876125019779</c:v>
                </c:pt>
                <c:pt idx="38">
                  <c:v>0.974834700798485</c:v>
                </c:pt>
                <c:pt idx="39">
                  <c:v>0.97418107889111183</c:v>
                </c:pt>
                <c:pt idx="40">
                  <c:v>0.97352789523403627</c:v>
                </c:pt>
                <c:pt idx="41">
                  <c:v>0.9728751495334137</c:v>
                </c:pt>
                <c:pt idx="42">
                  <c:v>0.97222284149559646</c:v>
                </c:pt>
                <c:pt idx="43">
                  <c:v>0.97157097082713373</c:v>
                </c:pt>
                <c:pt idx="44">
                  <c:v>0.97091953723477153</c:v>
                </c:pt>
                <c:pt idx="45">
                  <c:v>0.97026854042545241</c:v>
                </c:pt>
                <c:pt idx="46">
                  <c:v>0.96961798010631561</c:v>
                </c:pt>
                <c:pt idx="47">
                  <c:v>0.96896785598469648</c:v>
                </c:pt>
                <c:pt idx="48">
                  <c:v>0.96831816776812674</c:v>
                </c:pt>
                <c:pt idx="49">
                  <c:v>0.96766891516433429</c:v>
                </c:pt>
                <c:pt idx="50">
                  <c:v>0.96702009788124266</c:v>
                </c:pt>
                <c:pt idx="51">
                  <c:v>0.96637171562697155</c:v>
                </c:pt>
                <c:pt idx="52">
                  <c:v>0.9657237681098364</c:v>
                </c:pt>
                <c:pt idx="53">
                  <c:v>0.96507625503834782</c:v>
                </c:pt>
                <c:pt idx="54">
                  <c:v>0.96442917612121237</c:v>
                </c:pt>
                <c:pt idx="55">
                  <c:v>0.96378253106733158</c:v>
                </c:pt>
                <c:pt idx="56">
                  <c:v>0.96313631958580226</c:v>
                </c:pt>
                <c:pt idx="57">
                  <c:v>0.96249054138591617</c:v>
                </c:pt>
                <c:pt idx="58">
                  <c:v>0.96184519617716024</c:v>
                </c:pt>
                <c:pt idx="59">
                  <c:v>0.96120028366921595</c:v>
                </c:pt>
                <c:pt idx="60">
                  <c:v>0.96055580357195947</c:v>
                </c:pt>
                <c:pt idx="61">
                  <c:v>0.95991175559546171</c:v>
                </c:pt>
                <c:pt idx="62">
                  <c:v>0.95926813944998757</c:v>
                </c:pt>
                <c:pt idx="63">
                  <c:v>0.95862495484599675</c:v>
                </c:pt>
                <c:pt idx="64">
                  <c:v>0.95798220149414248</c:v>
                </c:pt>
                <c:pt idx="65">
                  <c:v>0.95733987910527263</c:v>
                </c:pt>
                <c:pt idx="66">
                  <c:v>0.95669798739042833</c:v>
                </c:pt>
                <c:pt idx="67">
                  <c:v>0.9560565260608449</c:v>
                </c:pt>
                <c:pt idx="68">
                  <c:v>0.95541549482795107</c:v>
                </c:pt>
                <c:pt idx="69">
                  <c:v>0.95477489340336918</c:v>
                </c:pt>
                <c:pt idx="70">
                  <c:v>0.95413472149891487</c:v>
                </c:pt>
                <c:pt idx="71">
                  <c:v>0.95349497882659684</c:v>
                </c:pt>
                <c:pt idx="72">
                  <c:v>0.95285566509861719</c:v>
                </c:pt>
                <c:pt idx="73">
                  <c:v>0.95221678002737076</c:v>
                </c:pt>
                <c:pt idx="74">
                  <c:v>0.95157832332544534</c:v>
                </c:pt>
                <c:pt idx="75">
                  <c:v>0.95094029470562136</c:v>
                </c:pt>
                <c:pt idx="76">
                  <c:v>0.95030269388087185</c:v>
                </c:pt>
                <c:pt idx="77">
                  <c:v>0.94966552056436238</c:v>
                </c:pt>
                <c:pt idx="78">
                  <c:v>0.94902877446945066</c:v>
                </c:pt>
                <c:pt idx="79">
                  <c:v>0.94839245530968674</c:v>
                </c:pt>
                <c:pt idx="80">
                  <c:v>0.94775656279881271</c:v>
                </c:pt>
                <c:pt idx="81">
                  <c:v>0.9471210966507625</c:v>
                </c:pt>
                <c:pt idx="82">
                  <c:v>0.94648605657966201</c:v>
                </c:pt>
                <c:pt idx="83">
                  <c:v>0.94585144229982876</c:v>
                </c:pt>
                <c:pt idx="84">
                  <c:v>0.94521725352577157</c:v>
                </c:pt>
                <c:pt idx="85">
                  <c:v>0.9445834899721911</c:v>
                </c:pt>
                <c:pt idx="86">
                  <c:v>0.94395015135397908</c:v>
                </c:pt>
                <c:pt idx="87">
                  <c:v>0.94331723738621831</c:v>
                </c:pt>
                <c:pt idx="88">
                  <c:v>0.94268474778418287</c:v>
                </c:pt>
                <c:pt idx="89">
                  <c:v>0.94205268226333749</c:v>
                </c:pt>
                <c:pt idx="90">
                  <c:v>0.94142104053933784</c:v>
                </c:pt>
                <c:pt idx="91">
                  <c:v>0.94078982232803032</c:v>
                </c:pt>
                <c:pt idx="92">
                  <c:v>0.94015902734545154</c:v>
                </c:pt>
                <c:pt idx="93">
                  <c:v>0.93952865530782881</c:v>
                </c:pt>
                <c:pt idx="94">
                  <c:v>0.93889870593157954</c:v>
                </c:pt>
                <c:pt idx="95">
                  <c:v>0.93826917893331141</c:v>
                </c:pt>
                <c:pt idx="96">
                  <c:v>0.93764007402982208</c:v>
                </c:pt>
                <c:pt idx="97">
                  <c:v>0.93701139093809904</c:v>
                </c:pt>
                <c:pt idx="98">
                  <c:v>0.93638312937531953</c:v>
                </c:pt>
                <c:pt idx="99">
                  <c:v>0.93575528905885041</c:v>
                </c:pt>
                <c:pt idx="100">
                  <c:v>0.93512786970624806</c:v>
                </c:pt>
                <c:pt idx="101">
                  <c:v>0.93450087103525847</c:v>
                </c:pt>
                <c:pt idx="102">
                  <c:v>0.93387429276381639</c:v>
                </c:pt>
                <c:pt idx="103">
                  <c:v>0.93324813461004619</c:v>
                </c:pt>
                <c:pt idx="104">
                  <c:v>0.93262239629226096</c:v>
                </c:pt>
                <c:pt idx="105">
                  <c:v>0.93199707752896277</c:v>
                </c:pt>
                <c:pt idx="106">
                  <c:v>0.9313721780388422</c:v>
                </c:pt>
                <c:pt idx="107">
                  <c:v>0.93074769754077891</c:v>
                </c:pt>
                <c:pt idx="108">
                  <c:v>0.93012363575384049</c:v>
                </c:pt>
                <c:pt idx="109">
                  <c:v>0.92949999239728331</c:v>
                </c:pt>
                <c:pt idx="110">
                  <c:v>0.9288767671905519</c:v>
                </c:pt>
                <c:pt idx="111">
                  <c:v>0.92825395985327885</c:v>
                </c:pt>
                <c:pt idx="112">
                  <c:v>0.92763157010528452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C-4BAD-8FF3-45FA6E47FA64}"/>
            </c:ext>
          </c:extLst>
        </c:ser>
        <c:ser>
          <c:idx val="1"/>
          <c:order val="1"/>
          <c:tx>
            <c:strRef>
              <c:f>'UL FRMPL'!$AK$45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FRMPL'!$AK$47:$AK$159</c:f>
              <c:numCache>
                <c:formatCode>General</c:formatCode>
                <c:ptCount val="113"/>
                <c:pt idx="0">
                  <c:v>1</c:v>
                </c:pt>
                <c:pt idx="1">
                  <c:v>0.99865945932846012</c:v>
                </c:pt>
                <c:pt idx="2">
                  <c:v>0.99732071570621228</c:v>
                </c:pt>
                <c:pt idx="3">
                  <c:v>0.99598376672423883</c:v>
                </c:pt>
                <c:pt idx="4">
                  <c:v>0.99464860997675153</c:v>
                </c:pt>
                <c:pt idx="5">
                  <c:v>0.99331524306118713</c:v>
                </c:pt>
                <c:pt idx="6">
                  <c:v>0.99198366357820311</c:v>
                </c:pt>
                <c:pt idx="7">
                  <c:v>0.99065386913167341</c:v>
                </c:pt>
                <c:pt idx="8">
                  <c:v>0.98932585732868406</c:v>
                </c:pt>
                <c:pt idx="9">
                  <c:v>0.98799962577952882</c:v>
                </c:pt>
                <c:pt idx="10">
                  <c:v>0.98667517209770528</c:v>
                </c:pt>
                <c:pt idx="11">
                  <c:v>0.98535249389990964</c:v>
                </c:pt>
                <c:pt idx="12">
                  <c:v>0.98403158880603359</c:v>
                </c:pt>
                <c:pt idx="13">
                  <c:v>0.98271245443915911</c:v>
                </c:pt>
                <c:pt idx="14">
                  <c:v>0.98139508842555467</c:v>
                </c:pt>
                <c:pt idx="15">
                  <c:v>0.98007948839467074</c:v>
                </c:pt>
                <c:pt idx="16">
                  <c:v>0.97876565197913568</c:v>
                </c:pt>
                <c:pt idx="17">
                  <c:v>0.97745357681475142</c:v>
                </c:pt>
                <c:pt idx="18">
                  <c:v>0.97614326054048906</c:v>
                </c:pt>
                <c:pt idx="19">
                  <c:v>0.974834700798485</c:v>
                </c:pt>
                <c:pt idx="20">
                  <c:v>0.97352789523403627</c:v>
                </c:pt>
                <c:pt idx="21">
                  <c:v>0.97222284149559646</c:v>
                </c:pt>
                <c:pt idx="22">
                  <c:v>0.97091953723477153</c:v>
                </c:pt>
                <c:pt idx="23">
                  <c:v>0.96961798010631561</c:v>
                </c:pt>
                <c:pt idx="24">
                  <c:v>0.96831816776812674</c:v>
                </c:pt>
                <c:pt idx="25">
                  <c:v>0.96702009788124266</c:v>
                </c:pt>
                <c:pt idx="26">
                  <c:v>0.9657237681098364</c:v>
                </c:pt>
                <c:pt idx="27">
                  <c:v>0.96442917612121237</c:v>
                </c:pt>
                <c:pt idx="28">
                  <c:v>0.96313631958580226</c:v>
                </c:pt>
                <c:pt idx="29">
                  <c:v>0.96184519617716024</c:v>
                </c:pt>
                <c:pt idx="30">
                  <c:v>0.96055580357195947</c:v>
                </c:pt>
                <c:pt idx="31">
                  <c:v>0.95926813944998757</c:v>
                </c:pt>
                <c:pt idx="32">
                  <c:v>0.95798220149414248</c:v>
                </c:pt>
                <c:pt idx="33">
                  <c:v>0.95669798739042833</c:v>
                </c:pt>
                <c:pt idx="34">
                  <c:v>0.95541549482795107</c:v>
                </c:pt>
                <c:pt idx="35">
                  <c:v>0.95413472149891487</c:v>
                </c:pt>
                <c:pt idx="36">
                  <c:v>0.95285566509861719</c:v>
                </c:pt>
                <c:pt idx="37">
                  <c:v>0.95157832332544534</c:v>
                </c:pt>
                <c:pt idx="38">
                  <c:v>0.95030269388087185</c:v>
                </c:pt>
                <c:pt idx="39">
                  <c:v>0.94902877446945066</c:v>
                </c:pt>
                <c:pt idx="40">
                  <c:v>0.94775656279881271</c:v>
                </c:pt>
                <c:pt idx="41">
                  <c:v>0.94648605657966201</c:v>
                </c:pt>
                <c:pt idx="42">
                  <c:v>0.94521725352577157</c:v>
                </c:pt>
                <c:pt idx="43">
                  <c:v>0.94395015135397908</c:v>
                </c:pt>
                <c:pt idx="44">
                  <c:v>0.94268474778418287</c:v>
                </c:pt>
                <c:pt idx="45">
                  <c:v>0.94142104053933784</c:v>
                </c:pt>
                <c:pt idx="46">
                  <c:v>0.94015902734545154</c:v>
                </c:pt>
                <c:pt idx="47">
                  <c:v>0.93889870593157954</c:v>
                </c:pt>
                <c:pt idx="48">
                  <c:v>0.93764007402982208</c:v>
                </c:pt>
                <c:pt idx="49">
                  <c:v>0.93638312937531953</c:v>
                </c:pt>
                <c:pt idx="50">
                  <c:v>0.93512786970624806</c:v>
                </c:pt>
                <c:pt idx="51">
                  <c:v>0.93387429276381639</c:v>
                </c:pt>
                <c:pt idx="52">
                  <c:v>0.93262239629226096</c:v>
                </c:pt>
                <c:pt idx="53">
                  <c:v>0.9313721780388422</c:v>
                </c:pt>
                <c:pt idx="54">
                  <c:v>0.93012363575384049</c:v>
                </c:pt>
                <c:pt idx="55">
                  <c:v>0.9288767671905519</c:v>
                </c:pt>
                <c:pt idx="56">
                  <c:v>0.92763157010528452</c:v>
                </c:pt>
                <c:pt idx="57">
                  <c:v>0.92638804225735405</c:v>
                </c:pt>
                <c:pt idx="58">
                  <c:v>0.92514618140907989</c:v>
                </c:pt>
                <c:pt idx="59">
                  <c:v>0.92390598532578116</c:v>
                </c:pt>
                <c:pt idx="60">
                  <c:v>0.92266745177577281</c:v>
                </c:pt>
                <c:pt idx="61">
                  <c:v>0.92143057853036137</c:v>
                </c:pt>
                <c:pt idx="62">
                  <c:v>0.92019536336384089</c:v>
                </c:pt>
                <c:pt idx="63">
                  <c:v>0.91896180405348926</c:v>
                </c:pt>
                <c:pt idx="64">
                  <c:v>0.91772989837956387</c:v>
                </c:pt>
                <c:pt idx="65">
                  <c:v>0.91649964412529794</c:v>
                </c:pt>
                <c:pt idx="66">
                  <c:v>0.91527103907689611</c:v>
                </c:pt>
                <c:pt idx="67">
                  <c:v>0.91404408102353096</c:v>
                </c:pt>
                <c:pt idx="68">
                  <c:v>0.91281876775733872</c:v>
                </c:pt>
                <c:pt idx="69">
                  <c:v>0.91159509707341502</c:v>
                </c:pt>
                <c:pt idx="70">
                  <c:v>0.91037306676981178</c:v>
                </c:pt>
                <c:pt idx="71">
                  <c:v>0.90915267464753236</c:v>
                </c:pt>
                <c:pt idx="72">
                  <c:v>0.90793391851052807</c:v>
                </c:pt>
                <c:pt idx="73">
                  <c:v>0.90671679616569423</c:v>
                </c:pt>
                <c:pt idx="74">
                  <c:v>0.90550130542286578</c:v>
                </c:pt>
                <c:pt idx="75">
                  <c:v>0.90428744409481399</c:v>
                </c:pt>
                <c:pt idx="76">
                  <c:v>0.903075209997242</c:v>
                </c:pt>
                <c:pt idx="77">
                  <c:v>0.90186460094878129</c:v>
                </c:pt>
                <c:pt idx="78">
                  <c:v>0.90065561477098743</c:v>
                </c:pt>
                <c:pt idx="79">
                  <c:v>0.89944824928833611</c:v>
                </c:pt>
                <c:pt idx="80">
                  <c:v>0.89824250232821978</c:v>
                </c:pt>
                <c:pt idx="81">
                  <c:v>0.89703837172094303</c:v>
                </c:pt>
                <c:pt idx="82">
                  <c:v>0.89583585529971921</c:v>
                </c:pt>
                <c:pt idx="83">
                  <c:v>0.89463495090066625</c:v>
                </c:pt>
                <c:pt idx="84">
                  <c:v>0.89343565636280287</c:v>
                </c:pt>
                <c:pt idx="85">
                  <c:v>0.89223796952804457</c:v>
                </c:pt>
                <c:pt idx="86">
                  <c:v>0.89104188824120012</c:v>
                </c:pt>
                <c:pt idx="87">
                  <c:v>0.88984741034996706</c:v>
                </c:pt>
                <c:pt idx="88">
                  <c:v>0.88865453370492853</c:v>
                </c:pt>
                <c:pt idx="89">
                  <c:v>0.88746325615954869</c:v>
                </c:pt>
                <c:pt idx="90">
                  <c:v>0.88627357557016961</c:v>
                </c:pt>
                <c:pt idx="91">
                  <c:v>0.88508548979600676</c:v>
                </c:pt>
                <c:pt idx="92">
                  <c:v>0.8838989966991454</c:v>
                </c:pt>
                <c:pt idx="93">
                  <c:v>0.88271409414453694</c:v>
                </c:pt>
                <c:pt idx="94">
                  <c:v>0.88153077999999474</c:v>
                </c:pt>
                <c:pt idx="95">
                  <c:v>0.88034905213619041</c:v>
                </c:pt>
                <c:pt idx="96">
                  <c:v>0.8791689084266503</c:v>
                </c:pt>
                <c:pt idx="97">
                  <c:v>0.87799034674775112</c:v>
                </c:pt>
                <c:pt idx="98">
                  <c:v>0.87681336497871631</c:v>
                </c:pt>
                <c:pt idx="99">
                  <c:v>0.87563796100161262</c:v>
                </c:pt>
                <c:pt idx="100">
                  <c:v>0.87446413270134571</c:v>
                </c:pt>
                <c:pt idx="101">
                  <c:v>0.87329187796565666</c:v>
                </c:pt>
                <c:pt idx="102">
                  <c:v>0.87212119468511828</c:v>
                </c:pt>
                <c:pt idx="103">
                  <c:v>0.87095208075313102</c:v>
                </c:pt>
                <c:pt idx="104">
                  <c:v>0.86978453406591916</c:v>
                </c:pt>
                <c:pt idx="105">
                  <c:v>0.8686185525225274</c:v>
                </c:pt>
                <c:pt idx="106">
                  <c:v>0.86745413402481686</c:v>
                </c:pt>
                <c:pt idx="107">
                  <c:v>0.86629127647746118</c:v>
                </c:pt>
                <c:pt idx="108">
                  <c:v>0.86512997778794298</c:v>
                </c:pt>
                <c:pt idx="109">
                  <c:v>0.86397023586654986</c:v>
                </c:pt>
                <c:pt idx="110">
                  <c:v>0.86281204862637084</c:v>
                </c:pt>
                <c:pt idx="111">
                  <c:v>0.8616554139832926</c:v>
                </c:pt>
                <c:pt idx="112">
                  <c:v>0.86050032985599545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C-4BAD-8FF3-45FA6E47FA64}"/>
            </c:ext>
          </c:extLst>
        </c:ser>
        <c:ser>
          <c:idx val="2"/>
          <c:order val="2"/>
          <c:tx>
            <c:strRef>
              <c:f>'UL FRMPL'!$AL$45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FRMPL'!$AL$47:$AL$159</c:f>
              <c:numCache>
                <c:formatCode>General</c:formatCode>
                <c:ptCount val="113"/>
                <c:pt idx="0">
                  <c:v>1</c:v>
                </c:pt>
                <c:pt idx="1">
                  <c:v>0.99732071570621228</c:v>
                </c:pt>
                <c:pt idx="2">
                  <c:v>0.99464860997675153</c:v>
                </c:pt>
                <c:pt idx="3">
                  <c:v>0.99198366357820311</c:v>
                </c:pt>
                <c:pt idx="4">
                  <c:v>0.98932585732868406</c:v>
                </c:pt>
                <c:pt idx="5">
                  <c:v>0.98667517209770528</c:v>
                </c:pt>
                <c:pt idx="6">
                  <c:v>0.98403158880603359</c:v>
                </c:pt>
                <c:pt idx="7">
                  <c:v>0.98139508842555467</c:v>
                </c:pt>
                <c:pt idx="8">
                  <c:v>0.97876565197913568</c:v>
                </c:pt>
                <c:pt idx="9">
                  <c:v>0.97614326054048906</c:v>
                </c:pt>
                <c:pt idx="10">
                  <c:v>0.97352789523403627</c:v>
                </c:pt>
                <c:pt idx="11">
                  <c:v>0.97091953723477153</c:v>
                </c:pt>
                <c:pt idx="12">
                  <c:v>0.96831816776812674</c:v>
                </c:pt>
                <c:pt idx="13">
                  <c:v>0.9657237681098364</c:v>
                </c:pt>
                <c:pt idx="14">
                  <c:v>0.96313631958580226</c:v>
                </c:pt>
                <c:pt idx="15">
                  <c:v>0.96055580357195947</c:v>
                </c:pt>
                <c:pt idx="16">
                  <c:v>0.95798220149414248</c:v>
                </c:pt>
                <c:pt idx="17">
                  <c:v>0.95541549482795107</c:v>
                </c:pt>
                <c:pt idx="18">
                  <c:v>0.95285566509861719</c:v>
                </c:pt>
                <c:pt idx="19">
                  <c:v>0.95030269388087185</c:v>
                </c:pt>
                <c:pt idx="20">
                  <c:v>0.94775656279881271</c:v>
                </c:pt>
                <c:pt idx="21">
                  <c:v>0.94521725352577157</c:v>
                </c:pt>
                <c:pt idx="22">
                  <c:v>0.94268474778418287</c:v>
                </c:pt>
                <c:pt idx="23">
                  <c:v>0.94015902734545154</c:v>
                </c:pt>
                <c:pt idx="24">
                  <c:v>0.93764007402982208</c:v>
                </c:pt>
                <c:pt idx="25">
                  <c:v>0.93512786970624806</c:v>
                </c:pt>
                <c:pt idx="26">
                  <c:v>0.93262239629226096</c:v>
                </c:pt>
                <c:pt idx="27">
                  <c:v>0.93012363575384049</c:v>
                </c:pt>
                <c:pt idx="28">
                  <c:v>0.92763157010528452</c:v>
                </c:pt>
                <c:pt idx="29">
                  <c:v>0.92514618140907989</c:v>
                </c:pt>
                <c:pt idx="30">
                  <c:v>0.92266745177577281</c:v>
                </c:pt>
                <c:pt idx="31">
                  <c:v>0.92019536336384089</c:v>
                </c:pt>
                <c:pt idx="32">
                  <c:v>0.91772989837956387</c:v>
                </c:pt>
                <c:pt idx="33">
                  <c:v>0.91527103907689611</c:v>
                </c:pt>
                <c:pt idx="34">
                  <c:v>0.91281876775733872</c:v>
                </c:pt>
                <c:pt idx="35">
                  <c:v>0.91037306676981178</c:v>
                </c:pt>
                <c:pt idx="36">
                  <c:v>0.90793391851052807</c:v>
                </c:pt>
                <c:pt idx="37">
                  <c:v>0.90550130542286578</c:v>
                </c:pt>
                <c:pt idx="38">
                  <c:v>0.903075209997242</c:v>
                </c:pt>
                <c:pt idx="39">
                  <c:v>0.90065561477098743</c:v>
                </c:pt>
                <c:pt idx="40">
                  <c:v>0.89824250232821978</c:v>
                </c:pt>
                <c:pt idx="41">
                  <c:v>0.89583585529971921</c:v>
                </c:pt>
                <c:pt idx="42">
                  <c:v>0.89343565636280287</c:v>
                </c:pt>
                <c:pt idx="43">
                  <c:v>0.89104188824120012</c:v>
                </c:pt>
                <c:pt idx="44">
                  <c:v>0.88865453370492853</c:v>
                </c:pt>
                <c:pt idx="45">
                  <c:v>0.88627357557016961</c:v>
                </c:pt>
                <c:pt idx="46">
                  <c:v>0.8838989966991454</c:v>
                </c:pt>
                <c:pt idx="47">
                  <c:v>0.88153077999999474</c:v>
                </c:pt>
                <c:pt idx="48">
                  <c:v>0.8791689084266503</c:v>
                </c:pt>
                <c:pt idx="49">
                  <c:v>0.87681336497871631</c:v>
                </c:pt>
                <c:pt idx="50">
                  <c:v>0.87446413270134571</c:v>
                </c:pt>
                <c:pt idx="51">
                  <c:v>0.87212119468511828</c:v>
                </c:pt>
                <c:pt idx="52">
                  <c:v>0.86978453406591916</c:v>
                </c:pt>
                <c:pt idx="53">
                  <c:v>0.86745413402481686</c:v>
                </c:pt>
                <c:pt idx="54">
                  <c:v>0.86512997778794298</c:v>
                </c:pt>
                <c:pt idx="55">
                  <c:v>0.86281204862637084</c:v>
                </c:pt>
                <c:pt idx="56">
                  <c:v>0.86050032985599545</c:v>
                </c:pt>
                <c:pt idx="57">
                  <c:v>0.85819480483741306</c:v>
                </c:pt>
                <c:pt idx="58">
                  <c:v>0.85589545697580205</c:v>
                </c:pt>
                <c:pt idx="59">
                  <c:v>0.85360226972080255</c:v>
                </c:pt>
                <c:pt idx="60">
                  <c:v>0.85131522656639813</c:v>
                </c:pt>
                <c:pt idx="61">
                  <c:v>0.84903431105079641</c:v>
                </c:pt>
                <c:pt idx="62">
                  <c:v>0.84675950675631118</c:v>
                </c:pt>
                <c:pt idx="63">
                  <c:v>0.84449079730924359</c:v>
                </c:pt>
                <c:pt idx="64">
                  <c:v>0.84222816637976461</c:v>
                </c:pt>
                <c:pt idx="65">
                  <c:v>0.83997159768179774</c:v>
                </c:pt>
                <c:pt idx="66">
                  <c:v>0.83772107497290116</c:v>
                </c:pt>
                <c:pt idx="67">
                  <c:v>0.83547658205415132</c:v>
                </c:pt>
                <c:pt idx="68">
                  <c:v>0.83323810277002619</c:v>
                </c:pt>
                <c:pt idx="69">
                  <c:v>0.83100562100828901</c:v>
                </c:pt>
                <c:pt idx="70">
                  <c:v>0.82877912069987225</c:v>
                </c:pt>
                <c:pt idx="71">
                  <c:v>0.82655858581876196</c:v>
                </c:pt>
                <c:pt idx="72">
                  <c:v>0.82434400038188227</c:v>
                </c:pt>
                <c:pt idx="73">
                  <c:v>0.82213534844898106</c:v>
                </c:pt>
                <c:pt idx="74">
                  <c:v>0.81993261412251395</c:v>
                </c:pt>
                <c:pt idx="75">
                  <c:v>0.81773578154753124</c:v>
                </c:pt>
                <c:pt idx="76">
                  <c:v>0.81554483491156271</c:v>
                </c:pt>
                <c:pt idx="77">
                  <c:v>0.81335975844450448</c:v>
                </c:pt>
                <c:pt idx="78">
                  <c:v>0.81118053641850518</c:v>
                </c:pt>
                <c:pt idx="79">
                  <c:v>0.80900715314785288</c:v>
                </c:pt>
                <c:pt idx="80">
                  <c:v>0.80683959298886188</c:v>
                </c:pt>
                <c:pt idx="81">
                  <c:v>0.80467784033976075</c:v>
                </c:pt>
                <c:pt idx="82">
                  <c:v>0.80252187964057942</c:v>
                </c:pt>
                <c:pt idx="83">
                  <c:v>0.80037169537303743</c:v>
                </c:pt>
                <c:pt idx="84">
                  <c:v>0.79822727206043231</c:v>
                </c:pt>
                <c:pt idx="85">
                  <c:v>0.79608859426752776</c:v>
                </c:pt>
                <c:pt idx="86">
                  <c:v>0.79395564660044327</c:v>
                </c:pt>
                <c:pt idx="87">
                  <c:v>0.79182841370654267</c:v>
                </c:pt>
                <c:pt idx="88">
                  <c:v>0.7897068802743239</c:v>
                </c:pt>
                <c:pt idx="89">
                  <c:v>0.78759103103330885</c:v>
                </c:pt>
                <c:pt idx="90">
                  <c:v>0.78548085075393326</c:v>
                </c:pt>
                <c:pt idx="91">
                  <c:v>0.78337632424743719</c:v>
                </c:pt>
                <c:pt idx="92">
                  <c:v>0.78127743636575586</c:v>
                </c:pt>
                <c:pt idx="93">
                  <c:v>0.77918417200141044</c:v>
                </c:pt>
                <c:pt idx="94">
                  <c:v>0.77709651608739905</c:v>
                </c:pt>
                <c:pt idx="95">
                  <c:v>0.77501445359708898</c:v>
                </c:pt>
                <c:pt idx="96">
                  <c:v>0.77293796954410787</c:v>
                </c:pt>
                <c:pt idx="97">
                  <c:v>0.77086704898223624</c:v>
                </c:pt>
                <c:pt idx="98">
                  <c:v>0.76880167700529967</c:v>
                </c:pt>
                <c:pt idx="99">
                  <c:v>0.7667418387470617</c:v>
                </c:pt>
                <c:pt idx="100">
                  <c:v>0.76468751938111679</c:v>
                </c:pt>
                <c:pt idx="101">
                  <c:v>0.76263870412078349</c:v>
                </c:pt>
                <c:pt idx="102">
                  <c:v>0.76059537821899803</c:v>
                </c:pt>
                <c:pt idx="103">
                  <c:v>0.75855752696820833</c:v>
                </c:pt>
                <c:pt idx="104">
                  <c:v>0.75652513570026803</c:v>
                </c:pt>
                <c:pt idx="105">
                  <c:v>0.75449818978633065</c:v>
                </c:pt>
                <c:pt idx="106">
                  <c:v>0.75247667463674495</c:v>
                </c:pt>
                <c:pt idx="107">
                  <c:v>0.75046057570094915</c:v>
                </c:pt>
                <c:pt idx="108">
                  <c:v>0.74844987846736666</c:v>
                </c:pt>
                <c:pt idx="109">
                  <c:v>0.74644456846330176</c:v>
                </c:pt>
                <c:pt idx="110">
                  <c:v>0.74444463125483495</c:v>
                </c:pt>
                <c:pt idx="111">
                  <c:v>0.74245005244671924</c:v>
                </c:pt>
                <c:pt idx="112">
                  <c:v>0.7404608176822769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C-4BAD-8FF3-45FA6E47FA64}"/>
            </c:ext>
          </c:extLst>
        </c:ser>
        <c:ser>
          <c:idx val="3"/>
          <c:order val="3"/>
          <c:tx>
            <c:strRef>
              <c:f>'UL FRMPL'!$AM$45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FRMPL'!$AM$47:$AM$159</c:f>
              <c:numCache>
                <c:formatCode>General</c:formatCode>
                <c:ptCount val="113"/>
                <c:pt idx="0">
                  <c:v>1</c:v>
                </c:pt>
                <c:pt idx="1">
                  <c:v>0.99464860997675153</c:v>
                </c:pt>
                <c:pt idx="2">
                  <c:v>0.98932585732868406</c:v>
                </c:pt>
                <c:pt idx="3">
                  <c:v>0.98403158880603359</c:v>
                </c:pt>
                <c:pt idx="4">
                  <c:v>0.97876565197913568</c:v>
                </c:pt>
                <c:pt idx="5">
                  <c:v>0.97352789523403627</c:v>
                </c:pt>
                <c:pt idx="6">
                  <c:v>0.96831816776812674</c:v>
                </c:pt>
                <c:pt idx="7">
                  <c:v>0.96313631958580226</c:v>
                </c:pt>
                <c:pt idx="8">
                  <c:v>0.95798220149414248</c:v>
                </c:pt>
                <c:pt idx="9">
                  <c:v>0.95285566509861719</c:v>
                </c:pt>
                <c:pt idx="10">
                  <c:v>0.94775656279881271</c:v>
                </c:pt>
                <c:pt idx="11">
                  <c:v>0.94268474778418287</c:v>
                </c:pt>
                <c:pt idx="12">
                  <c:v>0.93764007402982208</c:v>
                </c:pt>
                <c:pt idx="13">
                  <c:v>0.93262239629226096</c:v>
                </c:pt>
                <c:pt idx="14">
                  <c:v>0.92763157010528452</c:v>
                </c:pt>
                <c:pt idx="15">
                  <c:v>0.92266745177577281</c:v>
                </c:pt>
                <c:pt idx="16">
                  <c:v>0.91772989837956387</c:v>
                </c:pt>
                <c:pt idx="17">
                  <c:v>0.91281876775733872</c:v>
                </c:pt>
                <c:pt idx="18">
                  <c:v>0.90793391851052807</c:v>
                </c:pt>
                <c:pt idx="19">
                  <c:v>0.903075209997242</c:v>
                </c:pt>
                <c:pt idx="20">
                  <c:v>0.89824250232821978</c:v>
                </c:pt>
                <c:pt idx="21">
                  <c:v>0.89343565636280287</c:v>
                </c:pt>
                <c:pt idx="22">
                  <c:v>0.88865453370492853</c:v>
                </c:pt>
                <c:pt idx="23">
                  <c:v>0.8838989966991454</c:v>
                </c:pt>
                <c:pt idx="24">
                  <c:v>0.8791689084266503</c:v>
                </c:pt>
                <c:pt idx="25">
                  <c:v>0.87446413270134571</c:v>
                </c:pt>
                <c:pt idx="26">
                  <c:v>0.86978453406591916</c:v>
                </c:pt>
                <c:pt idx="27">
                  <c:v>0.86512997778794298</c:v>
                </c:pt>
                <c:pt idx="28">
                  <c:v>0.86050032985599545</c:v>
                </c:pt>
                <c:pt idx="29">
                  <c:v>0.85589545697580205</c:v>
                </c:pt>
                <c:pt idx="30">
                  <c:v>0.85131522656639813</c:v>
                </c:pt>
                <c:pt idx="31">
                  <c:v>0.84675950675631118</c:v>
                </c:pt>
                <c:pt idx="32">
                  <c:v>0.84222816637976461</c:v>
                </c:pt>
                <c:pt idx="33">
                  <c:v>0.83772107497290116</c:v>
                </c:pt>
                <c:pt idx="34">
                  <c:v>0.83323810277002619</c:v>
                </c:pt>
                <c:pt idx="35">
                  <c:v>0.82877912069987225</c:v>
                </c:pt>
                <c:pt idx="36">
                  <c:v>0.82434400038188227</c:v>
                </c:pt>
                <c:pt idx="37">
                  <c:v>0.81993261412251395</c:v>
                </c:pt>
                <c:pt idx="38">
                  <c:v>0.81554483491156271</c:v>
                </c:pt>
                <c:pt idx="39">
                  <c:v>0.81118053641850518</c:v>
                </c:pt>
                <c:pt idx="40">
                  <c:v>0.80683959298886188</c:v>
                </c:pt>
                <c:pt idx="41">
                  <c:v>0.80252187964057942</c:v>
                </c:pt>
                <c:pt idx="42">
                  <c:v>0.79822727206043231</c:v>
                </c:pt>
                <c:pt idx="43">
                  <c:v>0.79395564660044327</c:v>
                </c:pt>
                <c:pt idx="44">
                  <c:v>0.7897068802743239</c:v>
                </c:pt>
                <c:pt idx="45">
                  <c:v>0.78548085075393326</c:v>
                </c:pt>
                <c:pt idx="46">
                  <c:v>0.78127743636575586</c:v>
                </c:pt>
                <c:pt idx="47">
                  <c:v>0.77709651608739905</c:v>
                </c:pt>
                <c:pt idx="48">
                  <c:v>0.77293796954410787</c:v>
                </c:pt>
                <c:pt idx="49">
                  <c:v>0.76880167700529967</c:v>
                </c:pt>
                <c:pt idx="50">
                  <c:v>0.76468751938111679</c:v>
                </c:pt>
                <c:pt idx="51">
                  <c:v>0.76059537821899803</c:v>
                </c:pt>
                <c:pt idx="52">
                  <c:v>0.75652513570026803</c:v>
                </c:pt>
                <c:pt idx="53">
                  <c:v>0.75247667463674495</c:v>
                </c:pt>
                <c:pt idx="54">
                  <c:v>0.74844987846736666</c:v>
                </c:pt>
                <c:pt idx="55">
                  <c:v>0.74444463125483495</c:v>
                </c:pt>
                <c:pt idx="56">
                  <c:v>0.7404608176822769</c:v>
                </c:pt>
                <c:pt idx="57">
                  <c:v>0.73649832304992557</c:v>
                </c:pt>
                <c:pt idx="58">
                  <c:v>0.73255703327181709</c:v>
                </c:pt>
                <c:pt idx="59">
                  <c:v>0.72863683487250575</c:v>
                </c:pt>
                <c:pt idx="60">
                  <c:v>0.72473761498379774</c:v>
                </c:pt>
                <c:pt idx="61">
                  <c:v>0.72085926134150058</c:v>
                </c:pt>
                <c:pt idx="62">
                  <c:v>0.71700166228219142</c:v>
                </c:pt>
                <c:pt idx="63">
                  <c:v>0.71316470674000187</c:v>
                </c:pt>
                <c:pt idx="64">
                  <c:v>0.70934828424342056</c:v>
                </c:pt>
                <c:pt idx="65">
                  <c:v>0.70555228491211186</c:v>
                </c:pt>
                <c:pt idx="66">
                  <c:v>0.70177659945375304</c:v>
                </c:pt>
                <c:pt idx="67">
                  <c:v>0.69802111916088705</c:v>
                </c:pt>
                <c:pt idx="68">
                  <c:v>0.69428573590779274</c:v>
                </c:pt>
                <c:pt idx="69">
                  <c:v>0.69057034214737212</c:v>
                </c:pt>
                <c:pt idx="70">
                  <c:v>0.68687483090805335</c:v>
                </c:pt>
                <c:pt idx="71">
                  <c:v>0.68319909579071159</c:v>
                </c:pt>
                <c:pt idx="72">
                  <c:v>0.67954303096560476</c:v>
                </c:pt>
                <c:pt idx="73">
                  <c:v>0.67590653116932742</c:v>
                </c:pt>
                <c:pt idx="74">
                  <c:v>0.67228949170177943</c:v>
                </c:pt>
                <c:pt idx="75">
                  <c:v>0.66869180842315179</c:v>
                </c:pt>
                <c:pt idx="76">
                  <c:v>0.66511337775092816</c:v>
                </c:pt>
                <c:pt idx="77">
                  <c:v>0.66155409665690279</c:v>
                </c:pt>
                <c:pt idx="78">
                  <c:v>0.65801386266421391</c:v>
                </c:pt>
                <c:pt idx="79">
                  <c:v>0.65449257384439341</c:v>
                </c:pt>
                <c:pt idx="80">
                  <c:v>0.6509901288144323</c:v>
                </c:pt>
                <c:pt idx="81">
                  <c:v>0.6475064267338615</c:v>
                </c:pt>
                <c:pt idx="82">
                  <c:v>0.64404136730184869</c:v>
                </c:pt>
                <c:pt idx="83">
                  <c:v>0.64059485075431033</c:v>
                </c:pt>
                <c:pt idx="84">
                  <c:v>0.63716677786103937</c:v>
                </c:pt>
                <c:pt idx="85">
                  <c:v>0.63375704992284843</c:v>
                </c:pt>
                <c:pt idx="86">
                  <c:v>0.63036556876872796</c:v>
                </c:pt>
                <c:pt idx="87">
                  <c:v>0.62699223675301963</c:v>
                </c:pt>
                <c:pt idx="88">
                  <c:v>0.62363695675260533</c:v>
                </c:pt>
                <c:pt idx="89">
                  <c:v>0.62029963216411044</c:v>
                </c:pt>
                <c:pt idx="90">
                  <c:v>0.61698016690112267</c:v>
                </c:pt>
                <c:pt idx="91">
                  <c:v>0.6136784653914259</c:v>
                </c:pt>
                <c:pt idx="92">
                  <c:v>0.61039443257424775</c:v>
                </c:pt>
                <c:pt idx="93">
                  <c:v>0.6071279738975236</c:v>
                </c:pt>
                <c:pt idx="94">
                  <c:v>0.60387899531517331</c:v>
                </c:pt>
                <c:pt idx="95">
                  <c:v>0.60064740328439437</c:v>
                </c:pt>
                <c:pt idx="96">
                  <c:v>0.59743310476296818</c:v>
                </c:pt>
                <c:pt idx="97">
                  <c:v>0.59423600720658132</c:v>
                </c:pt>
                <c:pt idx="98">
                  <c:v>0.59105601856616108</c:v>
                </c:pt>
                <c:pt idx="99">
                  <c:v>0.58789304728522518</c:v>
                </c:pt>
                <c:pt idx="100">
                  <c:v>0.58474700229724585</c:v>
                </c:pt>
                <c:pt idx="101">
                  <c:v>0.58161779302302785</c:v>
                </c:pt>
                <c:pt idx="102">
                  <c:v>0.57850532936810073</c:v>
                </c:pt>
                <c:pt idx="103">
                  <c:v>0.57540952172012416</c:v>
                </c:pt>
                <c:pt idx="104">
                  <c:v>0.57233028094630889</c:v>
                </c:pt>
                <c:pt idx="105">
                  <c:v>0.56926751839084988</c:v>
                </c:pt>
                <c:pt idx="106">
                  <c:v>0.56622114587237371</c:v>
                </c:pt>
                <c:pt idx="107">
                  <c:v>0.56319107568139992</c:v>
                </c:pt>
                <c:pt idx="108">
                  <c:v>0.56017722057781594</c:v>
                </c:pt>
                <c:pt idx="109">
                  <c:v>0.55717949378836473</c:v>
                </c:pt>
                <c:pt idx="110">
                  <c:v>0.55419780900414717</c:v>
                </c:pt>
                <c:pt idx="111">
                  <c:v>0.5512320803781362</c:v>
                </c:pt>
                <c:pt idx="112">
                  <c:v>0.5482822225227062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7C-4BAD-8FF3-45FA6E47FA64}"/>
            </c:ext>
          </c:extLst>
        </c:ser>
        <c:ser>
          <c:idx val="4"/>
          <c:order val="4"/>
          <c:tx>
            <c:strRef>
              <c:f>'UL FRMPL'!$AN$45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FRMPL'!$AN$47:$AN$159</c:f>
              <c:numCache>
                <c:formatCode>General</c:formatCode>
                <c:ptCount val="113"/>
                <c:pt idx="0">
                  <c:v>1</c:v>
                </c:pt>
                <c:pt idx="1">
                  <c:v>0.98932585732868406</c:v>
                </c:pt>
                <c:pt idx="2">
                  <c:v>0.97876565197913568</c:v>
                </c:pt>
                <c:pt idx="3">
                  <c:v>0.96831816776812674</c:v>
                </c:pt>
                <c:pt idx="4">
                  <c:v>0.95798220149414248</c:v>
                </c:pt>
                <c:pt idx="5">
                  <c:v>0.94775656279881271</c:v>
                </c:pt>
                <c:pt idx="6">
                  <c:v>0.93764007402982208</c:v>
                </c:pt>
                <c:pt idx="7">
                  <c:v>0.92763157010528452</c:v>
                </c:pt>
                <c:pt idx="8">
                  <c:v>0.91772989837956387</c:v>
                </c:pt>
                <c:pt idx="9">
                  <c:v>0.90793391851052807</c:v>
                </c:pt>
                <c:pt idx="10">
                  <c:v>0.89824250232821978</c:v>
                </c:pt>
                <c:pt idx="11">
                  <c:v>0.88865453370492853</c:v>
                </c:pt>
                <c:pt idx="12">
                  <c:v>0.8791689084266503</c:v>
                </c:pt>
                <c:pt idx="13">
                  <c:v>0.86978453406591916</c:v>
                </c:pt>
                <c:pt idx="14">
                  <c:v>0.86050032985599545</c:v>
                </c:pt>
                <c:pt idx="15">
                  <c:v>0.85131522656639813</c:v>
                </c:pt>
                <c:pt idx="16">
                  <c:v>0.84222816637976461</c:v>
                </c:pt>
                <c:pt idx="17">
                  <c:v>0.83323810277002619</c:v>
                </c:pt>
                <c:pt idx="18">
                  <c:v>0.82434400038188227</c:v>
                </c:pt>
                <c:pt idx="19">
                  <c:v>0.81554483491156271</c:v>
                </c:pt>
                <c:pt idx="20">
                  <c:v>0.80683959298886188</c:v>
                </c:pt>
                <c:pt idx="21">
                  <c:v>0.79822727206043231</c:v>
                </c:pt>
                <c:pt idx="22">
                  <c:v>0.7897068802743239</c:v>
                </c:pt>
                <c:pt idx="23">
                  <c:v>0.78127743636575586</c:v>
                </c:pt>
                <c:pt idx="24">
                  <c:v>0.77293796954410787</c:v>
                </c:pt>
                <c:pt idx="25">
                  <c:v>0.76468751938111679</c:v>
                </c:pt>
                <c:pt idx="26">
                  <c:v>0.75652513570026803</c:v>
                </c:pt>
                <c:pt idx="27">
                  <c:v>0.74844987846736666</c:v>
                </c:pt>
                <c:pt idx="28">
                  <c:v>0.7404608176822769</c:v>
                </c:pt>
                <c:pt idx="29">
                  <c:v>0.73255703327181709</c:v>
                </c:pt>
                <c:pt idx="30">
                  <c:v>0.72473761498379774</c:v>
                </c:pt>
                <c:pt idx="31">
                  <c:v>0.71700166228219142</c:v>
                </c:pt>
                <c:pt idx="32">
                  <c:v>0.70934828424342056</c:v>
                </c:pt>
                <c:pt idx="33">
                  <c:v>0.70177659945375304</c:v>
                </c:pt>
                <c:pt idx="34">
                  <c:v>0.69428573590779274</c:v>
                </c:pt>
                <c:pt idx="35">
                  <c:v>0.68687483090805335</c:v>
                </c:pt>
                <c:pt idx="36">
                  <c:v>0.67954303096560476</c:v>
                </c:pt>
                <c:pt idx="37">
                  <c:v>0.67228949170177943</c:v>
                </c:pt>
                <c:pt idx="38">
                  <c:v>0.66511337775092816</c:v>
                </c:pt>
                <c:pt idx="39">
                  <c:v>0.65801386266421391</c:v>
                </c:pt>
                <c:pt idx="40">
                  <c:v>0.6509901288144323</c:v>
                </c:pt>
                <c:pt idx="41">
                  <c:v>0.64404136730184869</c:v>
                </c:pt>
                <c:pt idx="42">
                  <c:v>0.63716677786103937</c:v>
                </c:pt>
                <c:pt idx="43">
                  <c:v>0.63036556876872796</c:v>
                </c:pt>
                <c:pt idx="44">
                  <c:v>0.62363695675260533</c:v>
                </c:pt>
                <c:pt idx="45">
                  <c:v>0.61698016690112267</c:v>
                </c:pt>
                <c:pt idx="46">
                  <c:v>0.61039443257424775</c:v>
                </c:pt>
                <c:pt idx="47">
                  <c:v>0.60387899531517331</c:v>
                </c:pt>
                <c:pt idx="48">
                  <c:v>0.59743310476296818</c:v>
                </c:pt>
                <c:pt idx="49">
                  <c:v>0.59105601856616108</c:v>
                </c:pt>
                <c:pt idx="50">
                  <c:v>0.58474700229724585</c:v>
                </c:pt>
                <c:pt idx="51">
                  <c:v>0.57850532936810073</c:v>
                </c:pt>
                <c:pt idx="52">
                  <c:v>0.57233028094630889</c:v>
                </c:pt>
                <c:pt idx="53">
                  <c:v>0.56622114587237371</c:v>
                </c:pt>
                <c:pt idx="54">
                  <c:v>0.56017722057781594</c:v>
                </c:pt>
                <c:pt idx="55">
                  <c:v>0.55419780900414717</c:v>
                </c:pt>
                <c:pt idx="56">
                  <c:v>0.5482822225227062</c:v>
                </c:pt>
                <c:pt idx="57">
                  <c:v>0.54242977985535257</c:v>
                </c:pt>
                <c:pt idx="58">
                  <c:v>0.53663980699600611</c:v>
                </c:pt>
                <c:pt idx="59">
                  <c:v>0.53091163713302325</c:v>
                </c:pt>
                <c:pt idx="60">
                  <c:v>0.52524461057240335</c:v>
                </c:pt>
                <c:pt idx="61">
                  <c:v>0.51963807466181378</c:v>
                </c:pt>
                <c:pt idx="62">
                  <c:v>0.51409138371542562</c:v>
                </c:pt>
                <c:pt idx="63">
                  <c:v>0.50860389893955282</c:v>
                </c:pt>
                <c:pt idx="64">
                  <c:v>0.50317498835908447</c:v>
                </c:pt>
                <c:pt idx="65">
                  <c:v>0.49780402674470192</c:v>
                </c:pt>
                <c:pt idx="66">
                  <c:v>0.49249039554087337</c:v>
                </c:pt>
                <c:pt idx="67">
                  <c:v>0.48723348279461726</c:v>
                </c:pt>
                <c:pt idx="68">
                  <c:v>0.48203268308502534</c:v>
                </c:pt>
                <c:pt idx="69">
                  <c:v>0.47688739745353853</c:v>
                </c:pt>
                <c:pt idx="70">
                  <c:v>0.47179703333496686</c:v>
                </c:pt>
                <c:pt idx="71">
                  <c:v>0.4667610044892459</c:v>
                </c:pt>
                <c:pt idx="72">
                  <c:v>0.46177873093392091</c:v>
                </c:pt>
                <c:pt idx="73">
                  <c:v>0.45684963887735297</c:v>
                </c:pt>
                <c:pt idx="74">
                  <c:v>0.45197316065263693</c:v>
                </c:pt>
                <c:pt idx="75">
                  <c:v>0.4471487346522251</c:v>
                </c:pt>
                <c:pt idx="76">
                  <c:v>0.44237580526324877</c:v>
                </c:pt>
                <c:pt idx="77">
                  <c:v>0.43765382280353066</c:v>
                </c:pt>
                <c:pt idx="78">
                  <c:v>0.4329822434582789</c:v>
                </c:pt>
                <c:pt idx="79">
                  <c:v>0.42836052921745876</c:v>
                </c:pt>
                <c:pt idx="80">
                  <c:v>0.42378814781383123</c:v>
                </c:pt>
                <c:pt idx="81">
                  <c:v>0.41926457266165362</c:v>
                </c:pt>
                <c:pt idx="82">
                  <c:v>0.41478928279603478</c:v>
                </c:pt>
                <c:pt idx="83">
                  <c:v>0.41036176281293707</c:v>
                </c:pt>
                <c:pt idx="84">
                  <c:v>0.40598150280981915</c:v>
                </c:pt>
                <c:pt idx="85">
                  <c:v>0.40164799832691178</c:v>
                </c:pt>
                <c:pt idx="86">
                  <c:v>0.39736075028912193</c:v>
                </c:pt>
                <c:pt idx="87">
                  <c:v>0.39311926494855465</c:v>
                </c:pt>
                <c:pt idx="88">
                  <c:v>0.38892305382765091</c:v>
                </c:pt>
                <c:pt idx="89">
                  <c:v>0.38477163366293066</c:v>
                </c:pt>
                <c:pt idx="90">
                  <c:v>0.38066452634933723</c:v>
                </c:pt>
                <c:pt idx="91">
                  <c:v>0.37660125888517548</c:v>
                </c:pt>
                <c:pt idx="92">
                  <c:v>0.37258136331763786</c:v>
                </c:pt>
                <c:pt idx="93">
                  <c:v>0.36860437668891205</c:v>
                </c:pt>
                <c:pt idx="94">
                  <c:v>0.36466984098286304</c:v>
                </c:pt>
                <c:pt idx="95">
                  <c:v>0.36077730307228589</c:v>
                </c:pt>
                <c:pt idx="96">
                  <c:v>0.3569263146667197</c:v>
                </c:pt>
                <c:pt idx="97">
                  <c:v>0.35311643226082018</c:v>
                </c:pt>
                <c:pt idx="98">
                  <c:v>0.34934721708328209</c:v>
                </c:pt>
                <c:pt idx="99">
                  <c:v>0.34561823504630795</c:v>
                </c:pt>
                <c:pt idx="100">
                  <c:v>0.34192905669561519</c:v>
                </c:pt>
                <c:pt idx="101">
                  <c:v>0.33827925716097773</c:v>
                </c:pt>
                <c:pt idx="102">
                  <c:v>0.33466841610729464</c:v>
                </c:pt>
                <c:pt idx="103">
                  <c:v>0.33109611768618208</c:v>
                </c:pt>
                <c:pt idx="104">
                  <c:v>0.3275619504880809</c:v>
                </c:pt>
                <c:pt idx="105">
                  <c:v>0.32406550749487661</c:v>
                </c:pt>
                <c:pt idx="106">
                  <c:v>0.32060638603302388</c:v>
                </c:pt>
                <c:pt idx="107">
                  <c:v>0.31718418772717238</c:v>
                </c:pt>
                <c:pt idx="108">
                  <c:v>0.31379851845428702</c:v>
                </c:pt>
                <c:pt idx="109">
                  <c:v>0.3104489882982584</c:v>
                </c:pt>
                <c:pt idx="110">
                  <c:v>0.30713521150499712</c:v>
                </c:pt>
                <c:pt idx="111">
                  <c:v>0.303856806438008</c:v>
                </c:pt>
                <c:pt idx="112">
                  <c:v>0.30061339553443828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7C-4BAD-8FF3-45FA6E47FA64}"/>
            </c:ext>
          </c:extLst>
        </c:ser>
        <c:ser>
          <c:idx val="5"/>
          <c:order val="5"/>
          <c:tx>
            <c:strRef>
              <c:f>'UL FRMPL'!$AO$45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FRMPL'!$AO$47:$AO$159</c:f>
              <c:numCache>
                <c:formatCode>General</c:formatCode>
                <c:ptCount val="113"/>
                <c:pt idx="0">
                  <c:v>1</c:v>
                </c:pt>
                <c:pt idx="1">
                  <c:v>0.97876565197913568</c:v>
                </c:pt>
                <c:pt idx="2">
                  <c:v>0.95798220149414248</c:v>
                </c:pt>
                <c:pt idx="3">
                  <c:v>0.93764007402982208</c:v>
                </c:pt>
                <c:pt idx="4">
                  <c:v>0.91772989837956387</c:v>
                </c:pt>
                <c:pt idx="5">
                  <c:v>0.89824250232821978</c:v>
                </c:pt>
                <c:pt idx="6">
                  <c:v>0.8791689084266503</c:v>
                </c:pt>
                <c:pt idx="7">
                  <c:v>0.86050032985599545</c:v>
                </c:pt>
                <c:pt idx="8">
                  <c:v>0.84222816637976461</c:v>
                </c:pt>
                <c:pt idx="9">
                  <c:v>0.82434400038188227</c:v>
                </c:pt>
                <c:pt idx="10">
                  <c:v>0.80683959298886188</c:v>
                </c:pt>
                <c:pt idx="11">
                  <c:v>0.7897068802743239</c:v>
                </c:pt>
                <c:pt idx="12">
                  <c:v>0.77293796954410787</c:v>
                </c:pt>
                <c:pt idx="13">
                  <c:v>0.75652513570026803</c:v>
                </c:pt>
                <c:pt idx="14">
                  <c:v>0.7404608176822769</c:v>
                </c:pt>
                <c:pt idx="15">
                  <c:v>0.72473761498379774</c:v>
                </c:pt>
                <c:pt idx="16">
                  <c:v>0.70934828424342056</c:v>
                </c:pt>
                <c:pt idx="17">
                  <c:v>0.69428573590779274</c:v>
                </c:pt>
                <c:pt idx="18">
                  <c:v>0.67954303096560476</c:v>
                </c:pt>
                <c:pt idx="19">
                  <c:v>0.66511337775092816</c:v>
                </c:pt>
                <c:pt idx="20">
                  <c:v>0.6509901288144323</c:v>
                </c:pt>
                <c:pt idx="21">
                  <c:v>0.63716677786103937</c:v>
                </c:pt>
                <c:pt idx="22">
                  <c:v>0.62363695675260533</c:v>
                </c:pt>
                <c:pt idx="23">
                  <c:v>0.61039443257424775</c:v>
                </c:pt>
                <c:pt idx="24">
                  <c:v>0.59743310476296818</c:v>
                </c:pt>
                <c:pt idx="25">
                  <c:v>0.58474700229724585</c:v>
                </c:pt>
                <c:pt idx="26">
                  <c:v>0.57233028094630889</c:v>
                </c:pt>
                <c:pt idx="27">
                  <c:v>0.56017722057781594</c:v>
                </c:pt>
                <c:pt idx="28">
                  <c:v>0.5482822225227062</c:v>
                </c:pt>
                <c:pt idx="29">
                  <c:v>0.53663980699600611</c:v>
                </c:pt>
                <c:pt idx="30">
                  <c:v>0.52524461057240335</c:v>
                </c:pt>
                <c:pt idx="31">
                  <c:v>0.51409138371542562</c:v>
                </c:pt>
                <c:pt idx="32">
                  <c:v>0.50317498835908447</c:v>
                </c:pt>
                <c:pt idx="33">
                  <c:v>0.49249039554087337</c:v>
                </c:pt>
                <c:pt idx="34">
                  <c:v>0.48203268308502534</c:v>
                </c:pt>
                <c:pt idx="35">
                  <c:v>0.47179703333496686</c:v>
                </c:pt>
                <c:pt idx="36">
                  <c:v>0.46177873093392091</c:v>
                </c:pt>
                <c:pt idx="37">
                  <c:v>0.45197316065263693</c:v>
                </c:pt>
                <c:pt idx="38">
                  <c:v>0.44237580526324877</c:v>
                </c:pt>
                <c:pt idx="39">
                  <c:v>0.4329822434582789</c:v>
                </c:pt>
                <c:pt idx="40">
                  <c:v>0.42378814781383123</c:v>
                </c:pt>
                <c:pt idx="41">
                  <c:v>0.41478928279603478</c:v>
                </c:pt>
                <c:pt idx="42">
                  <c:v>0.40598150280981915</c:v>
                </c:pt>
                <c:pt idx="43">
                  <c:v>0.39736075028912193</c:v>
                </c:pt>
                <c:pt idx="44">
                  <c:v>0.38892305382765091</c:v>
                </c:pt>
                <c:pt idx="45">
                  <c:v>0.38066452634933723</c:v>
                </c:pt>
                <c:pt idx="46">
                  <c:v>0.37258136331763786</c:v>
                </c:pt>
                <c:pt idx="47">
                  <c:v>0.36466984098286304</c:v>
                </c:pt>
                <c:pt idx="48">
                  <c:v>0.3569263146667197</c:v>
                </c:pt>
                <c:pt idx="49">
                  <c:v>0.34934721708328209</c:v>
                </c:pt>
                <c:pt idx="50">
                  <c:v>0.34192905669561519</c:v>
                </c:pt>
                <c:pt idx="51">
                  <c:v>0.33466841610729464</c:v>
                </c:pt>
                <c:pt idx="52">
                  <c:v>0.3275619504880809</c:v>
                </c:pt>
                <c:pt idx="53">
                  <c:v>0.32060638603302388</c:v>
                </c:pt>
                <c:pt idx="54">
                  <c:v>0.31379851845428702</c:v>
                </c:pt>
                <c:pt idx="55">
                  <c:v>0.30713521150499712</c:v>
                </c:pt>
                <c:pt idx="56">
                  <c:v>0.30061339553443828</c:v>
                </c:pt>
                <c:pt idx="57">
                  <c:v>0.29423006607392621</c:v>
                </c:pt>
                <c:pt idx="58">
                  <c:v>0.28798228245271068</c:v>
                </c:pt>
                <c:pt idx="59">
                  <c:v>0.28186716644326693</c:v>
                </c:pt>
                <c:pt idx="60">
                  <c:v>0.2758819009353557</c:v>
                </c:pt>
                <c:pt idx="61">
                  <c:v>0.2700237286382367</c:v>
                </c:pt>
                <c:pt idx="62">
                  <c:v>0.26428995081044099</c:v>
                </c:pt>
                <c:pt idx="63">
                  <c:v>0.2586779260165149</c:v>
                </c:pt>
                <c:pt idx="64">
                  <c:v>0.25318506891016485</c:v>
                </c:pt>
                <c:pt idx="65">
                  <c:v>0.24780884904323988</c:v>
                </c:pt>
                <c:pt idx="66">
                  <c:v>0.2425467897000059</c:v>
                </c:pt>
                <c:pt idx="67">
                  <c:v>0.23739646675617257</c:v>
                </c:pt>
                <c:pt idx="68">
                  <c:v>0.23235550756214846</c:v>
                </c:pt>
                <c:pt idx="69">
                  <c:v>0.22742158985000924</c:v>
                </c:pt>
                <c:pt idx="70">
                  <c:v>0.22259244066367581</c:v>
                </c:pt>
                <c:pt idx="71">
                  <c:v>0.21786583531180984</c:v>
                </c:pt>
                <c:pt idx="72">
                  <c:v>0.21323959634294251</c:v>
                </c:pt>
                <c:pt idx="73">
                  <c:v>0.20871159254236785</c:v>
                </c:pt>
                <c:pt idx="74">
                  <c:v>0.20427973795033438</c:v>
                </c:pt>
                <c:pt idx="75">
                  <c:v>0.199941990901086</c:v>
                </c:pt>
                <c:pt idx="76">
                  <c:v>0.19569635308230782</c:v>
                </c:pt>
                <c:pt idx="77">
                  <c:v>0.1915408686145442</c:v>
                </c:pt>
                <c:pt idx="78">
                  <c:v>0.1874736231501643</c:v>
                </c:pt>
                <c:pt idx="79">
                  <c:v>0.18349274299146132</c:v>
                </c:pt>
                <c:pt idx="80">
                  <c:v>0.17959639422747767</c:v>
                </c:pt>
                <c:pt idx="81">
                  <c:v>0.17578278188915902</c:v>
                </c:pt>
                <c:pt idx="82">
                  <c:v>0.17205014912244893</c:v>
                </c:pt>
                <c:pt idx="83">
                  <c:v>0.16839677637894124</c:v>
                </c:pt>
                <c:pt idx="84">
                  <c:v>0.16482098062371917</c:v>
                </c:pt>
                <c:pt idx="85">
                  <c:v>0.16132111456001494</c:v>
                </c:pt>
                <c:pt idx="86">
                  <c:v>0.1578955658703339</c:v>
                </c:pt>
                <c:pt idx="87">
                  <c:v>0.15454275647369189</c:v>
                </c:pt>
                <c:pt idx="88">
                  <c:v>0.15126114179862585</c:v>
                </c:pt>
                <c:pt idx="89">
                  <c:v>0.14804921007164051</c:v>
                </c:pt>
                <c:pt idx="90">
                  <c:v>0.14490548162076525</c:v>
                </c:pt>
                <c:pt idx="91">
                  <c:v>0.14182850819389897</c:v>
                </c:pt>
                <c:pt idx="92">
                  <c:v>0.13881687229162967</c:v>
                </c:pt>
                <c:pt idx="93">
                  <c:v>0.13586918651422136</c:v>
                </c:pt>
                <c:pt idx="94">
                  <c:v>0.13298409292246663</c:v>
                </c:pt>
                <c:pt idx="95">
                  <c:v>0.13016026241211201</c:v>
                </c:pt>
                <c:pt idx="96">
                  <c:v>0.1273963941015662</c:v>
                </c:pt>
                <c:pt idx="97">
                  <c:v>0.12469121473261041</c:v>
                </c:pt>
                <c:pt idx="98">
                  <c:v>0.12204347808383384</c:v>
                </c:pt>
                <c:pt idx="99">
                  <c:v>0.11945196439652499</c:v>
                </c:pt>
                <c:pt idx="100">
                  <c:v>0.11691547981275323</c:v>
                </c:pt>
                <c:pt idx="101">
                  <c:v>0.11443285582538289</c:v>
                </c:pt>
                <c:pt idx="102">
                  <c:v>0.11200294873976532</c:v>
                </c:pt>
                <c:pt idx="103">
                  <c:v>0.10962463914686212</c:v>
                </c:pt>
                <c:pt idx="104">
                  <c:v>0.10729683140755598</c:v>
                </c:pt>
                <c:pt idx="105">
                  <c:v>0.10501845314791193</c:v>
                </c:pt>
                <c:pt idx="106">
                  <c:v>0.10278845476515633</c:v>
                </c:pt>
                <c:pt idx="107">
                  <c:v>0.10060580894414614</c:v>
                </c:pt>
                <c:pt idx="108">
                  <c:v>9.8469510184105505E-2</c:v>
                </c:pt>
                <c:pt idx="109">
                  <c:v>9.6378574335412165E-2</c:v>
                </c:pt>
                <c:pt idx="110">
                  <c:v>9.4332038146219321E-2</c:v>
                </c:pt>
                <c:pt idx="111">
                  <c:v>9.2328958818705051E-2</c:v>
                </c:pt>
                <c:pt idx="112">
                  <c:v>9.0368413574744622E-2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7C-4BAD-8FF3-45FA6E47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009344"/>
        <c:axId val="403010000"/>
      </c:lineChart>
      <c:catAx>
        <c:axId val="4030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010000"/>
        <c:crosses val="autoZero"/>
        <c:auto val="1"/>
        <c:lblAlgn val="ctr"/>
        <c:lblOffset val="100"/>
        <c:noMultiLvlLbl val="0"/>
      </c:catAx>
      <c:valAx>
        <c:axId val="4030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0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'UL FRMPL'!$AW$40</c:f>
              <c:strCache>
                <c:ptCount val="1"/>
                <c:pt idx="0">
                  <c:v>theroy, lambda=0.01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'UL FRMPL'!$AQ$47:$AQ$100</c:f>
              <c:numCache>
                <c:formatCode>General</c:formatCode>
                <c:ptCount val="54"/>
                <c:pt idx="0">
                  <c:v>1</c:v>
                </c:pt>
                <c:pt idx="1">
                  <c:v>0.97093942187051208</c:v>
                </c:pt>
                <c:pt idx="2">
                  <c:v>0.94272336094224418</c:v>
                </c:pt>
                <c:pt idx="3">
                  <c:v>0.91532727505708866</c:v>
                </c:pt>
                <c:pt idx="4">
                  <c:v>0.88872733526624081</c:v>
                </c:pt>
                <c:pt idx="5">
                  <c:v>0.86290040510392463</c:v>
                </c:pt>
                <c:pt idx="6">
                  <c:v>0.83782402046343529</c:v>
                </c:pt>
                <c:pt idx="7">
                  <c:v>0.81347637005799589</c:v>
                </c:pt>
                <c:pt idx="8">
                  <c:v>0.78983627644943322</c:v>
                </c:pt>
                <c:pt idx="9">
                  <c:v>0.7668831776281706</c:v>
                </c:pt>
                <c:pt idx="10">
                  <c:v>0.74459710912851729</c:v>
                </c:pt>
                <c:pt idx="11">
                  <c:v>0.72295868666369711</c:v>
                </c:pt>
                <c:pt idx="12">
                  <c:v>0.7019490892655148</c:v>
                </c:pt>
                <c:pt idx="13">
                  <c:v>0.68155004291399135</c:v>
                </c:pt>
                <c:pt idx="14">
                  <c:v>0.66174380464273341</c:v>
                </c:pt>
                <c:pt idx="15">
                  <c:v>0.64251314710620866</c:v>
                </c:pt>
                <c:pt idx="16">
                  <c:v>0.62384134359550558</c:v>
                </c:pt>
                <c:pt idx="17">
                  <c:v>0.60571215348954355</c:v>
                </c:pt>
                <c:pt idx="18">
                  <c:v>0.58810980812908031</c:v>
                </c:pt>
                <c:pt idx="19">
                  <c:v>0.57101899710122705</c:v>
                </c:pt>
                <c:pt idx="20">
                  <c:v>0.55442485492254501</c:v>
                </c:pt>
                <c:pt idx="21">
                  <c:v>0.53831294810913843</c:v>
                </c:pt>
                <c:pt idx="22">
                  <c:v>0.5226692626224978</c:v>
                </c:pt>
                <c:pt idx="23">
                  <c:v>0.50748019168017489</c:v>
                </c:pt>
                <c:pt idx="24">
                  <c:v>0.49273252392068562</c:v>
                </c:pt>
                <c:pt idx="25">
                  <c:v>0.47841343191234875</c:v>
                </c:pt>
                <c:pt idx="26">
                  <c:v>0.46451046099606347</c:v>
                </c:pt>
                <c:pt idx="27">
                  <c:v>0.45101151845232285</c:v>
                </c:pt>
                <c:pt idx="28">
                  <c:v>0.43790486298304016</c:v>
                </c:pt>
                <c:pt idx="29">
                  <c:v>0.42517909449903885</c:v>
                </c:pt>
                <c:pt idx="30">
                  <c:v>0.41282314420432459</c:v>
                </c:pt>
                <c:pt idx="31">
                  <c:v>0.40082626496851398</c:v>
                </c:pt>
                <c:pt idx="32">
                  <c:v>0.38917802197904561</c:v>
                </c:pt>
                <c:pt idx="33">
                  <c:v>0.37786828366504399</c:v>
                </c:pt>
                <c:pt idx="34">
                  <c:v>0.36688721288494036</c:v>
                </c:pt>
                <c:pt idx="35">
                  <c:v>0.35622525837018754</c:v>
                </c:pt>
                <c:pt idx="36">
                  <c:v>0.34587314641762368</c:v>
                </c:pt>
                <c:pt idx="37">
                  <c:v>0.33582187282326259</c:v>
                </c:pt>
                <c:pt idx="38">
                  <c:v>0.32606269505049107</c:v>
                </c:pt>
                <c:pt idx="39">
                  <c:v>0.31658712462586497</c:v>
                </c:pt>
                <c:pt idx="40">
                  <c:v>0.30738691975588511</c:v>
                </c:pt>
                <c:pt idx="41">
                  <c:v>0.29845407815833652</c:v>
                </c:pt>
                <c:pt idx="42">
                  <c:v>0.28978083010195194</c:v>
                </c:pt>
                <c:pt idx="43">
                  <c:v>0.28135963164834626</c:v>
                </c:pt>
                <c:pt idx="44">
                  <c:v>0.2731831580903456</c:v>
                </c:pt>
                <c:pt idx="45">
                  <c:v>0.26524429758100077</c:v>
                </c:pt>
                <c:pt idx="46">
                  <c:v>0.25753614494774701</c:v>
                </c:pt>
                <c:pt idx="47">
                  <c:v>0.2500519956863258</c:v>
                </c:pt>
                <c:pt idx="48">
                  <c:v>0.24278534012924904</c:v>
                </c:pt>
                <c:pt idx="49">
                  <c:v>0.23572985778372862</c:v>
                </c:pt>
                <c:pt idx="50">
                  <c:v>0.22887941183415156</c:v>
                </c:pt>
                <c:pt idx="51">
                  <c:v>0.22222804380431394</c:v>
                </c:pt>
                <c:pt idx="52">
                  <c:v>0.21576996837477538</c:v>
                </c:pt>
                <c:pt idx="53">
                  <c:v>0.20949956835082309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7-46FB-AF86-4170CB6F17AB}"/>
            </c:ext>
          </c:extLst>
        </c:ser>
        <c:ser>
          <c:idx val="0"/>
          <c:order val="1"/>
          <c:tx>
            <c:strRef>
              <c:f>'UL FRMPL'!$AS$45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'UL FRMPL'!$AU$47:$AU$100</c:f>
              <c:numCache>
                <c:formatCode>0.000</c:formatCode>
                <c:ptCount val="54"/>
                <c:pt idx="0">
                  <c:v>1</c:v>
                </c:pt>
                <c:pt idx="1">
                  <c:v>0.89803921568627398</c:v>
                </c:pt>
                <c:pt idx="2">
                  <c:v>0.74413121736044152</c:v>
                </c:pt>
                <c:pt idx="3">
                  <c:v>0.68353277045495953</c:v>
                </c:pt>
                <c:pt idx="4">
                  <c:v>0.63620467846853501</c:v>
                </c:pt>
                <c:pt idx="5">
                  <c:v>0.48325950576754401</c:v>
                </c:pt>
                <c:pt idx="6">
                  <c:v>0.40616773555237495</c:v>
                </c:pt>
                <c:pt idx="7">
                  <c:v>0.41640866873064952</c:v>
                </c:pt>
                <c:pt idx="8">
                  <c:v>0.3400075831075125</c:v>
                </c:pt>
                <c:pt idx="9">
                  <c:v>0.33158643004216048</c:v>
                </c:pt>
                <c:pt idx="10">
                  <c:v>0.2560832650459795</c:v>
                </c:pt>
                <c:pt idx="11">
                  <c:v>0.22145156211734202</c:v>
                </c:pt>
                <c:pt idx="12">
                  <c:v>0.204183427192276</c:v>
                </c:pt>
                <c:pt idx="13">
                  <c:v>0.16655343501314451</c:v>
                </c:pt>
                <c:pt idx="14">
                  <c:v>0.1545554409632075</c:v>
                </c:pt>
                <c:pt idx="15">
                  <c:v>0.13828047270358601</c:v>
                </c:pt>
                <c:pt idx="16">
                  <c:v>0.1283026197107055</c:v>
                </c:pt>
                <c:pt idx="17">
                  <c:v>0.10524949002473849</c:v>
                </c:pt>
                <c:pt idx="18">
                  <c:v>9.3976270794581249E-2</c:v>
                </c:pt>
                <c:pt idx="19">
                  <c:v>8.5282317252177303E-2</c:v>
                </c:pt>
                <c:pt idx="20">
                  <c:v>7.9534869083585064E-2</c:v>
                </c:pt>
                <c:pt idx="21">
                  <c:v>6.8394361386561298E-2</c:v>
                </c:pt>
                <c:pt idx="22">
                  <c:v>6.7144278588914752E-2</c:v>
                </c:pt>
                <c:pt idx="23">
                  <c:v>5.748829769717495E-2</c:v>
                </c:pt>
                <c:pt idx="24">
                  <c:v>4.5556440252342706E-2</c:v>
                </c:pt>
                <c:pt idx="25">
                  <c:v>3.69590134504377E-2</c:v>
                </c:pt>
                <c:pt idx="26">
                  <c:v>3.1267243757759654E-2</c:v>
                </c:pt>
                <c:pt idx="27">
                  <c:v>3.4901807639610496E-2</c:v>
                </c:pt>
                <c:pt idx="28">
                  <c:v>2.6715208696543903E-2</c:v>
                </c:pt>
                <c:pt idx="29">
                  <c:v>2.0071740533251649E-2</c:v>
                </c:pt>
                <c:pt idx="30">
                  <c:v>1.6466216907897849E-2</c:v>
                </c:pt>
                <c:pt idx="31">
                  <c:v>1.7486168199359248E-2</c:v>
                </c:pt>
                <c:pt idx="32">
                  <c:v>1.49664844461798E-2</c:v>
                </c:pt>
                <c:pt idx="33">
                  <c:v>1.210846507495315E-2</c:v>
                </c:pt>
                <c:pt idx="34">
                  <c:v>1.0247322865227755E-2</c:v>
                </c:pt>
                <c:pt idx="35">
                  <c:v>1.3033320631508249E-2</c:v>
                </c:pt>
                <c:pt idx="36">
                  <c:v>1.17372666981951E-2</c:v>
                </c:pt>
                <c:pt idx="37">
                  <c:v>1.1277829075612974E-2</c:v>
                </c:pt>
                <c:pt idx="38">
                  <c:v>1.1293521041477406E-2</c:v>
                </c:pt>
                <c:pt idx="39">
                  <c:v>6.7803642205803098E-3</c:v>
                </c:pt>
                <c:pt idx="40">
                  <c:v>7.5570716347415304E-3</c:v>
                </c:pt>
                <c:pt idx="41">
                  <c:v>6.7550686812039955E-3</c:v>
                </c:pt>
                <c:pt idx="42">
                  <c:v>6.5155032224126002E-3</c:v>
                </c:pt>
                <c:pt idx="43">
                  <c:v>3.0461562256003201E-3</c:v>
                </c:pt>
                <c:pt idx="44">
                  <c:v>4.0871706101090052E-3</c:v>
                </c:pt>
                <c:pt idx="45">
                  <c:v>3.940301126349805E-3</c:v>
                </c:pt>
                <c:pt idx="46">
                  <c:v>2.9358463506819351E-3</c:v>
                </c:pt>
                <c:pt idx="47">
                  <c:v>3.5627331346055249E-3</c:v>
                </c:pt>
                <c:pt idx="48">
                  <c:v>4.6073122330227648E-3</c:v>
                </c:pt>
                <c:pt idx="49">
                  <c:v>3.2104160816250099E-3</c:v>
                </c:pt>
                <c:pt idx="50">
                  <c:v>2.8749564194195049E-3</c:v>
                </c:pt>
                <c:pt idx="51">
                  <c:v>3.7652839195689751E-3</c:v>
                </c:pt>
                <c:pt idx="52">
                  <c:v>2.585341708280015E-3</c:v>
                </c:pt>
                <c:pt idx="53">
                  <c:v>2.31794972393969E-3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7-46FB-AF86-4170CB6F17AB}"/>
            </c:ext>
          </c:extLst>
        </c:ser>
        <c:ser>
          <c:idx val="2"/>
          <c:order val="2"/>
          <c:tx>
            <c:strRef>
              <c:f>'UL FRMPL'!$AV$45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'UL FRMPL'!$AX$47:$AX$100</c:f>
              <c:numCache>
                <c:formatCode>0.00000000</c:formatCode>
                <c:ptCount val="54"/>
                <c:pt idx="0">
                  <c:v>1</c:v>
                </c:pt>
                <c:pt idx="1">
                  <c:v>0.97101449275362295</c:v>
                </c:pt>
                <c:pt idx="2">
                  <c:v>0.91582491582491499</c:v>
                </c:pt>
                <c:pt idx="3">
                  <c:v>0.93532338308457696</c:v>
                </c:pt>
                <c:pt idx="4">
                  <c:v>0.90458015267175496</c:v>
                </c:pt>
                <c:pt idx="5">
                  <c:v>0.89705882352941102</c:v>
                </c:pt>
                <c:pt idx="6">
                  <c:v>0.84225352112676</c:v>
                </c:pt>
                <c:pt idx="7">
                  <c:v>0.85241730279898198</c:v>
                </c:pt>
                <c:pt idx="8">
                  <c:v>0.81162540365984903</c:v>
                </c:pt>
                <c:pt idx="9">
                  <c:v>0.77490039840637404</c:v>
                </c:pt>
                <c:pt idx="10">
                  <c:v>0.80169172932330801</c:v>
                </c:pt>
                <c:pt idx="11">
                  <c:v>0.75129533678756399</c:v>
                </c:pt>
                <c:pt idx="12">
                  <c:v>0.70806451612903198</c:v>
                </c:pt>
                <c:pt idx="13">
                  <c:v>0.71846846846846801</c:v>
                </c:pt>
                <c:pt idx="14">
                  <c:v>0.700928381962864</c:v>
                </c:pt>
                <c:pt idx="15">
                  <c:v>0.66983523447401705</c:v>
                </c:pt>
                <c:pt idx="16">
                  <c:v>0.68028846153846101</c:v>
                </c:pt>
                <c:pt idx="17">
                  <c:v>0.673098125689084</c:v>
                </c:pt>
                <c:pt idx="18">
                  <c:v>0.63472070098576105</c:v>
                </c:pt>
                <c:pt idx="19">
                  <c:v>0.60187007874015697</c:v>
                </c:pt>
                <c:pt idx="20">
                  <c:v>0.59934086629001804</c:v>
                </c:pt>
                <c:pt idx="21">
                  <c:v>0.57673975214489903</c:v>
                </c:pt>
                <c:pt idx="22">
                  <c:v>0.555847568988173</c:v>
                </c:pt>
                <c:pt idx="23">
                  <c:v>0.52345371523453699</c:v>
                </c:pt>
                <c:pt idx="24">
                  <c:v>0.51764705882352902</c:v>
                </c:pt>
                <c:pt idx="25">
                  <c:v>0.499028371550719</c:v>
                </c:pt>
                <c:pt idx="26">
                  <c:v>0.49848254931714697</c:v>
                </c:pt>
                <c:pt idx="27">
                  <c:v>0.48058950395398897</c:v>
                </c:pt>
                <c:pt idx="28">
                  <c:v>0.47729600546261503</c:v>
                </c:pt>
                <c:pt idx="29">
                  <c:v>0.45451559934318497</c:v>
                </c:pt>
                <c:pt idx="30">
                  <c:v>0.449622579586478</c:v>
                </c:pt>
                <c:pt idx="31">
                  <c:v>0.44234527687296399</c:v>
                </c:pt>
                <c:pt idx="32">
                  <c:v>0.42963885429638798</c:v>
                </c:pt>
                <c:pt idx="33">
                  <c:v>0.423971377459749</c:v>
                </c:pt>
                <c:pt idx="34">
                  <c:v>0.41795023696682398</c:v>
                </c:pt>
                <c:pt idx="35">
                  <c:v>0.39885386819484198</c:v>
                </c:pt>
                <c:pt idx="36">
                  <c:v>0.38649972781709302</c:v>
                </c:pt>
                <c:pt idx="37">
                  <c:v>0.37123215230036999</c:v>
                </c:pt>
                <c:pt idx="38">
                  <c:v>0.34556962025316401</c:v>
                </c:pt>
                <c:pt idx="39">
                  <c:v>0.35984848484848397</c:v>
                </c:pt>
                <c:pt idx="40">
                  <c:v>0.33422786045376901</c:v>
                </c:pt>
                <c:pt idx="41">
                  <c:v>0.34653949620934199</c:v>
                </c:pt>
                <c:pt idx="42">
                  <c:v>0.33568075117370799</c:v>
                </c:pt>
                <c:pt idx="43">
                  <c:v>0.32422331231020701</c:v>
                </c:pt>
                <c:pt idx="44">
                  <c:v>0.31631722880583402</c:v>
                </c:pt>
                <c:pt idx="45">
                  <c:v>0.31556645851917903</c:v>
                </c:pt>
                <c:pt idx="46">
                  <c:v>0.29733727810650801</c:v>
                </c:pt>
                <c:pt idx="47">
                  <c:v>0.28632296548785602</c:v>
                </c:pt>
                <c:pt idx="48">
                  <c:v>0.286195286195286</c:v>
                </c:pt>
                <c:pt idx="49">
                  <c:v>0.28031369394731498</c:v>
                </c:pt>
                <c:pt idx="50">
                  <c:v>0.255938697318007</c:v>
                </c:pt>
                <c:pt idx="51">
                  <c:v>0.25902668759811598</c:v>
                </c:pt>
                <c:pt idx="52">
                  <c:v>0.24343224343224301</c:v>
                </c:pt>
                <c:pt idx="53">
                  <c:v>0.26353303795029798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7-46FB-AF86-4170CB6F17AB}"/>
            </c:ext>
          </c:extLst>
        </c:ser>
        <c:ser>
          <c:idx val="3"/>
          <c:order val="3"/>
          <c:tx>
            <c:strRef>
              <c:f>'UL FRMPL'!$AY$45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'UL FRMPL'!$AY$47:$AY$100</c:f>
              <c:numCache>
                <c:formatCode>General</c:formatCode>
                <c:ptCount val="54"/>
                <c:pt idx="0">
                  <c:v>1</c:v>
                </c:pt>
                <c:pt idx="1">
                  <c:v>0.99061032863849696</c:v>
                </c:pt>
                <c:pt idx="2">
                  <c:v>1</c:v>
                </c:pt>
                <c:pt idx="3">
                  <c:v>1</c:v>
                </c:pt>
                <c:pt idx="4">
                  <c:v>0.98357289527720704</c:v>
                </c:pt>
                <c:pt idx="5">
                  <c:v>0.99669966996699599</c:v>
                </c:pt>
                <c:pt idx="6">
                  <c:v>0.98295454545454497</c:v>
                </c:pt>
                <c:pt idx="7">
                  <c:v>0.97940797940797897</c:v>
                </c:pt>
                <c:pt idx="8">
                  <c:v>0.97863247863247804</c:v>
                </c:pt>
                <c:pt idx="9">
                  <c:v>0.98157625383827996</c:v>
                </c:pt>
                <c:pt idx="10">
                  <c:v>0.97889182058047497</c:v>
                </c:pt>
                <c:pt idx="11">
                  <c:v>0.95935647756138798</c:v>
                </c:pt>
                <c:pt idx="12">
                  <c:v>0.95908733280881198</c:v>
                </c:pt>
                <c:pt idx="13">
                  <c:v>0.979388770433546</c:v>
                </c:pt>
                <c:pt idx="14">
                  <c:v>0.96443228454172303</c:v>
                </c:pt>
                <c:pt idx="15">
                  <c:v>0.96099071207430298</c:v>
                </c:pt>
                <c:pt idx="16">
                  <c:v>0.95110316040548604</c:v>
                </c:pt>
                <c:pt idx="17">
                  <c:v>0.95110858442296697</c:v>
                </c:pt>
                <c:pt idx="18">
                  <c:v>0.95402892561983399</c:v>
                </c:pt>
                <c:pt idx="19">
                  <c:v>0.93817066939192595</c:v>
                </c:pt>
                <c:pt idx="20">
                  <c:v>0.949397590361445</c:v>
                </c:pt>
                <c:pt idx="21">
                  <c:v>0.95433996383363395</c:v>
                </c:pt>
                <c:pt idx="22">
                  <c:v>0.932539682539682</c:v>
                </c:pt>
                <c:pt idx="23">
                  <c:v>0.94690999585234303</c:v>
                </c:pt>
                <c:pt idx="24">
                  <c:v>0.94400317712470205</c:v>
                </c:pt>
                <c:pt idx="25">
                  <c:v>0.94340374651255399</c:v>
                </c:pt>
                <c:pt idx="26">
                  <c:v>0.92738051130048105</c:v>
                </c:pt>
                <c:pt idx="27">
                  <c:v>0.92911392405063198</c:v>
                </c:pt>
                <c:pt idx="28">
                  <c:v>0.94327506243310699</c:v>
                </c:pt>
                <c:pt idx="29">
                  <c:v>0.93049551047555701</c:v>
                </c:pt>
                <c:pt idx="30">
                  <c:v>0.93011811023622004</c:v>
                </c:pt>
                <c:pt idx="31">
                  <c:v>0.92604101926662497</c:v>
                </c:pt>
                <c:pt idx="32">
                  <c:v>0.91865019584212104</c:v>
                </c:pt>
                <c:pt idx="33">
                  <c:v>0.90469208211143604</c:v>
                </c:pt>
                <c:pt idx="34">
                  <c:v>0.90207209764405305</c:v>
                </c:pt>
                <c:pt idx="35">
                  <c:v>0.91094931391766998</c:v>
                </c:pt>
                <c:pt idx="36">
                  <c:v>0.89880794701986699</c:v>
                </c:pt>
                <c:pt idx="37">
                  <c:v>0.90241977906365001</c:v>
                </c:pt>
                <c:pt idx="38">
                  <c:v>0.902111801242236</c:v>
                </c:pt>
                <c:pt idx="39">
                  <c:v>0.89662179324358604</c:v>
                </c:pt>
                <c:pt idx="40">
                  <c:v>0.909246575342465</c:v>
                </c:pt>
                <c:pt idx="41">
                  <c:v>0.89963008631319297</c:v>
                </c:pt>
                <c:pt idx="42">
                  <c:v>0.88545953360768104</c:v>
                </c:pt>
                <c:pt idx="43">
                  <c:v>0.89518544114259302</c:v>
                </c:pt>
                <c:pt idx="44">
                  <c:v>0.88757791629563598</c:v>
                </c:pt>
                <c:pt idx="45">
                  <c:v>0.88284429213964399</c:v>
                </c:pt>
                <c:pt idx="46">
                  <c:v>0.87792927141031096</c:v>
                </c:pt>
                <c:pt idx="47">
                  <c:v>0.87872473431964904</c:v>
                </c:pt>
                <c:pt idx="48">
                  <c:v>0.87429943955164102</c:v>
                </c:pt>
                <c:pt idx="49">
                  <c:v>0.88301886792452799</c:v>
                </c:pt>
                <c:pt idx="50">
                  <c:v>0.87634724671761699</c:v>
                </c:pt>
                <c:pt idx="51">
                  <c:v>0.87401423350644303</c:v>
                </c:pt>
                <c:pt idx="52">
                  <c:v>0.87313854853911399</c:v>
                </c:pt>
                <c:pt idx="53">
                  <c:v>0.86375227686703004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7-46FB-AF86-4170CB6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 too far'!$J$30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'Experiments HATA too far'!$J$31:$J$130</c:f>
              <c:numCache>
                <c:formatCode>General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4-446B-A875-DBD05EE076B9}"/>
            </c:ext>
          </c:extLst>
        </c:ser>
        <c:ser>
          <c:idx val="0"/>
          <c:order val="1"/>
          <c:tx>
            <c:strRef>
              <c:f>'Experiments HATA too far'!$L$29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'Experiments HATA too far'!$N$31:$N$130</c:f>
              <c:numCache>
                <c:formatCode>0.000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0.91815816952282403</c:v>
                </c:pt>
                <c:pt idx="3">
                  <c:v>0.8842975519309455</c:v>
                </c:pt>
                <c:pt idx="4">
                  <c:v>0.77050192586457245</c:v>
                </c:pt>
                <c:pt idx="5">
                  <c:v>0.95978692219434092</c:v>
                </c:pt>
                <c:pt idx="6">
                  <c:v>0.80617380370922254</c:v>
                </c:pt>
                <c:pt idx="7">
                  <c:v>0.98502175758862198</c:v>
                </c:pt>
                <c:pt idx="8">
                  <c:v>0.67856399790400401</c:v>
                </c:pt>
                <c:pt idx="9">
                  <c:v>0.83324067994266393</c:v>
                </c:pt>
                <c:pt idx="10">
                  <c:v>0.74000833202285143</c:v>
                </c:pt>
                <c:pt idx="11">
                  <c:v>0.72076838526843945</c:v>
                </c:pt>
                <c:pt idx="12">
                  <c:v>0.631509319986712</c:v>
                </c:pt>
                <c:pt idx="13">
                  <c:v>0.42562518777401398</c:v>
                </c:pt>
                <c:pt idx="14">
                  <c:v>0.68080999217611105</c:v>
                </c:pt>
                <c:pt idx="15">
                  <c:v>0.73133998468614547</c:v>
                </c:pt>
                <c:pt idx="16">
                  <c:v>0.49304716908500201</c:v>
                </c:pt>
                <c:pt idx="17">
                  <c:v>0.73233578979228908</c:v>
                </c:pt>
                <c:pt idx="18">
                  <c:v>0.57822700003339755</c:v>
                </c:pt>
                <c:pt idx="19">
                  <c:v>0.45700152954840451</c:v>
                </c:pt>
                <c:pt idx="20">
                  <c:v>0.53750230762454099</c:v>
                </c:pt>
                <c:pt idx="21">
                  <c:v>0.55717538963468649</c:v>
                </c:pt>
                <c:pt idx="22">
                  <c:v>0.64966617428809048</c:v>
                </c:pt>
                <c:pt idx="23">
                  <c:v>0.61789547224087049</c:v>
                </c:pt>
                <c:pt idx="24">
                  <c:v>0.47136136217793151</c:v>
                </c:pt>
                <c:pt idx="25">
                  <c:v>0.49662882369035849</c:v>
                </c:pt>
                <c:pt idx="26">
                  <c:v>0.55508540664839856</c:v>
                </c:pt>
                <c:pt idx="27">
                  <c:v>0.573864739454791</c:v>
                </c:pt>
                <c:pt idx="28">
                  <c:v>0.62584499140905003</c:v>
                </c:pt>
                <c:pt idx="29">
                  <c:v>0.426140240396371</c:v>
                </c:pt>
                <c:pt idx="30">
                  <c:v>0.52005053162330106</c:v>
                </c:pt>
                <c:pt idx="31">
                  <c:v>0.42831052281606652</c:v>
                </c:pt>
                <c:pt idx="32">
                  <c:v>0.41117604304571198</c:v>
                </c:pt>
                <c:pt idx="33">
                  <c:v>0.4131131957233925</c:v>
                </c:pt>
                <c:pt idx="34">
                  <c:v>0.47728471445961052</c:v>
                </c:pt>
                <c:pt idx="35">
                  <c:v>0.54104861049425601</c:v>
                </c:pt>
                <c:pt idx="36">
                  <c:v>0.47204947554107202</c:v>
                </c:pt>
                <c:pt idx="37">
                  <c:v>0.5053247019699465</c:v>
                </c:pt>
                <c:pt idx="38">
                  <c:v>0.53079185010216401</c:v>
                </c:pt>
                <c:pt idx="39">
                  <c:v>0.544172300499427</c:v>
                </c:pt>
                <c:pt idx="40">
                  <c:v>0.390448357467994</c:v>
                </c:pt>
                <c:pt idx="41">
                  <c:v>0.49864347868498549</c:v>
                </c:pt>
                <c:pt idx="42">
                  <c:v>0.51203521014628994</c:v>
                </c:pt>
                <c:pt idx="43">
                  <c:v>0.5089038388172975</c:v>
                </c:pt>
                <c:pt idx="44">
                  <c:v>0.5800445316656645</c:v>
                </c:pt>
                <c:pt idx="45">
                  <c:v>0.45880707755953098</c:v>
                </c:pt>
                <c:pt idx="46">
                  <c:v>0.46871028667558601</c:v>
                </c:pt>
                <c:pt idx="47">
                  <c:v>0.57109845252917846</c:v>
                </c:pt>
                <c:pt idx="48">
                  <c:v>0.41432997459634552</c:v>
                </c:pt>
                <c:pt idx="49">
                  <c:v>0.52256654040962502</c:v>
                </c:pt>
                <c:pt idx="50">
                  <c:v>0.3852328950478035</c:v>
                </c:pt>
                <c:pt idx="51">
                  <c:v>0.47898870123849446</c:v>
                </c:pt>
                <c:pt idx="52">
                  <c:v>0.43668071875652348</c:v>
                </c:pt>
                <c:pt idx="53">
                  <c:v>0.39892695938309453</c:v>
                </c:pt>
                <c:pt idx="54">
                  <c:v>0.45846710258069545</c:v>
                </c:pt>
                <c:pt idx="55">
                  <c:v>0.40094626344367751</c:v>
                </c:pt>
                <c:pt idx="56">
                  <c:v>0.5436124057856685</c:v>
                </c:pt>
                <c:pt idx="57">
                  <c:v>0.47696609593747596</c:v>
                </c:pt>
                <c:pt idx="58">
                  <c:v>0.40545036142756996</c:v>
                </c:pt>
                <c:pt idx="59">
                  <c:v>0.52070551241192853</c:v>
                </c:pt>
                <c:pt idx="60">
                  <c:v>0.44052675354652604</c:v>
                </c:pt>
                <c:pt idx="61">
                  <c:v>0.40939287718600548</c:v>
                </c:pt>
                <c:pt idx="62">
                  <c:v>0.534000924332658</c:v>
                </c:pt>
                <c:pt idx="63">
                  <c:v>0.50004810597851901</c:v>
                </c:pt>
                <c:pt idx="64">
                  <c:v>0.45225786603713303</c:v>
                </c:pt>
                <c:pt idx="65">
                  <c:v>0.4519946717670435</c:v>
                </c:pt>
                <c:pt idx="66">
                  <c:v>0.44679353357712503</c:v>
                </c:pt>
                <c:pt idx="67">
                  <c:v>0.44603659872297902</c:v>
                </c:pt>
                <c:pt idx="68">
                  <c:v>0.40140882980538395</c:v>
                </c:pt>
                <c:pt idx="69">
                  <c:v>0.48468724080738945</c:v>
                </c:pt>
                <c:pt idx="70">
                  <c:v>0.43314073525038499</c:v>
                </c:pt>
                <c:pt idx="71">
                  <c:v>0.469320249344235</c:v>
                </c:pt>
                <c:pt idx="72">
                  <c:v>0.41372363095725451</c:v>
                </c:pt>
                <c:pt idx="73">
                  <c:v>0.42239206359183751</c:v>
                </c:pt>
                <c:pt idx="74">
                  <c:v>0.394757226925392</c:v>
                </c:pt>
                <c:pt idx="75">
                  <c:v>0.48408135518303602</c:v>
                </c:pt>
                <c:pt idx="76">
                  <c:v>0.429994616134592</c:v>
                </c:pt>
                <c:pt idx="77">
                  <c:v>0.43063629201860848</c:v>
                </c:pt>
                <c:pt idx="78">
                  <c:v>0.40022952283086399</c:v>
                </c:pt>
                <c:pt idx="79">
                  <c:v>0.43976973414290449</c:v>
                </c:pt>
                <c:pt idx="80">
                  <c:v>0.45975473933821748</c:v>
                </c:pt>
                <c:pt idx="81">
                  <c:v>0.42815200747823651</c:v>
                </c:pt>
                <c:pt idx="82">
                  <c:v>0.4415638679089765</c:v>
                </c:pt>
                <c:pt idx="83">
                  <c:v>0.4548745901931705</c:v>
                </c:pt>
                <c:pt idx="84">
                  <c:v>0.38937840629836051</c:v>
                </c:pt>
                <c:pt idx="85">
                  <c:v>0.45572553428915052</c:v>
                </c:pt>
                <c:pt idx="86">
                  <c:v>0.44323888558946101</c:v>
                </c:pt>
                <c:pt idx="87">
                  <c:v>0.42774877519936449</c:v>
                </c:pt>
                <c:pt idx="88">
                  <c:v>0.399683736017727</c:v>
                </c:pt>
                <c:pt idx="89">
                  <c:v>0.43443375823970148</c:v>
                </c:pt>
                <c:pt idx="90">
                  <c:v>0.45152977859919852</c:v>
                </c:pt>
                <c:pt idx="91">
                  <c:v>0.474898181408071</c:v>
                </c:pt>
                <c:pt idx="92">
                  <c:v>0.40871765405581495</c:v>
                </c:pt>
                <c:pt idx="93">
                  <c:v>0.39363048573944548</c:v>
                </c:pt>
                <c:pt idx="94">
                  <c:v>0.42656121836668798</c:v>
                </c:pt>
                <c:pt idx="95">
                  <c:v>0.427925614751686</c:v>
                </c:pt>
                <c:pt idx="96">
                  <c:v>0.46487473058429896</c:v>
                </c:pt>
                <c:pt idx="97">
                  <c:v>0.41339036974645099</c:v>
                </c:pt>
                <c:pt idx="98">
                  <c:v>0.37336128520768652</c:v>
                </c:pt>
                <c:pt idx="99">
                  <c:v>0.43511226912991152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4-446B-A875-DBD05EE076B9}"/>
            </c:ext>
          </c:extLst>
        </c:ser>
        <c:ser>
          <c:idx val="2"/>
          <c:order val="2"/>
          <c:tx>
            <c:strRef>
              <c:f>'Experiments HATA too far'!$O$29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'Experiments HATA too far'!$Q$31:$Q$130</c:f>
              <c:numCache>
                <c:formatCode>0.00000000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0.99118028534370906</c:v>
                </c:pt>
                <c:pt idx="4">
                  <c:v>0.97078054760931698</c:v>
                </c:pt>
                <c:pt idx="5">
                  <c:v>0.99110959138314203</c:v>
                </c:pt>
                <c:pt idx="6">
                  <c:v>0.97524467472653997</c:v>
                </c:pt>
                <c:pt idx="7">
                  <c:v>0.96453459432553501</c:v>
                </c:pt>
                <c:pt idx="8">
                  <c:v>0.96509286193779298</c:v>
                </c:pt>
                <c:pt idx="9">
                  <c:v>0.96853430775477001</c:v>
                </c:pt>
                <c:pt idx="10">
                  <c:v>0.87921847246891605</c:v>
                </c:pt>
                <c:pt idx="11">
                  <c:v>0.86359782977280397</c:v>
                </c:pt>
                <c:pt idx="12">
                  <c:v>0.920595533498759</c:v>
                </c:pt>
                <c:pt idx="13">
                  <c:v>0.82102437608821799</c:v>
                </c:pt>
                <c:pt idx="14">
                  <c:v>0.85736402800215405</c:v>
                </c:pt>
                <c:pt idx="15">
                  <c:v>0.89464767522118305</c:v>
                </c:pt>
                <c:pt idx="16">
                  <c:v>0.87868304902779404</c:v>
                </c:pt>
                <c:pt idx="17">
                  <c:v>0.85520745131244702</c:v>
                </c:pt>
                <c:pt idx="18">
                  <c:v>0.932108327546605</c:v>
                </c:pt>
                <c:pt idx="19">
                  <c:v>0.91225423643586201</c:v>
                </c:pt>
                <c:pt idx="20">
                  <c:v>0.91804384485666102</c:v>
                </c:pt>
                <c:pt idx="21">
                  <c:v>0.79472503319748999</c:v>
                </c:pt>
                <c:pt idx="22">
                  <c:v>0.84590536057272503</c:v>
                </c:pt>
                <c:pt idx="23">
                  <c:v>0.81072661446493199</c:v>
                </c:pt>
                <c:pt idx="24">
                  <c:v>0.85874994923445502</c:v>
                </c:pt>
                <c:pt idx="25">
                  <c:v>0.72681821732677099</c:v>
                </c:pt>
                <c:pt idx="26">
                  <c:v>0.77873563218390796</c:v>
                </c:pt>
                <c:pt idx="27">
                  <c:v>0.85592943482521999</c:v>
                </c:pt>
                <c:pt idx="28">
                  <c:v>0.82365305121558097</c:v>
                </c:pt>
                <c:pt idx="29">
                  <c:v>0.82026198532614103</c:v>
                </c:pt>
                <c:pt idx="30">
                  <c:v>0.83214742433681999</c:v>
                </c:pt>
                <c:pt idx="31">
                  <c:v>0.706364528278001</c:v>
                </c:pt>
                <c:pt idx="32">
                  <c:v>0.82284814231446302</c:v>
                </c:pt>
                <c:pt idx="33">
                  <c:v>0.88223053260148299</c:v>
                </c:pt>
                <c:pt idx="34">
                  <c:v>0.83385353447777499</c:v>
                </c:pt>
                <c:pt idx="35">
                  <c:v>0.87332306399663895</c:v>
                </c:pt>
                <c:pt idx="36">
                  <c:v>0.80469046200509098</c:v>
                </c:pt>
                <c:pt idx="37">
                  <c:v>0.64865295711780602</c:v>
                </c:pt>
                <c:pt idx="38">
                  <c:v>0.74030045721750404</c:v>
                </c:pt>
                <c:pt idx="39">
                  <c:v>0.70971282705807204</c:v>
                </c:pt>
                <c:pt idx="40">
                  <c:v>0.71204642972295895</c:v>
                </c:pt>
                <c:pt idx="41">
                  <c:v>0.75798508176341195</c:v>
                </c:pt>
                <c:pt idx="42">
                  <c:v>0.713607594936708</c:v>
                </c:pt>
                <c:pt idx="43">
                  <c:v>0.67655724874545298</c:v>
                </c:pt>
                <c:pt idx="44">
                  <c:v>0.646173659594658</c:v>
                </c:pt>
                <c:pt idx="45">
                  <c:v>0.87104230266027005</c:v>
                </c:pt>
                <c:pt idx="46">
                  <c:v>0.694687217462436</c:v>
                </c:pt>
                <c:pt idx="47">
                  <c:v>0.80412196259700597</c:v>
                </c:pt>
                <c:pt idx="48">
                  <c:v>0.72588842975206602</c:v>
                </c:pt>
                <c:pt idx="49">
                  <c:v>0.81084261569988003</c:v>
                </c:pt>
                <c:pt idx="50">
                  <c:v>0.67063991214934604</c:v>
                </c:pt>
                <c:pt idx="51">
                  <c:v>0.75726068773234201</c:v>
                </c:pt>
                <c:pt idx="52">
                  <c:v>0.76682701485129601</c:v>
                </c:pt>
                <c:pt idx="53">
                  <c:v>0.66799088735337797</c:v>
                </c:pt>
                <c:pt idx="54" formatCode="0.000">
                  <c:v>0.62448014949709596</c:v>
                </c:pt>
                <c:pt idx="55" formatCode="0.000">
                  <c:v>0.69838034967285201</c:v>
                </c:pt>
                <c:pt idx="56" formatCode="0.000">
                  <c:v>0.58403004109394896</c:v>
                </c:pt>
                <c:pt idx="57" formatCode="0.000">
                  <c:v>0.82684035457410998</c:v>
                </c:pt>
                <c:pt idx="58" formatCode="0.000">
                  <c:v>0.69832334708959898</c:v>
                </c:pt>
                <c:pt idx="59" formatCode="0.000">
                  <c:v>0.67182249539859096</c:v>
                </c:pt>
                <c:pt idx="60" formatCode="0.000">
                  <c:v>0.73676633073291597</c:v>
                </c:pt>
                <c:pt idx="61" formatCode="0.000">
                  <c:v>0.61899646827140598</c:v>
                </c:pt>
                <c:pt idx="62" formatCode="0.000">
                  <c:v>0.75629536840752798</c:v>
                </c:pt>
                <c:pt idx="63" formatCode="0.000">
                  <c:v>0.62782844699719098</c:v>
                </c:pt>
                <c:pt idx="64" formatCode="0.000">
                  <c:v>0.63376663812563205</c:v>
                </c:pt>
                <c:pt idx="65" formatCode="0.000">
                  <c:v>0.62925864094478401</c:v>
                </c:pt>
                <c:pt idx="66" formatCode="0.000">
                  <c:v>0.70641716883391403</c:v>
                </c:pt>
                <c:pt idx="67" formatCode="0.000">
                  <c:v>0.69584959415945702</c:v>
                </c:pt>
                <c:pt idx="68" formatCode="0.000">
                  <c:v>0.65834364504154097</c:v>
                </c:pt>
                <c:pt idx="69" formatCode="0.000">
                  <c:v>0.70190326624115695</c:v>
                </c:pt>
                <c:pt idx="70" formatCode="0.000">
                  <c:v>0.73867471257793205</c:v>
                </c:pt>
                <c:pt idx="71" formatCode="0.000">
                  <c:v>0.59787162257148396</c:v>
                </c:pt>
                <c:pt idx="72" formatCode="0.000">
                  <c:v>0.65000626854444399</c:v>
                </c:pt>
                <c:pt idx="73" formatCode="0.000">
                  <c:v>0.72913096527425503</c:v>
                </c:pt>
                <c:pt idx="74" formatCode="0.000">
                  <c:v>0.62092023133855501</c:v>
                </c:pt>
                <c:pt idx="75" formatCode="0.000">
                  <c:v>0.62463117041920302</c:v>
                </c:pt>
                <c:pt idx="76" formatCode="0.000">
                  <c:v>0.709102415357029</c:v>
                </c:pt>
                <c:pt idx="77" formatCode="0.000">
                  <c:v>0.56043487804563097</c:v>
                </c:pt>
                <c:pt idx="78" formatCode="0.000">
                  <c:v>0.64924551020930998</c:v>
                </c:pt>
                <c:pt idx="79" formatCode="0.000">
                  <c:v>0.53535161690597299</c:v>
                </c:pt>
                <c:pt idx="80" formatCode="0.000">
                  <c:v>0.66505819259185095</c:v>
                </c:pt>
                <c:pt idx="81" formatCode="0.000">
                  <c:v>0.58432003963339096</c:v>
                </c:pt>
                <c:pt idx="82" formatCode="0.000">
                  <c:v>0.56334558823529401</c:v>
                </c:pt>
                <c:pt idx="83" formatCode="0.000">
                  <c:v>0.68260052068267196</c:v>
                </c:pt>
                <c:pt idx="84" formatCode="0.000">
                  <c:v>0.54866635748516501</c:v>
                </c:pt>
                <c:pt idx="85" formatCode="0.000">
                  <c:v>0.55138745536296796</c:v>
                </c:pt>
                <c:pt idx="86" formatCode="0.000">
                  <c:v>0.70644566789530105</c:v>
                </c:pt>
                <c:pt idx="87" formatCode="0.000">
                  <c:v>0.64868375675364898</c:v>
                </c:pt>
                <c:pt idx="88" formatCode="0.000">
                  <c:v>0.60651188287290203</c:v>
                </c:pt>
                <c:pt idx="89" formatCode="0.000">
                  <c:v>0.48551941714519098</c:v>
                </c:pt>
                <c:pt idx="90" formatCode="0.000">
                  <c:v>0.54195962427841304</c:v>
                </c:pt>
                <c:pt idx="91" formatCode="0.000">
                  <c:v>0.63075515580393005</c:v>
                </c:pt>
                <c:pt idx="92" formatCode="0.000">
                  <c:v>0.54004209791582602</c:v>
                </c:pt>
                <c:pt idx="93" formatCode="0.000">
                  <c:v>0.55781276814827496</c:v>
                </c:pt>
                <c:pt idx="94" formatCode="0.000">
                  <c:v>0.52607787477906898</c:v>
                </c:pt>
                <c:pt idx="95" formatCode="0.000">
                  <c:v>0.51849432686128405</c:v>
                </c:pt>
                <c:pt idx="96" formatCode="0.000">
                  <c:v>0.54909909440490201</c:v>
                </c:pt>
                <c:pt idx="97" formatCode="0.000">
                  <c:v>0.63150160405671096</c:v>
                </c:pt>
                <c:pt idx="98" formatCode="0.000">
                  <c:v>0.579407220977461</c:v>
                </c:pt>
                <c:pt idx="99" formatCode="0.000">
                  <c:v>0.53457594585038104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4-446B-A875-DBD05EE076B9}"/>
            </c:ext>
          </c:extLst>
        </c:ser>
        <c:ser>
          <c:idx val="3"/>
          <c:order val="3"/>
          <c:tx>
            <c:strRef>
              <c:f>'Experiments HATA too far'!$R$29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'Experiments HATA too far'!$R$31:$R$130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0.99626168224299005</c:v>
                </c:pt>
                <c:pt idx="5">
                  <c:v>0.99653379549393395</c:v>
                </c:pt>
                <c:pt idx="6">
                  <c:v>1</c:v>
                </c:pt>
                <c:pt idx="7">
                  <c:v>0.99526627218934904</c:v>
                </c:pt>
                <c:pt idx="8">
                  <c:v>0.99541284403669705</c:v>
                </c:pt>
                <c:pt idx="9">
                  <c:v>0.99390243902439002</c:v>
                </c:pt>
                <c:pt idx="10">
                  <c:v>1</c:v>
                </c:pt>
                <c:pt idx="11">
                  <c:v>0.99004975124378103</c:v>
                </c:pt>
                <c:pt idx="12">
                  <c:v>0.99687743950038998</c:v>
                </c:pt>
                <c:pt idx="13">
                  <c:v>1</c:v>
                </c:pt>
                <c:pt idx="14">
                  <c:v>0.98778004073319703</c:v>
                </c:pt>
                <c:pt idx="15">
                  <c:v>0.98745294855708898</c:v>
                </c:pt>
                <c:pt idx="16">
                  <c:v>0.98310199155099498</c:v>
                </c:pt>
                <c:pt idx="17">
                  <c:v>0.98387096774193505</c:v>
                </c:pt>
                <c:pt idx="18">
                  <c:v>0.97857142857142798</c:v>
                </c:pt>
                <c:pt idx="19">
                  <c:v>0.97078544061302596</c:v>
                </c:pt>
                <c:pt idx="20">
                  <c:v>0.96353166986564298</c:v>
                </c:pt>
                <c:pt idx="21">
                  <c:v>0.98435404559678097</c:v>
                </c:pt>
                <c:pt idx="22">
                  <c:v>0.98262711864406704</c:v>
                </c:pt>
                <c:pt idx="23">
                  <c:v>0.98516687268232295</c:v>
                </c:pt>
                <c:pt idx="24">
                  <c:v>0.985478015328761</c:v>
                </c:pt>
                <c:pt idx="25">
                  <c:v>0.97495327102803697</c:v>
                </c:pt>
                <c:pt idx="26">
                  <c:v>0.98413270825820398</c:v>
                </c:pt>
                <c:pt idx="27">
                  <c:v>0.97988505747126398</c:v>
                </c:pt>
                <c:pt idx="28">
                  <c:v>0.974479516453996</c:v>
                </c:pt>
                <c:pt idx="29">
                  <c:v>0.97130883301096005</c:v>
                </c:pt>
                <c:pt idx="30">
                  <c:v>0.97749919639987104</c:v>
                </c:pt>
                <c:pt idx="31">
                  <c:v>0.96246819338422396</c:v>
                </c:pt>
                <c:pt idx="32">
                  <c:v>0.97494717778448503</c:v>
                </c:pt>
                <c:pt idx="33">
                  <c:v>0.97211623128852298</c:v>
                </c:pt>
                <c:pt idx="34">
                  <c:v>0.96950334011036798</c:v>
                </c:pt>
                <c:pt idx="35">
                  <c:v>0.97981497056349798</c:v>
                </c:pt>
                <c:pt idx="36">
                  <c:v>0.95765210399356704</c:v>
                </c:pt>
                <c:pt idx="37">
                  <c:v>0.96340150699676996</c:v>
                </c:pt>
                <c:pt idx="38">
                  <c:v>0.97328145265888399</c:v>
                </c:pt>
                <c:pt idx="39">
                  <c:v>0.96158643053130399</c:v>
                </c:pt>
                <c:pt idx="40">
                  <c:v>0.95405855748631196</c:v>
                </c:pt>
                <c:pt idx="41">
                  <c:v>0.96738865904112903</c:v>
                </c:pt>
                <c:pt idx="42">
                  <c:v>0.97240723120837302</c:v>
                </c:pt>
                <c:pt idx="43">
                  <c:v>0.987350350124237</c:v>
                </c:pt>
                <c:pt idx="44">
                  <c:v>0.95191653436153301</c:v>
                </c:pt>
                <c:pt idx="45">
                  <c:v>0.95891003460207602</c:v>
                </c:pt>
                <c:pt idx="46">
                  <c:v>0.97858672376873601</c:v>
                </c:pt>
                <c:pt idx="47">
                  <c:v>0.95829823083403498</c:v>
                </c:pt>
                <c:pt idx="48">
                  <c:v>0.959036640592836</c:v>
                </c:pt>
                <c:pt idx="49">
                  <c:v>0.96194886249245004</c:v>
                </c:pt>
                <c:pt idx="50">
                  <c:v>0.96000776548243005</c:v>
                </c:pt>
                <c:pt idx="51">
                  <c:v>0.97320574162679396</c:v>
                </c:pt>
                <c:pt idx="52">
                  <c:v>0.94530232558139504</c:v>
                </c:pt>
                <c:pt idx="53">
                  <c:v>0.96002988419872903</c:v>
                </c:pt>
                <c:pt idx="54">
                  <c:v>0.96022304832713701</c:v>
                </c:pt>
                <c:pt idx="55">
                  <c:v>0.96714728965139596</c:v>
                </c:pt>
                <c:pt idx="56">
                  <c:v>0.94583698510078795</c:v>
                </c:pt>
                <c:pt idx="57">
                  <c:v>0.95916978564137401</c:v>
                </c:pt>
                <c:pt idx="58">
                  <c:v>0.94978239035821899</c:v>
                </c:pt>
                <c:pt idx="59">
                  <c:v>0.96140291995301197</c:v>
                </c:pt>
                <c:pt idx="60">
                  <c:v>0.95834011391375096</c:v>
                </c:pt>
                <c:pt idx="61">
                  <c:v>0.96184316895715405</c:v>
                </c:pt>
                <c:pt idx="62">
                  <c:v>0.95193675889328</c:v>
                </c:pt>
                <c:pt idx="63">
                  <c:v>0.958572536850271</c:v>
                </c:pt>
                <c:pt idx="64">
                  <c:v>0.94946974422956898</c:v>
                </c:pt>
                <c:pt idx="65">
                  <c:v>0.96319112890805403</c:v>
                </c:pt>
                <c:pt idx="66">
                  <c:v>0.93962432915921201</c:v>
                </c:pt>
                <c:pt idx="67">
                  <c:v>0.93874538745387404</c:v>
                </c:pt>
                <c:pt idx="68">
                  <c:v>0.96802452912833903</c:v>
                </c:pt>
                <c:pt idx="69">
                  <c:v>0.91867598801540795</c:v>
                </c:pt>
                <c:pt idx="70">
                  <c:v>0.95105579639211302</c:v>
                </c:pt>
                <c:pt idx="71">
                  <c:v>0.949487960143924</c:v>
                </c:pt>
                <c:pt idx="72">
                  <c:v>0.94672631150874298</c:v>
                </c:pt>
                <c:pt idx="73">
                  <c:v>0.96275303643724697</c:v>
                </c:pt>
                <c:pt idx="74">
                  <c:v>0.96767730733270996</c:v>
                </c:pt>
                <c:pt idx="75">
                  <c:v>0.94141980250867296</c:v>
                </c:pt>
                <c:pt idx="76">
                  <c:v>0.93864077669902901</c:v>
                </c:pt>
                <c:pt idx="77">
                  <c:v>0.95044929396662303</c:v>
                </c:pt>
                <c:pt idx="78">
                  <c:v>0.95402745402745404</c:v>
                </c:pt>
                <c:pt idx="79">
                  <c:v>0.93670570645402396</c:v>
                </c:pt>
                <c:pt idx="80">
                  <c:v>0.94315686752866501</c:v>
                </c:pt>
                <c:pt idx="81">
                  <c:v>0.95816611942113505</c:v>
                </c:pt>
                <c:pt idx="82">
                  <c:v>0.94827793111724401</c:v>
                </c:pt>
                <c:pt idx="83">
                  <c:v>0.91969248965109396</c:v>
                </c:pt>
                <c:pt idx="84">
                  <c:v>0.946286950252343</c:v>
                </c:pt>
                <c:pt idx="85">
                  <c:v>0.92214532871972299</c:v>
                </c:pt>
                <c:pt idx="86">
                  <c:v>0.93367053684331502</c:v>
                </c:pt>
                <c:pt idx="87">
                  <c:v>0.90639837214560204</c:v>
                </c:pt>
                <c:pt idx="88">
                  <c:v>0.93509264458169505</c:v>
                </c:pt>
                <c:pt idx="89">
                  <c:v>0.96015538290788005</c:v>
                </c:pt>
                <c:pt idx="90">
                  <c:v>0.93796224748868495</c:v>
                </c:pt>
                <c:pt idx="91">
                  <c:v>0.90800129575639699</c:v>
                </c:pt>
                <c:pt idx="92">
                  <c:v>0.93160833154391198</c:v>
                </c:pt>
                <c:pt idx="93">
                  <c:v>0.94278528764539404</c:v>
                </c:pt>
                <c:pt idx="94">
                  <c:v>0.94240118368209602</c:v>
                </c:pt>
                <c:pt idx="95">
                  <c:v>0.93870255493638899</c:v>
                </c:pt>
                <c:pt idx="96">
                  <c:v>0.94090153718321501</c:v>
                </c:pt>
                <c:pt idx="97">
                  <c:v>0.93025651591634895</c:v>
                </c:pt>
                <c:pt idx="98">
                  <c:v>0.89778605421063495</c:v>
                </c:pt>
                <c:pt idx="99">
                  <c:v>0.92953152796995397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4-446B-A875-DBD05EE0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'Experiments HATA'!$J$31:$J$130</c:f>
              <c:numCache>
                <c:formatCode>0.000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8-40A8-A942-2FB142465244}"/>
            </c:ext>
          </c:extLst>
        </c:ser>
        <c:ser>
          <c:idx val="0"/>
          <c:order val="1"/>
          <c:tx>
            <c:strRef>
              <c:f>'Experiments HATA'!$L$29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'Experiments HATA'!$N$31:$N$130</c:f>
              <c:numCache>
                <c:formatCode>0.000</c:formatCode>
                <c:ptCount val="100"/>
                <c:pt idx="0">
                  <c:v>1</c:v>
                </c:pt>
                <c:pt idx="1">
                  <c:v>0.8759765895474465</c:v>
                </c:pt>
                <c:pt idx="2">
                  <c:v>0.77025551291557648</c:v>
                </c:pt>
                <c:pt idx="3">
                  <c:v>0.67943132944818996</c:v>
                </c:pt>
                <c:pt idx="4">
                  <c:v>0.59263322747610592</c:v>
                </c:pt>
                <c:pt idx="5">
                  <c:v>0.58653871481319042</c:v>
                </c:pt>
                <c:pt idx="6">
                  <c:v>0.52440927364313006</c:v>
                </c:pt>
                <c:pt idx="7">
                  <c:v>0.40281474783194249</c:v>
                </c:pt>
                <c:pt idx="8">
                  <c:v>0.35405614041981304</c:v>
                </c:pt>
                <c:pt idx="9">
                  <c:v>0.36119678784229203</c:v>
                </c:pt>
                <c:pt idx="10">
                  <c:v>0.32202292170896951</c:v>
                </c:pt>
                <c:pt idx="11">
                  <c:v>0.33439508169776999</c:v>
                </c:pt>
                <c:pt idx="12">
                  <c:v>0.21265854060286549</c:v>
                </c:pt>
                <c:pt idx="13">
                  <c:v>0.22535998236424551</c:v>
                </c:pt>
                <c:pt idx="14">
                  <c:v>0.20041168079126848</c:v>
                </c:pt>
                <c:pt idx="15">
                  <c:v>0.24948470968657549</c:v>
                </c:pt>
                <c:pt idx="16">
                  <c:v>0.1601698864637075</c:v>
                </c:pt>
                <c:pt idx="17">
                  <c:v>0.14293964364984599</c:v>
                </c:pt>
                <c:pt idx="18">
                  <c:v>0.12653443884287735</c:v>
                </c:pt>
                <c:pt idx="19">
                  <c:v>8.6080746259198704E-2</c:v>
                </c:pt>
                <c:pt idx="20">
                  <c:v>0.10186632810687266</c:v>
                </c:pt>
                <c:pt idx="21">
                  <c:v>9.2248224545005406E-2</c:v>
                </c:pt>
                <c:pt idx="22">
                  <c:v>8.28653649696173E-2</c:v>
                </c:pt>
                <c:pt idx="23">
                  <c:v>0.11959896062320105</c:v>
                </c:pt>
                <c:pt idx="24">
                  <c:v>6.6951809386028502E-2</c:v>
                </c:pt>
                <c:pt idx="25">
                  <c:v>8.2031549209989049E-2</c:v>
                </c:pt>
                <c:pt idx="26">
                  <c:v>9.4469360300209054E-2</c:v>
                </c:pt>
                <c:pt idx="27">
                  <c:v>6.8255279504895794E-2</c:v>
                </c:pt>
                <c:pt idx="28">
                  <c:v>4.46953694085509E-2</c:v>
                </c:pt>
                <c:pt idx="29">
                  <c:v>2.3093388533037648E-2</c:v>
                </c:pt>
                <c:pt idx="30">
                  <c:v>5.5321199506229247E-2</c:v>
                </c:pt>
                <c:pt idx="31">
                  <c:v>0.1007963520032869</c:v>
                </c:pt>
                <c:pt idx="32">
                  <c:v>3.173223806308495E-2</c:v>
                </c:pt>
                <c:pt idx="33">
                  <c:v>6.0369204787052155E-2</c:v>
                </c:pt>
                <c:pt idx="34">
                  <c:v>4.2152137648631099E-2</c:v>
                </c:pt>
                <c:pt idx="35">
                  <c:v>2.4616907562291301E-2</c:v>
                </c:pt>
                <c:pt idx="36">
                  <c:v>3.7382923797416104E-2</c:v>
                </c:pt>
                <c:pt idx="37">
                  <c:v>2.189006096581184E-2</c:v>
                </c:pt>
                <c:pt idx="38">
                  <c:v>7.2605990296224901E-2</c:v>
                </c:pt>
                <c:pt idx="39">
                  <c:v>9.6612525113803749E-2</c:v>
                </c:pt>
                <c:pt idx="40">
                  <c:v>4.2941210158759346E-2</c:v>
                </c:pt>
                <c:pt idx="41">
                  <c:v>1.7240898539833755E-2</c:v>
                </c:pt>
                <c:pt idx="42">
                  <c:v>6.3487732114507756E-2</c:v>
                </c:pt>
                <c:pt idx="43">
                  <c:v>2.6896614255683002E-2</c:v>
                </c:pt>
                <c:pt idx="44">
                  <c:v>2.5667877199235176E-2</c:v>
                </c:pt>
                <c:pt idx="45">
                  <c:v>3.5926102440831852E-2</c:v>
                </c:pt>
                <c:pt idx="46">
                  <c:v>2.4178784667019351E-2</c:v>
                </c:pt>
                <c:pt idx="47">
                  <c:v>3.4357014539816197E-2</c:v>
                </c:pt>
                <c:pt idx="48">
                  <c:v>1.8739426813647801E-3</c:v>
                </c:pt>
                <c:pt idx="49">
                  <c:v>3.1775884938345947E-2</c:v>
                </c:pt>
                <c:pt idx="50">
                  <c:v>2.1480817494778599E-2</c:v>
                </c:pt>
                <c:pt idx="51">
                  <c:v>4.0424505522552598E-2</c:v>
                </c:pt>
                <c:pt idx="52">
                  <c:v>5.8216116106777946E-2</c:v>
                </c:pt>
                <c:pt idx="53">
                  <c:v>2.9093046878282097E-2</c:v>
                </c:pt>
                <c:pt idx="54">
                  <c:v>1.9142111977169456E-2</c:v>
                </c:pt>
                <c:pt idx="55">
                  <c:v>3.6813336493351501E-2</c:v>
                </c:pt>
                <c:pt idx="56">
                  <c:v>5.3743148792256654E-2</c:v>
                </c:pt>
                <c:pt idx="57">
                  <c:v>1.784747895133891E-2</c:v>
                </c:pt>
                <c:pt idx="58">
                  <c:v>2.5879636086162998E-2</c:v>
                </c:pt>
                <c:pt idx="59">
                  <c:v>5.06355299081446E-2</c:v>
                </c:pt>
                <c:pt idx="60">
                  <c:v>4.9664556623424047E-2</c:v>
                </c:pt>
                <c:pt idx="61">
                  <c:v>1.6521159432943921E-2</c:v>
                </c:pt>
                <c:pt idx="62">
                  <c:v>2.4135499137119598E-2</c:v>
                </c:pt>
                <c:pt idx="63">
                  <c:v>3.2043936863835498E-2</c:v>
                </c:pt>
                <c:pt idx="64">
                  <c:v>3.9209646567139447E-2</c:v>
                </c:pt>
                <c:pt idx="65">
                  <c:v>5.3330602890620998E-2</c:v>
                </c:pt>
                <c:pt idx="66">
                  <c:v>4.5113478803353146E-2</c:v>
                </c:pt>
                <c:pt idx="67">
                  <c:v>2.1858276004950952E-2</c:v>
                </c:pt>
                <c:pt idx="68">
                  <c:v>3.6870198999962848E-2</c:v>
                </c:pt>
                <c:pt idx="69">
                  <c:v>6.4472532822243703E-2</c:v>
                </c:pt>
                <c:pt idx="70">
                  <c:v>1.4122983736919659E-2</c:v>
                </c:pt>
                <c:pt idx="71">
                  <c:v>3.4721067358230703E-2</c:v>
                </c:pt>
                <c:pt idx="72">
                  <c:v>6.1926577329162749E-2</c:v>
                </c:pt>
                <c:pt idx="73">
                  <c:v>1.3570420283617501E-2</c:v>
                </c:pt>
                <c:pt idx="74">
                  <c:v>2.0341078387359025E-2</c:v>
                </c:pt>
                <c:pt idx="75">
                  <c:v>6.7596754539431475E-3</c:v>
                </c:pt>
                <c:pt idx="76">
                  <c:v>2.6061476572098251E-2</c:v>
                </c:pt>
                <c:pt idx="77">
                  <c:v>4.4668946192200146E-2</c:v>
                </c:pt>
                <c:pt idx="78">
                  <c:v>3.1429907948877296E-2</c:v>
                </c:pt>
                <c:pt idx="79">
                  <c:v>1.2480719018726001E-2</c:v>
                </c:pt>
                <c:pt idx="80">
                  <c:v>4.9226105201132256E-2</c:v>
                </c:pt>
                <c:pt idx="81">
                  <c:v>1.2338477465480564E-2</c:v>
                </c:pt>
                <c:pt idx="82">
                  <c:v>3.0414934218199546E-2</c:v>
                </c:pt>
                <c:pt idx="83">
                  <c:v>8.308303159178855E-2</c:v>
                </c:pt>
                <c:pt idx="84">
                  <c:v>4.1043279505458399E-2</c:v>
                </c:pt>
                <c:pt idx="85">
                  <c:v>3.5053712054018603E-2</c:v>
                </c:pt>
                <c:pt idx="86">
                  <c:v>4.6490147887088051E-2</c:v>
                </c:pt>
                <c:pt idx="87">
                  <c:v>1.6900090011573249E-2</c:v>
                </c:pt>
                <c:pt idx="88">
                  <c:v>2.817393050495335E-2</c:v>
                </c:pt>
                <c:pt idx="89">
                  <c:v>2.7776754213048351E-2</c:v>
                </c:pt>
                <c:pt idx="90">
                  <c:v>2.1996978202753051E-2</c:v>
                </c:pt>
                <c:pt idx="91">
                  <c:v>2.715102469124215E-2</c:v>
                </c:pt>
                <c:pt idx="92">
                  <c:v>5.3842913971608994E-2</c:v>
                </c:pt>
                <c:pt idx="93">
                  <c:v>4.7739661132541002E-2</c:v>
                </c:pt>
                <c:pt idx="94">
                  <c:v>4.2359609479589E-2</c:v>
                </c:pt>
                <c:pt idx="95">
                  <c:v>3.6188328210213901E-2</c:v>
                </c:pt>
                <c:pt idx="96">
                  <c:v>2.5700702873242248E-2</c:v>
                </c:pt>
                <c:pt idx="97">
                  <c:v>2.03429948517714E-2</c:v>
                </c:pt>
                <c:pt idx="98">
                  <c:v>4.04936849129559E-2</c:v>
                </c:pt>
                <c:pt idx="99">
                  <c:v>6.5018607171318993E-2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8-40A8-A942-2FB142465244}"/>
            </c:ext>
          </c:extLst>
        </c:ser>
        <c:ser>
          <c:idx val="2"/>
          <c:order val="2"/>
          <c:tx>
            <c:strRef>
              <c:f>'Experiments HATA'!$O$29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'Experiments HATA'!$Q$31:$Q$130</c:f>
              <c:numCache>
                <c:formatCode>0.000</c:formatCode>
                <c:ptCount val="100"/>
                <c:pt idx="0">
                  <c:v>1</c:v>
                </c:pt>
                <c:pt idx="1">
                  <c:v>0.97433264887063598</c:v>
                </c:pt>
                <c:pt idx="2">
                  <c:v>0.956137479541734</c:v>
                </c:pt>
                <c:pt idx="3">
                  <c:v>0.91704488149268704</c:v>
                </c:pt>
                <c:pt idx="4">
                  <c:v>0.90397082658022598</c:v>
                </c:pt>
                <c:pt idx="5">
                  <c:v>0.87670299727520395</c:v>
                </c:pt>
                <c:pt idx="6">
                  <c:v>0.89397417503586796</c:v>
                </c:pt>
                <c:pt idx="7">
                  <c:v>0.82901358832410599</c:v>
                </c:pt>
                <c:pt idx="8">
                  <c:v>0.81521739130434701</c:v>
                </c:pt>
                <c:pt idx="9">
                  <c:v>0.79174732552215998</c:v>
                </c:pt>
                <c:pt idx="10">
                  <c:v>0.75929123125851805</c:v>
                </c:pt>
                <c:pt idx="11">
                  <c:v>0.86098012798922197</c:v>
                </c:pt>
                <c:pt idx="12">
                  <c:v>0.72333307399050795</c:v>
                </c:pt>
                <c:pt idx="13">
                  <c:v>0.71192647375601303</c:v>
                </c:pt>
                <c:pt idx="14">
                  <c:v>0.70760996363137296</c:v>
                </c:pt>
                <c:pt idx="15">
                  <c:v>0.67031722054380605</c:v>
                </c:pt>
                <c:pt idx="16">
                  <c:v>0.69965560993293396</c:v>
                </c:pt>
                <c:pt idx="17">
                  <c:v>0.64220963172804502</c:v>
                </c:pt>
                <c:pt idx="18">
                  <c:v>0.65659937476818697</c:v>
                </c:pt>
                <c:pt idx="19">
                  <c:v>0.60819804376323405</c:v>
                </c:pt>
                <c:pt idx="20">
                  <c:v>0.62409591767389905</c:v>
                </c:pt>
                <c:pt idx="21">
                  <c:v>0.577994039858446</c:v>
                </c:pt>
                <c:pt idx="22">
                  <c:v>0.65369649805447405</c:v>
                </c:pt>
                <c:pt idx="23">
                  <c:v>0.60603764052039899</c:v>
                </c:pt>
                <c:pt idx="24">
                  <c:v>0.529466413539605</c:v>
                </c:pt>
                <c:pt idx="25">
                  <c:v>0.52162790697674399</c:v>
                </c:pt>
                <c:pt idx="26">
                  <c:v>0.52916744621141198</c:v>
                </c:pt>
                <c:pt idx="27">
                  <c:v>0.54519946760674798</c:v>
                </c:pt>
                <c:pt idx="28">
                  <c:v>0.48106433901168499</c:v>
                </c:pt>
                <c:pt idx="29">
                  <c:v>0.53167528579205203</c:v>
                </c:pt>
                <c:pt idx="30">
                  <c:v>0.44986652776873398</c:v>
                </c:pt>
                <c:pt idx="31">
                  <c:v>0.46736523166266802</c:v>
                </c:pt>
                <c:pt idx="32">
                  <c:v>0.46577280275539701</c:v>
                </c:pt>
                <c:pt idx="33">
                  <c:v>0.476132877035638</c:v>
                </c:pt>
                <c:pt idx="34">
                  <c:v>0.41090495361456297</c:v>
                </c:pt>
                <c:pt idx="35">
                  <c:v>0.45025328146427401</c:v>
                </c:pt>
                <c:pt idx="36">
                  <c:v>0.38837744533947</c:v>
                </c:pt>
                <c:pt idx="37">
                  <c:v>0.42623520295005701</c:v>
                </c:pt>
                <c:pt idx="38">
                  <c:v>0.42331497508523402</c:v>
                </c:pt>
                <c:pt idx="39">
                  <c:v>0.38579923942727301</c:v>
                </c:pt>
                <c:pt idx="40">
                  <c:v>0.393890120719389</c:v>
                </c:pt>
                <c:pt idx="41">
                  <c:v>0.33471392795222499</c:v>
                </c:pt>
                <c:pt idx="42">
                  <c:v>0.40319093942384499</c:v>
                </c:pt>
                <c:pt idx="43">
                  <c:v>0.36631753031973502</c:v>
                </c:pt>
                <c:pt idx="44">
                  <c:v>0.384089623175285</c:v>
                </c:pt>
                <c:pt idx="45">
                  <c:v>0.30329757124991702</c:v>
                </c:pt>
                <c:pt idx="46">
                  <c:v>0.31976483164083302</c:v>
                </c:pt>
                <c:pt idx="47">
                  <c:v>0.31240000000000001</c:v>
                </c:pt>
                <c:pt idx="48">
                  <c:v>0.309128328794461</c:v>
                </c:pt>
                <c:pt idx="49">
                  <c:v>0.34097415426797301</c:v>
                </c:pt>
                <c:pt idx="50">
                  <c:v>0.30919049313876601</c:v>
                </c:pt>
                <c:pt idx="51">
                  <c:v>0.28393978393978297</c:v>
                </c:pt>
                <c:pt idx="52">
                  <c:v>0.27785697772982898</c:v>
                </c:pt>
                <c:pt idx="53">
                  <c:v>0.286994678368032</c:v>
                </c:pt>
                <c:pt idx="54">
                  <c:v>0.30071537598616999</c:v>
                </c:pt>
                <c:pt idx="55">
                  <c:v>0.25555434545850497</c:v>
                </c:pt>
                <c:pt idx="56">
                  <c:v>0.30847056291034303</c:v>
                </c:pt>
                <c:pt idx="57">
                  <c:v>0.25962472253052099</c:v>
                </c:pt>
                <c:pt idx="58">
                  <c:v>0.27515011785757298</c:v>
                </c:pt>
                <c:pt idx="59">
                  <c:v>0.211214385722238</c:v>
                </c:pt>
                <c:pt idx="60">
                  <c:v>0.20735284314378999</c:v>
                </c:pt>
                <c:pt idx="61">
                  <c:v>0.21832677133195</c:v>
                </c:pt>
                <c:pt idx="62">
                  <c:v>0.194317743800591</c:v>
                </c:pt>
                <c:pt idx="63">
                  <c:v>0.21031218338399099</c:v>
                </c:pt>
                <c:pt idx="64">
                  <c:v>0.19944795931025899</c:v>
                </c:pt>
                <c:pt idx="65">
                  <c:v>0.20038327203041401</c:v>
                </c:pt>
                <c:pt idx="66">
                  <c:v>0.21053827280162299</c:v>
                </c:pt>
                <c:pt idx="67">
                  <c:v>0.20445167492420299</c:v>
                </c:pt>
                <c:pt idx="68">
                  <c:v>0.18188784908997099</c:v>
                </c:pt>
                <c:pt idx="69">
                  <c:v>0.19582502096163201</c:v>
                </c:pt>
                <c:pt idx="70">
                  <c:v>0.19005163904025499</c:v>
                </c:pt>
                <c:pt idx="71">
                  <c:v>0.172311290186244</c:v>
                </c:pt>
                <c:pt idx="72">
                  <c:v>0.183194496769782</c:v>
                </c:pt>
                <c:pt idx="73">
                  <c:v>0.177325341618322</c:v>
                </c:pt>
                <c:pt idx="74">
                  <c:v>0.19078965190302</c:v>
                </c:pt>
                <c:pt idx="75">
                  <c:v>0.15336198751812999</c:v>
                </c:pt>
                <c:pt idx="76">
                  <c:v>0.150927987143854</c:v>
                </c:pt>
                <c:pt idx="77">
                  <c:v>0.187965131407754</c:v>
                </c:pt>
                <c:pt idx="78">
                  <c:v>0.201909521978726</c:v>
                </c:pt>
                <c:pt idx="79">
                  <c:v>0.15167260866267099</c:v>
                </c:pt>
                <c:pt idx="80">
                  <c:v>0.16388478766797601</c:v>
                </c:pt>
                <c:pt idx="81">
                  <c:v>0.15972606445108301</c:v>
                </c:pt>
                <c:pt idx="82">
                  <c:v>0.14226403641881599</c:v>
                </c:pt>
                <c:pt idx="83">
                  <c:v>0.13887977444796801</c:v>
                </c:pt>
                <c:pt idx="84">
                  <c:v>0.135469411471735</c:v>
                </c:pt>
                <c:pt idx="85">
                  <c:v>0.14655131659811799</c:v>
                </c:pt>
                <c:pt idx="86">
                  <c:v>0.130595535235251</c:v>
                </c:pt>
                <c:pt idx="87">
                  <c:v>0.141989843028624</c:v>
                </c:pt>
                <c:pt idx="88">
                  <c:v>0.162017472919253</c:v>
                </c:pt>
                <c:pt idx="89">
                  <c:v>0.149667293423556</c:v>
                </c:pt>
                <c:pt idx="90">
                  <c:v>0.11956812110418499</c:v>
                </c:pt>
                <c:pt idx="91">
                  <c:v>0.11480332629355799</c:v>
                </c:pt>
                <c:pt idx="92">
                  <c:v>9.9413426026504395E-2</c:v>
                </c:pt>
                <c:pt idx="93">
                  <c:v>8.7717020931364506E-2</c:v>
                </c:pt>
                <c:pt idx="94">
                  <c:v>9.6866310160427793E-2</c:v>
                </c:pt>
                <c:pt idx="95">
                  <c:v>8.2235802339058001E-2</c:v>
                </c:pt>
                <c:pt idx="96">
                  <c:v>0.114264851614249</c:v>
                </c:pt>
                <c:pt idx="97">
                  <c:v>0.124990977055942</c:v>
                </c:pt>
                <c:pt idx="98">
                  <c:v>0.13245628370648799</c:v>
                </c:pt>
                <c:pt idx="99">
                  <c:v>0.108788089971618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8-40A8-A942-2FB142465244}"/>
            </c:ext>
          </c:extLst>
        </c:ser>
        <c:ser>
          <c:idx val="3"/>
          <c:order val="3"/>
          <c:tx>
            <c:strRef>
              <c:f>'Experiments HATA'!$R$29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'Experiments HATA'!$R$31:$R$130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0.98464491362763895</c:v>
                </c:pt>
                <c:pt idx="5">
                  <c:v>0.98601398601398604</c:v>
                </c:pt>
                <c:pt idx="6">
                  <c:v>0.98489010989010894</c:v>
                </c:pt>
                <c:pt idx="7">
                  <c:v>0.97395833333333304</c:v>
                </c:pt>
                <c:pt idx="8">
                  <c:v>0.97989417989417904</c:v>
                </c:pt>
                <c:pt idx="9">
                  <c:v>0.98391959798994899</c:v>
                </c:pt>
                <c:pt idx="10">
                  <c:v>0.98113207547169801</c:v>
                </c:pt>
                <c:pt idx="11">
                  <c:v>0.97493734335839599</c:v>
                </c:pt>
                <c:pt idx="12">
                  <c:v>0.97079169869331206</c:v>
                </c:pt>
                <c:pt idx="13">
                  <c:v>0.96582466567607705</c:v>
                </c:pt>
                <c:pt idx="14">
                  <c:v>0.97740863787375398</c:v>
                </c:pt>
                <c:pt idx="15">
                  <c:v>0.96801566579634402</c:v>
                </c:pt>
                <c:pt idx="16">
                  <c:v>0.94963592233009697</c:v>
                </c:pt>
                <c:pt idx="17">
                  <c:v>0.96375266524520198</c:v>
                </c:pt>
                <c:pt idx="18">
                  <c:v>0.96129374337221596</c:v>
                </c:pt>
                <c:pt idx="19">
                  <c:v>0.94323144104803402</c:v>
                </c:pt>
                <c:pt idx="20">
                  <c:v>0.957397003745318</c:v>
                </c:pt>
                <c:pt idx="21">
                  <c:v>0.94688323090430204</c:v>
                </c:pt>
                <c:pt idx="22">
                  <c:v>0.93736311870346001</c:v>
                </c:pt>
                <c:pt idx="23">
                  <c:v>0.95018679950186802</c:v>
                </c:pt>
                <c:pt idx="24">
                  <c:v>0.94273301737756698</c:v>
                </c:pt>
                <c:pt idx="25">
                  <c:v>0.94378128609934497</c:v>
                </c:pt>
                <c:pt idx="26">
                  <c:v>0.94162533384204505</c:v>
                </c:pt>
                <c:pt idx="27">
                  <c:v>0.91870215092963903</c:v>
                </c:pt>
                <c:pt idx="28">
                  <c:v>0.944110364343827</c:v>
                </c:pt>
                <c:pt idx="29">
                  <c:v>0.93135313531353103</c:v>
                </c:pt>
                <c:pt idx="30">
                  <c:v>0.91699092088197098</c:v>
                </c:pt>
                <c:pt idx="31">
                  <c:v>0.92472783825816396</c:v>
                </c:pt>
                <c:pt idx="32">
                  <c:v>0.93517665130568295</c:v>
                </c:pt>
                <c:pt idx="33">
                  <c:v>0.92987168009549304</c:v>
                </c:pt>
                <c:pt idx="34">
                  <c:v>0.919852732936845</c:v>
                </c:pt>
                <c:pt idx="35">
                  <c:v>0.91347753743760396</c:v>
                </c:pt>
                <c:pt idx="36">
                  <c:v>0.91561514195583504</c:v>
                </c:pt>
                <c:pt idx="37">
                  <c:v>0.90543735224586197</c:v>
                </c:pt>
                <c:pt idx="38">
                  <c:v>0.913333333333333</c:v>
                </c:pt>
                <c:pt idx="39">
                  <c:v>0.90920429034671901</c:v>
                </c:pt>
                <c:pt idx="40">
                  <c:v>0.90931193775832697</c:v>
                </c:pt>
                <c:pt idx="41">
                  <c:v>0.90410316529894397</c:v>
                </c:pt>
                <c:pt idx="42">
                  <c:v>0.90631603662831595</c:v>
                </c:pt>
                <c:pt idx="43">
                  <c:v>0.89899451553930498</c:v>
                </c:pt>
                <c:pt idx="44">
                  <c:v>0.898625816625366</c:v>
                </c:pt>
                <c:pt idx="45">
                  <c:v>0.89565979833406395</c:v>
                </c:pt>
                <c:pt idx="46">
                  <c:v>0.88411293721028195</c:v>
                </c:pt>
                <c:pt idx="47">
                  <c:v>0.88389206868356496</c:v>
                </c:pt>
                <c:pt idx="48">
                  <c:v>0.88162839248434199</c:v>
                </c:pt>
                <c:pt idx="49">
                  <c:v>0.89383905277944997</c:v>
                </c:pt>
                <c:pt idx="50">
                  <c:v>0.879901027788351</c:v>
                </c:pt>
                <c:pt idx="51">
                  <c:v>0.86873920552676998</c:v>
                </c:pt>
                <c:pt idx="52">
                  <c:v>0.85981308411214896</c:v>
                </c:pt>
                <c:pt idx="53">
                  <c:v>0.87039085545722705</c:v>
                </c:pt>
                <c:pt idx="54">
                  <c:v>0.86411657559198496</c:v>
                </c:pt>
                <c:pt idx="55">
                  <c:v>0.866217175301632</c:v>
                </c:pt>
                <c:pt idx="56">
                  <c:v>0.88807403527151996</c:v>
                </c:pt>
                <c:pt idx="57">
                  <c:v>0.89180384087791498</c:v>
                </c:pt>
                <c:pt idx="58">
                  <c:v>0.86747192922762795</c:v>
                </c:pt>
                <c:pt idx="59">
                  <c:v>0.85803091397849396</c:v>
                </c:pt>
                <c:pt idx="60">
                  <c:v>0.85586900129701604</c:v>
                </c:pt>
                <c:pt idx="61">
                  <c:v>0.85125709651257098</c:v>
                </c:pt>
                <c:pt idx="62">
                  <c:v>0.86065701385645299</c:v>
                </c:pt>
                <c:pt idx="63">
                  <c:v>0.84408265497808299</c:v>
                </c:pt>
                <c:pt idx="64">
                  <c:v>0.85307185537000096</c:v>
                </c:pt>
                <c:pt idx="65">
                  <c:v>0.84521633150517905</c:v>
                </c:pt>
                <c:pt idx="66">
                  <c:v>0.84224678816850895</c:v>
                </c:pt>
                <c:pt idx="67">
                  <c:v>0.84739252474516102</c:v>
                </c:pt>
                <c:pt idx="68">
                  <c:v>0.83372711163614799</c:v>
                </c:pt>
                <c:pt idx="69">
                  <c:v>0.85587936784108998</c:v>
                </c:pt>
                <c:pt idx="70">
                  <c:v>0.84777088036117298</c:v>
                </c:pt>
                <c:pt idx="71">
                  <c:v>0.827687569988801</c:v>
                </c:pt>
                <c:pt idx="72">
                  <c:v>0.83967466225530696</c:v>
                </c:pt>
                <c:pt idx="73">
                  <c:v>0.83690587138863004</c:v>
                </c:pt>
                <c:pt idx="74">
                  <c:v>0.83455344070278104</c:v>
                </c:pt>
                <c:pt idx="75">
                  <c:v>0.844488711819389</c:v>
                </c:pt>
                <c:pt idx="76">
                  <c:v>0.826474896790518</c:v>
                </c:pt>
                <c:pt idx="77">
                  <c:v>0.82835724440997804</c:v>
                </c:pt>
                <c:pt idx="78">
                  <c:v>0.81910569105691</c:v>
                </c:pt>
                <c:pt idx="79">
                  <c:v>0.82576331062326502</c:v>
                </c:pt>
                <c:pt idx="80">
                  <c:v>0.81655426118945396</c:v>
                </c:pt>
                <c:pt idx="81">
                  <c:v>0.81828207327533298</c:v>
                </c:pt>
                <c:pt idx="82">
                  <c:v>0.81553988326848204</c:v>
                </c:pt>
                <c:pt idx="83">
                  <c:v>0.82132256915588198</c:v>
                </c:pt>
                <c:pt idx="84">
                  <c:v>0.80380415639309599</c:v>
                </c:pt>
                <c:pt idx="85">
                  <c:v>0.80006954102920702</c:v>
                </c:pt>
                <c:pt idx="86">
                  <c:v>0.80784673626247505</c:v>
                </c:pt>
                <c:pt idx="87">
                  <c:v>0.80744992122439796</c:v>
                </c:pt>
                <c:pt idx="88">
                  <c:v>0.80309359828384297</c:v>
                </c:pt>
                <c:pt idx="89">
                  <c:v>0.804491118310803</c:v>
                </c:pt>
                <c:pt idx="90">
                  <c:v>0.79610903495273599</c:v>
                </c:pt>
                <c:pt idx="91">
                  <c:v>0.78491558868669098</c:v>
                </c:pt>
                <c:pt idx="92">
                  <c:v>0.80128344572547305</c:v>
                </c:pt>
                <c:pt idx="93">
                  <c:v>0.782798213906017</c:v>
                </c:pt>
                <c:pt idx="94">
                  <c:v>0.78798050893340499</c:v>
                </c:pt>
                <c:pt idx="95">
                  <c:v>0.79647119875453998</c:v>
                </c:pt>
                <c:pt idx="96">
                  <c:v>0.79537440365069401</c:v>
                </c:pt>
                <c:pt idx="97">
                  <c:v>0.77505545472877602</c:v>
                </c:pt>
                <c:pt idx="98">
                  <c:v>0.76874750698045402</c:v>
                </c:pt>
                <c:pt idx="99">
                  <c:v>0.79574257425742501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8-40A8-A942-2FB14246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28</xdr:row>
      <xdr:rowOff>28575</xdr:rowOff>
    </xdr:from>
    <xdr:to>
      <xdr:col>14</xdr:col>
      <xdr:colOff>352425</xdr:colOff>
      <xdr:row>31</xdr:row>
      <xdr:rowOff>9525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5962650"/>
          <a:ext cx="49434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488155</xdr:colOff>
      <xdr:row>19</xdr:row>
      <xdr:rowOff>83342</xdr:rowOff>
    </xdr:from>
    <xdr:to>
      <xdr:col>41</xdr:col>
      <xdr:colOff>0</xdr:colOff>
      <xdr:row>38</xdr:row>
      <xdr:rowOff>190500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583405</xdr:colOff>
      <xdr:row>35</xdr:row>
      <xdr:rowOff>95249</xdr:rowOff>
    </xdr:from>
    <xdr:to>
      <xdr:col>47</xdr:col>
      <xdr:colOff>702467</xdr:colOff>
      <xdr:row>42</xdr:row>
      <xdr:rowOff>119062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7272526-E99B-4105-9A82-338C373A82CD}"/>
            </a:ext>
          </a:extLst>
        </xdr:cNvPr>
        <xdr:cNvSpPr txBox="1"/>
      </xdr:nvSpPr>
      <xdr:spPr>
        <a:xfrm>
          <a:off x="27717749" y="7572374"/>
          <a:ext cx="4155281" cy="1428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if experiment in [0,1,</a:t>
          </a:r>
          <a:r>
            <a:rPr lang="fr-FR" sz="1400" b="1">
              <a:solidFill>
                <a:srgbClr val="FF0000"/>
              </a:solidFill>
            </a:rPr>
            <a:t>4</a:t>
          </a:r>
          <a:r>
            <a:rPr lang="fr-FR" sz="1100"/>
            <a:t>]:    </a:t>
          </a:r>
        </a:p>
        <a:p>
          <a:r>
            <a:rPr lang="fr-FR" sz="1100"/>
            <a:t>	minsensi = sensi[5,2]  </a:t>
          </a:r>
        </a:p>
        <a:p>
          <a:r>
            <a:rPr lang="fr-FR" sz="1100"/>
            <a:t>	# 5th row is </a:t>
          </a:r>
          <a:r>
            <a:rPr lang="fr-FR" sz="1400" b="1">
              <a:solidFill>
                <a:srgbClr val="FF0000"/>
              </a:solidFill>
            </a:rPr>
            <a:t>SF12</a:t>
          </a:r>
          <a:r>
            <a:rPr lang="fr-FR" sz="1100"/>
            <a:t>, 2nd column is </a:t>
          </a:r>
          <a:r>
            <a:rPr lang="fr-FR" sz="1200" b="1">
              <a:solidFill>
                <a:srgbClr val="FF0000"/>
              </a:solidFill>
            </a:rPr>
            <a:t>BW125</a:t>
          </a:r>
        </a:p>
        <a:p>
          <a:r>
            <a:rPr lang="fr-FR" sz="1200" b="1">
              <a:solidFill>
                <a:srgbClr val="FF0000"/>
              </a:solidFill>
            </a:rPr>
            <a:t>if experiment == 4:</a:t>
          </a:r>
        </a:p>
        <a:p>
          <a:r>
            <a:rPr lang="fr-FR" sz="1200" b="1">
              <a:solidFill>
                <a:srgbClr val="FF0000"/>
              </a:solidFill>
            </a:rPr>
            <a:t>	packet_len = 20 (in bytes)</a:t>
          </a:r>
        </a:p>
        <a:p>
          <a:r>
            <a:rPr lang="fr-FR" sz="1200" b="1">
              <a:solidFill>
                <a:srgbClr val="FF0000"/>
              </a:solidFill>
            </a:rPr>
            <a:t>	cr = 1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42</xdr:col>
      <xdr:colOff>636984</xdr:colOff>
      <xdr:row>17</xdr:row>
      <xdr:rowOff>3571</xdr:rowOff>
    </xdr:from>
    <xdr:to>
      <xdr:col>50</xdr:col>
      <xdr:colOff>511969</xdr:colOff>
      <xdr:row>35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95EFD1-41B2-4178-A494-AFFBF5A61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345280</xdr:colOff>
      <xdr:row>18</xdr:row>
      <xdr:rowOff>161924</xdr:rowOff>
    </xdr:from>
    <xdr:to>
      <xdr:col>23</xdr:col>
      <xdr:colOff>340517</xdr:colOff>
      <xdr:row>25</xdr:row>
      <xdr:rowOff>195262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6DBF9EF-2994-4879-A1E1-55F27E5C6B74}"/>
            </a:ext>
          </a:extLst>
        </xdr:cNvPr>
        <xdr:cNvSpPr txBox="1"/>
      </xdr:nvSpPr>
      <xdr:spPr>
        <a:xfrm>
          <a:off x="14099380" y="3590924"/>
          <a:ext cx="4157662" cy="1385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if experiment in [0,1,</a:t>
          </a:r>
          <a:r>
            <a:rPr lang="fr-FR" sz="1400" b="1">
              <a:solidFill>
                <a:srgbClr val="FF0000"/>
              </a:solidFill>
            </a:rPr>
            <a:t>4</a:t>
          </a:r>
          <a:r>
            <a:rPr lang="fr-FR" sz="1100"/>
            <a:t>]:    </a:t>
          </a:r>
        </a:p>
        <a:p>
          <a:r>
            <a:rPr lang="fr-FR" sz="1100"/>
            <a:t>	minsensi = sensi[5,2]  </a:t>
          </a:r>
        </a:p>
        <a:p>
          <a:r>
            <a:rPr lang="fr-FR" sz="1100"/>
            <a:t>	# 5th row is </a:t>
          </a:r>
          <a:r>
            <a:rPr lang="fr-FR" sz="1400" b="1">
              <a:solidFill>
                <a:srgbClr val="FF0000"/>
              </a:solidFill>
            </a:rPr>
            <a:t>SF12</a:t>
          </a:r>
          <a:r>
            <a:rPr lang="fr-FR" sz="1100"/>
            <a:t>, 2nd column is </a:t>
          </a:r>
          <a:r>
            <a:rPr lang="fr-FR" sz="1200" b="1">
              <a:solidFill>
                <a:srgbClr val="FF0000"/>
              </a:solidFill>
            </a:rPr>
            <a:t>BW125</a:t>
          </a:r>
        </a:p>
        <a:p>
          <a:r>
            <a:rPr lang="fr-FR" sz="1200" b="1">
              <a:solidFill>
                <a:srgbClr val="FF0000"/>
              </a:solidFill>
            </a:rPr>
            <a:t>if experiment == 4:</a:t>
          </a:r>
        </a:p>
        <a:p>
          <a:r>
            <a:rPr lang="fr-FR" sz="1200" b="1">
              <a:solidFill>
                <a:srgbClr val="FF0000"/>
              </a:solidFill>
            </a:rPr>
            <a:t>	packet_len = 20 (in bytes)</a:t>
          </a:r>
        </a:p>
        <a:p>
          <a:r>
            <a:rPr lang="fr-FR" sz="1200" b="1">
              <a:solidFill>
                <a:srgbClr val="FF0000"/>
              </a:solidFill>
            </a:rPr>
            <a:t>	cr = 1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FB6540-07D6-4159-82B1-D84A87D68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10</xdr:row>
      <xdr:rowOff>104774</xdr:rowOff>
    </xdr:from>
    <xdr:to>
      <xdr:col>21</xdr:col>
      <xdr:colOff>492917</xdr:colOff>
      <xdr:row>17</xdr:row>
      <xdr:rowOff>157162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9AE909-D133-4B6D-8860-4FA3871E2985}"/>
            </a:ext>
          </a:extLst>
        </xdr:cNvPr>
        <xdr:cNvSpPr txBox="1"/>
      </xdr:nvSpPr>
      <xdr:spPr>
        <a:xfrm>
          <a:off x="14135100" y="2009774"/>
          <a:ext cx="3055142" cy="1385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0">
              <a:solidFill>
                <a:schemeClr val="dk1"/>
              </a:solidFill>
            </a:rPr>
            <a:t>Remark:</a:t>
          </a:r>
          <a:r>
            <a:rPr lang="fr-FR" sz="1100" b="0" baseline="0">
              <a:solidFill>
                <a:schemeClr val="dk1"/>
              </a:solidFill>
            </a:rPr>
            <a:t> no match between theroy and simulation as some packets are lost becasue of HATA losses (not taken into account in the theory formula)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</xdr:col>
      <xdr:colOff>781050</xdr:colOff>
      <xdr:row>0</xdr:row>
      <xdr:rowOff>76199</xdr:rowOff>
    </xdr:from>
    <xdr:to>
      <xdr:col>9</xdr:col>
      <xdr:colOff>139700</xdr:colOff>
      <xdr:row>20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09B0E40-C883-425F-992E-D8B822CB2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57600" y="76199"/>
          <a:ext cx="3987800" cy="3743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345280</xdr:colOff>
      <xdr:row>18</xdr:row>
      <xdr:rowOff>161924</xdr:rowOff>
    </xdr:from>
    <xdr:to>
      <xdr:col>23</xdr:col>
      <xdr:colOff>340517</xdr:colOff>
      <xdr:row>25</xdr:row>
      <xdr:rowOff>195262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06A0B3-32E1-46E4-90DB-3F19126C95CA}"/>
            </a:ext>
          </a:extLst>
        </xdr:cNvPr>
        <xdr:cNvSpPr txBox="1"/>
      </xdr:nvSpPr>
      <xdr:spPr>
        <a:xfrm>
          <a:off x="14099380" y="3590924"/>
          <a:ext cx="4157662" cy="1385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if experiment in [0,1,</a:t>
          </a:r>
          <a:r>
            <a:rPr lang="fr-FR" sz="1400" b="1">
              <a:solidFill>
                <a:srgbClr val="FF0000"/>
              </a:solidFill>
            </a:rPr>
            <a:t>4</a:t>
          </a:r>
          <a:r>
            <a:rPr lang="fr-FR" sz="1100"/>
            <a:t>]:    </a:t>
          </a:r>
        </a:p>
        <a:p>
          <a:r>
            <a:rPr lang="fr-FR" sz="1100"/>
            <a:t>	minsensi = sensi[5,2]  </a:t>
          </a:r>
        </a:p>
        <a:p>
          <a:r>
            <a:rPr lang="fr-FR" sz="1100"/>
            <a:t>	# 5th row is </a:t>
          </a:r>
          <a:r>
            <a:rPr lang="fr-FR" sz="1400" b="1">
              <a:solidFill>
                <a:srgbClr val="FF0000"/>
              </a:solidFill>
            </a:rPr>
            <a:t>SF12</a:t>
          </a:r>
          <a:r>
            <a:rPr lang="fr-FR" sz="1100"/>
            <a:t>, 2nd column is </a:t>
          </a:r>
          <a:r>
            <a:rPr lang="fr-FR" sz="1200" b="1">
              <a:solidFill>
                <a:srgbClr val="FF0000"/>
              </a:solidFill>
            </a:rPr>
            <a:t>BW125</a:t>
          </a:r>
        </a:p>
        <a:p>
          <a:r>
            <a:rPr lang="fr-FR" sz="1200" b="1">
              <a:solidFill>
                <a:srgbClr val="FF0000"/>
              </a:solidFill>
            </a:rPr>
            <a:t>if experiment == 4:</a:t>
          </a:r>
        </a:p>
        <a:p>
          <a:r>
            <a:rPr lang="fr-FR" sz="1200" b="1">
              <a:solidFill>
                <a:srgbClr val="FF0000"/>
              </a:solidFill>
            </a:rPr>
            <a:t>	packet_len = 20 (in bytes)</a:t>
          </a:r>
        </a:p>
        <a:p>
          <a:r>
            <a:rPr lang="fr-FR" sz="1200" b="1">
              <a:solidFill>
                <a:srgbClr val="FF0000"/>
              </a:solidFill>
            </a:rPr>
            <a:t>	cr = 1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EAE66-1B44-4762-9C3A-7EBB01BB9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10</xdr:row>
      <xdr:rowOff>104774</xdr:rowOff>
    </xdr:from>
    <xdr:to>
      <xdr:col>21</xdr:col>
      <xdr:colOff>492917</xdr:colOff>
      <xdr:row>17</xdr:row>
      <xdr:rowOff>157162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7ED3850-9BDB-4E26-8208-8B0845EA903A}"/>
            </a:ext>
          </a:extLst>
        </xdr:cNvPr>
        <xdr:cNvSpPr txBox="1"/>
      </xdr:nvSpPr>
      <xdr:spPr>
        <a:xfrm>
          <a:off x="14135100" y="2009774"/>
          <a:ext cx="3055142" cy="1385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0">
              <a:solidFill>
                <a:schemeClr val="dk1"/>
              </a:solidFill>
            </a:rPr>
            <a:t>Remark:</a:t>
          </a:r>
          <a:r>
            <a:rPr lang="fr-FR" sz="1100" b="0" baseline="0">
              <a:solidFill>
                <a:schemeClr val="dk1"/>
              </a:solidFill>
            </a:rPr>
            <a:t> no match between theroy and simulation as some packets are lost becasue of HATA losses (not taken into account in the theory formula)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1047750</xdr:colOff>
      <xdr:row>0</xdr:row>
      <xdr:rowOff>104772</xdr:rowOff>
    </xdr:from>
    <xdr:to>
      <xdr:col>9</xdr:col>
      <xdr:colOff>120650</xdr:colOff>
      <xdr:row>22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32D85C-192D-4B5F-A76F-264435F9E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66950" y="104772"/>
          <a:ext cx="4292600" cy="4143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HUSSON/OneDrive%20-%20BOUYGUES%20TELECOM/Docs/GTW/Renault/Copie%20de%20Simu%20Theorique%20Ca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Capa (2)"/>
      <sheetName val="Feuil1"/>
      <sheetName val="UL FRMPL"/>
      <sheetName val="FSK"/>
    </sheetNames>
    <sheetDataSet>
      <sheetData sheetId="0">
        <row r="10">
          <cell r="C10">
            <v>1</v>
          </cell>
        </row>
      </sheetData>
      <sheetData sheetId="1"/>
      <sheetData sheetId="2"/>
      <sheetData sheetId="3"/>
      <sheetData sheetId="4">
        <row r="25">
          <cell r="B25">
            <v>5</v>
          </cell>
        </row>
        <row r="26">
          <cell r="B26">
            <v>2</v>
          </cell>
        </row>
        <row r="27">
          <cell r="B27">
            <v>1</v>
          </cell>
        </row>
        <row r="28">
          <cell r="B28">
            <v>0</v>
          </cell>
        </row>
        <row r="30">
          <cell r="B30">
            <v>2</v>
          </cell>
        </row>
        <row r="31">
          <cell r="B31">
            <v>50000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89"/>
  <sheetViews>
    <sheetView showGridLines="0" topLeftCell="AE17" zoomScale="80" zoomScaleNormal="80" workbookViewId="0">
      <selection activeCell="BA43" sqref="BA43"/>
    </sheetView>
  </sheetViews>
  <sheetFormatPr defaultColWidth="11.42578125" defaultRowHeight="15"/>
  <cols>
    <col min="1" max="1" width="17" customWidth="1"/>
    <col min="2" max="24" width="7.7109375" customWidth="1"/>
    <col min="28" max="28" width="17.5703125" customWidth="1"/>
    <col min="36" max="36" width="20.28515625" customWidth="1"/>
    <col min="37" max="37" width="12.28515625" customWidth="1"/>
    <col min="42" max="42" width="11.42578125" style="121"/>
    <col min="45" max="45" width="14.85546875" bestFit="1" customWidth="1"/>
    <col min="48" max="48" width="13.42578125" customWidth="1"/>
    <col min="49" max="49" width="8.28515625" customWidth="1"/>
    <col min="51" max="51" width="16.7109375" customWidth="1"/>
  </cols>
  <sheetData>
    <row r="1" spans="1:27">
      <c r="A1" t="s">
        <v>0</v>
      </c>
    </row>
    <row r="2" spans="1:27" ht="15.75" thickBot="1"/>
    <row r="3" spans="1:27">
      <c r="A3" t="s">
        <v>1</v>
      </c>
      <c r="C3" s="125" t="s">
        <v>2</v>
      </c>
      <c r="D3" s="125"/>
      <c r="E3" s="125"/>
      <c r="F3" s="1"/>
      <c r="G3" s="1"/>
      <c r="H3" s="126" t="s">
        <v>3</v>
      </c>
      <c r="I3" s="127"/>
      <c r="J3" s="127"/>
      <c r="K3" s="2" t="s">
        <v>4</v>
      </c>
      <c r="L3" s="3"/>
      <c r="M3" s="3"/>
      <c r="N3" s="3"/>
      <c r="O3" s="3"/>
      <c r="P3" s="3"/>
      <c r="Q3" s="3"/>
      <c r="R3" s="4"/>
      <c r="S3" s="4"/>
      <c r="T3" s="4"/>
      <c r="U3" s="4"/>
      <c r="V3" s="4"/>
      <c r="W3" s="3"/>
      <c r="X3" s="4"/>
      <c r="Y3" s="3"/>
      <c r="Z3" s="3"/>
      <c r="AA3" s="3"/>
    </row>
    <row r="4" spans="1:27">
      <c r="C4" s="5"/>
      <c r="E4" s="6"/>
      <c r="F4" s="6"/>
      <c r="G4" s="6"/>
      <c r="H4" s="128" t="s">
        <v>5</v>
      </c>
      <c r="I4" s="129"/>
      <c r="J4" s="129"/>
      <c r="K4" s="7">
        <v>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t="s">
        <v>6</v>
      </c>
      <c r="C5" s="5">
        <f>IF(C3="None", 0,VLOOKUP(C3,H4:K11,4)+1)</f>
        <v>0</v>
      </c>
      <c r="E5" s="6"/>
      <c r="F5" s="6"/>
      <c r="G5" s="6"/>
      <c r="H5" s="128" t="s">
        <v>7</v>
      </c>
      <c r="I5" s="129"/>
      <c r="J5" s="129"/>
      <c r="K5" s="7">
        <v>0</v>
      </c>
      <c r="L5" s="3"/>
      <c r="M5" s="3"/>
      <c r="N5" s="3"/>
      <c r="O5" s="3"/>
      <c r="P5" s="3"/>
      <c r="Q5" s="3"/>
    </row>
    <row r="6" spans="1:27">
      <c r="E6" s="6"/>
      <c r="F6" s="6"/>
      <c r="G6" s="6"/>
      <c r="H6" s="122" t="s">
        <v>8</v>
      </c>
      <c r="I6" s="123"/>
      <c r="J6" s="123"/>
      <c r="K6" s="7">
        <v>1</v>
      </c>
      <c r="L6" s="3"/>
      <c r="M6" s="3"/>
      <c r="N6" s="3"/>
      <c r="O6" s="3"/>
      <c r="P6" s="3"/>
      <c r="Q6" s="3"/>
    </row>
    <row r="7" spans="1:27">
      <c r="E7" s="6"/>
      <c r="F7" s="6"/>
      <c r="G7" s="6"/>
      <c r="H7" s="122" t="s">
        <v>9</v>
      </c>
      <c r="I7" s="123"/>
      <c r="J7" s="123"/>
      <c r="K7" s="7">
        <v>0</v>
      </c>
      <c r="L7" s="3"/>
      <c r="M7" s="3"/>
      <c r="N7" s="3"/>
      <c r="O7" s="3"/>
      <c r="P7" s="3"/>
      <c r="Q7" s="3"/>
    </row>
    <row r="8" spans="1:27">
      <c r="E8" s="6"/>
      <c r="F8" s="6"/>
      <c r="G8" s="6"/>
      <c r="H8" s="122" t="s">
        <v>10</v>
      </c>
      <c r="I8" s="123"/>
      <c r="J8" s="123"/>
      <c r="K8" s="7">
        <v>1</v>
      </c>
      <c r="L8" s="3"/>
      <c r="M8" s="3"/>
      <c r="N8" s="3"/>
      <c r="O8" s="3"/>
      <c r="P8" s="3"/>
      <c r="Q8" s="3"/>
    </row>
    <row r="9" spans="1:27">
      <c r="E9" s="6"/>
      <c r="F9" s="6"/>
      <c r="G9" s="6"/>
      <c r="H9" s="122" t="s">
        <v>2</v>
      </c>
      <c r="I9" s="123"/>
      <c r="J9" s="123"/>
      <c r="K9" s="7"/>
      <c r="L9" s="3"/>
      <c r="M9" s="3"/>
      <c r="N9" s="3"/>
      <c r="O9" s="3"/>
      <c r="P9" s="3"/>
      <c r="Q9" s="3"/>
    </row>
    <row r="10" spans="1:27">
      <c r="E10" s="6"/>
      <c r="F10" s="6"/>
      <c r="G10" s="6"/>
      <c r="H10" s="122" t="s">
        <v>11</v>
      </c>
      <c r="I10" s="123"/>
      <c r="J10" s="123"/>
      <c r="K10" s="7">
        <v>1</v>
      </c>
      <c r="L10" s="3"/>
      <c r="M10" s="3"/>
      <c r="N10" s="3"/>
      <c r="O10" s="3"/>
      <c r="P10" s="3"/>
      <c r="Q10" s="3"/>
    </row>
    <row r="11" spans="1:27" ht="15.75" thickBot="1">
      <c r="E11" s="6"/>
      <c r="F11" s="6"/>
      <c r="G11" s="6"/>
      <c r="H11" s="130" t="s">
        <v>12</v>
      </c>
      <c r="I11" s="131"/>
      <c r="J11" s="131"/>
      <c r="K11" s="8">
        <v>0</v>
      </c>
      <c r="L11" s="3"/>
      <c r="M11" s="3"/>
      <c r="N11" s="3"/>
      <c r="O11" s="3"/>
      <c r="P11" s="3"/>
      <c r="Q11" s="3"/>
    </row>
    <row r="12" spans="1:27"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27">
      <c r="A13" t="s">
        <v>13</v>
      </c>
      <c r="C13" s="9">
        <f>[1]Capa!C10</f>
        <v>1</v>
      </c>
      <c r="D13" t="s">
        <v>14</v>
      </c>
    </row>
    <row r="16" spans="1:27" ht="15.75" thickBot="1">
      <c r="A16" t="s">
        <v>15</v>
      </c>
      <c r="B16" t="s">
        <v>16</v>
      </c>
      <c r="C16" t="s">
        <v>17</v>
      </c>
    </row>
    <row r="17" spans="1:27" ht="15.75" thickBot="1">
      <c r="B17" s="132" t="s">
        <v>18</v>
      </c>
      <c r="C17" s="133"/>
      <c r="D17" s="133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5"/>
    </row>
    <row r="18" spans="1:27" ht="15.75" thickBot="1">
      <c r="B18" s="143" t="s">
        <v>19</v>
      </c>
      <c r="C18" s="146" t="s">
        <v>20</v>
      </c>
      <c r="D18" s="149" t="s">
        <v>21</v>
      </c>
      <c r="E18" s="152" t="s">
        <v>22</v>
      </c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4" t="s">
        <v>23</v>
      </c>
    </row>
    <row r="19" spans="1:27" ht="15.75" thickBot="1">
      <c r="B19" s="144"/>
      <c r="C19" s="147"/>
      <c r="D19" s="150"/>
      <c r="E19" s="157" t="s">
        <v>24</v>
      </c>
      <c r="F19" s="157"/>
      <c r="G19" s="158"/>
      <c r="H19" s="159" t="s">
        <v>25</v>
      </c>
      <c r="I19" s="160"/>
      <c r="J19" s="160"/>
      <c r="K19" s="160"/>
      <c r="L19" s="160"/>
      <c r="M19" s="160"/>
      <c r="N19" s="160"/>
      <c r="O19" s="160"/>
      <c r="P19" s="160"/>
      <c r="Q19" s="161"/>
      <c r="R19" s="161"/>
      <c r="S19" s="90"/>
      <c r="T19" s="90"/>
      <c r="U19" s="90"/>
      <c r="V19" s="90"/>
      <c r="W19" s="162" t="s">
        <v>26</v>
      </c>
      <c r="X19" s="155"/>
    </row>
    <row r="20" spans="1:27" ht="15.75" thickBot="1">
      <c r="B20" s="144"/>
      <c r="C20" s="147"/>
      <c r="D20" s="150"/>
      <c r="E20" s="165" t="s">
        <v>27</v>
      </c>
      <c r="F20" s="168" t="s">
        <v>28</v>
      </c>
      <c r="G20" s="171" t="s">
        <v>29</v>
      </c>
      <c r="H20" s="174" t="s">
        <v>30</v>
      </c>
      <c r="I20" s="174"/>
      <c r="J20" s="174"/>
      <c r="K20" s="174"/>
      <c r="L20" s="174"/>
      <c r="M20" s="174"/>
      <c r="N20" s="174"/>
      <c r="O20" s="175"/>
      <c r="P20" s="175"/>
      <c r="Q20" s="176" t="s">
        <v>31</v>
      </c>
      <c r="R20" s="179" t="s">
        <v>32</v>
      </c>
      <c r="S20" s="179"/>
      <c r="T20" s="179"/>
      <c r="U20" s="180"/>
      <c r="V20" s="181"/>
      <c r="W20" s="163"/>
      <c r="X20" s="155"/>
    </row>
    <row r="21" spans="1:27" ht="15.75" thickBot="1">
      <c r="B21" s="144"/>
      <c r="C21" s="147"/>
      <c r="D21" s="150"/>
      <c r="E21" s="166"/>
      <c r="F21" s="169"/>
      <c r="G21" s="172"/>
      <c r="H21" s="188" t="s">
        <v>33</v>
      </c>
      <c r="I21" s="189"/>
      <c r="J21" s="190" t="s">
        <v>34</v>
      </c>
      <c r="K21" s="188"/>
      <c r="L21" s="188"/>
      <c r="M21" s="188"/>
      <c r="N21" s="188"/>
      <c r="O21" s="136" t="s">
        <v>35</v>
      </c>
      <c r="P21" s="138" t="s">
        <v>36</v>
      </c>
      <c r="Q21" s="177"/>
      <c r="R21" s="182"/>
      <c r="S21" s="182"/>
      <c r="T21" s="182"/>
      <c r="U21" s="183"/>
      <c r="V21" s="184"/>
      <c r="W21" s="163"/>
      <c r="X21" s="155"/>
    </row>
    <row r="22" spans="1:27" ht="51" thickBot="1">
      <c r="B22" s="145"/>
      <c r="C22" s="148"/>
      <c r="D22" s="151"/>
      <c r="E22" s="167"/>
      <c r="F22" s="170"/>
      <c r="G22" s="173"/>
      <c r="H22" s="10" t="s">
        <v>37</v>
      </c>
      <c r="I22" s="11" t="s">
        <v>38</v>
      </c>
      <c r="J22" s="12" t="s">
        <v>39</v>
      </c>
      <c r="K22" s="13" t="s">
        <v>40</v>
      </c>
      <c r="L22" s="14" t="s">
        <v>41</v>
      </c>
      <c r="M22" s="14" t="s">
        <v>28</v>
      </c>
      <c r="N22" s="15" t="s">
        <v>42</v>
      </c>
      <c r="O22" s="137"/>
      <c r="P22" s="139"/>
      <c r="Q22" s="178"/>
      <c r="R22" s="185"/>
      <c r="S22" s="185"/>
      <c r="T22" s="185"/>
      <c r="U22" s="186"/>
      <c r="V22" s="187"/>
      <c r="W22" s="164"/>
      <c r="X22" s="156"/>
    </row>
    <row r="23" spans="1:27" ht="15.75" thickBot="1">
      <c r="Y23" t="s">
        <v>43</v>
      </c>
      <c r="Z23" t="s">
        <v>44</v>
      </c>
      <c r="AA23" t="s">
        <v>45</v>
      </c>
    </row>
    <row r="24" spans="1:27" ht="15.75" thickBot="1">
      <c r="A24" t="s">
        <v>46</v>
      </c>
      <c r="B24" s="16" t="s">
        <v>47</v>
      </c>
      <c r="C24" s="140">
        <v>2</v>
      </c>
      <c r="D24" s="141"/>
      <c r="E24" s="140">
        <v>1</v>
      </c>
      <c r="F24" s="142"/>
      <c r="G24" s="141"/>
      <c r="H24" s="140">
        <v>4</v>
      </c>
      <c r="I24" s="141"/>
      <c r="J24" s="140">
        <v>1</v>
      </c>
      <c r="K24" s="142"/>
      <c r="L24" s="142"/>
      <c r="M24" s="142"/>
      <c r="N24" s="194"/>
      <c r="O24" s="94">
        <v>2</v>
      </c>
      <c r="P24" s="17" t="s">
        <v>48</v>
      </c>
      <c r="Q24" s="95" t="s">
        <v>49</v>
      </c>
      <c r="R24" s="195" t="s">
        <v>50</v>
      </c>
      <c r="S24" s="196"/>
      <c r="T24" s="196"/>
      <c r="U24" s="196"/>
      <c r="V24" s="197"/>
      <c r="W24" s="18">
        <v>4</v>
      </c>
      <c r="X24" s="19">
        <v>2</v>
      </c>
      <c r="Y24">
        <v>5</v>
      </c>
      <c r="Z24">
        <v>7</v>
      </c>
      <c r="AA24" t="s">
        <v>51</v>
      </c>
    </row>
    <row r="25" spans="1:27" ht="15.75" thickBot="1">
      <c r="A25" t="s">
        <v>52</v>
      </c>
      <c r="B25" t="s">
        <v>53</v>
      </c>
      <c r="C25" s="20"/>
      <c r="D25" s="21"/>
      <c r="E25" s="20">
        <v>3</v>
      </c>
      <c r="F25" s="22">
        <v>3</v>
      </c>
      <c r="G25" s="21">
        <v>2</v>
      </c>
      <c r="H25" s="20">
        <v>7</v>
      </c>
      <c r="I25" s="21">
        <v>25</v>
      </c>
      <c r="J25" s="20">
        <v>1</v>
      </c>
      <c r="K25" s="22">
        <v>1</v>
      </c>
      <c r="L25" s="22">
        <v>1</v>
      </c>
      <c r="M25" s="22">
        <v>1</v>
      </c>
      <c r="N25" s="23">
        <v>4</v>
      </c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7" ht="15.75" thickBot="1">
      <c r="A26" t="s">
        <v>54</v>
      </c>
      <c r="B26" s="24"/>
      <c r="C26" s="25" t="s">
        <v>55</v>
      </c>
      <c r="D26" s="26"/>
      <c r="E26" s="198" t="s">
        <v>56</v>
      </c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200"/>
    </row>
    <row r="29" spans="1:27" ht="15.75" thickBot="1"/>
    <row r="30" spans="1:27" ht="26.25" thickBot="1">
      <c r="A30" t="s">
        <v>57</v>
      </c>
      <c r="B30" t="s">
        <v>57</v>
      </c>
      <c r="C30" s="27">
        <v>125</v>
      </c>
      <c r="D30" t="s">
        <v>58</v>
      </c>
      <c r="U30" s="28" t="s">
        <v>59</v>
      </c>
      <c r="V30" s="28" t="s">
        <v>60</v>
      </c>
      <c r="W30" s="29" t="s">
        <v>45</v>
      </c>
    </row>
    <row r="31" spans="1:27" ht="15.75" thickBot="1">
      <c r="A31" t="s">
        <v>61</v>
      </c>
      <c r="B31" t="s">
        <v>61</v>
      </c>
      <c r="C31" s="30">
        <v>8</v>
      </c>
      <c r="D31" t="s">
        <v>62</v>
      </c>
      <c r="U31" s="31">
        <v>0</v>
      </c>
      <c r="V31" s="96">
        <v>59</v>
      </c>
      <c r="W31" s="96">
        <v>51</v>
      </c>
    </row>
    <row r="32" spans="1:27" ht="15.75" thickBot="1">
      <c r="U32" s="32">
        <v>1</v>
      </c>
      <c r="V32" s="33">
        <v>59</v>
      </c>
      <c r="W32" s="33">
        <v>51</v>
      </c>
    </row>
    <row r="33" spans="1:52" ht="15.75" thickBot="1">
      <c r="B33" s="34" t="s">
        <v>63</v>
      </c>
      <c r="C33" s="88">
        <f>D33+1</f>
        <v>5</v>
      </c>
      <c r="D33" s="88">
        <f>E33+1</f>
        <v>4</v>
      </c>
      <c r="E33" s="88">
        <f>F33+1</f>
        <v>3</v>
      </c>
      <c r="F33" s="88">
        <f>G33+1</f>
        <v>2</v>
      </c>
      <c r="G33" s="88">
        <f>H33+1</f>
        <v>1</v>
      </c>
      <c r="H33" s="88">
        <v>0</v>
      </c>
      <c r="I33" s="35"/>
      <c r="U33" s="32">
        <v>2</v>
      </c>
      <c r="V33" s="33">
        <v>59</v>
      </c>
      <c r="W33" s="33">
        <v>51</v>
      </c>
    </row>
    <row r="34" spans="1:52" ht="15.75" thickBot="1">
      <c r="B34" s="36" t="s">
        <v>64</v>
      </c>
      <c r="C34" s="37">
        <v>7</v>
      </c>
      <c r="D34" s="37">
        <f>C34+1</f>
        <v>8</v>
      </c>
      <c r="E34" s="37">
        <f>D34+1</f>
        <v>9</v>
      </c>
      <c r="F34" s="37">
        <f>E34+1</f>
        <v>10</v>
      </c>
      <c r="G34" s="37">
        <f>F34+1</f>
        <v>11</v>
      </c>
      <c r="H34" s="37">
        <f>G34+1</f>
        <v>12</v>
      </c>
      <c r="I34" s="38" t="s">
        <v>65</v>
      </c>
      <c r="U34" s="32">
        <v>3</v>
      </c>
      <c r="V34" s="33">
        <v>123</v>
      </c>
      <c r="W34" s="33">
        <v>115</v>
      </c>
    </row>
    <row r="35" spans="1:52" ht="15.75" thickBot="1">
      <c r="B35" s="39" t="s">
        <v>66</v>
      </c>
      <c r="C35" s="40">
        <f t="shared" ref="C35:H35" si="0">2^C34/($C30)</f>
        <v>1.024</v>
      </c>
      <c r="D35" s="40">
        <f t="shared" si="0"/>
        <v>2.048</v>
      </c>
      <c r="E35" s="40">
        <f t="shared" si="0"/>
        <v>4.0960000000000001</v>
      </c>
      <c r="F35" s="40">
        <f t="shared" si="0"/>
        <v>8.1920000000000002</v>
      </c>
      <c r="G35" s="40">
        <f t="shared" si="0"/>
        <v>16.384</v>
      </c>
      <c r="H35" s="40">
        <f t="shared" si="0"/>
        <v>32.768000000000001</v>
      </c>
      <c r="I35" s="41" t="s">
        <v>67</v>
      </c>
      <c r="U35" s="32">
        <v>4</v>
      </c>
      <c r="V35" s="33">
        <v>250</v>
      </c>
      <c r="W35" s="33">
        <v>242</v>
      </c>
    </row>
    <row r="36" spans="1:52" ht="15.75" thickBot="1">
      <c r="B36" s="42" t="s">
        <v>68</v>
      </c>
      <c r="C36" s="43">
        <f t="shared" ref="C36:H36" si="1">($C31+4.25)*C35</f>
        <v>12.544</v>
      </c>
      <c r="D36" s="43">
        <f t="shared" si="1"/>
        <v>25.088000000000001</v>
      </c>
      <c r="E36" s="43">
        <f t="shared" si="1"/>
        <v>50.176000000000002</v>
      </c>
      <c r="F36" s="43">
        <f t="shared" si="1"/>
        <v>100.352</v>
      </c>
      <c r="G36" s="43">
        <f t="shared" si="1"/>
        <v>200.70400000000001</v>
      </c>
      <c r="H36" s="43">
        <f t="shared" si="1"/>
        <v>401.40800000000002</v>
      </c>
      <c r="I36" s="44" t="s">
        <v>67</v>
      </c>
      <c r="U36" s="32">
        <v>5</v>
      </c>
      <c r="V36" s="33">
        <v>250</v>
      </c>
      <c r="W36" s="33">
        <v>242</v>
      </c>
    </row>
    <row r="37" spans="1:52" ht="15.75" thickBot="1">
      <c r="U37" s="32">
        <v>6</v>
      </c>
      <c r="V37" s="33">
        <v>250</v>
      </c>
      <c r="W37" s="33">
        <v>242</v>
      </c>
    </row>
    <row r="38" spans="1:52" ht="15.75" thickBot="1">
      <c r="C38" s="45" t="s">
        <v>17</v>
      </c>
      <c r="D38" s="19" t="s">
        <v>69</v>
      </c>
      <c r="U38" s="32">
        <v>7</v>
      </c>
      <c r="V38" s="33">
        <v>250</v>
      </c>
      <c r="W38" s="33">
        <v>242</v>
      </c>
    </row>
    <row r="39" spans="1:52" ht="15.75" thickBot="1">
      <c r="B39" s="46" t="s">
        <v>23</v>
      </c>
      <c r="C39" s="47">
        <v>1</v>
      </c>
      <c r="D39" s="48">
        <v>0</v>
      </c>
      <c r="E39" t="s">
        <v>70</v>
      </c>
      <c r="U39" s="49">
        <v>0.34375</v>
      </c>
      <c r="V39" s="201" t="s">
        <v>71</v>
      </c>
      <c r="W39" s="202"/>
    </row>
    <row r="40" spans="1:52" ht="15.75" thickBot="1">
      <c r="B40" s="50" t="s">
        <v>72</v>
      </c>
      <c r="C40" s="51">
        <v>0</v>
      </c>
      <c r="D40" s="52">
        <v>0</v>
      </c>
      <c r="E40" t="s">
        <v>73</v>
      </c>
      <c r="U40" t="s">
        <v>74</v>
      </c>
      <c r="AW40" t="str">
        <f>CONCATENATE("theroy, lambda=",'UL FRMPL'!$AW$42)</f>
        <v>theroy, lambda=0.01</v>
      </c>
    </row>
    <row r="41" spans="1:52" ht="15.75" thickBot="1">
      <c r="B41" s="50" t="s">
        <v>75</v>
      </c>
      <c r="C41" s="51">
        <v>1</v>
      </c>
      <c r="D41" s="52">
        <v>1</v>
      </c>
      <c r="E41" t="s">
        <v>76</v>
      </c>
      <c r="U41" t="s">
        <v>77</v>
      </c>
      <c r="AJ41" s="97" t="s">
        <v>101</v>
      </c>
      <c r="AK41" s="98"/>
      <c r="AL41" s="99">
        <f>(AL42+C24+E24+H24+J24+O24+W24+X24)*5/4</f>
        <v>45</v>
      </c>
      <c r="AW41" s="100" t="s">
        <v>97</v>
      </c>
      <c r="AX41" s="100"/>
    </row>
    <row r="42" spans="1:52" ht="15.75" thickBot="1">
      <c r="B42" s="53" t="s">
        <v>78</v>
      </c>
      <c r="C42" s="54">
        <v>0</v>
      </c>
      <c r="D42" s="55">
        <v>0</v>
      </c>
      <c r="E42" t="s">
        <v>79</v>
      </c>
      <c r="AJ42" s="97" t="s">
        <v>80</v>
      </c>
      <c r="AK42" s="98"/>
      <c r="AL42" s="99">
        <v>20</v>
      </c>
      <c r="AW42" s="100">
        <f>AL43</f>
        <v>0.01</v>
      </c>
      <c r="AX42" s="100"/>
    </row>
    <row r="43" spans="1:52" ht="15.75" thickBot="1">
      <c r="AJ43" s="97" t="s">
        <v>92</v>
      </c>
      <c r="AK43" s="98"/>
      <c r="AL43" s="99">
        <v>0.01</v>
      </c>
    </row>
    <row r="44" spans="1:52" ht="15.75" thickBot="1">
      <c r="A44" s="4"/>
      <c r="B44" s="56"/>
      <c r="C44" s="140" t="s">
        <v>80</v>
      </c>
      <c r="D44" s="142"/>
      <c r="E44" s="142"/>
      <c r="F44" s="142"/>
      <c r="G44" s="142"/>
      <c r="H44" s="141"/>
      <c r="I44" s="91" t="s">
        <v>81</v>
      </c>
      <c r="J44" s="92"/>
      <c r="K44" s="92"/>
      <c r="L44" s="93" t="s">
        <v>82</v>
      </c>
      <c r="M44" s="191" t="s">
        <v>83</v>
      </c>
      <c r="N44" s="192"/>
      <c r="O44" s="192"/>
      <c r="P44" s="192"/>
      <c r="Q44" s="192"/>
      <c r="R44" s="192"/>
      <c r="S44" s="193"/>
      <c r="U44" s="140" t="s">
        <v>84</v>
      </c>
      <c r="V44" s="142"/>
      <c r="W44" s="142"/>
      <c r="X44" s="142"/>
      <c r="Y44" s="142"/>
      <c r="Z44" s="194"/>
      <c r="AJ44" s="140" t="s">
        <v>85</v>
      </c>
      <c r="AK44" s="142"/>
      <c r="AL44" s="142"/>
      <c r="AM44" s="142"/>
      <c r="AN44" s="142"/>
      <c r="AO44" s="194"/>
      <c r="AP44" s="6"/>
    </row>
    <row r="45" spans="1:52" ht="15.75" thickBot="1">
      <c r="A45" s="57"/>
      <c r="B45" s="57" t="s">
        <v>64</v>
      </c>
      <c r="C45" s="58">
        <v>7</v>
      </c>
      <c r="D45" s="59">
        <f>C45+1</f>
        <v>8</v>
      </c>
      <c r="E45" s="59">
        <f>D45+1</f>
        <v>9</v>
      </c>
      <c r="F45" s="59">
        <f>E45+1</f>
        <v>10</v>
      </c>
      <c r="G45" s="59">
        <f>F45+1</f>
        <v>11</v>
      </c>
      <c r="H45" s="60">
        <f>G45+1</f>
        <v>12</v>
      </c>
      <c r="I45" s="61" t="s">
        <v>86</v>
      </c>
      <c r="J45" s="62" t="s">
        <v>87</v>
      </c>
      <c r="K45" s="89" t="s">
        <v>88</v>
      </c>
      <c r="L45" s="8" t="s">
        <v>89</v>
      </c>
      <c r="M45" s="63">
        <v>7</v>
      </c>
      <c r="N45" s="64">
        <f>M45+1</f>
        <v>8</v>
      </c>
      <c r="O45" s="64">
        <f>N45+1</f>
        <v>9</v>
      </c>
      <c r="P45" s="64">
        <f>O45+1</f>
        <v>10</v>
      </c>
      <c r="Q45" s="64">
        <f>P45+1</f>
        <v>11</v>
      </c>
      <c r="R45" s="65">
        <f>Q45+1</f>
        <v>12</v>
      </c>
      <c r="S45" s="66" t="s">
        <v>90</v>
      </c>
      <c r="T45" s="1">
        <f>R45+1</f>
        <v>13</v>
      </c>
      <c r="U45" s="67">
        <v>7</v>
      </c>
      <c r="V45" s="37">
        <f>U45+1</f>
        <v>8</v>
      </c>
      <c r="W45" s="37">
        <f>V45+1</f>
        <v>9</v>
      </c>
      <c r="X45" s="37">
        <f>W45+1</f>
        <v>10</v>
      </c>
      <c r="Y45" s="37">
        <f>X45+1</f>
        <v>11</v>
      </c>
      <c r="Z45" s="68">
        <f>Y45+1</f>
        <v>12</v>
      </c>
      <c r="AI45" t="s">
        <v>94</v>
      </c>
      <c r="AJ45" s="67">
        <v>7</v>
      </c>
      <c r="AK45" s="37">
        <f>AJ45+1</f>
        <v>8</v>
      </c>
      <c r="AL45" s="37">
        <f>AK45+1</f>
        <v>9</v>
      </c>
      <c r="AM45" s="37">
        <f>AL45+1</f>
        <v>10</v>
      </c>
      <c r="AN45" s="37">
        <f>AM45+1</f>
        <v>11</v>
      </c>
      <c r="AO45" s="68">
        <f>AN45+1</f>
        <v>12</v>
      </c>
      <c r="AP45" s="1"/>
      <c r="AQ45" t="s">
        <v>102</v>
      </c>
      <c r="AR45" t="s">
        <v>93</v>
      </c>
      <c r="AS45" s="100" t="s">
        <v>95</v>
      </c>
      <c r="AV45" s="100" t="s">
        <v>96</v>
      </c>
      <c r="AY45" s="100" t="s">
        <v>98</v>
      </c>
    </row>
    <row r="46" spans="1:52" ht="15.75" thickBot="1">
      <c r="A46" s="4"/>
      <c r="B46" s="6"/>
      <c r="C46" s="91">
        <f>IF($K46&gt;VLOOKUP(C$33,$U$31:$W$38,2),"", 8 + MAX(CEILING((8*$L46-4*C$34+28+16*$C$39-20*$C$40)/(4*(C$34-2*IF(C$34&gt;10,1,$C$42))),1)*($C$41+4),0))</f>
        <v>33</v>
      </c>
      <c r="D46" s="92">
        <f t="shared" ref="C46:H61" si="2">IF($K46&gt;VLOOKUP(D$33,$U$31:$W$38,2),"", 8 + MAX(CEILING((8*$L46-4*D$34+28+16*$C$39-20*$C$40)/(4*(D$34-2*IF(D$34&gt;10,1,$C$42))),1)*($C$41+4),0))</f>
        <v>28</v>
      </c>
      <c r="E46" s="92">
        <f t="shared" si="2"/>
        <v>28</v>
      </c>
      <c r="F46" s="92">
        <f t="shared" si="2"/>
        <v>23</v>
      </c>
      <c r="G46" s="92">
        <f t="shared" si="2"/>
        <v>23</v>
      </c>
      <c r="H46" s="93">
        <f t="shared" si="2"/>
        <v>23</v>
      </c>
      <c r="I46" s="69">
        <f t="shared" ref="I46:I109" si="3">J46-($C$13+$C$5)</f>
        <v>0</v>
      </c>
      <c r="J46" s="70">
        <f>$C$13+$C$5+0</f>
        <v>1</v>
      </c>
      <c r="K46" s="70">
        <f>J46+7</f>
        <v>8</v>
      </c>
      <c r="L46" s="71">
        <f>K46+5</f>
        <v>13</v>
      </c>
      <c r="M46" s="69">
        <f t="shared" ref="M46:R88" si="4">IF($K46&gt;VLOOKUP(C$33,$U$31:$W$38,2),"",C$36+C46*C$35)</f>
        <v>46.335999999999999</v>
      </c>
      <c r="N46" s="70">
        <f t="shared" si="4"/>
        <v>82.432000000000002</v>
      </c>
      <c r="O46" s="70">
        <f t="shared" si="4"/>
        <v>164.864</v>
      </c>
      <c r="P46" s="70">
        <f t="shared" si="4"/>
        <v>288.76800000000003</v>
      </c>
      <c r="Q46" s="70">
        <f t="shared" si="4"/>
        <v>577.53600000000006</v>
      </c>
      <c r="R46" s="72">
        <f t="shared" si="4"/>
        <v>1155.0720000000001</v>
      </c>
      <c r="S46" s="73">
        <f>ROUND((8*([1]FSK!$B$25+([1]FSK!$B$26+1)+[1]FSK!$B$27+[1]FSK!$B$28+[1]FSK!$B$30+'UL FRMPL'!L46)/[1]FSK!$B$31)*1000,0)</f>
        <v>4</v>
      </c>
      <c r="U46" s="50">
        <f t="shared" ref="U46:Z88" si="5">IF($K46&gt;VLOOKUP(C$33,$U$31:$W$38,2),"",$I46*8000/M46)</f>
        <v>0</v>
      </c>
      <c r="V46" s="74">
        <f t="shared" si="5"/>
        <v>0</v>
      </c>
      <c r="W46" s="74">
        <f t="shared" si="5"/>
        <v>0</v>
      </c>
      <c r="X46" s="74">
        <f t="shared" si="5"/>
        <v>0</v>
      </c>
      <c r="Y46" s="74">
        <f t="shared" si="5"/>
        <v>0</v>
      </c>
      <c r="Z46" s="75">
        <f t="shared" si="5"/>
        <v>0</v>
      </c>
      <c r="AE46">
        <f xml:space="preserve"> 8 + MAX(5*CEILING((2*$L46-H$34+13)/(H$34-2),1),0)</f>
        <v>23</v>
      </c>
      <c r="AI46">
        <v>0</v>
      </c>
      <c r="AJ46" s="50">
        <f t="shared" ref="AJ46:AO46" si="6">EXP(-2*($AI46-1)*$AL$43*($AL$41*C$35-C$36)/1000)</f>
        <v>1.0006709449829565</v>
      </c>
      <c r="AK46" s="50">
        <f t="shared" si="6"/>
        <v>1.0013423401330832</v>
      </c>
      <c r="AL46" s="50">
        <f t="shared" si="6"/>
        <v>1.0026864821431996</v>
      </c>
      <c r="AM46" s="50">
        <f t="shared" si="6"/>
        <v>1.0053801814727048</v>
      </c>
      <c r="AN46" s="50">
        <f t="shared" si="6"/>
        <v>1.0107893092980886</v>
      </c>
      <c r="AO46" s="50">
        <f t="shared" si="6"/>
        <v>1.0216950277913073</v>
      </c>
      <c r="AP46" s="102"/>
      <c r="AQ46" s="102" t="s">
        <v>100</v>
      </c>
      <c r="AS46" s="118">
        <f>0.05*($AL$42*H$35-H$36)/1000</f>
        <v>1.2697600000000002E-2</v>
      </c>
      <c r="AT46" t="s">
        <v>99</v>
      </c>
      <c r="AV46" s="119">
        <f>0.01*($AL$42*H$35-H$36)/1000</f>
        <v>2.53952E-3</v>
      </c>
      <c r="AW46" t="s">
        <v>99</v>
      </c>
      <c r="AY46" s="120">
        <f>0.001*($AL$42*H$35-H$36)/1000</f>
        <v>2.53952E-4</v>
      </c>
      <c r="AZ46" t="s">
        <v>99</v>
      </c>
    </row>
    <row r="47" spans="1:52" ht="18.75">
      <c r="A47" s="76"/>
      <c r="B47" s="77"/>
      <c r="C47" s="86">
        <f t="shared" si="2"/>
        <v>33</v>
      </c>
      <c r="D47" s="87">
        <f t="shared" si="2"/>
        <v>28</v>
      </c>
      <c r="E47" s="87">
        <f t="shared" si="2"/>
        <v>28</v>
      </c>
      <c r="F47" s="87">
        <f t="shared" si="2"/>
        <v>23</v>
      </c>
      <c r="G47" s="87">
        <f t="shared" si="2"/>
        <v>28</v>
      </c>
      <c r="H47" s="7">
        <f t="shared" si="2"/>
        <v>23</v>
      </c>
      <c r="I47" s="78">
        <f t="shared" si="3"/>
        <v>1</v>
      </c>
      <c r="J47" s="74">
        <f>J46+1</f>
        <v>2</v>
      </c>
      <c r="K47" s="74">
        <f t="shared" ref="K47:K110" si="7">J47+7</f>
        <v>9</v>
      </c>
      <c r="L47" s="75">
        <f t="shared" ref="L47:L110" si="8">K47+5</f>
        <v>14</v>
      </c>
      <c r="M47" s="78">
        <f t="shared" si="4"/>
        <v>46.335999999999999</v>
      </c>
      <c r="N47" s="74">
        <f t="shared" si="4"/>
        <v>82.432000000000002</v>
      </c>
      <c r="O47" s="74">
        <f t="shared" si="4"/>
        <v>164.864</v>
      </c>
      <c r="P47" s="74">
        <f t="shared" si="4"/>
        <v>288.76800000000003</v>
      </c>
      <c r="Q47" s="74">
        <f t="shared" si="4"/>
        <v>659.45600000000002</v>
      </c>
      <c r="R47" s="75">
        <f t="shared" si="4"/>
        <v>1155.0720000000001</v>
      </c>
      <c r="S47" s="73">
        <f>ROUND((8*([1]FSK!$B$25+([1]FSK!$B$26+1)+[1]FSK!$B$27+[1]FSK!$B$28+[1]FSK!$B$30+'UL FRMPL'!L47)/[1]FSK!$B$31)*1000,0)</f>
        <v>4</v>
      </c>
      <c r="U47" s="50">
        <f t="shared" si="5"/>
        <v>172.65193370165747</v>
      </c>
      <c r="V47" s="74">
        <f t="shared" si="5"/>
        <v>97.049689440993788</v>
      </c>
      <c r="W47" s="74">
        <f t="shared" si="5"/>
        <v>48.524844720496894</v>
      </c>
      <c r="X47" s="74">
        <f t="shared" si="5"/>
        <v>27.703900709219855</v>
      </c>
      <c r="Y47" s="74">
        <f t="shared" si="5"/>
        <v>12.131211180124224</v>
      </c>
      <c r="Z47" s="75">
        <f t="shared" si="5"/>
        <v>6.9259751773049638</v>
      </c>
      <c r="AA47" s="79">
        <f xml:space="preserve"> 8 + MAX(5*CEILING((2*$L47-C$34+13)/C$34,1),0)</f>
        <v>33</v>
      </c>
      <c r="AB47" s="124" t="s">
        <v>91</v>
      </c>
      <c r="AC47" s="124"/>
      <c r="AD47" s="124"/>
      <c r="AE47" s="124"/>
      <c r="AF47" s="124"/>
      <c r="AG47" s="124"/>
      <c r="AI47">
        <v>1</v>
      </c>
      <c r="AJ47" s="50">
        <f t="shared" ref="AJ47:AJ110" si="9">EXP(-2*($AI47-1)*$AL$43*($AL$41*C$35-C$36)/1000)</f>
        <v>1</v>
      </c>
      <c r="AK47" s="50">
        <f t="shared" ref="AK47:AK110" si="10">EXP(-2*($AI47-1)*$AL$43*($AL$41*D$35-D$36)/1000)</f>
        <v>1</v>
      </c>
      <c r="AL47" s="50">
        <f t="shared" ref="AL47:AL110" si="11">EXP(-2*($AI47-1)*$AL$43*($AL$41*E$35-E$36)/1000)</f>
        <v>1</v>
      </c>
      <c r="AM47" s="50">
        <f t="shared" ref="AM47:AM110" si="12">EXP(-2*($AI47-1)*$AL$43*($AL$41*F$35-F$36)/1000)</f>
        <v>1</v>
      </c>
      <c r="AN47" s="50">
        <f t="shared" ref="AN47:AN110" si="13">EXP(-2*($AI47-1)*$AL$43*($AL$41*G$35-G$36)/1000)</f>
        <v>1</v>
      </c>
      <c r="AO47" s="50">
        <f t="shared" ref="AO47:AO110" si="14">EXP(-2*($AI47-1)*$AL$43*($AL$41*H$35-H$36)/1000)</f>
        <v>1</v>
      </c>
      <c r="AP47" s="102"/>
      <c r="AQ47" s="102">
        <f t="shared" ref="AQ47:AQ78" si="15">EXP(-2*($AI47-1)*$AL$43*($AL$41*H$35)/1000)</f>
        <v>1</v>
      </c>
      <c r="AR47">
        <v>1</v>
      </c>
      <c r="AS47" s="103">
        <v>1</v>
      </c>
      <c r="AT47" s="104">
        <v>1</v>
      </c>
      <c r="AU47" s="105">
        <f>AVERAGE(AS47:AT47)</f>
        <v>1</v>
      </c>
      <c r="AV47" s="103">
        <v>1</v>
      </c>
      <c r="AW47" s="104"/>
      <c r="AX47" s="111">
        <f t="shared" ref="AX47:AX78" si="16">AVERAGE(AV47:AW47)</f>
        <v>1</v>
      </c>
      <c r="AY47" s="115">
        <v>1</v>
      </c>
    </row>
    <row r="48" spans="1:52">
      <c r="C48" s="86">
        <f t="shared" si="2"/>
        <v>33</v>
      </c>
      <c r="D48" s="87">
        <f t="shared" si="2"/>
        <v>33</v>
      </c>
      <c r="E48" s="87">
        <f t="shared" si="2"/>
        <v>28</v>
      </c>
      <c r="F48" s="87">
        <f t="shared" si="2"/>
        <v>28</v>
      </c>
      <c r="G48" s="87">
        <f t="shared" si="2"/>
        <v>28</v>
      </c>
      <c r="H48" s="7">
        <f t="shared" si="2"/>
        <v>23</v>
      </c>
      <c r="I48" s="78">
        <f t="shared" si="3"/>
        <v>2</v>
      </c>
      <c r="J48" s="74">
        <f t="shared" ref="J48:J111" si="17">J47+1</f>
        <v>3</v>
      </c>
      <c r="K48" s="74">
        <f t="shared" si="7"/>
        <v>10</v>
      </c>
      <c r="L48" s="75">
        <f t="shared" si="8"/>
        <v>15</v>
      </c>
      <c r="M48" s="78">
        <f t="shared" si="4"/>
        <v>46.335999999999999</v>
      </c>
      <c r="N48" s="74">
        <f t="shared" si="4"/>
        <v>92.671999999999997</v>
      </c>
      <c r="O48" s="74">
        <f t="shared" si="4"/>
        <v>164.864</v>
      </c>
      <c r="P48" s="74">
        <f t="shared" si="4"/>
        <v>329.72800000000001</v>
      </c>
      <c r="Q48" s="74">
        <f t="shared" si="4"/>
        <v>659.45600000000002</v>
      </c>
      <c r="R48" s="75">
        <f t="shared" si="4"/>
        <v>1155.0720000000001</v>
      </c>
      <c r="S48" s="73">
        <f>ROUND((8*([1]FSK!$B$25+([1]FSK!$B$26+1)+[1]FSK!$B$27+[1]FSK!$B$28+[1]FSK!$B$30+'UL FRMPL'!L48)/[1]FSK!$B$31)*1000,0)</f>
        <v>4</v>
      </c>
      <c r="U48" s="50">
        <f t="shared" si="5"/>
        <v>345.30386740331494</v>
      </c>
      <c r="V48" s="74">
        <f t="shared" si="5"/>
        <v>172.65193370165747</v>
      </c>
      <c r="W48" s="74">
        <f t="shared" si="5"/>
        <v>97.049689440993788</v>
      </c>
      <c r="X48" s="74">
        <f t="shared" si="5"/>
        <v>48.524844720496894</v>
      </c>
      <c r="Y48" s="74">
        <f t="shared" si="5"/>
        <v>24.262422360248447</v>
      </c>
      <c r="Z48" s="75">
        <f t="shared" si="5"/>
        <v>13.851950354609928</v>
      </c>
      <c r="AI48">
        <v>2</v>
      </c>
      <c r="AJ48" s="50">
        <f t="shared" si="9"/>
        <v>0.99932950488237871</v>
      </c>
      <c r="AK48" s="50">
        <f t="shared" si="10"/>
        <v>0.99865945932846012</v>
      </c>
      <c r="AL48" s="50">
        <f t="shared" si="11"/>
        <v>0.99732071570621228</v>
      </c>
      <c r="AM48" s="50">
        <f t="shared" si="12"/>
        <v>0.99464860997675153</v>
      </c>
      <c r="AN48" s="50">
        <f t="shared" si="13"/>
        <v>0.98932585732868406</v>
      </c>
      <c r="AO48" s="50">
        <f t="shared" si="14"/>
        <v>0.97876565197913568</v>
      </c>
      <c r="AP48" s="102"/>
      <c r="AQ48" s="102">
        <f t="shared" si="15"/>
        <v>0.97093942187051208</v>
      </c>
      <c r="AR48">
        <v>2</v>
      </c>
      <c r="AS48" s="106">
        <v>0.92941176470588205</v>
      </c>
      <c r="AT48" s="3">
        <v>0.86666666666666603</v>
      </c>
      <c r="AU48" s="107">
        <f t="shared" ref="AU48:AU100" si="18">AVERAGE(AS48:AT48)</f>
        <v>0.89803921568627398</v>
      </c>
      <c r="AV48" s="106">
        <v>0.97101449275362295</v>
      </c>
      <c r="AW48" s="3"/>
      <c r="AX48" s="112">
        <f t="shared" si="16"/>
        <v>0.97101449275362295</v>
      </c>
      <c r="AY48" s="116">
        <v>0.99061032863849696</v>
      </c>
    </row>
    <row r="49" spans="3:51">
      <c r="C49" s="86">
        <f t="shared" si="2"/>
        <v>38</v>
      </c>
      <c r="D49" s="87">
        <f t="shared" si="2"/>
        <v>33</v>
      </c>
      <c r="E49" s="87">
        <f t="shared" si="2"/>
        <v>28</v>
      </c>
      <c r="F49" s="87">
        <f t="shared" si="2"/>
        <v>28</v>
      </c>
      <c r="G49" s="87">
        <f t="shared" si="2"/>
        <v>28</v>
      </c>
      <c r="H49" s="7">
        <f t="shared" si="2"/>
        <v>28</v>
      </c>
      <c r="I49" s="78">
        <f t="shared" si="3"/>
        <v>3</v>
      </c>
      <c r="J49" s="74">
        <f t="shared" si="17"/>
        <v>4</v>
      </c>
      <c r="K49" s="74">
        <f t="shared" si="7"/>
        <v>11</v>
      </c>
      <c r="L49" s="75">
        <f t="shared" si="8"/>
        <v>16</v>
      </c>
      <c r="M49" s="78">
        <f t="shared" si="4"/>
        <v>51.456000000000003</v>
      </c>
      <c r="N49" s="74">
        <f t="shared" si="4"/>
        <v>92.671999999999997</v>
      </c>
      <c r="O49" s="74">
        <f t="shared" si="4"/>
        <v>164.864</v>
      </c>
      <c r="P49" s="74">
        <f t="shared" si="4"/>
        <v>329.72800000000001</v>
      </c>
      <c r="Q49" s="74">
        <f t="shared" si="4"/>
        <v>659.45600000000002</v>
      </c>
      <c r="R49" s="75">
        <f t="shared" si="4"/>
        <v>1318.912</v>
      </c>
      <c r="S49" s="73">
        <f>ROUND((8*([1]FSK!$B$25+([1]FSK!$B$26+1)+[1]FSK!$B$27+[1]FSK!$B$28+[1]FSK!$B$30+'UL FRMPL'!L49)/[1]FSK!$B$31)*1000,0)</f>
        <v>4</v>
      </c>
      <c r="U49" s="50">
        <f t="shared" si="5"/>
        <v>466.41791044776119</v>
      </c>
      <c r="V49" s="74">
        <f t="shared" si="5"/>
        <v>258.97790055248618</v>
      </c>
      <c r="W49" s="74">
        <f t="shared" si="5"/>
        <v>145.57453416149067</v>
      </c>
      <c r="X49" s="74">
        <f t="shared" si="5"/>
        <v>72.787267080745337</v>
      </c>
      <c r="Y49" s="74">
        <f t="shared" si="5"/>
        <v>36.393633540372669</v>
      </c>
      <c r="Z49" s="75">
        <f t="shared" si="5"/>
        <v>18.196816770186334</v>
      </c>
      <c r="AI49">
        <v>3</v>
      </c>
      <c r="AJ49" s="50">
        <f t="shared" si="9"/>
        <v>0.99865945932846012</v>
      </c>
      <c r="AK49" s="50">
        <f t="shared" si="10"/>
        <v>0.99732071570621228</v>
      </c>
      <c r="AL49" s="50">
        <f t="shared" si="11"/>
        <v>0.99464860997675153</v>
      </c>
      <c r="AM49" s="50">
        <f t="shared" si="12"/>
        <v>0.98932585732868406</v>
      </c>
      <c r="AN49" s="50">
        <f t="shared" si="13"/>
        <v>0.97876565197913568</v>
      </c>
      <c r="AO49" s="50">
        <f t="shared" si="14"/>
        <v>0.95798220149414248</v>
      </c>
      <c r="AP49" s="102"/>
      <c r="AQ49" s="102">
        <f t="shared" si="15"/>
        <v>0.94272336094224418</v>
      </c>
      <c r="AR49">
        <v>3</v>
      </c>
      <c r="AS49" s="106">
        <v>0.73619631901840399</v>
      </c>
      <c r="AT49" s="3">
        <v>0.75206611570247905</v>
      </c>
      <c r="AU49" s="107">
        <f t="shared" si="18"/>
        <v>0.74413121736044152</v>
      </c>
      <c r="AV49" s="106">
        <v>0.91582491582491499</v>
      </c>
      <c r="AW49" s="3"/>
      <c r="AX49" s="112">
        <f t="shared" si="16"/>
        <v>0.91582491582491499</v>
      </c>
      <c r="AY49" s="116">
        <v>1</v>
      </c>
    </row>
    <row r="50" spans="3:51">
      <c r="C50" s="86">
        <f t="shared" si="2"/>
        <v>38</v>
      </c>
      <c r="D50" s="87">
        <f t="shared" si="2"/>
        <v>33</v>
      </c>
      <c r="E50" s="87">
        <f t="shared" si="2"/>
        <v>28</v>
      </c>
      <c r="F50" s="87">
        <f t="shared" si="2"/>
        <v>28</v>
      </c>
      <c r="G50" s="87">
        <f t="shared" si="2"/>
        <v>28</v>
      </c>
      <c r="H50" s="7">
        <f t="shared" si="2"/>
        <v>28</v>
      </c>
      <c r="I50" s="78">
        <f t="shared" si="3"/>
        <v>4</v>
      </c>
      <c r="J50" s="74">
        <f t="shared" si="17"/>
        <v>5</v>
      </c>
      <c r="K50" s="74">
        <f t="shared" si="7"/>
        <v>12</v>
      </c>
      <c r="L50" s="75">
        <f t="shared" si="8"/>
        <v>17</v>
      </c>
      <c r="M50" s="78">
        <f t="shared" si="4"/>
        <v>51.456000000000003</v>
      </c>
      <c r="N50" s="74">
        <f t="shared" si="4"/>
        <v>92.671999999999997</v>
      </c>
      <c r="O50" s="74">
        <f t="shared" si="4"/>
        <v>164.864</v>
      </c>
      <c r="P50" s="74">
        <f t="shared" si="4"/>
        <v>329.72800000000001</v>
      </c>
      <c r="Q50" s="74">
        <f t="shared" si="4"/>
        <v>659.45600000000002</v>
      </c>
      <c r="R50" s="75">
        <f t="shared" si="4"/>
        <v>1318.912</v>
      </c>
      <c r="S50" s="73">
        <f>ROUND((8*([1]FSK!$B$25+([1]FSK!$B$26+1)+[1]FSK!$B$27+[1]FSK!$B$28+[1]FSK!$B$30+'UL FRMPL'!L50)/[1]FSK!$B$31)*1000,0)</f>
        <v>4</v>
      </c>
      <c r="U50" s="50">
        <f t="shared" si="5"/>
        <v>621.89054726368158</v>
      </c>
      <c r="V50" s="74">
        <f t="shared" si="5"/>
        <v>345.30386740331494</v>
      </c>
      <c r="W50" s="74">
        <f t="shared" si="5"/>
        <v>194.09937888198758</v>
      </c>
      <c r="X50" s="74">
        <f t="shared" si="5"/>
        <v>97.049689440993788</v>
      </c>
      <c r="Y50" s="74">
        <f t="shared" si="5"/>
        <v>48.524844720496894</v>
      </c>
      <c r="Z50" s="75">
        <f t="shared" si="5"/>
        <v>24.262422360248447</v>
      </c>
      <c r="AI50">
        <v>4</v>
      </c>
      <c r="AJ50" s="50">
        <f t="shared" si="9"/>
        <v>0.99798986303681403</v>
      </c>
      <c r="AK50" s="50">
        <f t="shared" si="10"/>
        <v>0.99598376672423883</v>
      </c>
      <c r="AL50" s="50">
        <f t="shared" si="11"/>
        <v>0.99198366357820311</v>
      </c>
      <c r="AM50" s="50">
        <f t="shared" si="12"/>
        <v>0.98403158880603359</v>
      </c>
      <c r="AN50" s="50">
        <f t="shared" si="13"/>
        <v>0.96831816776812674</v>
      </c>
      <c r="AO50" s="50">
        <f t="shared" si="14"/>
        <v>0.93764007402982208</v>
      </c>
      <c r="AP50" s="102"/>
      <c r="AQ50" s="102">
        <f t="shared" si="15"/>
        <v>0.91532727505708866</v>
      </c>
      <c r="AR50">
        <v>4</v>
      </c>
      <c r="AS50" s="106">
        <v>0.59405940594059403</v>
      </c>
      <c r="AT50" s="3">
        <v>0.77300613496932502</v>
      </c>
      <c r="AU50" s="107">
        <f t="shared" si="18"/>
        <v>0.68353277045495953</v>
      </c>
      <c r="AV50" s="106">
        <v>0.93532338308457696</v>
      </c>
      <c r="AW50" s="3"/>
      <c r="AX50" s="112">
        <f t="shared" si="16"/>
        <v>0.93532338308457696</v>
      </c>
      <c r="AY50" s="116">
        <v>1</v>
      </c>
    </row>
    <row r="51" spans="3:51">
      <c r="C51" s="86">
        <f t="shared" si="2"/>
        <v>38</v>
      </c>
      <c r="D51" s="87">
        <f t="shared" si="2"/>
        <v>33</v>
      </c>
      <c r="E51" s="87">
        <f t="shared" si="2"/>
        <v>33</v>
      </c>
      <c r="F51" s="87">
        <f t="shared" si="2"/>
        <v>28</v>
      </c>
      <c r="G51" s="87">
        <f t="shared" si="2"/>
        <v>28</v>
      </c>
      <c r="H51" s="7">
        <f t="shared" si="2"/>
        <v>28</v>
      </c>
      <c r="I51" s="78">
        <f t="shared" si="3"/>
        <v>5</v>
      </c>
      <c r="J51" s="74">
        <f t="shared" si="17"/>
        <v>6</v>
      </c>
      <c r="K51" s="74">
        <f t="shared" si="7"/>
        <v>13</v>
      </c>
      <c r="L51" s="75">
        <f t="shared" si="8"/>
        <v>18</v>
      </c>
      <c r="M51" s="78">
        <f t="shared" si="4"/>
        <v>51.456000000000003</v>
      </c>
      <c r="N51" s="74">
        <f t="shared" si="4"/>
        <v>92.671999999999997</v>
      </c>
      <c r="O51" s="74">
        <f t="shared" si="4"/>
        <v>185.34399999999999</v>
      </c>
      <c r="P51" s="74">
        <f t="shared" si="4"/>
        <v>329.72800000000001</v>
      </c>
      <c r="Q51" s="74">
        <f t="shared" si="4"/>
        <v>659.45600000000002</v>
      </c>
      <c r="R51" s="75">
        <f t="shared" si="4"/>
        <v>1318.912</v>
      </c>
      <c r="S51" s="73">
        <f>ROUND((8*([1]FSK!$B$25+([1]FSK!$B$26+1)+[1]FSK!$B$27+[1]FSK!$B$28+[1]FSK!$B$30+'UL FRMPL'!L51)/[1]FSK!$B$31)*1000,0)</f>
        <v>5</v>
      </c>
      <c r="U51" s="50">
        <f t="shared" si="5"/>
        <v>777.36318407960198</v>
      </c>
      <c r="V51" s="74">
        <f t="shared" si="5"/>
        <v>431.62983425414365</v>
      </c>
      <c r="W51" s="74">
        <f t="shared" si="5"/>
        <v>215.81491712707182</v>
      </c>
      <c r="X51" s="74">
        <f t="shared" si="5"/>
        <v>121.31211180124224</v>
      </c>
      <c r="Y51" s="74">
        <f t="shared" si="5"/>
        <v>60.656055900621119</v>
      </c>
      <c r="Z51" s="75">
        <f t="shared" si="5"/>
        <v>30.32802795031056</v>
      </c>
      <c r="AI51">
        <v>5</v>
      </c>
      <c r="AJ51" s="50">
        <f t="shared" si="9"/>
        <v>0.99732071570621228</v>
      </c>
      <c r="AK51" s="50">
        <f t="shared" si="10"/>
        <v>0.99464860997675153</v>
      </c>
      <c r="AL51" s="50">
        <f t="shared" si="11"/>
        <v>0.98932585732868406</v>
      </c>
      <c r="AM51" s="50">
        <f t="shared" si="12"/>
        <v>0.97876565197913568</v>
      </c>
      <c r="AN51" s="50">
        <f t="shared" si="13"/>
        <v>0.95798220149414248</v>
      </c>
      <c r="AO51" s="50">
        <f t="shared" si="14"/>
        <v>0.91772989837956387</v>
      </c>
      <c r="AP51" s="102"/>
      <c r="AQ51" s="102">
        <f t="shared" si="15"/>
        <v>0.88872733526624081</v>
      </c>
      <c r="AR51">
        <v>5</v>
      </c>
      <c r="AS51" s="106">
        <v>0.634854771784232</v>
      </c>
      <c r="AT51" s="3">
        <v>0.63755458515283803</v>
      </c>
      <c r="AU51" s="107">
        <f t="shared" si="18"/>
        <v>0.63620467846853501</v>
      </c>
      <c r="AV51" s="106">
        <v>0.90458015267175496</v>
      </c>
      <c r="AW51" s="113"/>
      <c r="AX51" s="112">
        <f t="shared" si="16"/>
        <v>0.90458015267175496</v>
      </c>
      <c r="AY51" s="116">
        <v>0.98357289527720704</v>
      </c>
    </row>
    <row r="52" spans="3:51">
      <c r="C52" s="86">
        <f t="shared" si="2"/>
        <v>38</v>
      </c>
      <c r="D52" s="87">
        <f t="shared" si="2"/>
        <v>38</v>
      </c>
      <c r="E52" s="87">
        <f t="shared" si="2"/>
        <v>33</v>
      </c>
      <c r="F52" s="87">
        <f t="shared" si="2"/>
        <v>28</v>
      </c>
      <c r="G52" s="87">
        <f t="shared" si="2"/>
        <v>33</v>
      </c>
      <c r="H52" s="7">
        <f t="shared" si="2"/>
        <v>28</v>
      </c>
      <c r="I52" s="78">
        <f t="shared" si="3"/>
        <v>6</v>
      </c>
      <c r="J52" s="74">
        <f t="shared" si="17"/>
        <v>7</v>
      </c>
      <c r="K52" s="74">
        <f t="shared" si="7"/>
        <v>14</v>
      </c>
      <c r="L52" s="75">
        <f t="shared" si="8"/>
        <v>19</v>
      </c>
      <c r="M52" s="78">
        <f t="shared" si="4"/>
        <v>51.456000000000003</v>
      </c>
      <c r="N52" s="74">
        <f t="shared" si="4"/>
        <v>102.91200000000001</v>
      </c>
      <c r="O52" s="74">
        <f t="shared" si="4"/>
        <v>185.34399999999999</v>
      </c>
      <c r="P52" s="74">
        <f t="shared" si="4"/>
        <v>329.72800000000001</v>
      </c>
      <c r="Q52" s="74">
        <f t="shared" si="4"/>
        <v>741.37599999999998</v>
      </c>
      <c r="R52" s="75">
        <f t="shared" si="4"/>
        <v>1318.912</v>
      </c>
      <c r="S52" s="73">
        <f>ROUND((8*([1]FSK!$B$25+([1]FSK!$B$26+1)+[1]FSK!$B$27+[1]FSK!$B$28+[1]FSK!$B$30+'UL FRMPL'!L52)/[1]FSK!$B$31)*1000,0)</f>
        <v>5</v>
      </c>
      <c r="U52" s="50">
        <f t="shared" si="5"/>
        <v>932.83582089552237</v>
      </c>
      <c r="V52" s="74">
        <f t="shared" si="5"/>
        <v>466.41791044776119</v>
      </c>
      <c r="W52" s="74">
        <f t="shared" si="5"/>
        <v>258.97790055248618</v>
      </c>
      <c r="X52" s="74">
        <f t="shared" si="5"/>
        <v>145.57453416149067</v>
      </c>
      <c r="Y52" s="74">
        <f t="shared" si="5"/>
        <v>64.744475138121544</v>
      </c>
      <c r="Z52" s="75">
        <f t="shared" si="5"/>
        <v>36.393633540372669</v>
      </c>
      <c r="AI52">
        <v>6</v>
      </c>
      <c r="AJ52" s="50">
        <f t="shared" si="9"/>
        <v>0.99665201703562867</v>
      </c>
      <c r="AK52" s="50">
        <f t="shared" si="10"/>
        <v>0.99331524306118713</v>
      </c>
      <c r="AL52" s="50">
        <f t="shared" si="11"/>
        <v>0.98667517209770528</v>
      </c>
      <c r="AM52" s="50">
        <f t="shared" si="12"/>
        <v>0.97352789523403627</v>
      </c>
      <c r="AN52" s="50">
        <f t="shared" si="13"/>
        <v>0.94775656279881271</v>
      </c>
      <c r="AO52" s="50">
        <f t="shared" si="14"/>
        <v>0.89824250232821978</v>
      </c>
      <c r="AP52" s="102"/>
      <c r="AQ52" s="102">
        <f t="shared" si="15"/>
        <v>0.86290040510392463</v>
      </c>
      <c r="AR52">
        <v>6</v>
      </c>
      <c r="AS52" s="106">
        <v>0.46302250803858502</v>
      </c>
      <c r="AT52" s="3">
        <v>0.50349650349650299</v>
      </c>
      <c r="AU52" s="107">
        <f t="shared" si="18"/>
        <v>0.48325950576754401</v>
      </c>
      <c r="AV52" s="106">
        <v>0.89705882352941102</v>
      </c>
      <c r="AW52" s="3"/>
      <c r="AX52" s="112">
        <f t="shared" si="16"/>
        <v>0.89705882352941102</v>
      </c>
      <c r="AY52" s="116">
        <v>0.99669966996699599</v>
      </c>
    </row>
    <row r="53" spans="3:51">
      <c r="C53" s="86">
        <f t="shared" si="2"/>
        <v>43</v>
      </c>
      <c r="D53" s="87">
        <f t="shared" si="2"/>
        <v>38</v>
      </c>
      <c r="E53" s="87">
        <f t="shared" si="2"/>
        <v>33</v>
      </c>
      <c r="F53" s="87">
        <f t="shared" si="2"/>
        <v>33</v>
      </c>
      <c r="G53" s="87">
        <f t="shared" si="2"/>
        <v>33</v>
      </c>
      <c r="H53" s="7">
        <f t="shared" si="2"/>
        <v>28</v>
      </c>
      <c r="I53" s="78">
        <f t="shared" si="3"/>
        <v>7</v>
      </c>
      <c r="J53" s="74">
        <f t="shared" si="17"/>
        <v>8</v>
      </c>
      <c r="K53" s="74">
        <f t="shared" si="7"/>
        <v>15</v>
      </c>
      <c r="L53" s="75">
        <f t="shared" si="8"/>
        <v>20</v>
      </c>
      <c r="M53" s="78">
        <f t="shared" si="4"/>
        <v>56.576000000000008</v>
      </c>
      <c r="N53" s="74">
        <f t="shared" si="4"/>
        <v>102.91200000000001</v>
      </c>
      <c r="O53" s="74">
        <f t="shared" si="4"/>
        <v>185.34399999999999</v>
      </c>
      <c r="P53" s="74">
        <f t="shared" si="4"/>
        <v>370.68799999999999</v>
      </c>
      <c r="Q53" s="74">
        <f t="shared" si="4"/>
        <v>741.37599999999998</v>
      </c>
      <c r="R53" s="75">
        <f t="shared" si="4"/>
        <v>1318.912</v>
      </c>
      <c r="S53" s="73">
        <f>ROUND((8*([1]FSK!$B$25+([1]FSK!$B$26+1)+[1]FSK!$B$27+[1]FSK!$B$28+[1]FSK!$B$30+'UL FRMPL'!L53)/[1]FSK!$B$31)*1000,0)</f>
        <v>5</v>
      </c>
      <c r="U53" s="50">
        <f t="shared" si="5"/>
        <v>989.81900452488674</v>
      </c>
      <c r="V53" s="74">
        <f t="shared" si="5"/>
        <v>544.15422885572139</v>
      </c>
      <c r="W53" s="74">
        <f t="shared" si="5"/>
        <v>302.14088397790056</v>
      </c>
      <c r="X53" s="74">
        <f t="shared" si="5"/>
        <v>151.07044198895028</v>
      </c>
      <c r="Y53" s="74">
        <f t="shared" si="5"/>
        <v>75.535220994475139</v>
      </c>
      <c r="Z53" s="75">
        <f t="shared" si="5"/>
        <v>42.459239130434781</v>
      </c>
      <c r="AI53">
        <v>7</v>
      </c>
      <c r="AJ53" s="50">
        <f t="shared" si="9"/>
        <v>0.99598376672423883</v>
      </c>
      <c r="AK53" s="50">
        <f t="shared" si="10"/>
        <v>0.99198366357820311</v>
      </c>
      <c r="AL53" s="50">
        <f t="shared" si="11"/>
        <v>0.98403158880603359</v>
      </c>
      <c r="AM53" s="50">
        <f t="shared" si="12"/>
        <v>0.96831816776812674</v>
      </c>
      <c r="AN53" s="50">
        <f t="shared" si="13"/>
        <v>0.93764007402982208</v>
      </c>
      <c r="AO53" s="50">
        <f t="shared" si="14"/>
        <v>0.8791689084266503</v>
      </c>
      <c r="AP53" s="102"/>
      <c r="AQ53" s="102">
        <f t="shared" si="15"/>
        <v>0.83782402046343529</v>
      </c>
      <c r="AR53">
        <v>7</v>
      </c>
      <c r="AS53" s="106">
        <v>0.43806646525679699</v>
      </c>
      <c r="AT53" s="3">
        <v>0.37426900584795297</v>
      </c>
      <c r="AU53" s="107">
        <f t="shared" si="18"/>
        <v>0.40616773555237495</v>
      </c>
      <c r="AV53" s="106">
        <v>0.84225352112676</v>
      </c>
      <c r="AW53" s="3"/>
      <c r="AX53" s="112">
        <f t="shared" si="16"/>
        <v>0.84225352112676</v>
      </c>
      <c r="AY53" s="116">
        <v>0.98295454545454497</v>
      </c>
    </row>
    <row r="54" spans="3:51">
      <c r="C54" s="86">
        <f t="shared" si="2"/>
        <v>43</v>
      </c>
      <c r="D54" s="87">
        <f t="shared" si="2"/>
        <v>38</v>
      </c>
      <c r="E54" s="87">
        <f t="shared" si="2"/>
        <v>33</v>
      </c>
      <c r="F54" s="87">
        <f t="shared" si="2"/>
        <v>33</v>
      </c>
      <c r="G54" s="87">
        <f t="shared" si="2"/>
        <v>33</v>
      </c>
      <c r="H54" s="7">
        <f t="shared" si="2"/>
        <v>33</v>
      </c>
      <c r="I54" s="78">
        <f t="shared" si="3"/>
        <v>8</v>
      </c>
      <c r="J54" s="74">
        <f t="shared" si="17"/>
        <v>9</v>
      </c>
      <c r="K54" s="74">
        <f t="shared" si="7"/>
        <v>16</v>
      </c>
      <c r="L54" s="75">
        <f t="shared" si="8"/>
        <v>21</v>
      </c>
      <c r="M54" s="78">
        <f t="shared" si="4"/>
        <v>56.576000000000008</v>
      </c>
      <c r="N54" s="74">
        <f t="shared" si="4"/>
        <v>102.91200000000001</v>
      </c>
      <c r="O54" s="74">
        <f t="shared" si="4"/>
        <v>185.34399999999999</v>
      </c>
      <c r="P54" s="74">
        <f t="shared" si="4"/>
        <v>370.68799999999999</v>
      </c>
      <c r="Q54" s="74">
        <f t="shared" si="4"/>
        <v>741.37599999999998</v>
      </c>
      <c r="R54" s="75">
        <f t="shared" si="4"/>
        <v>1482.752</v>
      </c>
      <c r="S54" s="73">
        <f>ROUND((8*([1]FSK!$B$25+([1]FSK!$B$26+1)+[1]FSK!$B$27+[1]FSK!$B$28+[1]FSK!$B$30+'UL FRMPL'!L54)/[1]FSK!$B$31)*1000,0)</f>
        <v>5</v>
      </c>
      <c r="U54" s="50">
        <f t="shared" si="5"/>
        <v>1131.2217194570135</v>
      </c>
      <c r="V54" s="74">
        <f t="shared" si="5"/>
        <v>621.89054726368158</v>
      </c>
      <c r="W54" s="74">
        <f t="shared" si="5"/>
        <v>345.30386740331494</v>
      </c>
      <c r="X54" s="74">
        <f t="shared" si="5"/>
        <v>172.65193370165747</v>
      </c>
      <c r="Y54" s="74">
        <f t="shared" si="5"/>
        <v>86.325966850828735</v>
      </c>
      <c r="Z54" s="75">
        <f t="shared" si="5"/>
        <v>43.162983425414367</v>
      </c>
      <c r="AI54">
        <v>8</v>
      </c>
      <c r="AJ54" s="50">
        <f t="shared" si="9"/>
        <v>0.99531596447142023</v>
      </c>
      <c r="AK54" s="50">
        <f t="shared" si="10"/>
        <v>0.99065386913167341</v>
      </c>
      <c r="AL54" s="50">
        <f t="shared" si="11"/>
        <v>0.98139508842555467</v>
      </c>
      <c r="AM54" s="50">
        <f t="shared" si="12"/>
        <v>0.96313631958580226</v>
      </c>
      <c r="AN54" s="50">
        <f t="shared" si="13"/>
        <v>0.92763157010528452</v>
      </c>
      <c r="AO54" s="50">
        <f t="shared" si="14"/>
        <v>0.86050032985599545</v>
      </c>
      <c r="AP54" s="102"/>
      <c r="AQ54" s="102">
        <f t="shared" si="15"/>
        <v>0.81347637005799589</v>
      </c>
      <c r="AR54">
        <v>8</v>
      </c>
      <c r="AS54" s="106">
        <v>0.42105263157894701</v>
      </c>
      <c r="AT54" s="3">
        <v>0.41176470588235198</v>
      </c>
      <c r="AU54" s="107">
        <f t="shared" si="18"/>
        <v>0.41640866873064952</v>
      </c>
      <c r="AV54" s="106">
        <v>0.85241730279898198</v>
      </c>
      <c r="AW54" s="3"/>
      <c r="AX54" s="112">
        <f t="shared" si="16"/>
        <v>0.85241730279898198</v>
      </c>
      <c r="AY54" s="116">
        <v>0.97940797940797897</v>
      </c>
    </row>
    <row r="55" spans="3:51">
      <c r="C55" s="86">
        <f t="shared" si="2"/>
        <v>43</v>
      </c>
      <c r="D55" s="87">
        <f t="shared" si="2"/>
        <v>38</v>
      </c>
      <c r="E55" s="87">
        <f t="shared" si="2"/>
        <v>38</v>
      </c>
      <c r="F55" s="87">
        <f t="shared" si="2"/>
        <v>33</v>
      </c>
      <c r="G55" s="87">
        <f t="shared" si="2"/>
        <v>33</v>
      </c>
      <c r="H55" s="7">
        <f t="shared" si="2"/>
        <v>33</v>
      </c>
      <c r="I55" s="78">
        <f t="shared" si="3"/>
        <v>9</v>
      </c>
      <c r="J55" s="74">
        <f t="shared" si="17"/>
        <v>10</v>
      </c>
      <c r="K55" s="74">
        <f t="shared" si="7"/>
        <v>17</v>
      </c>
      <c r="L55" s="75">
        <f t="shared" si="8"/>
        <v>22</v>
      </c>
      <c r="M55" s="78">
        <f t="shared" si="4"/>
        <v>56.576000000000008</v>
      </c>
      <c r="N55" s="74">
        <f t="shared" si="4"/>
        <v>102.91200000000001</v>
      </c>
      <c r="O55" s="74">
        <f t="shared" si="4"/>
        <v>205.82400000000001</v>
      </c>
      <c r="P55" s="74">
        <f t="shared" si="4"/>
        <v>370.68799999999999</v>
      </c>
      <c r="Q55" s="74">
        <f t="shared" si="4"/>
        <v>741.37599999999998</v>
      </c>
      <c r="R55" s="75">
        <f t="shared" si="4"/>
        <v>1482.752</v>
      </c>
      <c r="S55" s="73">
        <f>ROUND((8*([1]FSK!$B$25+([1]FSK!$B$26+1)+[1]FSK!$B$27+[1]FSK!$B$28+[1]FSK!$B$30+'UL FRMPL'!L55)/[1]FSK!$B$31)*1000,0)</f>
        <v>5</v>
      </c>
      <c r="U55" s="50">
        <f t="shared" si="5"/>
        <v>1272.6244343891401</v>
      </c>
      <c r="V55" s="74">
        <f t="shared" si="5"/>
        <v>699.62686567164178</v>
      </c>
      <c r="W55" s="74">
        <f t="shared" si="5"/>
        <v>349.81343283582089</v>
      </c>
      <c r="X55" s="74">
        <f t="shared" si="5"/>
        <v>194.23342541436466</v>
      </c>
      <c r="Y55" s="74">
        <f t="shared" si="5"/>
        <v>97.11671270718233</v>
      </c>
      <c r="Z55" s="75">
        <f t="shared" si="5"/>
        <v>48.558356353591165</v>
      </c>
      <c r="AI55">
        <v>9</v>
      </c>
      <c r="AJ55" s="50">
        <f t="shared" si="9"/>
        <v>0.99464860997675153</v>
      </c>
      <c r="AK55" s="50">
        <f t="shared" si="10"/>
        <v>0.98932585732868406</v>
      </c>
      <c r="AL55" s="50">
        <f t="shared" si="11"/>
        <v>0.97876565197913568</v>
      </c>
      <c r="AM55" s="50">
        <f t="shared" si="12"/>
        <v>0.95798220149414248</v>
      </c>
      <c r="AN55" s="50">
        <f t="shared" si="13"/>
        <v>0.91772989837956387</v>
      </c>
      <c r="AO55" s="50">
        <f t="shared" si="14"/>
        <v>0.84222816637976461</v>
      </c>
      <c r="AP55" s="102"/>
      <c r="AQ55" s="102">
        <f t="shared" si="15"/>
        <v>0.78983627644943322</v>
      </c>
      <c r="AR55">
        <v>9</v>
      </c>
      <c r="AS55" s="106">
        <v>0.33729216152018998</v>
      </c>
      <c r="AT55" s="3">
        <v>0.34272300469483502</v>
      </c>
      <c r="AU55" s="107">
        <f t="shared" si="18"/>
        <v>0.3400075831075125</v>
      </c>
      <c r="AV55" s="106">
        <v>0.81162540365984903</v>
      </c>
      <c r="AW55" s="3"/>
      <c r="AX55" s="112">
        <f t="shared" si="16"/>
        <v>0.81162540365984903</v>
      </c>
      <c r="AY55" s="116">
        <v>0.97863247863247804</v>
      </c>
    </row>
    <row r="56" spans="3:51">
      <c r="C56" s="86">
        <f t="shared" si="2"/>
        <v>48</v>
      </c>
      <c r="D56" s="87">
        <f t="shared" si="2"/>
        <v>43</v>
      </c>
      <c r="E56" s="87">
        <f t="shared" si="2"/>
        <v>38</v>
      </c>
      <c r="F56" s="87">
        <f t="shared" si="2"/>
        <v>33</v>
      </c>
      <c r="G56" s="87">
        <f t="shared" si="2"/>
        <v>38</v>
      </c>
      <c r="H56" s="7">
        <f t="shared" si="2"/>
        <v>33</v>
      </c>
      <c r="I56" s="78">
        <f t="shared" si="3"/>
        <v>10</v>
      </c>
      <c r="J56" s="74">
        <f t="shared" si="17"/>
        <v>11</v>
      </c>
      <c r="K56" s="74">
        <f t="shared" si="7"/>
        <v>18</v>
      </c>
      <c r="L56" s="75">
        <f t="shared" si="8"/>
        <v>23</v>
      </c>
      <c r="M56" s="78">
        <f t="shared" si="4"/>
        <v>61.695999999999998</v>
      </c>
      <c r="N56" s="74">
        <f t="shared" si="4"/>
        <v>113.15200000000002</v>
      </c>
      <c r="O56" s="74">
        <f t="shared" si="4"/>
        <v>205.82400000000001</v>
      </c>
      <c r="P56" s="74">
        <f t="shared" si="4"/>
        <v>370.68799999999999</v>
      </c>
      <c r="Q56" s="74">
        <f t="shared" si="4"/>
        <v>823.29600000000005</v>
      </c>
      <c r="R56" s="75">
        <f t="shared" si="4"/>
        <v>1482.752</v>
      </c>
      <c r="S56" s="73">
        <f>ROUND((8*([1]FSK!$B$25+([1]FSK!$B$26+1)+[1]FSK!$B$27+[1]FSK!$B$28+[1]FSK!$B$30+'UL FRMPL'!L56)/[1]FSK!$B$31)*1000,0)</f>
        <v>5</v>
      </c>
      <c r="U56" s="50">
        <f t="shared" si="5"/>
        <v>1296.6804979253113</v>
      </c>
      <c r="V56" s="74">
        <f t="shared" si="5"/>
        <v>707.01357466063337</v>
      </c>
      <c r="W56" s="74">
        <f t="shared" si="5"/>
        <v>388.68159203980099</v>
      </c>
      <c r="X56" s="74">
        <f t="shared" si="5"/>
        <v>215.81491712707182</v>
      </c>
      <c r="Y56" s="74">
        <f t="shared" si="5"/>
        <v>97.170398009950247</v>
      </c>
      <c r="Z56" s="75">
        <f>IF($K56&gt;VLOOKUP(H$33,$U$31:$W$38,2),"",$I56*8000/R56)</f>
        <v>53.953729281767956</v>
      </c>
      <c r="AI56" s="100">
        <v>10</v>
      </c>
      <c r="AJ56" s="50">
        <f t="shared" si="9"/>
        <v>0.99398170294001331</v>
      </c>
      <c r="AK56" s="50">
        <f t="shared" si="10"/>
        <v>0.98799962577952882</v>
      </c>
      <c r="AL56" s="50">
        <f t="shared" si="11"/>
        <v>0.97614326054048906</v>
      </c>
      <c r="AM56" s="50">
        <f t="shared" si="12"/>
        <v>0.95285566509861719</v>
      </c>
      <c r="AN56" s="50">
        <f t="shared" si="13"/>
        <v>0.90793391851052807</v>
      </c>
      <c r="AO56" s="50">
        <f t="shared" si="14"/>
        <v>0.82434400038188227</v>
      </c>
      <c r="AP56" s="102"/>
      <c r="AQ56" s="102">
        <f t="shared" si="15"/>
        <v>0.7668831776281706</v>
      </c>
      <c r="AR56">
        <v>10</v>
      </c>
      <c r="AS56" s="106">
        <v>0.35253456221198098</v>
      </c>
      <c r="AT56" s="3">
        <v>0.31063829787233999</v>
      </c>
      <c r="AU56" s="107">
        <f t="shared" si="18"/>
        <v>0.33158643004216048</v>
      </c>
      <c r="AV56" s="106">
        <v>0.77490039840637404</v>
      </c>
      <c r="AW56" s="3"/>
      <c r="AX56" s="112">
        <f t="shared" si="16"/>
        <v>0.77490039840637404</v>
      </c>
      <c r="AY56" s="116">
        <v>0.98157625383827996</v>
      </c>
    </row>
    <row r="57" spans="3:51">
      <c r="C57" s="86">
        <f t="shared" si="2"/>
        <v>48</v>
      </c>
      <c r="D57" s="87">
        <f t="shared" si="2"/>
        <v>43</v>
      </c>
      <c r="E57" s="87">
        <f t="shared" si="2"/>
        <v>38</v>
      </c>
      <c r="F57" s="87">
        <f t="shared" si="2"/>
        <v>33</v>
      </c>
      <c r="G57" s="87">
        <f t="shared" si="2"/>
        <v>38</v>
      </c>
      <c r="H57" s="7">
        <f t="shared" si="2"/>
        <v>33</v>
      </c>
      <c r="I57" s="78">
        <f t="shared" si="3"/>
        <v>11</v>
      </c>
      <c r="J57" s="74">
        <f t="shared" si="17"/>
        <v>12</v>
      </c>
      <c r="K57" s="74">
        <f t="shared" si="7"/>
        <v>19</v>
      </c>
      <c r="L57" s="75">
        <f t="shared" si="8"/>
        <v>24</v>
      </c>
      <c r="M57" s="78">
        <f t="shared" si="4"/>
        <v>61.695999999999998</v>
      </c>
      <c r="N57" s="74">
        <f t="shared" si="4"/>
        <v>113.15200000000002</v>
      </c>
      <c r="O57" s="74">
        <f t="shared" si="4"/>
        <v>205.82400000000001</v>
      </c>
      <c r="P57" s="74">
        <f t="shared" si="4"/>
        <v>370.68799999999999</v>
      </c>
      <c r="Q57" s="74">
        <f t="shared" si="4"/>
        <v>823.29600000000005</v>
      </c>
      <c r="R57" s="75">
        <f t="shared" si="4"/>
        <v>1482.752</v>
      </c>
      <c r="S57" s="73">
        <f>ROUND((8*([1]FSK!$B$25+([1]FSK!$B$26+1)+[1]FSK!$B$27+[1]FSK!$B$28+[1]FSK!$B$30+'UL FRMPL'!L57)/[1]FSK!$B$31)*1000,0)</f>
        <v>6</v>
      </c>
      <c r="U57" s="50">
        <f t="shared" si="5"/>
        <v>1426.3485477178424</v>
      </c>
      <c r="V57" s="74">
        <f t="shared" si="5"/>
        <v>777.71493212669668</v>
      </c>
      <c r="W57" s="74">
        <f t="shared" si="5"/>
        <v>427.54975124378109</v>
      </c>
      <c r="X57" s="74">
        <f t="shared" si="5"/>
        <v>237.39640883977901</v>
      </c>
      <c r="Y57" s="74">
        <f t="shared" si="5"/>
        <v>106.88743781094527</v>
      </c>
      <c r="Z57" s="75">
        <f t="shared" si="5"/>
        <v>59.349102209944753</v>
      </c>
      <c r="AI57">
        <v>11</v>
      </c>
      <c r="AJ57" s="50">
        <f t="shared" si="9"/>
        <v>0.99331524306118713</v>
      </c>
      <c r="AK57" s="50">
        <f t="shared" si="10"/>
        <v>0.98667517209770528</v>
      </c>
      <c r="AL57" s="50">
        <f t="shared" si="11"/>
        <v>0.97352789523403627</v>
      </c>
      <c r="AM57" s="50">
        <f t="shared" si="12"/>
        <v>0.94775656279881271</v>
      </c>
      <c r="AN57" s="50">
        <f t="shared" si="13"/>
        <v>0.89824250232821978</v>
      </c>
      <c r="AO57" s="50">
        <f t="shared" si="14"/>
        <v>0.80683959298886188</v>
      </c>
      <c r="AP57" s="102"/>
      <c r="AQ57" s="102">
        <f t="shared" si="15"/>
        <v>0.74459710912851729</v>
      </c>
      <c r="AR57">
        <v>11</v>
      </c>
      <c r="AS57" s="106">
        <v>0.25595238095237999</v>
      </c>
      <c r="AT57" s="3">
        <v>0.25621414913957902</v>
      </c>
      <c r="AU57" s="107">
        <f t="shared" si="18"/>
        <v>0.2560832650459795</v>
      </c>
      <c r="AV57" s="106">
        <v>0.80169172932330801</v>
      </c>
      <c r="AW57" s="3"/>
      <c r="AX57" s="112">
        <f t="shared" si="16"/>
        <v>0.80169172932330801</v>
      </c>
      <c r="AY57" s="116">
        <v>0.97889182058047497</v>
      </c>
    </row>
    <row r="58" spans="3:51">
      <c r="C58" s="86">
        <f t="shared" si="2"/>
        <v>48</v>
      </c>
      <c r="D58" s="87">
        <f t="shared" si="2"/>
        <v>43</v>
      </c>
      <c r="E58" s="87">
        <f t="shared" si="2"/>
        <v>38</v>
      </c>
      <c r="F58" s="87">
        <f t="shared" si="2"/>
        <v>38</v>
      </c>
      <c r="G58" s="87">
        <f t="shared" si="2"/>
        <v>38</v>
      </c>
      <c r="H58" s="7">
        <f t="shared" si="2"/>
        <v>33</v>
      </c>
      <c r="I58" s="78">
        <f t="shared" si="3"/>
        <v>12</v>
      </c>
      <c r="J58" s="74">
        <f t="shared" si="17"/>
        <v>13</v>
      </c>
      <c r="K58" s="74">
        <f t="shared" si="7"/>
        <v>20</v>
      </c>
      <c r="L58" s="75">
        <f t="shared" si="8"/>
        <v>25</v>
      </c>
      <c r="M58" s="78">
        <f t="shared" si="4"/>
        <v>61.695999999999998</v>
      </c>
      <c r="N58" s="74">
        <f t="shared" si="4"/>
        <v>113.15200000000002</v>
      </c>
      <c r="O58" s="74">
        <f t="shared" si="4"/>
        <v>205.82400000000001</v>
      </c>
      <c r="P58" s="74">
        <f t="shared" si="4"/>
        <v>411.64800000000002</v>
      </c>
      <c r="Q58" s="74">
        <f t="shared" si="4"/>
        <v>823.29600000000005</v>
      </c>
      <c r="R58" s="75">
        <f t="shared" si="4"/>
        <v>1482.752</v>
      </c>
      <c r="S58" s="73">
        <f>ROUND((8*([1]FSK!$B$25+([1]FSK!$B$26+1)+[1]FSK!$B$27+[1]FSK!$B$28+[1]FSK!$B$30+'UL FRMPL'!L58)/[1]FSK!$B$31)*1000,0)</f>
        <v>6</v>
      </c>
      <c r="U58" s="50">
        <f t="shared" si="5"/>
        <v>1556.0165975103735</v>
      </c>
      <c r="V58" s="74">
        <f t="shared" si="5"/>
        <v>848.41628959276011</v>
      </c>
      <c r="W58" s="74">
        <f t="shared" si="5"/>
        <v>466.41791044776119</v>
      </c>
      <c r="X58" s="74">
        <f t="shared" si="5"/>
        <v>233.20895522388059</v>
      </c>
      <c r="Y58" s="74">
        <f t="shared" si="5"/>
        <v>116.6044776119403</v>
      </c>
      <c r="Z58" s="75">
        <f t="shared" si="5"/>
        <v>64.744475138121544</v>
      </c>
      <c r="AI58">
        <v>12</v>
      </c>
      <c r="AJ58" s="50">
        <f t="shared" si="9"/>
        <v>0.9926492300404558</v>
      </c>
      <c r="AK58" s="50">
        <f t="shared" si="10"/>
        <v>0.98535249389990964</v>
      </c>
      <c r="AL58" s="50">
        <f t="shared" si="11"/>
        <v>0.97091953723477153</v>
      </c>
      <c r="AM58" s="50">
        <f t="shared" si="12"/>
        <v>0.94268474778418287</v>
      </c>
      <c r="AN58" s="50">
        <f t="shared" si="13"/>
        <v>0.88865453370492853</v>
      </c>
      <c r="AO58" s="50">
        <f t="shared" si="14"/>
        <v>0.7897068802743239</v>
      </c>
      <c r="AP58" s="102"/>
      <c r="AQ58" s="102">
        <f t="shared" si="15"/>
        <v>0.72295868666369711</v>
      </c>
      <c r="AR58">
        <v>12</v>
      </c>
      <c r="AS58" s="106">
        <v>0.207920792079207</v>
      </c>
      <c r="AT58" s="3">
        <v>0.23498233215547701</v>
      </c>
      <c r="AU58" s="107">
        <f t="shared" si="18"/>
        <v>0.22145156211734202</v>
      </c>
      <c r="AV58" s="106">
        <v>0.75129533678756399</v>
      </c>
      <c r="AW58" s="3"/>
      <c r="AX58" s="112">
        <f t="shared" si="16"/>
        <v>0.75129533678756399</v>
      </c>
      <c r="AY58" s="116">
        <v>0.95935647756138798</v>
      </c>
    </row>
    <row r="59" spans="3:51">
      <c r="C59" s="86">
        <f t="shared" si="2"/>
        <v>48</v>
      </c>
      <c r="D59" s="87">
        <f t="shared" si="2"/>
        <v>43</v>
      </c>
      <c r="E59" s="87">
        <f t="shared" si="2"/>
        <v>38</v>
      </c>
      <c r="F59" s="87">
        <f t="shared" si="2"/>
        <v>38</v>
      </c>
      <c r="G59" s="87">
        <f t="shared" si="2"/>
        <v>38</v>
      </c>
      <c r="H59" s="7">
        <f t="shared" si="2"/>
        <v>38</v>
      </c>
      <c r="I59" s="78">
        <f t="shared" si="3"/>
        <v>13</v>
      </c>
      <c r="J59" s="74">
        <f t="shared" si="17"/>
        <v>14</v>
      </c>
      <c r="K59" s="74">
        <f t="shared" si="7"/>
        <v>21</v>
      </c>
      <c r="L59" s="75">
        <f t="shared" si="8"/>
        <v>26</v>
      </c>
      <c r="M59" s="78">
        <f t="shared" si="4"/>
        <v>61.695999999999998</v>
      </c>
      <c r="N59" s="74">
        <f t="shared" si="4"/>
        <v>113.15200000000002</v>
      </c>
      <c r="O59" s="74">
        <f t="shared" si="4"/>
        <v>205.82400000000001</v>
      </c>
      <c r="P59" s="74">
        <f t="shared" si="4"/>
        <v>411.64800000000002</v>
      </c>
      <c r="Q59" s="74">
        <f t="shared" si="4"/>
        <v>823.29600000000005</v>
      </c>
      <c r="R59" s="75">
        <f t="shared" si="4"/>
        <v>1646.5920000000001</v>
      </c>
      <c r="S59" s="73">
        <f>ROUND((8*([1]FSK!$B$25+([1]FSK!$B$26+1)+[1]FSK!$B$27+[1]FSK!$B$28+[1]FSK!$B$30+'UL FRMPL'!L59)/[1]FSK!$B$31)*1000,0)</f>
        <v>6</v>
      </c>
      <c r="U59" s="50">
        <f t="shared" si="5"/>
        <v>1685.6846473029045</v>
      </c>
      <c r="V59" s="74">
        <f t="shared" si="5"/>
        <v>919.11764705882342</v>
      </c>
      <c r="W59" s="74">
        <f t="shared" si="5"/>
        <v>505.28606965174129</v>
      </c>
      <c r="X59" s="74">
        <f t="shared" si="5"/>
        <v>252.64303482587064</v>
      </c>
      <c r="Y59" s="74">
        <f t="shared" si="5"/>
        <v>126.32151741293532</v>
      </c>
      <c r="Z59" s="75">
        <f t="shared" si="5"/>
        <v>63.160758706467661</v>
      </c>
      <c r="AI59">
        <v>13</v>
      </c>
      <c r="AJ59" s="50">
        <f t="shared" si="9"/>
        <v>0.99198366357820311</v>
      </c>
      <c r="AK59" s="50">
        <f t="shared" si="10"/>
        <v>0.98403158880603359</v>
      </c>
      <c r="AL59" s="50">
        <f t="shared" si="11"/>
        <v>0.96831816776812674</v>
      </c>
      <c r="AM59" s="50">
        <f t="shared" si="12"/>
        <v>0.93764007402982208</v>
      </c>
      <c r="AN59" s="50">
        <f t="shared" si="13"/>
        <v>0.8791689084266503</v>
      </c>
      <c r="AO59" s="50">
        <f t="shared" si="14"/>
        <v>0.77293796954410787</v>
      </c>
      <c r="AP59" s="102"/>
      <c r="AQ59" s="102">
        <f t="shared" si="15"/>
        <v>0.7019490892655148</v>
      </c>
      <c r="AR59">
        <v>13</v>
      </c>
      <c r="AS59" s="106">
        <v>0.18181818181818099</v>
      </c>
      <c r="AT59" s="3">
        <v>0.22654867256637101</v>
      </c>
      <c r="AU59" s="107">
        <f t="shared" si="18"/>
        <v>0.204183427192276</v>
      </c>
      <c r="AV59" s="106">
        <v>0.70806451612903198</v>
      </c>
      <c r="AW59" s="3"/>
      <c r="AX59" s="112">
        <f t="shared" si="16"/>
        <v>0.70806451612903198</v>
      </c>
      <c r="AY59" s="116">
        <v>0.95908733280881198</v>
      </c>
    </row>
    <row r="60" spans="3:51">
      <c r="C60" s="86">
        <f t="shared" si="2"/>
        <v>53</v>
      </c>
      <c r="D60" s="87">
        <f t="shared" si="2"/>
        <v>48</v>
      </c>
      <c r="E60" s="87">
        <f t="shared" si="2"/>
        <v>43</v>
      </c>
      <c r="F60" s="87">
        <f t="shared" si="2"/>
        <v>38</v>
      </c>
      <c r="G60" s="87">
        <f t="shared" si="2"/>
        <v>38</v>
      </c>
      <c r="H60" s="7">
        <f t="shared" si="2"/>
        <v>38</v>
      </c>
      <c r="I60" s="78">
        <f t="shared" si="3"/>
        <v>14</v>
      </c>
      <c r="J60" s="74">
        <f t="shared" si="17"/>
        <v>15</v>
      </c>
      <c r="K60" s="74">
        <f t="shared" si="7"/>
        <v>22</v>
      </c>
      <c r="L60" s="75">
        <f t="shared" si="8"/>
        <v>27</v>
      </c>
      <c r="M60" s="78">
        <f t="shared" si="4"/>
        <v>66.816000000000003</v>
      </c>
      <c r="N60" s="74">
        <f t="shared" si="4"/>
        <v>123.392</v>
      </c>
      <c r="O60" s="74">
        <f t="shared" si="4"/>
        <v>226.30400000000003</v>
      </c>
      <c r="P60" s="74">
        <f t="shared" si="4"/>
        <v>411.64800000000002</v>
      </c>
      <c r="Q60" s="74">
        <f t="shared" si="4"/>
        <v>823.29600000000005</v>
      </c>
      <c r="R60" s="75">
        <f t="shared" si="4"/>
        <v>1646.5920000000001</v>
      </c>
      <c r="S60" s="73">
        <f>ROUND((8*([1]FSK!$B$25+([1]FSK!$B$26+1)+[1]FSK!$B$27+[1]FSK!$B$28+[1]FSK!$B$30+'UL FRMPL'!L60)/[1]FSK!$B$31)*1000,0)</f>
        <v>6</v>
      </c>
      <c r="U60" s="50">
        <f t="shared" si="5"/>
        <v>1676.2452107279694</v>
      </c>
      <c r="V60" s="74">
        <f t="shared" si="5"/>
        <v>907.67634854771791</v>
      </c>
      <c r="W60" s="74">
        <f t="shared" si="5"/>
        <v>494.90950226244337</v>
      </c>
      <c r="X60" s="74">
        <f t="shared" si="5"/>
        <v>272.07711442786069</v>
      </c>
      <c r="Y60" s="74">
        <f t="shared" si="5"/>
        <v>136.03855721393035</v>
      </c>
      <c r="Z60" s="75">
        <f t="shared" si="5"/>
        <v>68.019278606965173</v>
      </c>
      <c r="AI60">
        <v>14</v>
      </c>
      <c r="AJ60" s="50">
        <f t="shared" si="9"/>
        <v>0.99131854337501379</v>
      </c>
      <c r="AK60" s="50">
        <f t="shared" si="10"/>
        <v>0.98271245443915911</v>
      </c>
      <c r="AL60" s="50">
        <f t="shared" si="11"/>
        <v>0.9657237681098364</v>
      </c>
      <c r="AM60" s="50">
        <f t="shared" si="12"/>
        <v>0.93262239629226096</v>
      </c>
      <c r="AN60" s="50">
        <f t="shared" si="13"/>
        <v>0.86978453406591916</v>
      </c>
      <c r="AO60" s="50">
        <f t="shared" si="14"/>
        <v>0.75652513570026803</v>
      </c>
      <c r="AP60" s="102"/>
      <c r="AQ60" s="102">
        <f t="shared" si="15"/>
        <v>0.68155004291399135</v>
      </c>
      <c r="AR60">
        <v>14</v>
      </c>
      <c r="AS60" s="106">
        <v>0.16618497109826499</v>
      </c>
      <c r="AT60" s="3">
        <v>0.166921898928024</v>
      </c>
      <c r="AU60" s="107">
        <f t="shared" si="18"/>
        <v>0.16655343501314451</v>
      </c>
      <c r="AV60" s="106">
        <v>0.71846846846846801</v>
      </c>
      <c r="AW60" s="3"/>
      <c r="AX60" s="112">
        <f t="shared" si="16"/>
        <v>0.71846846846846801</v>
      </c>
      <c r="AY60" s="116">
        <v>0.979388770433546</v>
      </c>
    </row>
    <row r="61" spans="3:51">
      <c r="C61" s="86">
        <f t="shared" si="2"/>
        <v>53</v>
      </c>
      <c r="D61" s="87">
        <f t="shared" si="2"/>
        <v>48</v>
      </c>
      <c r="E61" s="87">
        <f t="shared" si="2"/>
        <v>43</v>
      </c>
      <c r="F61" s="87">
        <f t="shared" si="2"/>
        <v>38</v>
      </c>
      <c r="G61" s="87">
        <f t="shared" si="2"/>
        <v>43</v>
      </c>
      <c r="H61" s="7">
        <f t="shared" si="2"/>
        <v>38</v>
      </c>
      <c r="I61" s="78">
        <f t="shared" si="3"/>
        <v>15</v>
      </c>
      <c r="J61" s="74">
        <f t="shared" si="17"/>
        <v>16</v>
      </c>
      <c r="K61" s="74">
        <f t="shared" si="7"/>
        <v>23</v>
      </c>
      <c r="L61" s="75">
        <f t="shared" si="8"/>
        <v>28</v>
      </c>
      <c r="M61" s="78">
        <f t="shared" si="4"/>
        <v>66.816000000000003</v>
      </c>
      <c r="N61" s="74">
        <f t="shared" si="4"/>
        <v>123.392</v>
      </c>
      <c r="O61" s="74">
        <f t="shared" si="4"/>
        <v>226.30400000000003</v>
      </c>
      <c r="P61" s="74">
        <f t="shared" si="4"/>
        <v>411.64800000000002</v>
      </c>
      <c r="Q61" s="74">
        <f t="shared" si="4"/>
        <v>905.21600000000012</v>
      </c>
      <c r="R61" s="75">
        <f t="shared" si="4"/>
        <v>1646.5920000000001</v>
      </c>
      <c r="S61" s="73">
        <f>ROUND((8*([1]FSK!$B$25+([1]FSK!$B$26+1)+[1]FSK!$B$27+[1]FSK!$B$28+[1]FSK!$B$30+'UL FRMPL'!L61)/[1]FSK!$B$31)*1000,0)</f>
        <v>6</v>
      </c>
      <c r="U61" s="50">
        <f t="shared" si="5"/>
        <v>1795.9770114942528</v>
      </c>
      <c r="V61" s="74">
        <f t="shared" si="5"/>
        <v>972.51037344398344</v>
      </c>
      <c r="W61" s="74">
        <f t="shared" si="5"/>
        <v>530.26018099547503</v>
      </c>
      <c r="X61" s="74">
        <f t="shared" si="5"/>
        <v>291.51119402985074</v>
      </c>
      <c r="Y61" s="74">
        <f t="shared" si="5"/>
        <v>132.56504524886876</v>
      </c>
      <c r="Z61" s="75">
        <f t="shared" si="5"/>
        <v>72.877798507462686</v>
      </c>
      <c r="AI61">
        <v>15</v>
      </c>
      <c r="AJ61" s="50">
        <f t="shared" si="9"/>
        <v>0.99065386913167341</v>
      </c>
      <c r="AK61" s="50">
        <f t="shared" si="10"/>
        <v>0.98139508842555467</v>
      </c>
      <c r="AL61" s="50">
        <f t="shared" si="11"/>
        <v>0.96313631958580226</v>
      </c>
      <c r="AM61" s="50">
        <f t="shared" si="12"/>
        <v>0.92763157010528452</v>
      </c>
      <c r="AN61" s="50">
        <f t="shared" si="13"/>
        <v>0.86050032985599545</v>
      </c>
      <c r="AO61" s="50">
        <f t="shared" si="14"/>
        <v>0.7404608176822769</v>
      </c>
      <c r="AP61" s="102"/>
      <c r="AQ61" s="102">
        <f t="shared" si="15"/>
        <v>0.66174380464273341</v>
      </c>
      <c r="AR61">
        <v>15</v>
      </c>
      <c r="AS61" s="106">
        <v>0.15811373092926401</v>
      </c>
      <c r="AT61" s="3">
        <v>0.150997150997151</v>
      </c>
      <c r="AU61" s="107">
        <f t="shared" si="18"/>
        <v>0.1545554409632075</v>
      </c>
      <c r="AV61" s="106">
        <v>0.700928381962864</v>
      </c>
      <c r="AW61" s="3"/>
      <c r="AX61" s="112">
        <f t="shared" si="16"/>
        <v>0.700928381962864</v>
      </c>
      <c r="AY61" s="116">
        <v>0.96443228454172303</v>
      </c>
    </row>
    <row r="62" spans="3:51">
      <c r="C62" s="86">
        <f t="shared" ref="C62:H77" si="19">IF($K62&gt;VLOOKUP(C$33,$U$31:$W$38,2),"", 8 + MAX(CEILING((8*$L62-4*C$34+28+16*$C$39-20*$C$40)/(4*(C$34-2*IF(C$34&gt;10,1,$C$42))),1)*($C$41+4),0))</f>
        <v>53</v>
      </c>
      <c r="D62" s="87">
        <f t="shared" si="19"/>
        <v>48</v>
      </c>
      <c r="E62" s="87">
        <f t="shared" si="19"/>
        <v>43</v>
      </c>
      <c r="F62" s="87">
        <f t="shared" si="19"/>
        <v>38</v>
      </c>
      <c r="G62" s="87">
        <f t="shared" si="19"/>
        <v>43</v>
      </c>
      <c r="H62" s="7">
        <f t="shared" si="19"/>
        <v>38</v>
      </c>
      <c r="I62" s="78">
        <f t="shared" si="3"/>
        <v>16</v>
      </c>
      <c r="J62" s="74">
        <f t="shared" si="17"/>
        <v>17</v>
      </c>
      <c r="K62" s="74">
        <f t="shared" si="7"/>
        <v>24</v>
      </c>
      <c r="L62" s="75">
        <f t="shared" si="8"/>
        <v>29</v>
      </c>
      <c r="M62" s="78">
        <f t="shared" si="4"/>
        <v>66.816000000000003</v>
      </c>
      <c r="N62" s="74">
        <f t="shared" si="4"/>
        <v>123.392</v>
      </c>
      <c r="O62" s="74">
        <f t="shared" si="4"/>
        <v>226.30400000000003</v>
      </c>
      <c r="P62" s="74">
        <f t="shared" si="4"/>
        <v>411.64800000000002</v>
      </c>
      <c r="Q62" s="74">
        <f t="shared" si="4"/>
        <v>905.21600000000012</v>
      </c>
      <c r="R62" s="75">
        <f t="shared" si="4"/>
        <v>1646.5920000000001</v>
      </c>
      <c r="S62" s="73">
        <f>ROUND((8*([1]FSK!$B$25+([1]FSK!$B$26+1)+[1]FSK!$B$27+[1]FSK!$B$28+[1]FSK!$B$30+'UL FRMPL'!L62)/[1]FSK!$B$31)*1000,0)</f>
        <v>6</v>
      </c>
      <c r="U62" s="50">
        <f t="shared" si="5"/>
        <v>1915.7088122605364</v>
      </c>
      <c r="V62" s="74">
        <f t="shared" si="5"/>
        <v>1037.344398340249</v>
      </c>
      <c r="W62" s="74">
        <f t="shared" si="5"/>
        <v>565.61085972850674</v>
      </c>
      <c r="X62" s="74">
        <f t="shared" si="5"/>
        <v>310.94527363184079</v>
      </c>
      <c r="Y62" s="74">
        <f t="shared" si="5"/>
        <v>141.40271493212668</v>
      </c>
      <c r="Z62" s="75">
        <f t="shared" si="5"/>
        <v>77.736318407960198</v>
      </c>
      <c r="AI62">
        <v>16</v>
      </c>
      <c r="AJ62" s="50">
        <f t="shared" si="9"/>
        <v>0.98998964054916794</v>
      </c>
      <c r="AK62" s="50">
        <f t="shared" si="10"/>
        <v>0.98007948839467074</v>
      </c>
      <c r="AL62" s="50">
        <f t="shared" si="11"/>
        <v>0.96055580357195947</v>
      </c>
      <c r="AM62" s="50">
        <f t="shared" si="12"/>
        <v>0.92266745177577281</v>
      </c>
      <c r="AN62" s="50">
        <f t="shared" si="13"/>
        <v>0.85131522656639813</v>
      </c>
      <c r="AO62" s="50">
        <f t="shared" si="14"/>
        <v>0.72473761498379774</v>
      </c>
      <c r="AP62" s="102"/>
      <c r="AQ62" s="102">
        <f t="shared" si="15"/>
        <v>0.64251314710620866</v>
      </c>
      <c r="AR62">
        <v>16</v>
      </c>
      <c r="AS62" s="106">
        <v>0.14082687338501201</v>
      </c>
      <c r="AT62" s="3">
        <v>0.13573407202216001</v>
      </c>
      <c r="AU62" s="107">
        <f t="shared" si="18"/>
        <v>0.13828047270358601</v>
      </c>
      <c r="AV62" s="106">
        <v>0.66983523447401705</v>
      </c>
      <c r="AW62" s="3"/>
      <c r="AX62" s="112">
        <f t="shared" si="16"/>
        <v>0.66983523447401705</v>
      </c>
      <c r="AY62" s="116">
        <v>0.96099071207430298</v>
      </c>
    </row>
    <row r="63" spans="3:51">
      <c r="C63" s="86">
        <f t="shared" si="19"/>
        <v>58</v>
      </c>
      <c r="D63" s="87">
        <f t="shared" si="19"/>
        <v>48</v>
      </c>
      <c r="E63" s="87">
        <f t="shared" si="19"/>
        <v>43</v>
      </c>
      <c r="F63" s="87">
        <f t="shared" si="19"/>
        <v>43</v>
      </c>
      <c r="G63" s="87">
        <f t="shared" si="19"/>
        <v>43</v>
      </c>
      <c r="H63" s="7">
        <f t="shared" si="19"/>
        <v>38</v>
      </c>
      <c r="I63" s="78">
        <f t="shared" si="3"/>
        <v>17</v>
      </c>
      <c r="J63" s="74">
        <f t="shared" si="17"/>
        <v>18</v>
      </c>
      <c r="K63" s="74">
        <f t="shared" si="7"/>
        <v>25</v>
      </c>
      <c r="L63" s="75">
        <f t="shared" si="8"/>
        <v>30</v>
      </c>
      <c r="M63" s="78">
        <f t="shared" si="4"/>
        <v>71.936000000000007</v>
      </c>
      <c r="N63" s="74">
        <f t="shared" si="4"/>
        <v>123.392</v>
      </c>
      <c r="O63" s="74">
        <f t="shared" si="4"/>
        <v>226.30400000000003</v>
      </c>
      <c r="P63" s="74">
        <f t="shared" si="4"/>
        <v>452.60800000000006</v>
      </c>
      <c r="Q63" s="74">
        <f t="shared" si="4"/>
        <v>905.21600000000012</v>
      </c>
      <c r="R63" s="75">
        <f t="shared" si="4"/>
        <v>1646.5920000000001</v>
      </c>
      <c r="S63" s="73">
        <f>ROUND((8*([1]FSK!$B$25+([1]FSK!$B$26+1)+[1]FSK!$B$27+[1]FSK!$B$28+[1]FSK!$B$30+'UL FRMPL'!L63)/[1]FSK!$B$31)*1000,0)</f>
        <v>7</v>
      </c>
      <c r="U63" s="50">
        <f t="shared" si="5"/>
        <v>1890.5693950177933</v>
      </c>
      <c r="V63" s="74">
        <f t="shared" si="5"/>
        <v>1102.1784232365146</v>
      </c>
      <c r="W63" s="74">
        <f t="shared" si="5"/>
        <v>600.96153846153834</v>
      </c>
      <c r="X63" s="74">
        <f t="shared" si="5"/>
        <v>300.48076923076917</v>
      </c>
      <c r="Y63" s="74">
        <f t="shared" si="5"/>
        <v>150.24038461538458</v>
      </c>
      <c r="Z63" s="75">
        <f t="shared" si="5"/>
        <v>82.59483830845771</v>
      </c>
      <c r="AI63">
        <v>17</v>
      </c>
      <c r="AJ63" s="50">
        <f t="shared" si="9"/>
        <v>0.98932585732868406</v>
      </c>
      <c r="AK63" s="50">
        <f t="shared" si="10"/>
        <v>0.97876565197913568</v>
      </c>
      <c r="AL63" s="50">
        <f t="shared" si="11"/>
        <v>0.95798220149414248</v>
      </c>
      <c r="AM63" s="50">
        <f t="shared" si="12"/>
        <v>0.91772989837956387</v>
      </c>
      <c r="AN63" s="50">
        <f t="shared" si="13"/>
        <v>0.84222816637976461</v>
      </c>
      <c r="AO63" s="50">
        <f t="shared" si="14"/>
        <v>0.70934828424342056</v>
      </c>
      <c r="AP63" s="102"/>
      <c r="AQ63" s="102">
        <f t="shared" si="15"/>
        <v>0.62384134359550558</v>
      </c>
      <c r="AR63">
        <v>17</v>
      </c>
      <c r="AS63" s="106">
        <v>0.12690355329949199</v>
      </c>
      <c r="AT63" s="3">
        <v>0.12970168612191901</v>
      </c>
      <c r="AU63" s="107">
        <f t="shared" si="18"/>
        <v>0.1283026197107055</v>
      </c>
      <c r="AV63" s="106">
        <v>0.68028846153846101</v>
      </c>
      <c r="AW63" s="3"/>
      <c r="AX63" s="112">
        <f t="shared" si="16"/>
        <v>0.68028846153846101</v>
      </c>
      <c r="AY63" s="116">
        <v>0.95110316040548604</v>
      </c>
    </row>
    <row r="64" spans="3:51">
      <c r="C64" s="86">
        <f t="shared" si="19"/>
        <v>58</v>
      </c>
      <c r="D64" s="87">
        <f t="shared" si="19"/>
        <v>53</v>
      </c>
      <c r="E64" s="87">
        <f t="shared" si="19"/>
        <v>48</v>
      </c>
      <c r="F64" s="87">
        <f t="shared" si="19"/>
        <v>43</v>
      </c>
      <c r="G64" s="87">
        <f t="shared" si="19"/>
        <v>43</v>
      </c>
      <c r="H64" s="7">
        <f t="shared" si="19"/>
        <v>43</v>
      </c>
      <c r="I64" s="78">
        <f t="shared" si="3"/>
        <v>18</v>
      </c>
      <c r="J64" s="74">
        <f t="shared" si="17"/>
        <v>19</v>
      </c>
      <c r="K64" s="74">
        <f t="shared" si="7"/>
        <v>26</v>
      </c>
      <c r="L64" s="75">
        <f t="shared" si="8"/>
        <v>31</v>
      </c>
      <c r="M64" s="78">
        <f t="shared" si="4"/>
        <v>71.936000000000007</v>
      </c>
      <c r="N64" s="74">
        <f t="shared" si="4"/>
        <v>133.63200000000001</v>
      </c>
      <c r="O64" s="74">
        <f t="shared" si="4"/>
        <v>246.78399999999999</v>
      </c>
      <c r="P64" s="74">
        <f t="shared" si="4"/>
        <v>452.60800000000006</v>
      </c>
      <c r="Q64" s="74">
        <f t="shared" si="4"/>
        <v>905.21600000000012</v>
      </c>
      <c r="R64" s="75">
        <f t="shared" si="4"/>
        <v>1810.4320000000002</v>
      </c>
      <c r="S64" s="73">
        <f>ROUND((8*([1]FSK!$B$25+([1]FSK!$B$26+1)+[1]FSK!$B$27+[1]FSK!$B$28+[1]FSK!$B$30+'UL FRMPL'!L64)/[1]FSK!$B$31)*1000,0)</f>
        <v>7</v>
      </c>
      <c r="U64" s="50">
        <f t="shared" si="5"/>
        <v>2001.7793594306047</v>
      </c>
      <c r="V64" s="74">
        <f t="shared" si="5"/>
        <v>1077.5862068965516</v>
      </c>
      <c r="W64" s="74">
        <f t="shared" si="5"/>
        <v>583.50622406639002</v>
      </c>
      <c r="X64" s="74">
        <f t="shared" si="5"/>
        <v>318.15610859728503</v>
      </c>
      <c r="Y64" s="74">
        <f t="shared" si="5"/>
        <v>159.07805429864251</v>
      </c>
      <c r="Z64" s="75">
        <f t="shared" si="5"/>
        <v>79.539027149321257</v>
      </c>
      <c r="AI64">
        <v>18</v>
      </c>
      <c r="AJ64" s="50">
        <f t="shared" si="9"/>
        <v>0.98866251917160863</v>
      </c>
      <c r="AK64" s="50">
        <f t="shared" si="10"/>
        <v>0.97745357681475142</v>
      </c>
      <c r="AL64" s="50">
        <f t="shared" si="11"/>
        <v>0.95541549482795107</v>
      </c>
      <c r="AM64" s="50">
        <f t="shared" si="12"/>
        <v>0.91281876775733872</v>
      </c>
      <c r="AN64" s="50">
        <f t="shared" si="13"/>
        <v>0.83323810277002619</v>
      </c>
      <c r="AO64" s="50">
        <f t="shared" si="14"/>
        <v>0.69428573590779274</v>
      </c>
      <c r="AP64" s="102"/>
      <c r="AQ64" s="102">
        <f t="shared" si="15"/>
        <v>0.60571215348954355</v>
      </c>
      <c r="AR64">
        <v>18</v>
      </c>
      <c r="AS64" s="106">
        <v>0.104142011834319</v>
      </c>
      <c r="AT64" s="3">
        <v>0.106356968215158</v>
      </c>
      <c r="AU64" s="107">
        <f t="shared" si="18"/>
        <v>0.10524949002473849</v>
      </c>
      <c r="AV64" s="106">
        <v>0.673098125689084</v>
      </c>
      <c r="AW64" s="3"/>
      <c r="AX64" s="112">
        <f t="shared" si="16"/>
        <v>0.673098125689084</v>
      </c>
      <c r="AY64" s="116">
        <v>0.95110858442296697</v>
      </c>
    </row>
    <row r="65" spans="3:51">
      <c r="C65" s="86">
        <f t="shared" si="19"/>
        <v>58</v>
      </c>
      <c r="D65" s="87">
        <f t="shared" si="19"/>
        <v>53</v>
      </c>
      <c r="E65" s="87">
        <f t="shared" si="19"/>
        <v>48</v>
      </c>
      <c r="F65" s="87">
        <f t="shared" si="19"/>
        <v>43</v>
      </c>
      <c r="G65" s="87">
        <f t="shared" si="19"/>
        <v>48</v>
      </c>
      <c r="H65" s="7">
        <f t="shared" si="19"/>
        <v>43</v>
      </c>
      <c r="I65" s="78">
        <f t="shared" si="3"/>
        <v>19</v>
      </c>
      <c r="J65" s="80">
        <f t="shared" si="17"/>
        <v>20</v>
      </c>
      <c r="K65" s="80">
        <f t="shared" si="7"/>
        <v>27</v>
      </c>
      <c r="L65" s="81">
        <f t="shared" si="8"/>
        <v>32</v>
      </c>
      <c r="M65" s="82">
        <f t="shared" si="4"/>
        <v>71.936000000000007</v>
      </c>
      <c r="N65" s="80">
        <f t="shared" si="4"/>
        <v>133.63200000000001</v>
      </c>
      <c r="O65" s="80">
        <f t="shared" si="4"/>
        <v>246.78399999999999</v>
      </c>
      <c r="P65" s="80">
        <f t="shared" si="4"/>
        <v>452.60800000000006</v>
      </c>
      <c r="Q65" s="80">
        <f t="shared" si="4"/>
        <v>987.13599999999997</v>
      </c>
      <c r="R65" s="81">
        <f t="shared" si="4"/>
        <v>1810.4320000000002</v>
      </c>
      <c r="S65" s="73">
        <f>ROUND((8*([1]FSK!$B$25+([1]FSK!$B$26+1)+[1]FSK!$B$27+[1]FSK!$B$28+[1]FSK!$B$30+'UL FRMPL'!L65)/[1]FSK!$B$31)*1000,0)</f>
        <v>7</v>
      </c>
      <c r="U65" s="50">
        <f t="shared" si="5"/>
        <v>2112.9893238434161</v>
      </c>
      <c r="V65" s="74">
        <f t="shared" si="5"/>
        <v>1137.4521072796933</v>
      </c>
      <c r="W65" s="74">
        <f t="shared" si="5"/>
        <v>615.92323651452284</v>
      </c>
      <c r="X65" s="74">
        <f t="shared" si="5"/>
        <v>335.83144796380088</v>
      </c>
      <c r="Y65" s="74">
        <f t="shared" si="5"/>
        <v>153.98080912863071</v>
      </c>
      <c r="Z65" s="75">
        <f t="shared" si="5"/>
        <v>83.957861990950221</v>
      </c>
      <c r="AI65">
        <v>19</v>
      </c>
      <c r="AJ65" s="50">
        <f t="shared" si="9"/>
        <v>0.98799962577952882</v>
      </c>
      <c r="AK65" s="50">
        <f t="shared" si="10"/>
        <v>0.97614326054048906</v>
      </c>
      <c r="AL65" s="50">
        <f t="shared" si="11"/>
        <v>0.95285566509861719</v>
      </c>
      <c r="AM65" s="50">
        <f t="shared" si="12"/>
        <v>0.90793391851052807</v>
      </c>
      <c r="AN65" s="50">
        <f t="shared" si="13"/>
        <v>0.82434400038188227</v>
      </c>
      <c r="AO65" s="50">
        <f t="shared" si="14"/>
        <v>0.67954303096560476</v>
      </c>
      <c r="AP65" s="102"/>
      <c r="AQ65" s="102">
        <f t="shared" si="15"/>
        <v>0.58810980812908031</v>
      </c>
      <c r="AR65">
        <v>19</v>
      </c>
      <c r="AS65" s="106">
        <v>8.2568807339449504E-2</v>
      </c>
      <c r="AT65" s="3">
        <v>0.10538373424971299</v>
      </c>
      <c r="AU65" s="107">
        <f t="shared" si="18"/>
        <v>9.3976270794581249E-2</v>
      </c>
      <c r="AV65" s="106">
        <v>0.63472070098576105</v>
      </c>
      <c r="AW65" s="3"/>
      <c r="AX65" s="112">
        <f t="shared" si="16"/>
        <v>0.63472070098576105</v>
      </c>
      <c r="AY65" s="116">
        <v>0.95402892561983399</v>
      </c>
    </row>
    <row r="66" spans="3:51">
      <c r="C66" s="86">
        <f t="shared" si="19"/>
        <v>58</v>
      </c>
      <c r="D66" s="87">
        <f t="shared" si="19"/>
        <v>53</v>
      </c>
      <c r="E66" s="87">
        <f t="shared" si="19"/>
        <v>48</v>
      </c>
      <c r="F66" s="87">
        <f t="shared" si="19"/>
        <v>43</v>
      </c>
      <c r="G66" s="87">
        <f t="shared" si="19"/>
        <v>48</v>
      </c>
      <c r="H66" s="7">
        <f t="shared" si="19"/>
        <v>43</v>
      </c>
      <c r="I66" s="78">
        <f t="shared" si="3"/>
        <v>20</v>
      </c>
      <c r="J66" s="74">
        <f t="shared" si="17"/>
        <v>21</v>
      </c>
      <c r="K66" s="74">
        <f t="shared" si="7"/>
        <v>28</v>
      </c>
      <c r="L66" s="75">
        <f t="shared" si="8"/>
        <v>33</v>
      </c>
      <c r="M66" s="78">
        <f t="shared" si="4"/>
        <v>71.936000000000007</v>
      </c>
      <c r="N66" s="74">
        <f t="shared" si="4"/>
        <v>133.63200000000001</v>
      </c>
      <c r="O66" s="74">
        <f t="shared" si="4"/>
        <v>246.78399999999999</v>
      </c>
      <c r="P66" s="74">
        <f t="shared" si="4"/>
        <v>452.60800000000006</v>
      </c>
      <c r="Q66" s="74">
        <f t="shared" si="4"/>
        <v>987.13599999999997</v>
      </c>
      <c r="R66" s="75">
        <f t="shared" si="4"/>
        <v>1810.4320000000002</v>
      </c>
      <c r="S66" s="73">
        <f>ROUND((8*([1]FSK!$B$25+([1]FSK!$B$26+1)+[1]FSK!$B$27+[1]FSK!$B$28+[1]FSK!$B$30+'UL FRMPL'!L66)/[1]FSK!$B$31)*1000,0)</f>
        <v>7</v>
      </c>
      <c r="U66" s="50">
        <f t="shared" si="5"/>
        <v>2224.1992882562276</v>
      </c>
      <c r="V66" s="74">
        <f t="shared" si="5"/>
        <v>1197.3180076628353</v>
      </c>
      <c r="W66" s="74">
        <f t="shared" si="5"/>
        <v>648.34024896265566</v>
      </c>
      <c r="X66" s="74">
        <f t="shared" si="5"/>
        <v>353.50678733031668</v>
      </c>
      <c r="Y66" s="74">
        <f t="shared" si="5"/>
        <v>162.08506224066392</v>
      </c>
      <c r="Z66" s="75">
        <f t="shared" si="5"/>
        <v>88.376696832579171</v>
      </c>
      <c r="AI66" s="100">
        <v>20</v>
      </c>
      <c r="AJ66" s="50">
        <f t="shared" si="9"/>
        <v>0.98733717685423206</v>
      </c>
      <c r="AK66" s="50">
        <f t="shared" si="10"/>
        <v>0.974834700798485</v>
      </c>
      <c r="AL66" s="50">
        <f t="shared" si="11"/>
        <v>0.95030269388087185</v>
      </c>
      <c r="AM66" s="50">
        <f t="shared" si="12"/>
        <v>0.903075209997242</v>
      </c>
      <c r="AN66" s="50">
        <f t="shared" si="13"/>
        <v>0.81554483491156271</v>
      </c>
      <c r="AO66" s="50">
        <f t="shared" si="14"/>
        <v>0.66511337775092816</v>
      </c>
      <c r="AP66" s="102"/>
      <c r="AQ66" s="102">
        <f t="shared" si="15"/>
        <v>0.57101899710122705</v>
      </c>
      <c r="AR66">
        <v>20</v>
      </c>
      <c r="AS66" s="106">
        <v>7.9655543595263695E-2</v>
      </c>
      <c r="AT66" s="3">
        <v>9.0909090909090898E-2</v>
      </c>
      <c r="AU66" s="107">
        <f t="shared" si="18"/>
        <v>8.5282317252177303E-2</v>
      </c>
      <c r="AV66" s="106">
        <v>0.60187007874015697</v>
      </c>
      <c r="AW66" s="3"/>
      <c r="AX66" s="112">
        <f t="shared" si="16"/>
        <v>0.60187007874015697</v>
      </c>
      <c r="AY66" s="116">
        <v>0.93817066939192595</v>
      </c>
    </row>
    <row r="67" spans="3:51">
      <c r="C67" s="86">
        <f t="shared" si="19"/>
        <v>63</v>
      </c>
      <c r="D67" s="87">
        <f t="shared" si="19"/>
        <v>53</v>
      </c>
      <c r="E67" s="87">
        <f t="shared" si="19"/>
        <v>48</v>
      </c>
      <c r="F67" s="87">
        <f t="shared" si="19"/>
        <v>43</v>
      </c>
      <c r="G67" s="87">
        <f t="shared" si="19"/>
        <v>48</v>
      </c>
      <c r="H67" s="7">
        <f t="shared" si="19"/>
        <v>43</v>
      </c>
      <c r="I67" s="78">
        <f t="shared" si="3"/>
        <v>21</v>
      </c>
      <c r="J67" s="74">
        <f t="shared" si="17"/>
        <v>22</v>
      </c>
      <c r="K67" s="74">
        <f t="shared" si="7"/>
        <v>29</v>
      </c>
      <c r="L67" s="75">
        <f t="shared" si="8"/>
        <v>34</v>
      </c>
      <c r="M67" s="78">
        <f t="shared" si="4"/>
        <v>77.055999999999997</v>
      </c>
      <c r="N67" s="74">
        <f t="shared" si="4"/>
        <v>133.63200000000001</v>
      </c>
      <c r="O67" s="74">
        <f t="shared" si="4"/>
        <v>246.78399999999999</v>
      </c>
      <c r="P67" s="74">
        <f t="shared" si="4"/>
        <v>452.60800000000006</v>
      </c>
      <c r="Q67" s="74">
        <f t="shared" si="4"/>
        <v>987.13599999999997</v>
      </c>
      <c r="R67" s="75">
        <f t="shared" si="4"/>
        <v>1810.4320000000002</v>
      </c>
      <c r="S67" s="73">
        <f>ROUND((8*([1]FSK!$B$25+([1]FSK!$B$26+1)+[1]FSK!$B$27+[1]FSK!$B$28+[1]FSK!$B$30+'UL FRMPL'!L67)/[1]FSK!$B$31)*1000,0)</f>
        <v>7</v>
      </c>
      <c r="U67" s="50">
        <f t="shared" si="5"/>
        <v>2180.2325581395348</v>
      </c>
      <c r="V67" s="74">
        <f t="shared" si="5"/>
        <v>1257.183908045977</v>
      </c>
      <c r="W67" s="74">
        <f t="shared" si="5"/>
        <v>680.75726141078837</v>
      </c>
      <c r="X67" s="74">
        <f t="shared" si="5"/>
        <v>371.18212669683254</v>
      </c>
      <c r="Y67" s="74">
        <f t="shared" si="5"/>
        <v>170.18931535269709</v>
      </c>
      <c r="Z67" s="75">
        <f t="shared" si="5"/>
        <v>92.795531674208135</v>
      </c>
      <c r="AI67">
        <v>21</v>
      </c>
      <c r="AJ67" s="50">
        <f t="shared" si="9"/>
        <v>0.98667517209770528</v>
      </c>
      <c r="AK67" s="50">
        <f t="shared" si="10"/>
        <v>0.97352789523403627</v>
      </c>
      <c r="AL67" s="50">
        <f t="shared" si="11"/>
        <v>0.94775656279881271</v>
      </c>
      <c r="AM67" s="50">
        <f t="shared" si="12"/>
        <v>0.89824250232821978</v>
      </c>
      <c r="AN67" s="50">
        <f t="shared" si="13"/>
        <v>0.80683959298886188</v>
      </c>
      <c r="AO67" s="50">
        <f t="shared" si="14"/>
        <v>0.6509901288144323</v>
      </c>
      <c r="AP67" s="102"/>
      <c r="AQ67" s="102">
        <f t="shared" si="15"/>
        <v>0.55442485492254501</v>
      </c>
      <c r="AR67">
        <v>21</v>
      </c>
      <c r="AS67" s="106">
        <v>6.9486404833836807E-2</v>
      </c>
      <c r="AT67" s="3">
        <v>8.9583333333333307E-2</v>
      </c>
      <c r="AU67" s="107">
        <f t="shared" si="18"/>
        <v>7.9534869083585064E-2</v>
      </c>
      <c r="AV67" s="106">
        <v>0.59934086629001804</v>
      </c>
      <c r="AW67" s="3"/>
      <c r="AX67" s="112">
        <f t="shared" si="16"/>
        <v>0.59934086629001804</v>
      </c>
      <c r="AY67" s="116">
        <v>0.949397590361445</v>
      </c>
    </row>
    <row r="68" spans="3:51">
      <c r="C68" s="86">
        <f t="shared" si="19"/>
        <v>63</v>
      </c>
      <c r="D68" s="87">
        <f t="shared" si="19"/>
        <v>58</v>
      </c>
      <c r="E68" s="87">
        <f t="shared" si="19"/>
        <v>48</v>
      </c>
      <c r="F68" s="87">
        <f t="shared" si="19"/>
        <v>48</v>
      </c>
      <c r="G68" s="87">
        <f t="shared" si="19"/>
        <v>48</v>
      </c>
      <c r="H68" s="7">
        <f t="shared" si="19"/>
        <v>43</v>
      </c>
      <c r="I68" s="78">
        <f t="shared" si="3"/>
        <v>22</v>
      </c>
      <c r="J68" s="74">
        <f t="shared" si="17"/>
        <v>23</v>
      </c>
      <c r="K68" s="74">
        <f t="shared" si="7"/>
        <v>30</v>
      </c>
      <c r="L68" s="75">
        <f t="shared" si="8"/>
        <v>35</v>
      </c>
      <c r="M68" s="78">
        <f t="shared" si="4"/>
        <v>77.055999999999997</v>
      </c>
      <c r="N68" s="74">
        <f t="shared" si="4"/>
        <v>143.87200000000001</v>
      </c>
      <c r="O68" s="74">
        <f t="shared" si="4"/>
        <v>246.78399999999999</v>
      </c>
      <c r="P68" s="74">
        <f t="shared" si="4"/>
        <v>493.56799999999998</v>
      </c>
      <c r="Q68" s="74">
        <f t="shared" si="4"/>
        <v>987.13599999999997</v>
      </c>
      <c r="R68" s="75">
        <f t="shared" si="4"/>
        <v>1810.4320000000002</v>
      </c>
      <c r="S68" s="73">
        <f>ROUND((8*([1]FSK!$B$25+([1]FSK!$B$26+1)+[1]FSK!$B$27+[1]FSK!$B$28+[1]FSK!$B$30+'UL FRMPL'!L68)/[1]FSK!$B$31)*1000,0)</f>
        <v>7</v>
      </c>
      <c r="U68" s="50">
        <f t="shared" si="5"/>
        <v>2284.0531561461794</v>
      </c>
      <c r="V68" s="74">
        <f t="shared" si="5"/>
        <v>1223.3096085409252</v>
      </c>
      <c r="W68" s="74">
        <f t="shared" si="5"/>
        <v>713.1742738589212</v>
      </c>
      <c r="X68" s="74">
        <f t="shared" si="5"/>
        <v>356.5871369294606</v>
      </c>
      <c r="Y68" s="74">
        <f t="shared" si="5"/>
        <v>178.2935684647303</v>
      </c>
      <c r="Z68" s="75">
        <f t="shared" si="5"/>
        <v>97.214366515837085</v>
      </c>
      <c r="AI68">
        <v>22</v>
      </c>
      <c r="AJ68" s="50">
        <f t="shared" si="9"/>
        <v>0.9860136112121356</v>
      </c>
      <c r="AK68" s="50">
        <f t="shared" si="10"/>
        <v>0.97222284149559646</v>
      </c>
      <c r="AL68" s="50">
        <f t="shared" si="11"/>
        <v>0.94521725352577157</v>
      </c>
      <c r="AM68" s="50">
        <f t="shared" si="12"/>
        <v>0.89343565636280287</v>
      </c>
      <c r="AN68" s="50">
        <f t="shared" si="13"/>
        <v>0.79822727206043231</v>
      </c>
      <c r="AO68" s="50">
        <f t="shared" si="14"/>
        <v>0.63716677786103937</v>
      </c>
      <c r="AP68" s="102"/>
      <c r="AQ68" s="102">
        <f t="shared" si="15"/>
        <v>0.53831294810913843</v>
      </c>
      <c r="AR68">
        <v>22</v>
      </c>
      <c r="AS68" s="106">
        <v>6.6731141199226296E-2</v>
      </c>
      <c r="AT68" s="3">
        <v>7.0057581573896299E-2</v>
      </c>
      <c r="AU68" s="107">
        <f t="shared" si="18"/>
        <v>6.8394361386561298E-2</v>
      </c>
      <c r="AV68" s="106">
        <v>0.57673975214489903</v>
      </c>
      <c r="AW68" s="3"/>
      <c r="AX68" s="112">
        <f t="shared" si="16"/>
        <v>0.57673975214489903</v>
      </c>
      <c r="AY68" s="116">
        <v>0.95433996383363395</v>
      </c>
    </row>
    <row r="69" spans="3:51">
      <c r="C69" s="86">
        <f t="shared" si="19"/>
        <v>63</v>
      </c>
      <c r="D69" s="87">
        <f t="shared" si="19"/>
        <v>58</v>
      </c>
      <c r="E69" s="87">
        <f t="shared" si="19"/>
        <v>53</v>
      </c>
      <c r="F69" s="87">
        <f t="shared" si="19"/>
        <v>48</v>
      </c>
      <c r="G69" s="87">
        <f t="shared" si="19"/>
        <v>48</v>
      </c>
      <c r="H69" s="7">
        <f t="shared" si="19"/>
        <v>48</v>
      </c>
      <c r="I69" s="78">
        <f t="shared" si="3"/>
        <v>23</v>
      </c>
      <c r="J69" s="74">
        <f t="shared" si="17"/>
        <v>24</v>
      </c>
      <c r="K69" s="74">
        <f t="shared" si="7"/>
        <v>31</v>
      </c>
      <c r="L69" s="75">
        <f t="shared" si="8"/>
        <v>36</v>
      </c>
      <c r="M69" s="78">
        <f t="shared" si="4"/>
        <v>77.055999999999997</v>
      </c>
      <c r="N69" s="74">
        <f t="shared" si="4"/>
        <v>143.87200000000001</v>
      </c>
      <c r="O69" s="74">
        <f t="shared" si="4"/>
        <v>267.26400000000001</v>
      </c>
      <c r="P69" s="74">
        <f t="shared" si="4"/>
        <v>493.56799999999998</v>
      </c>
      <c r="Q69" s="74">
        <f t="shared" si="4"/>
        <v>987.13599999999997</v>
      </c>
      <c r="R69" s="75">
        <f t="shared" si="4"/>
        <v>1974.2719999999999</v>
      </c>
      <c r="S69" s="73">
        <f>ROUND((8*([1]FSK!$B$25+([1]FSK!$B$26+1)+[1]FSK!$B$27+[1]FSK!$B$28+[1]FSK!$B$30+'UL FRMPL'!L69)/[1]FSK!$B$31)*1000,0)</f>
        <v>8</v>
      </c>
      <c r="U69" s="50">
        <f t="shared" si="5"/>
        <v>2387.8737541528239</v>
      </c>
      <c r="V69" s="74">
        <f t="shared" si="5"/>
        <v>1278.9145907473307</v>
      </c>
      <c r="W69" s="74">
        <f t="shared" si="5"/>
        <v>688.4578544061302</v>
      </c>
      <c r="X69" s="74">
        <f t="shared" si="5"/>
        <v>372.79564315352701</v>
      </c>
      <c r="Y69" s="74">
        <f t="shared" si="5"/>
        <v>186.3978215767635</v>
      </c>
      <c r="Z69" s="75">
        <f t="shared" si="5"/>
        <v>93.198910788381752</v>
      </c>
      <c r="AI69">
        <v>23</v>
      </c>
      <c r="AJ69" s="50">
        <f t="shared" si="9"/>
        <v>0.98535249389990964</v>
      </c>
      <c r="AK69" s="50">
        <f t="shared" si="10"/>
        <v>0.97091953723477153</v>
      </c>
      <c r="AL69" s="50">
        <f t="shared" si="11"/>
        <v>0.94268474778418287</v>
      </c>
      <c r="AM69" s="50">
        <f t="shared" si="12"/>
        <v>0.88865453370492853</v>
      </c>
      <c r="AN69" s="50">
        <f t="shared" si="13"/>
        <v>0.7897068802743239</v>
      </c>
      <c r="AO69" s="50">
        <f t="shared" si="14"/>
        <v>0.62363695675260533</v>
      </c>
      <c r="AP69" s="102"/>
      <c r="AQ69" s="102">
        <f t="shared" si="15"/>
        <v>0.5226692626224978</v>
      </c>
      <c r="AR69">
        <v>23</v>
      </c>
      <c r="AS69" s="106">
        <v>6.8636796949475595E-2</v>
      </c>
      <c r="AT69" s="3">
        <v>6.5651760228353895E-2</v>
      </c>
      <c r="AU69" s="107">
        <f t="shared" si="18"/>
        <v>6.7144278588914752E-2</v>
      </c>
      <c r="AV69" s="106">
        <v>0.555847568988173</v>
      </c>
      <c r="AW69" s="3"/>
      <c r="AX69" s="112">
        <f t="shared" si="16"/>
        <v>0.555847568988173</v>
      </c>
      <c r="AY69" s="116">
        <v>0.932539682539682</v>
      </c>
    </row>
    <row r="70" spans="3:51">
      <c r="C70" s="86">
        <f t="shared" si="19"/>
        <v>68</v>
      </c>
      <c r="D70" s="87">
        <f t="shared" si="19"/>
        <v>58</v>
      </c>
      <c r="E70" s="87">
        <f t="shared" si="19"/>
        <v>53</v>
      </c>
      <c r="F70" s="87">
        <f t="shared" si="19"/>
        <v>48</v>
      </c>
      <c r="G70" s="87">
        <f t="shared" si="19"/>
        <v>53</v>
      </c>
      <c r="H70" s="7">
        <f t="shared" si="19"/>
        <v>48</v>
      </c>
      <c r="I70" s="78">
        <f t="shared" si="3"/>
        <v>24</v>
      </c>
      <c r="J70" s="74">
        <f t="shared" si="17"/>
        <v>25</v>
      </c>
      <c r="K70" s="74">
        <f t="shared" si="7"/>
        <v>32</v>
      </c>
      <c r="L70" s="75">
        <f t="shared" si="8"/>
        <v>37</v>
      </c>
      <c r="M70" s="78">
        <f t="shared" si="4"/>
        <v>82.176000000000002</v>
      </c>
      <c r="N70" s="74">
        <f t="shared" si="4"/>
        <v>143.87200000000001</v>
      </c>
      <c r="O70" s="74">
        <f t="shared" si="4"/>
        <v>267.26400000000001</v>
      </c>
      <c r="P70" s="74">
        <f t="shared" si="4"/>
        <v>493.56799999999998</v>
      </c>
      <c r="Q70" s="74">
        <f t="shared" si="4"/>
        <v>1069.056</v>
      </c>
      <c r="R70" s="75">
        <f t="shared" si="4"/>
        <v>1974.2719999999999</v>
      </c>
      <c r="S70" s="73">
        <f>ROUND((8*([1]FSK!$B$25+([1]FSK!$B$26+1)+[1]FSK!$B$27+[1]FSK!$B$28+[1]FSK!$B$30+'UL FRMPL'!L70)/[1]FSK!$B$31)*1000,0)</f>
        <v>8</v>
      </c>
      <c r="U70" s="50">
        <f t="shared" si="5"/>
        <v>2336.4485981308412</v>
      </c>
      <c r="V70" s="74">
        <f t="shared" si="5"/>
        <v>1334.5195729537365</v>
      </c>
      <c r="W70" s="74">
        <f t="shared" si="5"/>
        <v>718.39080459770116</v>
      </c>
      <c r="X70" s="74">
        <f t="shared" si="5"/>
        <v>389.00414937759336</v>
      </c>
      <c r="Y70" s="74">
        <f t="shared" si="5"/>
        <v>179.59770114942529</v>
      </c>
      <c r="Z70" s="75">
        <f t="shared" si="5"/>
        <v>97.251037344398341</v>
      </c>
      <c r="AI70">
        <v>24</v>
      </c>
      <c r="AJ70" s="50">
        <f t="shared" si="9"/>
        <v>0.98469181986361376</v>
      </c>
      <c r="AK70" s="50">
        <f t="shared" si="10"/>
        <v>0.96961798010631561</v>
      </c>
      <c r="AL70" s="50">
        <f t="shared" si="11"/>
        <v>0.94015902734545154</v>
      </c>
      <c r="AM70" s="50">
        <f t="shared" si="12"/>
        <v>0.8838989966991454</v>
      </c>
      <c r="AN70" s="50">
        <f t="shared" si="13"/>
        <v>0.78127743636575586</v>
      </c>
      <c r="AO70" s="50">
        <f t="shared" si="14"/>
        <v>0.61039443257424775</v>
      </c>
      <c r="AP70" s="102"/>
      <c r="AQ70" s="102">
        <f t="shared" si="15"/>
        <v>0.50748019168017489</v>
      </c>
      <c r="AR70">
        <v>24</v>
      </c>
      <c r="AS70" s="106">
        <v>6.0922541340295899E-2</v>
      </c>
      <c r="AT70" s="3">
        <v>5.4054054054054002E-2</v>
      </c>
      <c r="AU70" s="107">
        <f t="shared" si="18"/>
        <v>5.748829769717495E-2</v>
      </c>
      <c r="AV70" s="106">
        <v>0.52345371523453699</v>
      </c>
      <c r="AW70" s="3"/>
      <c r="AX70" s="112">
        <f t="shared" si="16"/>
        <v>0.52345371523453699</v>
      </c>
      <c r="AY70" s="116">
        <v>0.94690999585234303</v>
      </c>
    </row>
    <row r="71" spans="3:51">
      <c r="C71" s="86">
        <f t="shared" si="19"/>
        <v>68</v>
      </c>
      <c r="D71" s="87">
        <f t="shared" si="19"/>
        <v>58</v>
      </c>
      <c r="E71" s="87">
        <f t="shared" si="19"/>
        <v>53</v>
      </c>
      <c r="F71" s="87">
        <f t="shared" si="19"/>
        <v>48</v>
      </c>
      <c r="G71" s="87">
        <f t="shared" si="19"/>
        <v>53</v>
      </c>
      <c r="H71" s="7">
        <f t="shared" si="19"/>
        <v>48</v>
      </c>
      <c r="I71" s="78">
        <f t="shared" si="3"/>
        <v>25</v>
      </c>
      <c r="J71" s="74">
        <f t="shared" si="17"/>
        <v>26</v>
      </c>
      <c r="K71" s="74">
        <f t="shared" si="7"/>
        <v>33</v>
      </c>
      <c r="L71" s="75">
        <f t="shared" si="8"/>
        <v>38</v>
      </c>
      <c r="M71" s="78">
        <f t="shared" si="4"/>
        <v>82.176000000000002</v>
      </c>
      <c r="N71" s="74">
        <f t="shared" si="4"/>
        <v>143.87200000000001</v>
      </c>
      <c r="O71" s="74">
        <f t="shared" si="4"/>
        <v>267.26400000000001</v>
      </c>
      <c r="P71" s="74">
        <f t="shared" si="4"/>
        <v>493.56799999999998</v>
      </c>
      <c r="Q71" s="74">
        <f t="shared" si="4"/>
        <v>1069.056</v>
      </c>
      <c r="R71" s="75">
        <f t="shared" si="4"/>
        <v>1974.2719999999999</v>
      </c>
      <c r="S71" s="73">
        <f>ROUND((8*([1]FSK!$B$25+([1]FSK!$B$26+1)+[1]FSK!$B$27+[1]FSK!$B$28+[1]FSK!$B$30+'UL FRMPL'!L71)/[1]FSK!$B$31)*1000,0)</f>
        <v>8</v>
      </c>
      <c r="U71" s="50">
        <f t="shared" si="5"/>
        <v>2433.8006230529595</v>
      </c>
      <c r="V71" s="74">
        <f t="shared" si="5"/>
        <v>1390.1245551601421</v>
      </c>
      <c r="W71" s="74">
        <f t="shared" si="5"/>
        <v>748.32375478927202</v>
      </c>
      <c r="X71" s="74">
        <f t="shared" si="5"/>
        <v>405.21265560165978</v>
      </c>
      <c r="Y71" s="74">
        <f t="shared" si="5"/>
        <v>187.080938697318</v>
      </c>
      <c r="Z71" s="75">
        <f t="shared" si="5"/>
        <v>101.30316390041494</v>
      </c>
      <c r="AI71">
        <v>25</v>
      </c>
      <c r="AJ71" s="50">
        <f t="shared" si="9"/>
        <v>0.98403158880603359</v>
      </c>
      <c r="AK71" s="50">
        <f t="shared" si="10"/>
        <v>0.96831816776812674</v>
      </c>
      <c r="AL71" s="50">
        <f t="shared" si="11"/>
        <v>0.93764007402982208</v>
      </c>
      <c r="AM71" s="50">
        <f t="shared" si="12"/>
        <v>0.8791689084266503</v>
      </c>
      <c r="AN71" s="50">
        <f t="shared" si="13"/>
        <v>0.77293796954410787</v>
      </c>
      <c r="AO71" s="50">
        <f t="shared" si="14"/>
        <v>0.59743310476296818</v>
      </c>
      <c r="AP71" s="102"/>
      <c r="AQ71" s="102">
        <f t="shared" si="15"/>
        <v>0.49273252392068562</v>
      </c>
      <c r="AR71">
        <v>25</v>
      </c>
      <c r="AS71" s="106">
        <v>4.9733570159857902E-2</v>
      </c>
      <c r="AT71" s="3">
        <v>4.1379310344827502E-2</v>
      </c>
      <c r="AU71" s="107">
        <f t="shared" si="18"/>
        <v>4.5556440252342706E-2</v>
      </c>
      <c r="AV71" s="106">
        <v>0.51764705882352902</v>
      </c>
      <c r="AW71" s="3"/>
      <c r="AX71" s="112">
        <f t="shared" si="16"/>
        <v>0.51764705882352902</v>
      </c>
      <c r="AY71" s="116">
        <v>0.94400317712470205</v>
      </c>
    </row>
    <row r="72" spans="3:51">
      <c r="C72" s="86">
        <f t="shared" si="19"/>
        <v>68</v>
      </c>
      <c r="D72" s="87">
        <f t="shared" si="19"/>
        <v>63</v>
      </c>
      <c r="E72" s="87">
        <f t="shared" si="19"/>
        <v>53</v>
      </c>
      <c r="F72" s="87">
        <f t="shared" si="19"/>
        <v>48</v>
      </c>
      <c r="G72" s="87">
        <f t="shared" si="19"/>
        <v>53</v>
      </c>
      <c r="H72" s="7">
        <f t="shared" si="19"/>
        <v>48</v>
      </c>
      <c r="I72" s="78">
        <f t="shared" si="3"/>
        <v>26</v>
      </c>
      <c r="J72" s="74">
        <f t="shared" si="17"/>
        <v>27</v>
      </c>
      <c r="K72" s="74">
        <f t="shared" si="7"/>
        <v>34</v>
      </c>
      <c r="L72" s="75">
        <f t="shared" si="8"/>
        <v>39</v>
      </c>
      <c r="M72" s="78">
        <f t="shared" si="4"/>
        <v>82.176000000000002</v>
      </c>
      <c r="N72" s="74">
        <f t="shared" si="4"/>
        <v>154.11199999999999</v>
      </c>
      <c r="O72" s="74">
        <f t="shared" si="4"/>
        <v>267.26400000000001</v>
      </c>
      <c r="P72" s="74">
        <f t="shared" si="4"/>
        <v>493.56799999999998</v>
      </c>
      <c r="Q72" s="74">
        <f t="shared" si="4"/>
        <v>1069.056</v>
      </c>
      <c r="R72" s="75">
        <f t="shared" si="4"/>
        <v>1974.2719999999999</v>
      </c>
      <c r="S72" s="73">
        <f>ROUND((8*([1]FSK!$B$25+([1]FSK!$B$26+1)+[1]FSK!$B$27+[1]FSK!$B$28+[1]FSK!$B$30+'UL FRMPL'!L72)/[1]FSK!$B$31)*1000,0)</f>
        <v>8</v>
      </c>
      <c r="U72" s="50">
        <f t="shared" si="5"/>
        <v>2531.1526479750778</v>
      </c>
      <c r="V72" s="74">
        <f t="shared" si="5"/>
        <v>1349.6677740863788</v>
      </c>
      <c r="W72" s="74">
        <f t="shared" si="5"/>
        <v>778.25670498084287</v>
      </c>
      <c r="X72" s="74">
        <f t="shared" si="5"/>
        <v>421.42116182572613</v>
      </c>
      <c r="Y72" s="74">
        <f t="shared" si="5"/>
        <v>194.56417624521072</v>
      </c>
      <c r="Z72" s="75">
        <f t="shared" si="5"/>
        <v>105.35529045643153</v>
      </c>
      <c r="AI72">
        <v>26</v>
      </c>
      <c r="AJ72" s="50">
        <f t="shared" si="9"/>
        <v>0.98337180043015404</v>
      </c>
      <c r="AK72" s="50">
        <f t="shared" si="10"/>
        <v>0.96702009788124266</v>
      </c>
      <c r="AL72" s="50">
        <f t="shared" si="11"/>
        <v>0.93512786970624806</v>
      </c>
      <c r="AM72" s="50">
        <f t="shared" si="12"/>
        <v>0.87446413270134571</v>
      </c>
      <c r="AN72" s="50">
        <f t="shared" si="13"/>
        <v>0.76468751938111679</v>
      </c>
      <c r="AO72" s="50">
        <f t="shared" si="14"/>
        <v>0.58474700229724585</v>
      </c>
      <c r="AP72" s="102"/>
      <c r="AQ72" s="102">
        <f t="shared" si="15"/>
        <v>0.47841343191234875</v>
      </c>
      <c r="AR72">
        <v>26</v>
      </c>
      <c r="AS72" s="106">
        <v>3.8683127572016397E-2</v>
      </c>
      <c r="AT72" s="3">
        <v>3.5234899328859003E-2</v>
      </c>
      <c r="AU72" s="107">
        <f t="shared" si="18"/>
        <v>3.69590134504377E-2</v>
      </c>
      <c r="AV72" s="106">
        <v>0.499028371550719</v>
      </c>
      <c r="AW72" s="3"/>
      <c r="AX72" s="112">
        <f t="shared" si="16"/>
        <v>0.499028371550719</v>
      </c>
      <c r="AY72" s="116">
        <v>0.94340374651255399</v>
      </c>
    </row>
    <row r="73" spans="3:51">
      <c r="C73" s="86">
        <f t="shared" si="19"/>
        <v>68</v>
      </c>
      <c r="D73" s="87">
        <f t="shared" si="19"/>
        <v>63</v>
      </c>
      <c r="E73" s="87">
        <f t="shared" si="19"/>
        <v>58</v>
      </c>
      <c r="F73" s="87">
        <f t="shared" si="19"/>
        <v>53</v>
      </c>
      <c r="G73" s="87">
        <f t="shared" si="19"/>
        <v>53</v>
      </c>
      <c r="H73" s="7">
        <f t="shared" si="19"/>
        <v>48</v>
      </c>
      <c r="I73" s="78">
        <f t="shared" si="3"/>
        <v>27</v>
      </c>
      <c r="J73" s="74">
        <f t="shared" si="17"/>
        <v>28</v>
      </c>
      <c r="K73" s="74">
        <f t="shared" si="7"/>
        <v>35</v>
      </c>
      <c r="L73" s="75">
        <f t="shared" si="8"/>
        <v>40</v>
      </c>
      <c r="M73" s="78">
        <f t="shared" si="4"/>
        <v>82.176000000000002</v>
      </c>
      <c r="N73" s="74">
        <f t="shared" si="4"/>
        <v>154.11199999999999</v>
      </c>
      <c r="O73" s="74">
        <f t="shared" si="4"/>
        <v>287.74400000000003</v>
      </c>
      <c r="P73" s="74">
        <f t="shared" si="4"/>
        <v>534.52800000000002</v>
      </c>
      <c r="Q73" s="74">
        <f t="shared" si="4"/>
        <v>1069.056</v>
      </c>
      <c r="R73" s="75">
        <f t="shared" si="4"/>
        <v>1974.2719999999999</v>
      </c>
      <c r="S73" s="73">
        <f>ROUND((8*([1]FSK!$B$25+([1]FSK!$B$26+1)+[1]FSK!$B$27+[1]FSK!$B$28+[1]FSK!$B$30+'UL FRMPL'!L73)/[1]FSK!$B$31)*1000,0)</f>
        <v>8</v>
      </c>
      <c r="U73" s="50">
        <f t="shared" si="5"/>
        <v>2628.5046728971961</v>
      </c>
      <c r="V73" s="74">
        <f t="shared" si="5"/>
        <v>1401.5780730897011</v>
      </c>
      <c r="W73" s="74">
        <f t="shared" si="5"/>
        <v>750.66725978647685</v>
      </c>
      <c r="X73" s="74">
        <f t="shared" si="5"/>
        <v>404.09482758620686</v>
      </c>
      <c r="Y73" s="74">
        <f t="shared" si="5"/>
        <v>202.04741379310343</v>
      </c>
      <c r="Z73" s="75">
        <f t="shared" si="5"/>
        <v>109.40741701244814</v>
      </c>
      <c r="AI73">
        <v>27</v>
      </c>
      <c r="AJ73" s="50">
        <f t="shared" si="9"/>
        <v>0.98271245443915911</v>
      </c>
      <c r="AK73" s="50">
        <f t="shared" si="10"/>
        <v>0.9657237681098364</v>
      </c>
      <c r="AL73" s="50">
        <f t="shared" si="11"/>
        <v>0.93262239629226096</v>
      </c>
      <c r="AM73" s="50">
        <f t="shared" si="12"/>
        <v>0.86978453406591916</v>
      </c>
      <c r="AN73" s="50">
        <f t="shared" si="13"/>
        <v>0.75652513570026803</v>
      </c>
      <c r="AO73" s="50">
        <f t="shared" si="14"/>
        <v>0.57233028094630889</v>
      </c>
      <c r="AP73" s="102"/>
      <c r="AQ73" s="102">
        <f t="shared" si="15"/>
        <v>0.46451046099606347</v>
      </c>
      <c r="AR73">
        <v>27</v>
      </c>
      <c r="AS73" s="106">
        <v>2.2761760242792101E-2</v>
      </c>
      <c r="AT73" s="3">
        <v>3.9772727272727203E-2</v>
      </c>
      <c r="AU73" s="107">
        <f t="shared" si="18"/>
        <v>3.1267243757759654E-2</v>
      </c>
      <c r="AV73" s="106">
        <v>0.49848254931714697</v>
      </c>
      <c r="AW73" s="3"/>
      <c r="AX73" s="112">
        <f t="shared" si="16"/>
        <v>0.49848254931714697</v>
      </c>
      <c r="AY73" s="116">
        <v>0.92738051130048105</v>
      </c>
    </row>
    <row r="74" spans="3:51">
      <c r="C74" s="86">
        <f t="shared" si="19"/>
        <v>73</v>
      </c>
      <c r="D74" s="87">
        <f t="shared" si="19"/>
        <v>63</v>
      </c>
      <c r="E74" s="87">
        <f t="shared" si="19"/>
        <v>58</v>
      </c>
      <c r="F74" s="87">
        <f t="shared" si="19"/>
        <v>53</v>
      </c>
      <c r="G74" s="87">
        <f t="shared" si="19"/>
        <v>58</v>
      </c>
      <c r="H74" s="7">
        <f t="shared" si="19"/>
        <v>53</v>
      </c>
      <c r="I74" s="78">
        <f t="shared" si="3"/>
        <v>28</v>
      </c>
      <c r="J74" s="74">
        <f t="shared" si="17"/>
        <v>29</v>
      </c>
      <c r="K74" s="74">
        <f t="shared" si="7"/>
        <v>36</v>
      </c>
      <c r="L74" s="75">
        <f t="shared" si="8"/>
        <v>41</v>
      </c>
      <c r="M74" s="78">
        <f t="shared" si="4"/>
        <v>87.295999999999992</v>
      </c>
      <c r="N74" s="74">
        <f t="shared" si="4"/>
        <v>154.11199999999999</v>
      </c>
      <c r="O74" s="74">
        <f t="shared" si="4"/>
        <v>287.74400000000003</v>
      </c>
      <c r="P74" s="74">
        <f t="shared" si="4"/>
        <v>534.52800000000002</v>
      </c>
      <c r="Q74" s="74">
        <f t="shared" si="4"/>
        <v>1150.9760000000001</v>
      </c>
      <c r="R74" s="75">
        <f t="shared" si="4"/>
        <v>2138.1120000000001</v>
      </c>
      <c r="S74" s="73">
        <f>ROUND((8*([1]FSK!$B$25+([1]FSK!$B$26+1)+[1]FSK!$B$27+[1]FSK!$B$28+[1]FSK!$B$30+'UL FRMPL'!L74)/[1]FSK!$B$31)*1000,0)</f>
        <v>8</v>
      </c>
      <c r="U74" s="50">
        <f t="shared" si="5"/>
        <v>2565.9824046920821</v>
      </c>
      <c r="V74" s="74">
        <f t="shared" si="5"/>
        <v>1453.4883720930234</v>
      </c>
      <c r="W74" s="74">
        <f t="shared" si="5"/>
        <v>778.46975088967963</v>
      </c>
      <c r="X74" s="74">
        <f t="shared" si="5"/>
        <v>419.06130268199234</v>
      </c>
      <c r="Y74" s="74">
        <f t="shared" si="5"/>
        <v>194.61743772241991</v>
      </c>
      <c r="Z74" s="75">
        <f t="shared" si="5"/>
        <v>104.76532567049809</v>
      </c>
      <c r="AI74">
        <v>28</v>
      </c>
      <c r="AJ74" s="50">
        <f t="shared" si="9"/>
        <v>0.98205355053643195</v>
      </c>
      <c r="AK74" s="50">
        <f t="shared" si="10"/>
        <v>0.96442917612121237</v>
      </c>
      <c r="AL74" s="50">
        <f t="shared" si="11"/>
        <v>0.93012363575384049</v>
      </c>
      <c r="AM74" s="50">
        <f t="shared" si="12"/>
        <v>0.86512997778794298</v>
      </c>
      <c r="AN74" s="50">
        <f t="shared" si="13"/>
        <v>0.74844987846736666</v>
      </c>
      <c r="AO74" s="50">
        <f t="shared" si="14"/>
        <v>0.56017722057781594</v>
      </c>
      <c r="AP74" s="102"/>
      <c r="AQ74" s="102">
        <f t="shared" si="15"/>
        <v>0.45101151845232285</v>
      </c>
      <c r="AR74">
        <v>28</v>
      </c>
      <c r="AS74" s="106">
        <v>3.4405385190725501E-2</v>
      </c>
      <c r="AT74" s="3">
        <v>3.5398230088495498E-2</v>
      </c>
      <c r="AU74" s="107">
        <f t="shared" si="18"/>
        <v>3.4901807639610496E-2</v>
      </c>
      <c r="AV74" s="106">
        <v>0.48058950395398897</v>
      </c>
      <c r="AW74" s="3"/>
      <c r="AX74" s="112">
        <f t="shared" si="16"/>
        <v>0.48058950395398897</v>
      </c>
      <c r="AY74" s="116">
        <v>0.92911392405063198</v>
      </c>
    </row>
    <row r="75" spans="3:51">
      <c r="C75" s="86">
        <f t="shared" si="19"/>
        <v>73</v>
      </c>
      <c r="D75" s="87">
        <f t="shared" si="19"/>
        <v>63</v>
      </c>
      <c r="E75" s="87">
        <f t="shared" si="19"/>
        <v>58</v>
      </c>
      <c r="F75" s="87">
        <f t="shared" si="19"/>
        <v>53</v>
      </c>
      <c r="G75" s="87">
        <f t="shared" si="19"/>
        <v>58</v>
      </c>
      <c r="H75" s="7">
        <f t="shared" si="19"/>
        <v>53</v>
      </c>
      <c r="I75" s="78">
        <f t="shared" si="3"/>
        <v>29</v>
      </c>
      <c r="J75" s="74">
        <f t="shared" si="17"/>
        <v>30</v>
      </c>
      <c r="K75" s="74">
        <f t="shared" si="7"/>
        <v>37</v>
      </c>
      <c r="L75" s="75">
        <f t="shared" si="8"/>
        <v>42</v>
      </c>
      <c r="M75" s="78">
        <f t="shared" si="4"/>
        <v>87.295999999999992</v>
      </c>
      <c r="N75" s="74">
        <f t="shared" si="4"/>
        <v>154.11199999999999</v>
      </c>
      <c r="O75" s="74">
        <f t="shared" si="4"/>
        <v>287.74400000000003</v>
      </c>
      <c r="P75" s="74">
        <f t="shared" si="4"/>
        <v>534.52800000000002</v>
      </c>
      <c r="Q75" s="74">
        <f t="shared" si="4"/>
        <v>1150.9760000000001</v>
      </c>
      <c r="R75" s="75">
        <f t="shared" si="4"/>
        <v>2138.1120000000001</v>
      </c>
      <c r="S75" s="73">
        <f>ROUND((8*([1]FSK!$B$25+([1]FSK!$B$26+1)+[1]FSK!$B$27+[1]FSK!$B$28+[1]FSK!$B$30+'UL FRMPL'!L75)/[1]FSK!$B$31)*1000,0)</f>
        <v>8</v>
      </c>
      <c r="U75" s="50">
        <f t="shared" si="5"/>
        <v>2657.6246334310854</v>
      </c>
      <c r="V75" s="74">
        <f t="shared" si="5"/>
        <v>1505.3986710963457</v>
      </c>
      <c r="W75" s="74">
        <f t="shared" si="5"/>
        <v>806.27224199288253</v>
      </c>
      <c r="X75" s="74">
        <f t="shared" si="5"/>
        <v>434.02777777777777</v>
      </c>
      <c r="Y75" s="74">
        <f t="shared" si="5"/>
        <v>201.56806049822063</v>
      </c>
      <c r="Z75" s="75">
        <f t="shared" si="5"/>
        <v>108.50694444444444</v>
      </c>
      <c r="AI75">
        <v>29</v>
      </c>
      <c r="AJ75" s="50">
        <f t="shared" si="9"/>
        <v>0.98139508842555467</v>
      </c>
      <c r="AK75" s="50">
        <f t="shared" si="10"/>
        <v>0.96313631958580226</v>
      </c>
      <c r="AL75" s="50">
        <f t="shared" si="11"/>
        <v>0.92763157010528452</v>
      </c>
      <c r="AM75" s="50">
        <f t="shared" si="12"/>
        <v>0.86050032985599545</v>
      </c>
      <c r="AN75" s="50">
        <f t="shared" si="13"/>
        <v>0.7404608176822769</v>
      </c>
      <c r="AO75" s="50">
        <f t="shared" si="14"/>
        <v>0.5482822225227062</v>
      </c>
      <c r="AP75" s="102"/>
      <c r="AQ75" s="102">
        <f t="shared" si="15"/>
        <v>0.43790486298304016</v>
      </c>
      <c r="AR75">
        <v>29</v>
      </c>
      <c r="AS75" s="106">
        <v>3.3022254127781703E-2</v>
      </c>
      <c r="AT75" s="3">
        <v>2.04081632653061E-2</v>
      </c>
      <c r="AU75" s="107">
        <f t="shared" si="18"/>
        <v>2.6715208696543903E-2</v>
      </c>
      <c r="AV75" s="106">
        <v>0.47729600546261503</v>
      </c>
      <c r="AW75" s="3"/>
      <c r="AX75" s="112">
        <f t="shared" si="16"/>
        <v>0.47729600546261503</v>
      </c>
      <c r="AY75" s="116">
        <v>0.94327506243310699</v>
      </c>
    </row>
    <row r="76" spans="3:51">
      <c r="C76" s="86">
        <f t="shared" si="19"/>
        <v>73</v>
      </c>
      <c r="D76" s="87">
        <f t="shared" si="19"/>
        <v>68</v>
      </c>
      <c r="E76" s="87">
        <f t="shared" si="19"/>
        <v>58</v>
      </c>
      <c r="F76" s="87">
        <f t="shared" si="19"/>
        <v>53</v>
      </c>
      <c r="G76" s="87">
        <f t="shared" si="19"/>
        <v>58</v>
      </c>
      <c r="H76" s="7">
        <f t="shared" si="19"/>
        <v>53</v>
      </c>
      <c r="I76" s="78">
        <f t="shared" si="3"/>
        <v>30</v>
      </c>
      <c r="J76" s="74">
        <f t="shared" si="17"/>
        <v>31</v>
      </c>
      <c r="K76" s="74">
        <f t="shared" si="7"/>
        <v>38</v>
      </c>
      <c r="L76" s="75">
        <f t="shared" si="8"/>
        <v>43</v>
      </c>
      <c r="M76" s="78">
        <f t="shared" si="4"/>
        <v>87.295999999999992</v>
      </c>
      <c r="N76" s="74">
        <f t="shared" si="4"/>
        <v>164.352</v>
      </c>
      <c r="O76" s="74">
        <f t="shared" si="4"/>
        <v>287.74400000000003</v>
      </c>
      <c r="P76" s="74">
        <f t="shared" si="4"/>
        <v>534.52800000000002</v>
      </c>
      <c r="Q76" s="74">
        <f t="shared" si="4"/>
        <v>1150.9760000000001</v>
      </c>
      <c r="R76" s="75">
        <f t="shared" si="4"/>
        <v>2138.1120000000001</v>
      </c>
      <c r="S76" s="73">
        <f>ROUND((8*([1]FSK!$B$25+([1]FSK!$B$26+1)+[1]FSK!$B$27+[1]FSK!$B$28+[1]FSK!$B$30+'UL FRMPL'!L76)/[1]FSK!$B$31)*1000,0)</f>
        <v>9</v>
      </c>
      <c r="U76" s="50">
        <f t="shared" si="5"/>
        <v>2749.2668621700882</v>
      </c>
      <c r="V76" s="74">
        <f t="shared" si="5"/>
        <v>1460.2803738317757</v>
      </c>
      <c r="W76" s="74">
        <f t="shared" si="5"/>
        <v>834.07473309608531</v>
      </c>
      <c r="X76" s="74">
        <f t="shared" si="5"/>
        <v>448.9942528735632</v>
      </c>
      <c r="Y76" s="74">
        <f t="shared" si="5"/>
        <v>208.51868327402133</v>
      </c>
      <c r="Z76" s="75">
        <f t="shared" si="5"/>
        <v>112.2485632183908</v>
      </c>
      <c r="AI76" s="100">
        <v>30</v>
      </c>
      <c r="AJ76" s="50">
        <f t="shared" si="9"/>
        <v>0.98073706781030778</v>
      </c>
      <c r="AK76" s="50">
        <f t="shared" si="10"/>
        <v>0.96184519617716024</v>
      </c>
      <c r="AL76" s="50">
        <f t="shared" si="11"/>
        <v>0.92514618140907989</v>
      </c>
      <c r="AM76" s="50">
        <f t="shared" si="12"/>
        <v>0.85589545697580205</v>
      </c>
      <c r="AN76" s="50">
        <f t="shared" si="13"/>
        <v>0.73255703327181709</v>
      </c>
      <c r="AO76" s="50">
        <f t="shared" si="14"/>
        <v>0.53663980699600611</v>
      </c>
      <c r="AP76" s="102"/>
      <c r="AQ76" s="102">
        <f t="shared" si="15"/>
        <v>0.42517909449903885</v>
      </c>
      <c r="AR76">
        <v>30</v>
      </c>
      <c r="AS76" s="106">
        <v>1.8089725036179401E-2</v>
      </c>
      <c r="AT76" s="3">
        <v>2.20537560303239E-2</v>
      </c>
      <c r="AU76" s="107">
        <f t="shared" si="18"/>
        <v>2.0071740533251649E-2</v>
      </c>
      <c r="AV76" s="106">
        <v>0.45451559934318497</v>
      </c>
      <c r="AW76" s="3"/>
      <c r="AX76" s="112">
        <f t="shared" si="16"/>
        <v>0.45451559934318497</v>
      </c>
      <c r="AY76" s="116">
        <v>0.93049551047555701</v>
      </c>
    </row>
    <row r="77" spans="3:51">
      <c r="C77" s="86">
        <f t="shared" si="19"/>
        <v>78</v>
      </c>
      <c r="D77" s="87">
        <f t="shared" si="19"/>
        <v>68</v>
      </c>
      <c r="E77" s="87">
        <f t="shared" si="19"/>
        <v>58</v>
      </c>
      <c r="F77" s="87">
        <f t="shared" si="19"/>
        <v>53</v>
      </c>
      <c r="G77" s="87">
        <f t="shared" si="19"/>
        <v>58</v>
      </c>
      <c r="H77" s="7">
        <f t="shared" si="19"/>
        <v>53</v>
      </c>
      <c r="I77" s="78">
        <f t="shared" si="3"/>
        <v>31</v>
      </c>
      <c r="J77" s="80">
        <f t="shared" si="17"/>
        <v>32</v>
      </c>
      <c r="K77" s="80">
        <f t="shared" si="7"/>
        <v>39</v>
      </c>
      <c r="L77" s="81">
        <f t="shared" si="8"/>
        <v>44</v>
      </c>
      <c r="M77" s="82">
        <f t="shared" si="4"/>
        <v>92.415999999999997</v>
      </c>
      <c r="N77" s="80">
        <f t="shared" si="4"/>
        <v>164.352</v>
      </c>
      <c r="O77" s="80">
        <f t="shared" si="4"/>
        <v>287.74400000000003</v>
      </c>
      <c r="P77" s="80">
        <f t="shared" si="4"/>
        <v>534.52800000000002</v>
      </c>
      <c r="Q77" s="80">
        <f t="shared" si="4"/>
        <v>1150.9760000000001</v>
      </c>
      <c r="R77" s="81">
        <f t="shared" si="4"/>
        <v>2138.1120000000001</v>
      </c>
      <c r="S77" s="73">
        <f>ROUND((8*([1]FSK!$B$25+([1]FSK!$B$26+1)+[1]FSK!$B$27+[1]FSK!$B$28+[1]FSK!$B$30+'UL FRMPL'!L77)/[1]FSK!$B$31)*1000,0)</f>
        <v>9</v>
      </c>
      <c r="U77" s="50">
        <f t="shared" si="5"/>
        <v>2683.5180055401661</v>
      </c>
      <c r="V77" s="74">
        <f t="shared" si="5"/>
        <v>1508.9563862928348</v>
      </c>
      <c r="W77" s="74">
        <f t="shared" si="5"/>
        <v>861.87722419928821</v>
      </c>
      <c r="X77" s="74">
        <f t="shared" si="5"/>
        <v>463.96072796934862</v>
      </c>
      <c r="Y77" s="74">
        <f t="shared" si="5"/>
        <v>215.46930604982205</v>
      </c>
      <c r="Z77" s="75">
        <f t="shared" si="5"/>
        <v>115.99018199233716</v>
      </c>
      <c r="AI77">
        <v>31</v>
      </c>
      <c r="AJ77" s="50">
        <f t="shared" si="9"/>
        <v>0.98007948839467074</v>
      </c>
      <c r="AK77" s="50">
        <f t="shared" si="10"/>
        <v>0.96055580357195947</v>
      </c>
      <c r="AL77" s="50">
        <f t="shared" si="11"/>
        <v>0.92266745177577281</v>
      </c>
      <c r="AM77" s="50">
        <f t="shared" si="12"/>
        <v>0.85131522656639813</v>
      </c>
      <c r="AN77" s="50">
        <f t="shared" si="13"/>
        <v>0.72473761498379774</v>
      </c>
      <c r="AO77" s="50">
        <f t="shared" si="14"/>
        <v>0.52524461057240335</v>
      </c>
      <c r="AP77" s="102"/>
      <c r="AQ77" s="102">
        <f t="shared" si="15"/>
        <v>0.41282314420432459</v>
      </c>
      <c r="AR77">
        <v>31</v>
      </c>
      <c r="AS77" s="106">
        <v>1.6982364467668098E-2</v>
      </c>
      <c r="AT77" s="3">
        <v>1.59500693481276E-2</v>
      </c>
      <c r="AU77" s="107">
        <f t="shared" si="18"/>
        <v>1.6466216907897849E-2</v>
      </c>
      <c r="AV77" s="106">
        <v>0.449622579586478</v>
      </c>
      <c r="AW77" s="3"/>
      <c r="AX77" s="112">
        <f t="shared" si="16"/>
        <v>0.449622579586478</v>
      </c>
      <c r="AY77" s="116">
        <v>0.93011811023622004</v>
      </c>
    </row>
    <row r="78" spans="3:51">
      <c r="C78" s="86">
        <f t="shared" ref="C78:H93" si="20">IF($K78&gt;VLOOKUP(C$33,$U$31:$W$38,2),"", 8 + MAX(CEILING((8*$L78-4*C$34+28+16*$C$39-20*$C$40)/(4*(C$34-2*IF(C$34&gt;10,1,$C$42))),1)*($C$41+4),0))</f>
        <v>78</v>
      </c>
      <c r="D78" s="87">
        <f t="shared" si="20"/>
        <v>68</v>
      </c>
      <c r="E78" s="87">
        <f t="shared" si="20"/>
        <v>63</v>
      </c>
      <c r="F78" s="87">
        <f t="shared" si="20"/>
        <v>58</v>
      </c>
      <c r="G78" s="87">
        <f t="shared" si="20"/>
        <v>58</v>
      </c>
      <c r="H78" s="7">
        <f t="shared" si="20"/>
        <v>53</v>
      </c>
      <c r="I78" s="78">
        <f t="shared" si="3"/>
        <v>32</v>
      </c>
      <c r="J78" s="74">
        <f t="shared" si="17"/>
        <v>33</v>
      </c>
      <c r="K78" s="74">
        <f t="shared" si="7"/>
        <v>40</v>
      </c>
      <c r="L78" s="75">
        <f t="shared" si="8"/>
        <v>45</v>
      </c>
      <c r="M78" s="78">
        <f t="shared" si="4"/>
        <v>92.415999999999997</v>
      </c>
      <c r="N78" s="74">
        <f t="shared" si="4"/>
        <v>164.352</v>
      </c>
      <c r="O78" s="74">
        <f t="shared" si="4"/>
        <v>308.22399999999999</v>
      </c>
      <c r="P78" s="74">
        <f t="shared" si="4"/>
        <v>575.48800000000006</v>
      </c>
      <c r="Q78" s="74">
        <f t="shared" si="4"/>
        <v>1150.9760000000001</v>
      </c>
      <c r="R78" s="75">
        <f t="shared" si="4"/>
        <v>2138.1120000000001</v>
      </c>
      <c r="S78" s="73">
        <f>ROUND((8*([1]FSK!$B$25+([1]FSK!$B$26+1)+[1]FSK!$B$27+[1]FSK!$B$28+[1]FSK!$B$30+'UL FRMPL'!L78)/[1]FSK!$B$31)*1000,0)</f>
        <v>9</v>
      </c>
      <c r="U78" s="50">
        <f t="shared" si="5"/>
        <v>2770.0831024930749</v>
      </c>
      <c r="V78" s="74">
        <f t="shared" si="5"/>
        <v>1557.632398753894</v>
      </c>
      <c r="W78" s="74">
        <f t="shared" si="5"/>
        <v>830.56478405315613</v>
      </c>
      <c r="X78" s="74">
        <f t="shared" si="5"/>
        <v>444.8398576512455</v>
      </c>
      <c r="Y78" s="74">
        <f t="shared" si="5"/>
        <v>222.41992882562275</v>
      </c>
      <c r="Z78" s="75">
        <f t="shared" si="5"/>
        <v>119.73180076628353</v>
      </c>
      <c r="AI78">
        <v>32</v>
      </c>
      <c r="AJ78" s="50">
        <f t="shared" si="9"/>
        <v>0.97942234988282129</v>
      </c>
      <c r="AK78" s="50">
        <f t="shared" si="10"/>
        <v>0.95926813944998757</v>
      </c>
      <c r="AL78" s="50">
        <f t="shared" si="11"/>
        <v>0.92019536336384089</v>
      </c>
      <c r="AM78" s="50">
        <f t="shared" si="12"/>
        <v>0.84675950675631118</v>
      </c>
      <c r="AN78" s="50">
        <f t="shared" si="13"/>
        <v>0.71700166228219142</v>
      </c>
      <c r="AO78" s="50">
        <f t="shared" si="14"/>
        <v>0.51409138371542562</v>
      </c>
      <c r="AP78" s="102"/>
      <c r="AQ78" s="102">
        <f t="shared" si="15"/>
        <v>0.40082626496851398</v>
      </c>
      <c r="AR78">
        <v>32</v>
      </c>
      <c r="AS78" s="106">
        <v>1.2928248222365799E-2</v>
      </c>
      <c r="AT78" s="3">
        <v>2.20440881763527E-2</v>
      </c>
      <c r="AU78" s="107">
        <f t="shared" si="18"/>
        <v>1.7486168199359248E-2</v>
      </c>
      <c r="AV78" s="106">
        <v>0.44234527687296399</v>
      </c>
      <c r="AW78" s="3"/>
      <c r="AX78" s="112">
        <f t="shared" si="16"/>
        <v>0.44234527687296399</v>
      </c>
      <c r="AY78" s="116">
        <v>0.92604101926662497</v>
      </c>
    </row>
    <row r="79" spans="3:51">
      <c r="C79" s="86">
        <f t="shared" si="20"/>
        <v>78</v>
      </c>
      <c r="D79" s="87">
        <f t="shared" si="20"/>
        <v>68</v>
      </c>
      <c r="E79" s="87">
        <f t="shared" si="20"/>
        <v>63</v>
      </c>
      <c r="F79" s="87">
        <f t="shared" si="20"/>
        <v>58</v>
      </c>
      <c r="G79" s="87">
        <f t="shared" si="20"/>
        <v>63</v>
      </c>
      <c r="H79" s="7">
        <f t="shared" si="20"/>
        <v>58</v>
      </c>
      <c r="I79" s="78">
        <f t="shared" si="3"/>
        <v>33</v>
      </c>
      <c r="J79" s="74">
        <f t="shared" si="17"/>
        <v>34</v>
      </c>
      <c r="K79" s="74">
        <f t="shared" si="7"/>
        <v>41</v>
      </c>
      <c r="L79" s="75">
        <f t="shared" si="8"/>
        <v>46</v>
      </c>
      <c r="M79" s="78">
        <f t="shared" si="4"/>
        <v>92.415999999999997</v>
      </c>
      <c r="N79" s="74">
        <f t="shared" si="4"/>
        <v>164.352</v>
      </c>
      <c r="O79" s="74">
        <f t="shared" si="4"/>
        <v>308.22399999999999</v>
      </c>
      <c r="P79" s="74">
        <f t="shared" si="4"/>
        <v>575.48800000000006</v>
      </c>
      <c r="Q79" s="74">
        <f t="shared" si="4"/>
        <v>1232.896</v>
      </c>
      <c r="R79" s="75">
        <f t="shared" si="4"/>
        <v>2301.9520000000002</v>
      </c>
      <c r="S79" s="73">
        <f>ROUND((8*([1]FSK!$B$25+([1]FSK!$B$26+1)+[1]FSK!$B$27+[1]FSK!$B$28+[1]FSK!$B$30+'UL FRMPL'!L79)/[1]FSK!$B$31)*1000,0)</f>
        <v>9</v>
      </c>
      <c r="U79" s="50">
        <f t="shared" si="5"/>
        <v>2856.6481994459837</v>
      </c>
      <c r="V79" s="74">
        <f t="shared" si="5"/>
        <v>1606.3084112149531</v>
      </c>
      <c r="W79" s="74">
        <f t="shared" si="5"/>
        <v>856.51993355481727</v>
      </c>
      <c r="X79" s="74">
        <f t="shared" si="5"/>
        <v>458.74110320284694</v>
      </c>
      <c r="Y79" s="74">
        <f t="shared" si="5"/>
        <v>214.12998338870432</v>
      </c>
      <c r="Z79" s="75">
        <f t="shared" si="5"/>
        <v>114.68527580071174</v>
      </c>
      <c r="AI79">
        <v>33</v>
      </c>
      <c r="AJ79" s="50">
        <f t="shared" si="9"/>
        <v>0.97876565197913568</v>
      </c>
      <c r="AK79" s="50">
        <f t="shared" si="10"/>
        <v>0.95798220149414248</v>
      </c>
      <c r="AL79" s="50">
        <f t="shared" si="11"/>
        <v>0.91772989837956387</v>
      </c>
      <c r="AM79" s="50">
        <f t="shared" si="12"/>
        <v>0.84222816637976461</v>
      </c>
      <c r="AN79" s="50">
        <f t="shared" si="13"/>
        <v>0.70934828424342056</v>
      </c>
      <c r="AO79" s="50">
        <f t="shared" si="14"/>
        <v>0.50317498835908447</v>
      </c>
      <c r="AP79" s="102"/>
      <c r="AQ79" s="102">
        <f t="shared" ref="AQ79:AQ110" si="21">EXP(-2*($AI79-1)*$AL$43*($AL$41*H$35)/1000)</f>
        <v>0.38917802197904561</v>
      </c>
      <c r="AR79">
        <v>33</v>
      </c>
      <c r="AS79" s="106">
        <v>1.90355329949238E-2</v>
      </c>
      <c r="AT79" s="3">
        <v>1.08974358974358E-2</v>
      </c>
      <c r="AU79" s="107">
        <f t="shared" si="18"/>
        <v>1.49664844461798E-2</v>
      </c>
      <c r="AV79" s="106">
        <v>0.42963885429638798</v>
      </c>
      <c r="AW79" s="3"/>
      <c r="AX79" s="112">
        <f t="shared" ref="AX79:AX100" si="22">AVERAGE(AV79:AW79)</f>
        <v>0.42963885429638798</v>
      </c>
      <c r="AY79" s="116">
        <v>0.91865019584212104</v>
      </c>
    </row>
    <row r="80" spans="3:51">
      <c r="C80" s="86">
        <f t="shared" si="20"/>
        <v>78</v>
      </c>
      <c r="D80" s="87">
        <f t="shared" si="20"/>
        <v>73</v>
      </c>
      <c r="E80" s="87">
        <f t="shared" si="20"/>
        <v>63</v>
      </c>
      <c r="F80" s="87">
        <f t="shared" si="20"/>
        <v>58</v>
      </c>
      <c r="G80" s="87">
        <f t="shared" si="20"/>
        <v>63</v>
      </c>
      <c r="H80" s="7">
        <f t="shared" si="20"/>
        <v>58</v>
      </c>
      <c r="I80" s="78">
        <f t="shared" si="3"/>
        <v>34</v>
      </c>
      <c r="J80" s="74">
        <f t="shared" si="17"/>
        <v>35</v>
      </c>
      <c r="K80" s="74">
        <f t="shared" si="7"/>
        <v>42</v>
      </c>
      <c r="L80" s="75">
        <f t="shared" si="8"/>
        <v>47</v>
      </c>
      <c r="M80" s="78">
        <f t="shared" si="4"/>
        <v>92.415999999999997</v>
      </c>
      <c r="N80" s="74">
        <f t="shared" si="4"/>
        <v>174.59199999999998</v>
      </c>
      <c r="O80" s="74">
        <f t="shared" si="4"/>
        <v>308.22399999999999</v>
      </c>
      <c r="P80" s="74">
        <f t="shared" si="4"/>
        <v>575.48800000000006</v>
      </c>
      <c r="Q80" s="74">
        <f t="shared" si="4"/>
        <v>1232.896</v>
      </c>
      <c r="R80" s="75">
        <f t="shared" si="4"/>
        <v>2301.9520000000002</v>
      </c>
      <c r="S80" s="73">
        <f>ROUND((8*([1]FSK!$B$25+([1]FSK!$B$26+1)+[1]FSK!$B$27+[1]FSK!$B$28+[1]FSK!$B$30+'UL FRMPL'!L80)/[1]FSK!$B$31)*1000,0)</f>
        <v>9</v>
      </c>
      <c r="U80" s="50">
        <f t="shared" si="5"/>
        <v>2943.213296398892</v>
      </c>
      <c r="V80" s="74">
        <f t="shared" si="5"/>
        <v>1557.9178885630499</v>
      </c>
      <c r="W80" s="74">
        <f t="shared" si="5"/>
        <v>882.47508305647841</v>
      </c>
      <c r="X80" s="74">
        <f t="shared" si="5"/>
        <v>472.64234875444834</v>
      </c>
      <c r="Y80" s="74">
        <f t="shared" si="5"/>
        <v>220.6187707641196</v>
      </c>
      <c r="Z80" s="75">
        <f t="shared" si="5"/>
        <v>118.16058718861208</v>
      </c>
      <c r="AI80">
        <v>34</v>
      </c>
      <c r="AJ80" s="50">
        <f t="shared" si="9"/>
        <v>0.97810939438818822</v>
      </c>
      <c r="AK80" s="50">
        <f t="shared" si="10"/>
        <v>0.95669798739042833</v>
      </c>
      <c r="AL80" s="50">
        <f t="shared" si="11"/>
        <v>0.91527103907689611</v>
      </c>
      <c r="AM80" s="50">
        <f t="shared" si="12"/>
        <v>0.83772107497290116</v>
      </c>
      <c r="AN80" s="50">
        <f t="shared" si="13"/>
        <v>0.70177659945375304</v>
      </c>
      <c r="AO80" s="50">
        <f t="shared" si="14"/>
        <v>0.49249039554087337</v>
      </c>
      <c r="AP80" s="102"/>
      <c r="AQ80" s="102">
        <f t="shared" si="21"/>
        <v>0.37786828366504399</v>
      </c>
      <c r="AR80">
        <v>34</v>
      </c>
      <c r="AS80" s="106">
        <v>1.30272952853598E-2</v>
      </c>
      <c r="AT80" s="3">
        <v>1.1189634864546501E-2</v>
      </c>
      <c r="AU80" s="107">
        <f t="shared" si="18"/>
        <v>1.210846507495315E-2</v>
      </c>
      <c r="AV80" s="106">
        <v>0.423971377459749</v>
      </c>
      <c r="AW80" s="3"/>
      <c r="AX80" s="112">
        <f t="shared" si="22"/>
        <v>0.423971377459749</v>
      </c>
      <c r="AY80" s="116">
        <v>0.90469208211143604</v>
      </c>
    </row>
    <row r="81" spans="3:51">
      <c r="C81" s="86">
        <f t="shared" si="20"/>
        <v>83</v>
      </c>
      <c r="D81" s="87">
        <f t="shared" si="20"/>
        <v>73</v>
      </c>
      <c r="E81" s="87">
        <f t="shared" si="20"/>
        <v>63</v>
      </c>
      <c r="F81" s="87">
        <f t="shared" si="20"/>
        <v>58</v>
      </c>
      <c r="G81" s="87">
        <f t="shared" si="20"/>
        <v>63</v>
      </c>
      <c r="H81" s="7">
        <f t="shared" si="20"/>
        <v>58</v>
      </c>
      <c r="I81" s="78">
        <f t="shared" si="3"/>
        <v>35</v>
      </c>
      <c r="J81" s="74">
        <f t="shared" si="17"/>
        <v>36</v>
      </c>
      <c r="K81" s="74">
        <f t="shared" si="7"/>
        <v>43</v>
      </c>
      <c r="L81" s="75">
        <f t="shared" si="8"/>
        <v>48</v>
      </c>
      <c r="M81" s="78">
        <f t="shared" si="4"/>
        <v>97.536000000000001</v>
      </c>
      <c r="N81" s="74">
        <f t="shared" si="4"/>
        <v>174.59199999999998</v>
      </c>
      <c r="O81" s="74">
        <f t="shared" si="4"/>
        <v>308.22399999999999</v>
      </c>
      <c r="P81" s="74">
        <f t="shared" si="4"/>
        <v>575.48800000000006</v>
      </c>
      <c r="Q81" s="74">
        <f t="shared" si="4"/>
        <v>1232.896</v>
      </c>
      <c r="R81" s="75">
        <f t="shared" si="4"/>
        <v>2301.9520000000002</v>
      </c>
      <c r="S81" s="73">
        <f>ROUND((8*([1]FSK!$B$25+([1]FSK!$B$26+1)+[1]FSK!$B$27+[1]FSK!$B$28+[1]FSK!$B$30+'UL FRMPL'!L81)/[1]FSK!$B$31)*1000,0)</f>
        <v>9</v>
      </c>
      <c r="U81" s="50">
        <f t="shared" si="5"/>
        <v>2870.7349081364828</v>
      </c>
      <c r="V81" s="74">
        <f t="shared" si="5"/>
        <v>1603.7390029325516</v>
      </c>
      <c r="W81" s="74">
        <f t="shared" si="5"/>
        <v>908.43023255813955</v>
      </c>
      <c r="X81" s="74">
        <f t="shared" si="5"/>
        <v>486.54359430604978</v>
      </c>
      <c r="Y81" s="74">
        <f t="shared" si="5"/>
        <v>227.10755813953489</v>
      </c>
      <c r="Z81" s="75">
        <f t="shared" si="5"/>
        <v>121.63589857651245</v>
      </c>
      <c r="AI81">
        <v>35</v>
      </c>
      <c r="AJ81" s="50">
        <f t="shared" si="9"/>
        <v>0.97745357681475142</v>
      </c>
      <c r="AK81" s="50">
        <f t="shared" si="10"/>
        <v>0.95541549482795107</v>
      </c>
      <c r="AL81" s="50">
        <f t="shared" si="11"/>
        <v>0.91281876775733872</v>
      </c>
      <c r="AM81" s="50">
        <f t="shared" si="12"/>
        <v>0.83323810277002619</v>
      </c>
      <c r="AN81" s="50">
        <f t="shared" si="13"/>
        <v>0.69428573590779274</v>
      </c>
      <c r="AO81" s="50">
        <f t="shared" si="14"/>
        <v>0.48203268308502534</v>
      </c>
      <c r="AP81" s="102"/>
      <c r="AQ81" s="102">
        <f t="shared" si="21"/>
        <v>0.36688721288494036</v>
      </c>
      <c r="AR81">
        <v>35</v>
      </c>
      <c r="AS81" s="106">
        <v>7.4349442379182101E-3</v>
      </c>
      <c r="AT81" s="3">
        <v>1.3059701492537301E-2</v>
      </c>
      <c r="AU81" s="107">
        <f t="shared" si="18"/>
        <v>1.0247322865227755E-2</v>
      </c>
      <c r="AV81" s="106">
        <v>0.41795023696682398</v>
      </c>
      <c r="AW81" s="3"/>
      <c r="AX81" s="112">
        <f t="shared" si="22"/>
        <v>0.41795023696682398</v>
      </c>
      <c r="AY81" s="116">
        <v>0.90207209764405305</v>
      </c>
    </row>
    <row r="82" spans="3:51">
      <c r="C82" s="86">
        <f t="shared" si="20"/>
        <v>83</v>
      </c>
      <c r="D82" s="87">
        <f t="shared" si="20"/>
        <v>73</v>
      </c>
      <c r="E82" s="87">
        <f t="shared" si="20"/>
        <v>68</v>
      </c>
      <c r="F82" s="87">
        <f t="shared" si="20"/>
        <v>58</v>
      </c>
      <c r="G82" s="87">
        <f t="shared" si="20"/>
        <v>63</v>
      </c>
      <c r="H82" s="7">
        <f t="shared" si="20"/>
        <v>58</v>
      </c>
      <c r="I82" s="78">
        <f t="shared" si="3"/>
        <v>36</v>
      </c>
      <c r="J82" s="74">
        <f>J81+1</f>
        <v>37</v>
      </c>
      <c r="K82" s="74">
        <f t="shared" si="7"/>
        <v>44</v>
      </c>
      <c r="L82" s="75">
        <f t="shared" si="8"/>
        <v>49</v>
      </c>
      <c r="M82" s="78">
        <f t="shared" si="4"/>
        <v>97.536000000000001</v>
      </c>
      <c r="N82" s="74">
        <f t="shared" si="4"/>
        <v>174.59199999999998</v>
      </c>
      <c r="O82" s="74">
        <f t="shared" si="4"/>
        <v>328.70400000000001</v>
      </c>
      <c r="P82" s="74">
        <f t="shared" si="4"/>
        <v>575.48800000000006</v>
      </c>
      <c r="Q82" s="74">
        <f t="shared" si="4"/>
        <v>1232.896</v>
      </c>
      <c r="R82" s="75">
        <f t="shared" si="4"/>
        <v>2301.9520000000002</v>
      </c>
      <c r="S82" s="73">
        <f>ROUND((8*([1]FSK!$B$25+([1]FSK!$B$26+1)+[1]FSK!$B$27+[1]FSK!$B$28+[1]FSK!$B$30+'UL FRMPL'!L82)/[1]FSK!$B$31)*1000,0)</f>
        <v>10</v>
      </c>
      <c r="U82" s="50">
        <f t="shared" si="5"/>
        <v>2952.7559055118109</v>
      </c>
      <c r="V82" s="74">
        <f t="shared" si="5"/>
        <v>1649.560117302053</v>
      </c>
      <c r="W82" s="74">
        <f t="shared" si="5"/>
        <v>876.1682242990654</v>
      </c>
      <c r="X82" s="74">
        <f t="shared" si="5"/>
        <v>500.44483985765117</v>
      </c>
      <c r="Y82" s="74">
        <f t="shared" si="5"/>
        <v>233.59634551495017</v>
      </c>
      <c r="Z82" s="75">
        <f t="shared" si="5"/>
        <v>125.11120996441279</v>
      </c>
      <c r="AI82">
        <v>36</v>
      </c>
      <c r="AJ82" s="50">
        <f t="shared" si="9"/>
        <v>0.97679819896379561</v>
      </c>
      <c r="AK82" s="50">
        <f t="shared" si="10"/>
        <v>0.95413472149891487</v>
      </c>
      <c r="AL82" s="50">
        <f t="shared" si="11"/>
        <v>0.91037306676981178</v>
      </c>
      <c r="AM82" s="50">
        <f t="shared" si="12"/>
        <v>0.82877912069987225</v>
      </c>
      <c r="AN82" s="50">
        <f t="shared" si="13"/>
        <v>0.68687483090805335</v>
      </c>
      <c r="AO82" s="50">
        <f t="shared" si="14"/>
        <v>0.47179703333496686</v>
      </c>
      <c r="AP82" s="102"/>
      <c r="AQ82" s="102">
        <f t="shared" si="21"/>
        <v>0.35622525837018754</v>
      </c>
      <c r="AR82">
        <v>36</v>
      </c>
      <c r="AS82" s="106">
        <v>1.20336943441636E-2</v>
      </c>
      <c r="AT82" s="3">
        <v>1.4032946918852899E-2</v>
      </c>
      <c r="AU82" s="107">
        <f t="shared" si="18"/>
        <v>1.3033320631508249E-2</v>
      </c>
      <c r="AV82" s="106">
        <v>0.39885386819484198</v>
      </c>
      <c r="AW82" s="3"/>
      <c r="AX82" s="112">
        <f t="shared" si="22"/>
        <v>0.39885386819484198</v>
      </c>
      <c r="AY82" s="116">
        <v>0.91094931391766998</v>
      </c>
    </row>
    <row r="83" spans="3:51">
      <c r="C83" s="86">
        <f t="shared" si="20"/>
        <v>83</v>
      </c>
      <c r="D83" s="87">
        <f t="shared" si="20"/>
        <v>73</v>
      </c>
      <c r="E83" s="87">
        <f t="shared" si="20"/>
        <v>68</v>
      </c>
      <c r="F83" s="87">
        <f t="shared" si="20"/>
        <v>63</v>
      </c>
      <c r="G83" s="87">
        <f t="shared" si="20"/>
        <v>68</v>
      </c>
      <c r="H83" s="7">
        <f t="shared" si="20"/>
        <v>58</v>
      </c>
      <c r="I83" s="78">
        <f t="shared" si="3"/>
        <v>37</v>
      </c>
      <c r="J83" s="74">
        <f t="shared" si="17"/>
        <v>38</v>
      </c>
      <c r="K83" s="74">
        <f t="shared" si="7"/>
        <v>45</v>
      </c>
      <c r="L83" s="75">
        <f t="shared" si="8"/>
        <v>50</v>
      </c>
      <c r="M83" s="78">
        <f t="shared" si="4"/>
        <v>97.536000000000001</v>
      </c>
      <c r="N83" s="74">
        <f t="shared" si="4"/>
        <v>174.59199999999998</v>
      </c>
      <c r="O83" s="74">
        <f t="shared" si="4"/>
        <v>328.70400000000001</v>
      </c>
      <c r="P83" s="74">
        <f t="shared" si="4"/>
        <v>616.44799999999998</v>
      </c>
      <c r="Q83" s="74">
        <f t="shared" si="4"/>
        <v>1314.816</v>
      </c>
      <c r="R83" s="75">
        <f t="shared" si="4"/>
        <v>2301.9520000000002</v>
      </c>
      <c r="S83" s="73">
        <f>ROUND((8*([1]FSK!$B$25+([1]FSK!$B$26+1)+[1]FSK!$B$27+[1]FSK!$B$28+[1]FSK!$B$30+'UL FRMPL'!L83)/[1]FSK!$B$31)*1000,0)</f>
        <v>10</v>
      </c>
      <c r="U83" s="50">
        <f t="shared" si="5"/>
        <v>3034.7769028871389</v>
      </c>
      <c r="V83" s="74">
        <f t="shared" si="5"/>
        <v>1695.3812316715544</v>
      </c>
      <c r="W83" s="74">
        <f t="shared" si="5"/>
        <v>900.50623052959497</v>
      </c>
      <c r="X83" s="74">
        <f t="shared" si="5"/>
        <v>480.17026578073092</v>
      </c>
      <c r="Y83" s="74">
        <f t="shared" si="5"/>
        <v>225.12655763239874</v>
      </c>
      <c r="Z83" s="75">
        <f t="shared" si="5"/>
        <v>128.58652135231316</v>
      </c>
      <c r="AI83">
        <v>37</v>
      </c>
      <c r="AJ83" s="50">
        <f t="shared" si="9"/>
        <v>0.97614326054048906</v>
      </c>
      <c r="AK83" s="50">
        <f t="shared" si="10"/>
        <v>0.95285566509861719</v>
      </c>
      <c r="AL83" s="50">
        <f t="shared" si="11"/>
        <v>0.90793391851052807</v>
      </c>
      <c r="AM83" s="50">
        <f t="shared" si="12"/>
        <v>0.82434400038188227</v>
      </c>
      <c r="AN83" s="50">
        <f t="shared" si="13"/>
        <v>0.67954303096560476</v>
      </c>
      <c r="AO83" s="50">
        <f t="shared" si="14"/>
        <v>0.46177873093392091</v>
      </c>
      <c r="AP83" s="102"/>
      <c r="AQ83" s="102">
        <f t="shared" si="21"/>
        <v>0.34587314641762368</v>
      </c>
      <c r="AR83">
        <v>37</v>
      </c>
      <c r="AS83" s="106">
        <v>1.0944700460829401E-2</v>
      </c>
      <c r="AT83" s="3">
        <v>1.25298329355608E-2</v>
      </c>
      <c r="AU83" s="107">
        <f t="shared" si="18"/>
        <v>1.17372666981951E-2</v>
      </c>
      <c r="AV83" s="106">
        <v>0.38649972781709302</v>
      </c>
      <c r="AW83" s="3"/>
      <c r="AX83" s="112">
        <f t="shared" si="22"/>
        <v>0.38649972781709302</v>
      </c>
      <c r="AY83" s="116">
        <v>0.89880794701986699</v>
      </c>
    </row>
    <row r="84" spans="3:51">
      <c r="C84" s="86">
        <f t="shared" si="20"/>
        <v>88</v>
      </c>
      <c r="D84" s="87">
        <f t="shared" si="20"/>
        <v>78</v>
      </c>
      <c r="E84" s="87">
        <f t="shared" si="20"/>
        <v>68</v>
      </c>
      <c r="F84" s="87">
        <f t="shared" si="20"/>
        <v>63</v>
      </c>
      <c r="G84" s="87">
        <f t="shared" si="20"/>
        <v>68</v>
      </c>
      <c r="H84" s="7">
        <f t="shared" si="20"/>
        <v>63</v>
      </c>
      <c r="I84" s="78">
        <f t="shared" si="3"/>
        <v>38</v>
      </c>
      <c r="J84" s="74">
        <f t="shared" si="17"/>
        <v>39</v>
      </c>
      <c r="K84" s="74">
        <f t="shared" si="7"/>
        <v>46</v>
      </c>
      <c r="L84" s="75">
        <f t="shared" si="8"/>
        <v>51</v>
      </c>
      <c r="M84" s="78">
        <f t="shared" si="4"/>
        <v>102.65599999999999</v>
      </c>
      <c r="N84" s="74">
        <f t="shared" si="4"/>
        <v>184.83199999999999</v>
      </c>
      <c r="O84" s="74">
        <f t="shared" si="4"/>
        <v>328.70400000000001</v>
      </c>
      <c r="P84" s="74">
        <f t="shared" si="4"/>
        <v>616.44799999999998</v>
      </c>
      <c r="Q84" s="74">
        <f t="shared" si="4"/>
        <v>1314.816</v>
      </c>
      <c r="R84" s="75">
        <f t="shared" si="4"/>
        <v>2465.7919999999999</v>
      </c>
      <c r="S84" s="73">
        <f>ROUND((8*([1]FSK!$B$25+([1]FSK!$B$26+1)+[1]FSK!$B$27+[1]FSK!$B$28+[1]FSK!$B$30+'UL FRMPL'!L84)/[1]FSK!$B$31)*1000,0)</f>
        <v>10</v>
      </c>
      <c r="U84" s="50">
        <f t="shared" si="5"/>
        <v>2961.3466334164591</v>
      </c>
      <c r="V84" s="74">
        <f t="shared" si="5"/>
        <v>1644.7368421052631</v>
      </c>
      <c r="W84" s="74">
        <f t="shared" si="5"/>
        <v>924.84423676012455</v>
      </c>
      <c r="X84" s="74">
        <f t="shared" si="5"/>
        <v>493.14784053156149</v>
      </c>
      <c r="Y84" s="74">
        <f t="shared" si="5"/>
        <v>231.21105919003114</v>
      </c>
      <c r="Z84" s="75">
        <f t="shared" si="5"/>
        <v>123.28696013289037</v>
      </c>
      <c r="AI84">
        <v>38</v>
      </c>
      <c r="AJ84" s="50">
        <f t="shared" si="9"/>
        <v>0.97548876125019779</v>
      </c>
      <c r="AK84" s="50">
        <f t="shared" si="10"/>
        <v>0.95157832332544534</v>
      </c>
      <c r="AL84" s="50">
        <f t="shared" si="11"/>
        <v>0.90550130542286578</v>
      </c>
      <c r="AM84" s="50">
        <f t="shared" si="12"/>
        <v>0.81993261412251395</v>
      </c>
      <c r="AN84" s="50">
        <f t="shared" si="13"/>
        <v>0.67228949170177943</v>
      </c>
      <c r="AO84" s="50">
        <f t="shared" si="14"/>
        <v>0.45197316065263693</v>
      </c>
      <c r="AP84" s="102"/>
      <c r="AQ84" s="102">
        <f t="shared" si="21"/>
        <v>0.33582187282326259</v>
      </c>
      <c r="AR84">
        <v>38</v>
      </c>
      <c r="AS84" s="106">
        <v>1.3296398891966699E-2</v>
      </c>
      <c r="AT84" s="3">
        <v>9.2592592592592501E-3</v>
      </c>
      <c r="AU84" s="107">
        <f t="shared" si="18"/>
        <v>1.1277829075612974E-2</v>
      </c>
      <c r="AV84" s="106">
        <v>0.37123215230036999</v>
      </c>
      <c r="AW84" s="3"/>
      <c r="AX84" s="112">
        <f t="shared" si="22"/>
        <v>0.37123215230036999</v>
      </c>
      <c r="AY84" s="116">
        <v>0.90241977906365001</v>
      </c>
    </row>
    <row r="85" spans="3:51">
      <c r="C85" s="86">
        <f t="shared" si="20"/>
        <v>88</v>
      </c>
      <c r="D85" s="87">
        <f t="shared" si="20"/>
        <v>78</v>
      </c>
      <c r="E85" s="87">
        <f t="shared" si="20"/>
        <v>68</v>
      </c>
      <c r="F85" s="87">
        <f t="shared" si="20"/>
        <v>63</v>
      </c>
      <c r="G85" s="87">
        <f t="shared" si="20"/>
        <v>68</v>
      </c>
      <c r="H85" s="7">
        <f t="shared" si="20"/>
        <v>63</v>
      </c>
      <c r="I85" s="78">
        <f t="shared" si="3"/>
        <v>39</v>
      </c>
      <c r="J85" s="74">
        <f t="shared" si="17"/>
        <v>40</v>
      </c>
      <c r="K85" s="74">
        <f t="shared" si="7"/>
        <v>47</v>
      </c>
      <c r="L85" s="75">
        <f t="shared" si="8"/>
        <v>52</v>
      </c>
      <c r="M85" s="78">
        <f t="shared" si="4"/>
        <v>102.65599999999999</v>
      </c>
      <c r="N85" s="74">
        <f t="shared" si="4"/>
        <v>184.83199999999999</v>
      </c>
      <c r="O85" s="74">
        <f t="shared" si="4"/>
        <v>328.70400000000001</v>
      </c>
      <c r="P85" s="74">
        <f t="shared" si="4"/>
        <v>616.44799999999998</v>
      </c>
      <c r="Q85" s="74">
        <f t="shared" si="4"/>
        <v>1314.816</v>
      </c>
      <c r="R85" s="75">
        <f t="shared" si="4"/>
        <v>2465.7919999999999</v>
      </c>
      <c r="S85" s="73">
        <f>ROUND((8*([1]FSK!$B$25+([1]FSK!$B$26+1)+[1]FSK!$B$27+[1]FSK!$B$28+[1]FSK!$B$30+'UL FRMPL'!L85)/[1]FSK!$B$31)*1000,0)</f>
        <v>10</v>
      </c>
      <c r="U85" s="50">
        <f t="shared" si="5"/>
        <v>3039.2768079800503</v>
      </c>
      <c r="V85" s="74">
        <f t="shared" si="5"/>
        <v>1688.0193905817175</v>
      </c>
      <c r="W85" s="74">
        <f t="shared" si="5"/>
        <v>949.18224299065423</v>
      </c>
      <c r="X85" s="74">
        <f t="shared" si="5"/>
        <v>506.12541528239205</v>
      </c>
      <c r="Y85" s="74">
        <f t="shared" si="5"/>
        <v>237.29556074766356</v>
      </c>
      <c r="Z85" s="75">
        <f t="shared" si="5"/>
        <v>126.53135382059801</v>
      </c>
      <c r="AI85">
        <v>39</v>
      </c>
      <c r="AJ85" s="50">
        <f t="shared" si="9"/>
        <v>0.974834700798485</v>
      </c>
      <c r="AK85" s="50">
        <f t="shared" si="10"/>
        <v>0.95030269388087185</v>
      </c>
      <c r="AL85" s="50">
        <f t="shared" si="11"/>
        <v>0.903075209997242</v>
      </c>
      <c r="AM85" s="50">
        <f t="shared" si="12"/>
        <v>0.81554483491156271</v>
      </c>
      <c r="AN85" s="50">
        <f t="shared" si="13"/>
        <v>0.66511337775092816</v>
      </c>
      <c r="AO85" s="50">
        <f t="shared" si="14"/>
        <v>0.44237580526324877</v>
      </c>
      <c r="AP85" s="102"/>
      <c r="AQ85" s="102">
        <f t="shared" si="21"/>
        <v>0.32606269505049107</v>
      </c>
      <c r="AR85">
        <v>39</v>
      </c>
      <c r="AS85" s="106">
        <v>9.8092643051771108E-3</v>
      </c>
      <c r="AT85" s="3">
        <v>1.27777777777777E-2</v>
      </c>
      <c r="AU85" s="107">
        <f t="shared" si="18"/>
        <v>1.1293521041477406E-2</v>
      </c>
      <c r="AV85" s="106">
        <v>0.34556962025316401</v>
      </c>
      <c r="AW85" s="3"/>
      <c r="AX85" s="112">
        <f t="shared" si="22"/>
        <v>0.34556962025316401</v>
      </c>
      <c r="AY85" s="116">
        <v>0.902111801242236</v>
      </c>
    </row>
    <row r="86" spans="3:51">
      <c r="C86" s="86">
        <f t="shared" si="20"/>
        <v>88</v>
      </c>
      <c r="D86" s="87">
        <f t="shared" si="20"/>
        <v>78</v>
      </c>
      <c r="E86" s="87">
        <f t="shared" si="20"/>
        <v>68</v>
      </c>
      <c r="F86" s="87">
        <f t="shared" si="20"/>
        <v>63</v>
      </c>
      <c r="G86" s="87">
        <f t="shared" si="20"/>
        <v>68</v>
      </c>
      <c r="H86" s="7">
        <f t="shared" si="20"/>
        <v>63</v>
      </c>
      <c r="I86" s="78">
        <f t="shared" si="3"/>
        <v>40</v>
      </c>
      <c r="J86" s="74">
        <f t="shared" si="17"/>
        <v>41</v>
      </c>
      <c r="K86" s="74">
        <f t="shared" si="7"/>
        <v>48</v>
      </c>
      <c r="L86" s="75">
        <f t="shared" si="8"/>
        <v>53</v>
      </c>
      <c r="M86" s="78">
        <f t="shared" si="4"/>
        <v>102.65599999999999</v>
      </c>
      <c r="N86" s="74">
        <f t="shared" si="4"/>
        <v>184.83199999999999</v>
      </c>
      <c r="O86" s="74">
        <f t="shared" si="4"/>
        <v>328.70400000000001</v>
      </c>
      <c r="P86" s="74">
        <f t="shared" si="4"/>
        <v>616.44799999999998</v>
      </c>
      <c r="Q86" s="74">
        <f t="shared" si="4"/>
        <v>1314.816</v>
      </c>
      <c r="R86" s="75">
        <f t="shared" si="4"/>
        <v>2465.7919999999999</v>
      </c>
      <c r="S86" s="73">
        <f>ROUND((8*([1]FSK!$B$25+([1]FSK!$B$26+1)+[1]FSK!$B$27+[1]FSK!$B$28+[1]FSK!$B$30+'UL FRMPL'!L86)/[1]FSK!$B$31)*1000,0)</f>
        <v>10</v>
      </c>
      <c r="U86" s="50">
        <f t="shared" si="5"/>
        <v>3117.2069825436411</v>
      </c>
      <c r="V86" s="74">
        <f t="shared" si="5"/>
        <v>1731.3019390581719</v>
      </c>
      <c r="W86" s="74">
        <f t="shared" si="5"/>
        <v>973.5202492211838</v>
      </c>
      <c r="X86" s="74">
        <f t="shared" si="5"/>
        <v>519.10299003322257</v>
      </c>
      <c r="Y86" s="74">
        <f t="shared" si="5"/>
        <v>243.38006230529595</v>
      </c>
      <c r="Z86" s="75">
        <f t="shared" si="5"/>
        <v>129.77574750830564</v>
      </c>
      <c r="AI86">
        <v>40</v>
      </c>
      <c r="AJ86" s="50">
        <f t="shared" si="9"/>
        <v>0.97418107889111183</v>
      </c>
      <c r="AK86" s="50">
        <f t="shared" si="10"/>
        <v>0.94902877446945066</v>
      </c>
      <c r="AL86" s="50">
        <f t="shared" si="11"/>
        <v>0.90065561477098743</v>
      </c>
      <c r="AM86" s="50">
        <f t="shared" si="12"/>
        <v>0.81118053641850518</v>
      </c>
      <c r="AN86" s="50">
        <f t="shared" si="13"/>
        <v>0.65801386266421391</v>
      </c>
      <c r="AO86" s="50">
        <f t="shared" si="14"/>
        <v>0.4329822434582789</v>
      </c>
      <c r="AP86" s="102"/>
      <c r="AQ86" s="102">
        <f t="shared" si="21"/>
        <v>0.31658712462586497</v>
      </c>
      <c r="AR86">
        <v>40</v>
      </c>
      <c r="AS86" s="106">
        <v>6.5146579804560203E-3</v>
      </c>
      <c r="AT86" s="3">
        <v>7.0460704607046001E-3</v>
      </c>
      <c r="AU86" s="107">
        <f t="shared" si="18"/>
        <v>6.7803642205803098E-3</v>
      </c>
      <c r="AV86" s="106">
        <v>0.35984848484848397</v>
      </c>
      <c r="AW86" s="3"/>
      <c r="AX86" s="112">
        <f t="shared" si="22"/>
        <v>0.35984848484848397</v>
      </c>
      <c r="AY86" s="116">
        <v>0.89662179324358604</v>
      </c>
    </row>
    <row r="87" spans="3:51">
      <c r="C87" s="86">
        <f t="shared" si="20"/>
        <v>88</v>
      </c>
      <c r="D87" s="87">
        <f t="shared" si="20"/>
        <v>78</v>
      </c>
      <c r="E87" s="87">
        <f t="shared" si="20"/>
        <v>73</v>
      </c>
      <c r="F87" s="87">
        <f t="shared" si="20"/>
        <v>63</v>
      </c>
      <c r="G87" s="87">
        <f t="shared" si="20"/>
        <v>68</v>
      </c>
      <c r="H87" s="7">
        <f t="shared" si="20"/>
        <v>63</v>
      </c>
      <c r="I87" s="78">
        <f t="shared" si="3"/>
        <v>41</v>
      </c>
      <c r="J87" s="74">
        <f t="shared" si="17"/>
        <v>42</v>
      </c>
      <c r="K87" s="74">
        <f t="shared" si="7"/>
        <v>49</v>
      </c>
      <c r="L87" s="75">
        <f t="shared" si="8"/>
        <v>54</v>
      </c>
      <c r="M87" s="78">
        <f t="shared" si="4"/>
        <v>102.65599999999999</v>
      </c>
      <c r="N87" s="74">
        <f t="shared" si="4"/>
        <v>184.83199999999999</v>
      </c>
      <c r="O87" s="74">
        <f t="shared" si="4"/>
        <v>349.18399999999997</v>
      </c>
      <c r="P87" s="74">
        <f t="shared" si="4"/>
        <v>616.44799999999998</v>
      </c>
      <c r="Q87" s="74">
        <f t="shared" si="4"/>
        <v>1314.816</v>
      </c>
      <c r="R87" s="75">
        <f t="shared" si="4"/>
        <v>2465.7919999999999</v>
      </c>
      <c r="S87" s="73">
        <f>ROUND((8*([1]FSK!$B$25+([1]FSK!$B$26+1)+[1]FSK!$B$27+[1]FSK!$B$28+[1]FSK!$B$30+'UL FRMPL'!L87)/[1]FSK!$B$31)*1000,0)</f>
        <v>10</v>
      </c>
      <c r="U87" s="50">
        <f t="shared" si="5"/>
        <v>3195.1371571072323</v>
      </c>
      <c r="V87" s="74">
        <f t="shared" si="5"/>
        <v>1774.5844875346261</v>
      </c>
      <c r="W87" s="74">
        <f t="shared" si="5"/>
        <v>939.3328445747801</v>
      </c>
      <c r="X87" s="74">
        <f t="shared" si="5"/>
        <v>532.08056478405319</v>
      </c>
      <c r="Y87" s="74">
        <f t="shared" si="5"/>
        <v>249.46456386292834</v>
      </c>
      <c r="Z87" s="75">
        <f t="shared" si="5"/>
        <v>133.0201411960133</v>
      </c>
      <c r="AI87">
        <v>41</v>
      </c>
      <c r="AJ87" s="50">
        <f t="shared" si="9"/>
        <v>0.97352789523403627</v>
      </c>
      <c r="AK87" s="50">
        <f t="shared" si="10"/>
        <v>0.94775656279881271</v>
      </c>
      <c r="AL87" s="50">
        <f t="shared" si="11"/>
        <v>0.89824250232821978</v>
      </c>
      <c r="AM87" s="50">
        <f t="shared" si="12"/>
        <v>0.80683959298886188</v>
      </c>
      <c r="AN87" s="50">
        <f t="shared" si="13"/>
        <v>0.6509901288144323</v>
      </c>
      <c r="AO87" s="50">
        <f t="shared" si="14"/>
        <v>0.42378814781383123</v>
      </c>
      <c r="AP87" s="102"/>
      <c r="AQ87" s="102">
        <f t="shared" si="21"/>
        <v>0.30738691975588511</v>
      </c>
      <c r="AR87">
        <v>41</v>
      </c>
      <c r="AS87" s="106">
        <v>5.4054054054053996E-3</v>
      </c>
      <c r="AT87" s="3">
        <v>9.7087378640776604E-3</v>
      </c>
      <c r="AU87" s="107">
        <f t="shared" si="18"/>
        <v>7.5570716347415304E-3</v>
      </c>
      <c r="AV87" s="106">
        <v>0.33422786045376901</v>
      </c>
      <c r="AW87" s="3"/>
      <c r="AX87" s="112">
        <f t="shared" si="22"/>
        <v>0.33422786045376901</v>
      </c>
      <c r="AY87" s="116">
        <v>0.909246575342465</v>
      </c>
    </row>
    <row r="88" spans="3:51">
      <c r="C88" s="86">
        <f t="shared" si="20"/>
        <v>93</v>
      </c>
      <c r="D88" s="87">
        <f t="shared" si="20"/>
        <v>83</v>
      </c>
      <c r="E88" s="87">
        <f t="shared" si="20"/>
        <v>73</v>
      </c>
      <c r="F88" s="87">
        <f t="shared" si="20"/>
        <v>68</v>
      </c>
      <c r="G88" s="87">
        <f t="shared" si="20"/>
        <v>73</v>
      </c>
      <c r="H88" s="7">
        <f t="shared" si="20"/>
        <v>63</v>
      </c>
      <c r="I88" s="78">
        <f t="shared" si="3"/>
        <v>42</v>
      </c>
      <c r="J88" s="74">
        <f t="shared" si="17"/>
        <v>43</v>
      </c>
      <c r="K88" s="74">
        <f t="shared" si="7"/>
        <v>50</v>
      </c>
      <c r="L88" s="75">
        <f t="shared" si="8"/>
        <v>55</v>
      </c>
      <c r="M88" s="78">
        <f t="shared" si="4"/>
        <v>107.776</v>
      </c>
      <c r="N88" s="74">
        <f t="shared" si="4"/>
        <v>195.072</v>
      </c>
      <c r="O88" s="74">
        <f t="shared" si="4"/>
        <v>349.18399999999997</v>
      </c>
      <c r="P88" s="74">
        <f t="shared" ref="P88:R151" si="23">IF($K88&gt;VLOOKUP(F$33,$U$31:$W$38,2),"",F$36+F88*F$35)</f>
        <v>657.40800000000002</v>
      </c>
      <c r="Q88" s="74">
        <f t="shared" si="23"/>
        <v>1396.7359999999999</v>
      </c>
      <c r="R88" s="75">
        <f t="shared" si="23"/>
        <v>2465.7919999999999</v>
      </c>
      <c r="S88" s="73">
        <f>ROUND((8*([1]FSK!$B$25+([1]FSK!$B$26+1)+[1]FSK!$B$27+[1]FSK!$B$28+[1]FSK!$B$30+'UL FRMPL'!L88)/[1]FSK!$B$31)*1000,0)</f>
        <v>11</v>
      </c>
      <c r="U88" s="50">
        <f t="shared" si="5"/>
        <v>3117.5771971496438</v>
      </c>
      <c r="V88" s="74">
        <f t="shared" si="5"/>
        <v>1722.4409448818897</v>
      </c>
      <c r="W88" s="74">
        <f t="shared" si="5"/>
        <v>962.24340175953091</v>
      </c>
      <c r="X88" s="74">
        <f t="shared" si="5"/>
        <v>511.09813084112147</v>
      </c>
      <c r="Y88" s="74">
        <f t="shared" ref="Y88:Z151" si="24">IF($K88&gt;VLOOKUP(G$33,$U$31:$W$38,2),"",$I88*8000/Q88)</f>
        <v>240.56085043988273</v>
      </c>
      <c r="Z88" s="75">
        <f t="shared" si="24"/>
        <v>136.26453488372093</v>
      </c>
      <c r="AI88">
        <v>42</v>
      </c>
      <c r="AJ88" s="50">
        <f t="shared" si="9"/>
        <v>0.9728751495334137</v>
      </c>
      <c r="AK88" s="50">
        <f t="shared" si="10"/>
        <v>0.94648605657966201</v>
      </c>
      <c r="AL88" s="50">
        <f t="shared" si="11"/>
        <v>0.89583585529971921</v>
      </c>
      <c r="AM88" s="50">
        <f t="shared" si="12"/>
        <v>0.80252187964057942</v>
      </c>
      <c r="AN88" s="50">
        <f t="shared" si="13"/>
        <v>0.64404136730184869</v>
      </c>
      <c r="AO88" s="50">
        <f t="shared" si="14"/>
        <v>0.41478928279603478</v>
      </c>
      <c r="AP88" s="102"/>
      <c r="AQ88" s="102">
        <f t="shared" si="21"/>
        <v>0.29845407815833652</v>
      </c>
      <c r="AR88">
        <v>42</v>
      </c>
      <c r="AS88" s="106">
        <v>1.00635593220338E-2</v>
      </c>
      <c r="AT88" s="3">
        <v>3.4465780403741902E-3</v>
      </c>
      <c r="AU88" s="107">
        <f t="shared" si="18"/>
        <v>6.7550686812039955E-3</v>
      </c>
      <c r="AV88" s="106">
        <v>0.34653949620934199</v>
      </c>
      <c r="AW88" s="3"/>
      <c r="AX88" s="112">
        <f t="shared" si="22"/>
        <v>0.34653949620934199</v>
      </c>
      <c r="AY88" s="116">
        <v>0.89963008631319297</v>
      </c>
    </row>
    <row r="89" spans="3:51">
      <c r="C89" s="86">
        <f t="shared" si="20"/>
        <v>93</v>
      </c>
      <c r="D89" s="87">
        <f t="shared" si="20"/>
        <v>83</v>
      </c>
      <c r="E89" s="87">
        <f t="shared" si="20"/>
        <v>73</v>
      </c>
      <c r="F89" s="87">
        <f t="shared" si="20"/>
        <v>68</v>
      </c>
      <c r="G89" s="87">
        <f t="shared" si="20"/>
        <v>73</v>
      </c>
      <c r="H89" s="7">
        <f t="shared" si="20"/>
        <v>68</v>
      </c>
      <c r="I89" s="78">
        <f t="shared" si="3"/>
        <v>43</v>
      </c>
      <c r="J89" s="74">
        <f t="shared" si="17"/>
        <v>44</v>
      </c>
      <c r="K89" s="74">
        <f t="shared" si="7"/>
        <v>51</v>
      </c>
      <c r="L89" s="75">
        <f t="shared" si="8"/>
        <v>56</v>
      </c>
      <c r="M89" s="78">
        <f t="shared" ref="M89:R152" si="25">IF($K89&gt;VLOOKUP(C$33,$U$31:$W$38,2),"",C$36+C89*C$35)</f>
        <v>107.776</v>
      </c>
      <c r="N89" s="74">
        <f t="shared" si="25"/>
        <v>195.072</v>
      </c>
      <c r="O89" s="74">
        <f t="shared" si="25"/>
        <v>349.18399999999997</v>
      </c>
      <c r="P89" s="74">
        <f t="shared" si="23"/>
        <v>657.40800000000002</v>
      </c>
      <c r="Q89" s="74">
        <f t="shared" si="23"/>
        <v>1396.7359999999999</v>
      </c>
      <c r="R89" s="75">
        <f t="shared" si="23"/>
        <v>2629.6320000000001</v>
      </c>
      <c r="S89" s="73">
        <f>ROUND((8*([1]FSK!$B$25+([1]FSK!$B$26+1)+[1]FSK!$B$27+[1]FSK!$B$28+[1]FSK!$B$30+'UL FRMPL'!L89)/[1]FSK!$B$31)*1000,0)</f>
        <v>11</v>
      </c>
      <c r="U89" s="50">
        <f t="shared" ref="U89:X152" si="26">IF($K89&gt;VLOOKUP(C$33,$U$31:$W$38,2),"",$I89*8000/M89)</f>
        <v>3191.8052256532069</v>
      </c>
      <c r="V89" s="74">
        <f t="shared" si="26"/>
        <v>1763.4514435695537</v>
      </c>
      <c r="W89" s="74">
        <f t="shared" si="26"/>
        <v>985.15395894428161</v>
      </c>
      <c r="X89" s="74">
        <f t="shared" si="26"/>
        <v>523.26713395638626</v>
      </c>
      <c r="Y89" s="74">
        <f t="shared" si="24"/>
        <v>246.2884897360704</v>
      </c>
      <c r="Z89" s="75">
        <f t="shared" si="24"/>
        <v>130.81678348909657</v>
      </c>
      <c r="AI89">
        <v>43</v>
      </c>
      <c r="AJ89" s="50">
        <f t="shared" si="9"/>
        <v>0.97222284149559646</v>
      </c>
      <c r="AK89" s="50">
        <f t="shared" si="10"/>
        <v>0.94521725352577157</v>
      </c>
      <c r="AL89" s="50">
        <f t="shared" si="11"/>
        <v>0.89343565636280287</v>
      </c>
      <c r="AM89" s="50">
        <f t="shared" si="12"/>
        <v>0.79822727206043231</v>
      </c>
      <c r="AN89" s="50">
        <f t="shared" si="13"/>
        <v>0.63716677786103937</v>
      </c>
      <c r="AO89" s="50">
        <f t="shared" si="14"/>
        <v>0.40598150280981915</v>
      </c>
      <c r="AP89" s="102"/>
      <c r="AQ89" s="102">
        <f t="shared" si="21"/>
        <v>0.28978083010195194</v>
      </c>
      <c r="AR89">
        <v>43</v>
      </c>
      <c r="AS89" s="106">
        <v>7.9522862823061605E-3</v>
      </c>
      <c r="AT89" s="3">
        <v>5.07872016251904E-3</v>
      </c>
      <c r="AU89" s="107">
        <f t="shared" si="18"/>
        <v>6.5155032224126002E-3</v>
      </c>
      <c r="AV89" s="106">
        <v>0.33568075117370799</v>
      </c>
      <c r="AW89" s="3"/>
      <c r="AX89" s="112">
        <f t="shared" si="22"/>
        <v>0.33568075117370799</v>
      </c>
      <c r="AY89" s="116">
        <v>0.88545953360768104</v>
      </c>
    </row>
    <row r="90" spans="3:51">
      <c r="C90" s="86">
        <f t="shared" si="20"/>
        <v>93</v>
      </c>
      <c r="D90" s="87">
        <f t="shared" si="20"/>
        <v>83</v>
      </c>
      <c r="E90" s="87">
        <f t="shared" si="20"/>
        <v>73</v>
      </c>
      <c r="F90" s="87">
        <f t="shared" si="20"/>
        <v>68</v>
      </c>
      <c r="G90" s="87">
        <f t="shared" si="20"/>
        <v>73</v>
      </c>
      <c r="H90" s="7">
        <f t="shared" si="20"/>
        <v>68</v>
      </c>
      <c r="I90" s="78">
        <f t="shared" si="3"/>
        <v>44</v>
      </c>
      <c r="J90" s="74">
        <f t="shared" si="17"/>
        <v>45</v>
      </c>
      <c r="K90" s="74">
        <f t="shared" si="7"/>
        <v>52</v>
      </c>
      <c r="L90" s="75">
        <f t="shared" si="8"/>
        <v>57</v>
      </c>
      <c r="M90" s="78">
        <f t="shared" si="25"/>
        <v>107.776</v>
      </c>
      <c r="N90" s="74">
        <f t="shared" si="25"/>
        <v>195.072</v>
      </c>
      <c r="O90" s="74">
        <f t="shared" si="25"/>
        <v>349.18399999999997</v>
      </c>
      <c r="P90" s="74">
        <f t="shared" si="23"/>
        <v>657.40800000000002</v>
      </c>
      <c r="Q90" s="74">
        <f t="shared" si="23"/>
        <v>1396.7359999999999</v>
      </c>
      <c r="R90" s="75">
        <f t="shared" si="23"/>
        <v>2629.6320000000001</v>
      </c>
      <c r="S90" s="73">
        <f>ROUND((8*([1]FSK!$B$25+([1]FSK!$B$26+1)+[1]FSK!$B$27+[1]FSK!$B$28+[1]FSK!$B$30+'UL FRMPL'!L90)/[1]FSK!$B$31)*1000,0)</f>
        <v>11</v>
      </c>
      <c r="U90" s="50">
        <f t="shared" si="26"/>
        <v>3266.0332541567695</v>
      </c>
      <c r="V90" s="74">
        <f t="shared" si="26"/>
        <v>1804.4619422572177</v>
      </c>
      <c r="W90" s="74">
        <f t="shared" si="26"/>
        <v>1008.0645161290323</v>
      </c>
      <c r="X90" s="74">
        <f t="shared" si="26"/>
        <v>535.43613707165105</v>
      </c>
      <c r="Y90" s="74">
        <f t="shared" si="24"/>
        <v>252.01612903225808</v>
      </c>
      <c r="Z90" s="75">
        <f t="shared" si="24"/>
        <v>133.85903426791276</v>
      </c>
      <c r="AI90">
        <v>44</v>
      </c>
      <c r="AJ90" s="50">
        <f t="shared" si="9"/>
        <v>0.97157097082713373</v>
      </c>
      <c r="AK90" s="50">
        <f t="shared" si="10"/>
        <v>0.94395015135397908</v>
      </c>
      <c r="AL90" s="50">
        <f t="shared" si="11"/>
        <v>0.89104188824120012</v>
      </c>
      <c r="AM90" s="50">
        <f t="shared" si="12"/>
        <v>0.79395564660044327</v>
      </c>
      <c r="AN90" s="50">
        <f t="shared" si="13"/>
        <v>0.63036556876872796</v>
      </c>
      <c r="AO90" s="50">
        <f t="shared" si="14"/>
        <v>0.39736075028912193</v>
      </c>
      <c r="AP90" s="102"/>
      <c r="AQ90" s="102">
        <f t="shared" si="21"/>
        <v>0.28135963164834626</v>
      </c>
      <c r="AR90">
        <v>44</v>
      </c>
      <c r="AS90" s="106">
        <v>2.8182245185533099E-3</v>
      </c>
      <c r="AT90" s="3">
        <v>3.2740879326473302E-3</v>
      </c>
      <c r="AU90" s="107">
        <f t="shared" si="18"/>
        <v>3.0461562256003201E-3</v>
      </c>
      <c r="AV90" s="106">
        <v>0.32422331231020701</v>
      </c>
      <c r="AW90" s="3"/>
      <c r="AX90" s="112">
        <f t="shared" si="22"/>
        <v>0.32422331231020701</v>
      </c>
      <c r="AY90" s="116">
        <v>0.89518544114259302</v>
      </c>
    </row>
    <row r="91" spans="3:51">
      <c r="C91" s="86">
        <f t="shared" si="20"/>
        <v>98</v>
      </c>
      <c r="D91" s="87">
        <f t="shared" si="20"/>
        <v>83</v>
      </c>
      <c r="E91" s="87">
        <f t="shared" si="20"/>
        <v>78</v>
      </c>
      <c r="F91" s="87">
        <f t="shared" si="20"/>
        <v>68</v>
      </c>
      <c r="G91" s="87">
        <f t="shared" si="20"/>
        <v>73</v>
      </c>
      <c r="H91" s="7">
        <f t="shared" si="20"/>
        <v>68</v>
      </c>
      <c r="I91" s="78">
        <f t="shared" si="3"/>
        <v>45</v>
      </c>
      <c r="J91" s="74">
        <f t="shared" si="17"/>
        <v>46</v>
      </c>
      <c r="K91" s="74">
        <f t="shared" si="7"/>
        <v>53</v>
      </c>
      <c r="L91" s="75">
        <f t="shared" si="8"/>
        <v>58</v>
      </c>
      <c r="M91" s="78">
        <f t="shared" si="25"/>
        <v>112.896</v>
      </c>
      <c r="N91" s="74">
        <f t="shared" si="25"/>
        <v>195.072</v>
      </c>
      <c r="O91" s="74">
        <f t="shared" si="25"/>
        <v>369.66399999999999</v>
      </c>
      <c r="P91" s="74">
        <f t="shared" si="23"/>
        <v>657.40800000000002</v>
      </c>
      <c r="Q91" s="74">
        <f t="shared" si="23"/>
        <v>1396.7359999999999</v>
      </c>
      <c r="R91" s="75">
        <f t="shared" si="23"/>
        <v>2629.6320000000001</v>
      </c>
      <c r="S91" s="73">
        <f>ROUND((8*([1]FSK!$B$25+([1]FSK!$B$26+1)+[1]FSK!$B$27+[1]FSK!$B$28+[1]FSK!$B$30+'UL FRMPL'!L91)/[1]FSK!$B$31)*1000,0)</f>
        <v>11</v>
      </c>
      <c r="U91" s="50">
        <f t="shared" si="26"/>
        <v>3188.7755102040815</v>
      </c>
      <c r="V91" s="74">
        <f t="shared" si="26"/>
        <v>1845.4724409448818</v>
      </c>
      <c r="W91" s="74">
        <f t="shared" si="26"/>
        <v>973.8573407202216</v>
      </c>
      <c r="X91" s="74">
        <f t="shared" si="26"/>
        <v>547.60514018691583</v>
      </c>
      <c r="Y91" s="74">
        <f t="shared" si="24"/>
        <v>257.74376832844575</v>
      </c>
      <c r="Z91" s="75">
        <f t="shared" si="24"/>
        <v>136.90128504672896</v>
      </c>
      <c r="AI91">
        <v>45</v>
      </c>
      <c r="AJ91" s="50">
        <f t="shared" si="9"/>
        <v>0.97091953723477153</v>
      </c>
      <c r="AK91" s="50">
        <f t="shared" si="10"/>
        <v>0.94268474778418287</v>
      </c>
      <c r="AL91" s="50">
        <f t="shared" si="11"/>
        <v>0.88865453370492853</v>
      </c>
      <c r="AM91" s="50">
        <f t="shared" si="12"/>
        <v>0.7897068802743239</v>
      </c>
      <c r="AN91" s="50">
        <f t="shared" si="13"/>
        <v>0.62363695675260533</v>
      </c>
      <c r="AO91" s="50">
        <f t="shared" si="14"/>
        <v>0.38892305382765091</v>
      </c>
      <c r="AP91" s="102"/>
      <c r="AQ91" s="102">
        <f t="shared" si="21"/>
        <v>0.2731831580903456</v>
      </c>
      <c r="AR91">
        <v>45</v>
      </c>
      <c r="AS91" s="106">
        <v>2.4354603019970701E-3</v>
      </c>
      <c r="AT91" s="3">
        <v>5.7388809182209403E-3</v>
      </c>
      <c r="AU91" s="107">
        <f t="shared" si="18"/>
        <v>4.0871706101090052E-3</v>
      </c>
      <c r="AV91" s="106">
        <v>0.31631722880583402</v>
      </c>
      <c r="AW91" s="3"/>
      <c r="AX91" s="112">
        <f t="shared" si="22"/>
        <v>0.31631722880583402</v>
      </c>
      <c r="AY91" s="116">
        <v>0.88757791629563598</v>
      </c>
    </row>
    <row r="92" spans="3:51">
      <c r="C92" s="86">
        <f t="shared" si="20"/>
        <v>98</v>
      </c>
      <c r="D92" s="87">
        <f t="shared" si="20"/>
        <v>88</v>
      </c>
      <c r="E92" s="87">
        <f t="shared" si="20"/>
        <v>78</v>
      </c>
      <c r="F92" s="87">
        <f t="shared" si="20"/>
        <v>68</v>
      </c>
      <c r="G92" s="87">
        <f t="shared" si="20"/>
        <v>78</v>
      </c>
      <c r="H92" s="7">
        <f t="shared" si="20"/>
        <v>68</v>
      </c>
      <c r="I92" s="78">
        <f t="shared" si="3"/>
        <v>46</v>
      </c>
      <c r="J92" s="74">
        <f t="shared" si="17"/>
        <v>47</v>
      </c>
      <c r="K92" s="74">
        <f t="shared" si="7"/>
        <v>54</v>
      </c>
      <c r="L92" s="75">
        <f t="shared" si="8"/>
        <v>59</v>
      </c>
      <c r="M92" s="78">
        <f t="shared" si="25"/>
        <v>112.896</v>
      </c>
      <c r="N92" s="74">
        <f t="shared" si="25"/>
        <v>205.31199999999998</v>
      </c>
      <c r="O92" s="74">
        <f t="shared" si="25"/>
        <v>369.66399999999999</v>
      </c>
      <c r="P92" s="74">
        <f t="shared" si="23"/>
        <v>657.40800000000002</v>
      </c>
      <c r="Q92" s="74">
        <f t="shared" si="23"/>
        <v>1478.6559999999999</v>
      </c>
      <c r="R92" s="75">
        <f t="shared" si="23"/>
        <v>2629.6320000000001</v>
      </c>
      <c r="S92" s="73">
        <f>ROUND((8*([1]FSK!$B$25+([1]FSK!$B$26+1)+[1]FSK!$B$27+[1]FSK!$B$28+[1]FSK!$B$30+'UL FRMPL'!L92)/[1]FSK!$B$31)*1000,0)</f>
        <v>11</v>
      </c>
      <c r="U92" s="50">
        <f t="shared" si="26"/>
        <v>3259.6371882086169</v>
      </c>
      <c r="V92" s="74">
        <f t="shared" si="26"/>
        <v>1792.3940149625937</v>
      </c>
      <c r="W92" s="74">
        <f t="shared" si="26"/>
        <v>995.4986149584488</v>
      </c>
      <c r="X92" s="74">
        <f t="shared" si="26"/>
        <v>559.77414330218062</v>
      </c>
      <c r="Y92" s="74">
        <f t="shared" si="24"/>
        <v>248.8746537396122</v>
      </c>
      <c r="Z92" s="75">
        <f t="shared" si="24"/>
        <v>139.94353582554515</v>
      </c>
      <c r="AI92">
        <v>46</v>
      </c>
      <c r="AJ92" s="50">
        <f t="shared" si="9"/>
        <v>0.97026854042545241</v>
      </c>
      <c r="AK92" s="50">
        <f t="shared" si="10"/>
        <v>0.94142104053933784</v>
      </c>
      <c r="AL92" s="50">
        <f t="shared" si="11"/>
        <v>0.88627357557016961</v>
      </c>
      <c r="AM92" s="50">
        <f t="shared" si="12"/>
        <v>0.78548085075393326</v>
      </c>
      <c r="AN92" s="50">
        <f t="shared" si="13"/>
        <v>0.61698016690112267</v>
      </c>
      <c r="AO92" s="50">
        <f t="shared" si="14"/>
        <v>0.38066452634933723</v>
      </c>
      <c r="AP92" s="102"/>
      <c r="AQ92" s="102">
        <f t="shared" si="21"/>
        <v>0.26524429758100077</v>
      </c>
      <c r="AR92">
        <v>46</v>
      </c>
      <c r="AS92" s="106">
        <v>3.3081285444234399E-3</v>
      </c>
      <c r="AT92" s="3">
        <v>4.57247370827617E-3</v>
      </c>
      <c r="AU92" s="107">
        <f t="shared" si="18"/>
        <v>3.940301126349805E-3</v>
      </c>
      <c r="AV92" s="106">
        <v>0.31556645851917903</v>
      </c>
      <c r="AW92" s="3"/>
      <c r="AX92" s="112">
        <f t="shared" si="22"/>
        <v>0.31556645851917903</v>
      </c>
      <c r="AY92" s="116">
        <v>0.88284429213964399</v>
      </c>
    </row>
    <row r="93" spans="3:51">
      <c r="C93" s="86">
        <f t="shared" si="20"/>
        <v>98</v>
      </c>
      <c r="D93" s="87">
        <f t="shared" si="20"/>
        <v>88</v>
      </c>
      <c r="E93" s="87">
        <f t="shared" si="20"/>
        <v>78</v>
      </c>
      <c r="F93" s="87">
        <f t="shared" si="20"/>
        <v>73</v>
      </c>
      <c r="G93" s="87">
        <f t="shared" si="20"/>
        <v>78</v>
      </c>
      <c r="H93" s="7">
        <f t="shared" si="20"/>
        <v>68</v>
      </c>
      <c r="I93" s="78">
        <f t="shared" si="3"/>
        <v>47</v>
      </c>
      <c r="J93" s="74">
        <f t="shared" si="17"/>
        <v>48</v>
      </c>
      <c r="K93" s="74">
        <f t="shared" si="7"/>
        <v>55</v>
      </c>
      <c r="L93" s="75">
        <f t="shared" si="8"/>
        <v>60</v>
      </c>
      <c r="M93" s="78">
        <f t="shared" si="25"/>
        <v>112.896</v>
      </c>
      <c r="N93" s="74">
        <f t="shared" si="25"/>
        <v>205.31199999999998</v>
      </c>
      <c r="O93" s="74">
        <f t="shared" si="25"/>
        <v>369.66399999999999</v>
      </c>
      <c r="P93" s="74">
        <f t="shared" si="23"/>
        <v>698.36799999999994</v>
      </c>
      <c r="Q93" s="74">
        <f t="shared" si="23"/>
        <v>1478.6559999999999</v>
      </c>
      <c r="R93" s="75">
        <f t="shared" si="23"/>
        <v>2629.6320000000001</v>
      </c>
      <c r="S93" s="73">
        <f>ROUND((8*([1]FSK!$B$25+([1]FSK!$B$26+1)+[1]FSK!$B$27+[1]FSK!$B$28+[1]FSK!$B$30+'UL FRMPL'!L93)/[1]FSK!$B$31)*1000,0)</f>
        <v>11</v>
      </c>
      <c r="U93" s="50">
        <f t="shared" si="26"/>
        <v>3330.4988662131518</v>
      </c>
      <c r="V93" s="74">
        <f t="shared" si="26"/>
        <v>1831.3591022443891</v>
      </c>
      <c r="W93" s="74">
        <f t="shared" si="26"/>
        <v>1017.1398891966759</v>
      </c>
      <c r="X93" s="74">
        <f t="shared" si="26"/>
        <v>538.39809384164232</v>
      </c>
      <c r="Y93" s="74">
        <f t="shared" si="24"/>
        <v>254.28497229916897</v>
      </c>
      <c r="Z93" s="75">
        <f t="shared" si="24"/>
        <v>142.98578660436138</v>
      </c>
      <c r="AI93">
        <v>47</v>
      </c>
      <c r="AJ93" s="50">
        <f t="shared" si="9"/>
        <v>0.96961798010631561</v>
      </c>
      <c r="AK93" s="50">
        <f t="shared" si="10"/>
        <v>0.94015902734545154</v>
      </c>
      <c r="AL93" s="50">
        <f t="shared" si="11"/>
        <v>0.8838989966991454</v>
      </c>
      <c r="AM93" s="50">
        <f t="shared" si="12"/>
        <v>0.78127743636575586</v>
      </c>
      <c r="AN93" s="50">
        <f t="shared" si="13"/>
        <v>0.61039443257424775</v>
      </c>
      <c r="AO93" s="50">
        <f t="shared" si="14"/>
        <v>0.37258136331763786</v>
      </c>
      <c r="AP93" s="102"/>
      <c r="AQ93" s="102">
        <f t="shared" si="21"/>
        <v>0.25753614494774701</v>
      </c>
      <c r="AR93">
        <v>47</v>
      </c>
      <c r="AS93" s="106">
        <v>2.6942074539739501E-3</v>
      </c>
      <c r="AT93" s="3">
        <v>3.17748524738992E-3</v>
      </c>
      <c r="AU93" s="107">
        <f t="shared" si="18"/>
        <v>2.9358463506819351E-3</v>
      </c>
      <c r="AV93" s="106">
        <v>0.29733727810650801</v>
      </c>
      <c r="AW93" s="3"/>
      <c r="AX93" s="112">
        <f t="shared" si="22"/>
        <v>0.29733727810650801</v>
      </c>
      <c r="AY93" s="116">
        <v>0.87792927141031096</v>
      </c>
    </row>
    <row r="94" spans="3:51">
      <c r="C94" s="86">
        <f t="shared" ref="C94:H109" si="27">IF($K94&gt;VLOOKUP(C$33,$U$31:$W$38,2),"", 8 + MAX(CEILING((8*$L94-4*C$34+28+16*$C$39-20*$C$40)/(4*(C$34-2*IF(C$34&gt;10,1,$C$42))),1)*($C$41+4),0))</f>
        <v>98</v>
      </c>
      <c r="D94" s="87">
        <f t="shared" si="27"/>
        <v>88</v>
      </c>
      <c r="E94" s="87">
        <f t="shared" si="27"/>
        <v>78</v>
      </c>
      <c r="F94" s="87">
        <f t="shared" si="27"/>
        <v>73</v>
      </c>
      <c r="G94" s="87">
        <f t="shared" si="27"/>
        <v>78</v>
      </c>
      <c r="H94" s="7">
        <f t="shared" si="27"/>
        <v>73</v>
      </c>
      <c r="I94" s="78">
        <f t="shared" si="3"/>
        <v>48</v>
      </c>
      <c r="J94" s="74">
        <f t="shared" si="17"/>
        <v>49</v>
      </c>
      <c r="K94" s="74">
        <f t="shared" si="7"/>
        <v>56</v>
      </c>
      <c r="L94" s="75">
        <f t="shared" si="8"/>
        <v>61</v>
      </c>
      <c r="M94" s="78">
        <f t="shared" si="25"/>
        <v>112.896</v>
      </c>
      <c r="N94" s="74">
        <f t="shared" si="25"/>
        <v>205.31199999999998</v>
      </c>
      <c r="O94" s="74">
        <f t="shared" si="25"/>
        <v>369.66399999999999</v>
      </c>
      <c r="P94" s="74">
        <f t="shared" si="23"/>
        <v>698.36799999999994</v>
      </c>
      <c r="Q94" s="74">
        <f t="shared" si="23"/>
        <v>1478.6559999999999</v>
      </c>
      <c r="R94" s="75">
        <f t="shared" si="23"/>
        <v>2793.4719999999998</v>
      </c>
      <c r="S94" s="73">
        <f>ROUND((8*([1]FSK!$B$25+([1]FSK!$B$26+1)+[1]FSK!$B$27+[1]FSK!$B$28+[1]FSK!$B$30+'UL FRMPL'!L94)/[1]FSK!$B$31)*1000,0)</f>
        <v>12</v>
      </c>
      <c r="U94" s="50">
        <f t="shared" si="26"/>
        <v>3401.3605442176872</v>
      </c>
      <c r="V94" s="74">
        <f t="shared" si="26"/>
        <v>1870.3241895261847</v>
      </c>
      <c r="W94" s="74">
        <f t="shared" si="26"/>
        <v>1038.7811634349032</v>
      </c>
      <c r="X94" s="74">
        <f t="shared" si="26"/>
        <v>549.85337243401761</v>
      </c>
      <c r="Y94" s="74">
        <f t="shared" si="24"/>
        <v>259.6952908587258</v>
      </c>
      <c r="Z94" s="75">
        <f t="shared" si="24"/>
        <v>137.4633431085044</v>
      </c>
      <c r="AI94">
        <v>48</v>
      </c>
      <c r="AJ94" s="50">
        <f t="shared" si="9"/>
        <v>0.96896785598469648</v>
      </c>
      <c r="AK94" s="50">
        <f t="shared" si="10"/>
        <v>0.93889870593157954</v>
      </c>
      <c r="AL94" s="50">
        <f t="shared" si="11"/>
        <v>0.88153077999999474</v>
      </c>
      <c r="AM94" s="50">
        <f t="shared" si="12"/>
        <v>0.77709651608739905</v>
      </c>
      <c r="AN94" s="50">
        <f t="shared" si="13"/>
        <v>0.60387899531517331</v>
      </c>
      <c r="AO94" s="50">
        <f t="shared" si="14"/>
        <v>0.36466984098286304</v>
      </c>
      <c r="AP94" s="102"/>
      <c r="AQ94" s="102">
        <f t="shared" si="21"/>
        <v>0.2500519956863258</v>
      </c>
      <c r="AR94">
        <v>48</v>
      </c>
      <c r="AS94" s="106">
        <v>3.0877812086457799E-3</v>
      </c>
      <c r="AT94" s="3">
        <v>4.0376850605652699E-3</v>
      </c>
      <c r="AU94" s="107">
        <f t="shared" si="18"/>
        <v>3.5627331346055249E-3</v>
      </c>
      <c r="AV94" s="106">
        <v>0.28632296548785602</v>
      </c>
      <c r="AW94" s="3"/>
      <c r="AX94" s="112">
        <f t="shared" si="22"/>
        <v>0.28632296548785602</v>
      </c>
      <c r="AY94" s="116">
        <v>0.87872473431964904</v>
      </c>
    </row>
    <row r="95" spans="3:51">
      <c r="C95" s="86">
        <f t="shared" si="27"/>
        <v>103</v>
      </c>
      <c r="D95" s="87">
        <f t="shared" si="27"/>
        <v>88</v>
      </c>
      <c r="E95" s="87">
        <f t="shared" si="27"/>
        <v>78</v>
      </c>
      <c r="F95" s="87">
        <f t="shared" si="27"/>
        <v>73</v>
      </c>
      <c r="G95" s="87">
        <f t="shared" si="27"/>
        <v>78</v>
      </c>
      <c r="H95" s="7">
        <f t="shared" si="27"/>
        <v>73</v>
      </c>
      <c r="I95" s="78">
        <f t="shared" si="3"/>
        <v>49</v>
      </c>
      <c r="J95" s="74">
        <f t="shared" si="17"/>
        <v>50</v>
      </c>
      <c r="K95" s="74">
        <f t="shared" si="7"/>
        <v>57</v>
      </c>
      <c r="L95" s="75">
        <f t="shared" si="8"/>
        <v>62</v>
      </c>
      <c r="M95" s="78">
        <f t="shared" si="25"/>
        <v>118.01600000000001</v>
      </c>
      <c r="N95" s="74">
        <f t="shared" si="25"/>
        <v>205.31199999999998</v>
      </c>
      <c r="O95" s="74">
        <f t="shared" si="25"/>
        <v>369.66399999999999</v>
      </c>
      <c r="P95" s="74">
        <f t="shared" si="23"/>
        <v>698.36799999999994</v>
      </c>
      <c r="Q95" s="74">
        <f t="shared" si="23"/>
        <v>1478.6559999999999</v>
      </c>
      <c r="R95" s="75">
        <f t="shared" si="23"/>
        <v>2793.4719999999998</v>
      </c>
      <c r="S95" s="73">
        <f>ROUND((8*([1]FSK!$B$25+([1]FSK!$B$26+1)+[1]FSK!$B$27+[1]FSK!$B$28+[1]FSK!$B$30+'UL FRMPL'!L95)/[1]FSK!$B$31)*1000,0)</f>
        <v>12</v>
      </c>
      <c r="U95" s="50">
        <f t="shared" si="26"/>
        <v>3321.5835140997829</v>
      </c>
      <c r="V95" s="74">
        <f t="shared" si="26"/>
        <v>1909.2892768079803</v>
      </c>
      <c r="W95" s="74">
        <f t="shared" si="26"/>
        <v>1060.4224376731302</v>
      </c>
      <c r="X95" s="74">
        <f t="shared" si="26"/>
        <v>561.30865102639302</v>
      </c>
      <c r="Y95" s="74">
        <f t="shared" si="24"/>
        <v>265.10560941828254</v>
      </c>
      <c r="Z95" s="75">
        <f t="shared" si="24"/>
        <v>140.32716275659826</v>
      </c>
      <c r="AI95">
        <v>49</v>
      </c>
      <c r="AJ95" s="50">
        <f t="shared" si="9"/>
        <v>0.96831816776812674</v>
      </c>
      <c r="AK95" s="50">
        <f t="shared" si="10"/>
        <v>0.93764007402982208</v>
      </c>
      <c r="AL95" s="50">
        <f t="shared" si="11"/>
        <v>0.8791689084266503</v>
      </c>
      <c r="AM95" s="50">
        <f t="shared" si="12"/>
        <v>0.77293796954410787</v>
      </c>
      <c r="AN95" s="50">
        <f t="shared" si="13"/>
        <v>0.59743310476296818</v>
      </c>
      <c r="AO95" s="50">
        <f t="shared" si="14"/>
        <v>0.3569263146667197</v>
      </c>
      <c r="AP95" s="102"/>
      <c r="AQ95" s="102">
        <f t="shared" si="21"/>
        <v>0.24278534012924904</v>
      </c>
      <c r="AR95">
        <v>49</v>
      </c>
      <c r="AS95" s="106">
        <v>3.0607783121993802E-3</v>
      </c>
      <c r="AT95" s="3">
        <v>6.1538461538461504E-3</v>
      </c>
      <c r="AU95" s="107">
        <f t="shared" si="18"/>
        <v>4.6073122330227648E-3</v>
      </c>
      <c r="AV95" s="106">
        <v>0.286195286195286</v>
      </c>
      <c r="AW95" s="3"/>
      <c r="AX95" s="112">
        <f t="shared" si="22"/>
        <v>0.286195286195286</v>
      </c>
      <c r="AY95" s="116">
        <v>0.87429943955164102</v>
      </c>
    </row>
    <row r="96" spans="3:51">
      <c r="C96" s="86">
        <f t="shared" si="27"/>
        <v>103</v>
      </c>
      <c r="D96" s="87">
        <f t="shared" si="27"/>
        <v>93</v>
      </c>
      <c r="E96" s="87">
        <f t="shared" si="27"/>
        <v>83</v>
      </c>
      <c r="F96" s="87">
        <f t="shared" si="27"/>
        <v>73</v>
      </c>
      <c r="G96" s="87">
        <f t="shared" si="27"/>
        <v>78</v>
      </c>
      <c r="H96" s="7">
        <f t="shared" si="27"/>
        <v>73</v>
      </c>
      <c r="I96" s="78">
        <f t="shared" si="3"/>
        <v>50</v>
      </c>
      <c r="J96" s="74">
        <f>J95+1</f>
        <v>51</v>
      </c>
      <c r="K96" s="74">
        <f t="shared" si="7"/>
        <v>58</v>
      </c>
      <c r="L96" s="75">
        <f t="shared" si="8"/>
        <v>63</v>
      </c>
      <c r="M96" s="78">
        <f t="shared" si="25"/>
        <v>118.01600000000001</v>
      </c>
      <c r="N96" s="74">
        <f t="shared" si="25"/>
        <v>215.55199999999999</v>
      </c>
      <c r="O96" s="74">
        <f t="shared" si="25"/>
        <v>390.14400000000001</v>
      </c>
      <c r="P96" s="74">
        <f t="shared" si="23"/>
        <v>698.36799999999994</v>
      </c>
      <c r="Q96" s="74">
        <f t="shared" si="23"/>
        <v>1478.6559999999999</v>
      </c>
      <c r="R96" s="75">
        <f t="shared" si="23"/>
        <v>2793.4719999999998</v>
      </c>
      <c r="S96" s="73">
        <f>ROUND((8*([1]FSK!$B$25+([1]FSK!$B$26+1)+[1]FSK!$B$27+[1]FSK!$B$28+[1]FSK!$B$30+'UL FRMPL'!L96)/[1]FSK!$B$31)*1000,0)</f>
        <v>12</v>
      </c>
      <c r="U96" s="50">
        <f t="shared" si="26"/>
        <v>3389.3709327548804</v>
      </c>
      <c r="V96" s="74">
        <f t="shared" si="26"/>
        <v>1855.7007125890736</v>
      </c>
      <c r="W96" s="74">
        <f t="shared" si="26"/>
        <v>1025.262467191601</v>
      </c>
      <c r="X96" s="74">
        <f t="shared" si="26"/>
        <v>572.76392961876843</v>
      </c>
      <c r="Y96" s="74">
        <f t="shared" si="24"/>
        <v>270.51592797783934</v>
      </c>
      <c r="Z96" s="75">
        <f t="shared" si="24"/>
        <v>143.19098240469211</v>
      </c>
      <c r="AB96">
        <f xml:space="preserve"> 2^C$34 * (12.25 + AA47) / 125</f>
        <v>46.335999999999999</v>
      </c>
      <c r="AI96" s="100">
        <v>50</v>
      </c>
      <c r="AJ96" s="50">
        <f t="shared" si="9"/>
        <v>0.96766891516433429</v>
      </c>
      <c r="AK96" s="50">
        <f t="shared" si="10"/>
        <v>0.93638312937531953</v>
      </c>
      <c r="AL96" s="50">
        <f t="shared" si="11"/>
        <v>0.87681336497871631</v>
      </c>
      <c r="AM96" s="50">
        <f t="shared" si="12"/>
        <v>0.76880167700529967</v>
      </c>
      <c r="AN96" s="50">
        <f t="shared" si="13"/>
        <v>0.59105601856616108</v>
      </c>
      <c r="AO96" s="50">
        <f t="shared" si="14"/>
        <v>0.34934721708328209</v>
      </c>
      <c r="AP96" s="102"/>
      <c r="AQ96" s="102">
        <f t="shared" si="21"/>
        <v>0.23572985778372862</v>
      </c>
      <c r="AR96">
        <v>50</v>
      </c>
      <c r="AS96" s="106">
        <v>2.9486099410278E-3</v>
      </c>
      <c r="AT96" s="3">
        <v>3.4722222222222199E-3</v>
      </c>
      <c r="AU96" s="107">
        <f t="shared" si="18"/>
        <v>3.2104160816250099E-3</v>
      </c>
      <c r="AV96" s="106">
        <v>0.28031369394731498</v>
      </c>
      <c r="AW96" s="3"/>
      <c r="AX96" s="112">
        <f t="shared" si="22"/>
        <v>0.28031369394731498</v>
      </c>
      <c r="AY96" s="116">
        <v>0.88301886792452799</v>
      </c>
    </row>
    <row r="97" spans="3:51">
      <c r="C97" s="86">
        <f t="shared" si="27"/>
        <v>103</v>
      </c>
      <c r="D97" s="87">
        <f t="shared" si="27"/>
        <v>93</v>
      </c>
      <c r="E97" s="87">
        <f t="shared" si="27"/>
        <v>83</v>
      </c>
      <c r="F97" s="87">
        <f t="shared" si="27"/>
        <v>73</v>
      </c>
      <c r="G97" s="87">
        <f t="shared" si="27"/>
        <v>83</v>
      </c>
      <c r="H97" s="7">
        <f t="shared" si="27"/>
        <v>73</v>
      </c>
      <c r="I97" s="78">
        <f t="shared" si="3"/>
        <v>51</v>
      </c>
      <c r="J97" s="74">
        <f t="shared" si="17"/>
        <v>52</v>
      </c>
      <c r="K97" s="74">
        <f t="shared" si="7"/>
        <v>59</v>
      </c>
      <c r="L97" s="75">
        <f t="shared" si="8"/>
        <v>64</v>
      </c>
      <c r="M97" s="78">
        <f t="shared" si="25"/>
        <v>118.01600000000001</v>
      </c>
      <c r="N97" s="74">
        <f t="shared" si="25"/>
        <v>215.55199999999999</v>
      </c>
      <c r="O97" s="74">
        <f t="shared" si="25"/>
        <v>390.14400000000001</v>
      </c>
      <c r="P97" s="74">
        <f t="shared" si="23"/>
        <v>698.36799999999994</v>
      </c>
      <c r="Q97" s="74">
        <f t="shared" si="23"/>
        <v>1560.576</v>
      </c>
      <c r="R97" s="75">
        <f t="shared" si="23"/>
        <v>2793.4719999999998</v>
      </c>
      <c r="S97" s="73">
        <f>ROUND((8*([1]FSK!$B$25+([1]FSK!$B$26+1)+[1]FSK!$B$27+[1]FSK!$B$28+[1]FSK!$B$30+'UL FRMPL'!L97)/[1]FSK!$B$31)*1000,0)</f>
        <v>12</v>
      </c>
      <c r="U97" s="50">
        <f t="shared" si="26"/>
        <v>3457.158351409978</v>
      </c>
      <c r="V97" s="74">
        <f t="shared" si="26"/>
        <v>1892.8147268408552</v>
      </c>
      <c r="W97" s="74">
        <f t="shared" si="26"/>
        <v>1045.767716535433</v>
      </c>
      <c r="X97" s="74">
        <f t="shared" si="26"/>
        <v>584.21920821114372</v>
      </c>
      <c r="Y97" s="74">
        <f t="shared" si="24"/>
        <v>261.44192913385825</v>
      </c>
      <c r="Z97" s="75">
        <f t="shared" si="24"/>
        <v>146.05480205278593</v>
      </c>
      <c r="AI97">
        <v>51</v>
      </c>
      <c r="AJ97" s="50">
        <f t="shared" si="9"/>
        <v>0.96702009788124266</v>
      </c>
      <c r="AK97" s="50">
        <f t="shared" si="10"/>
        <v>0.93512786970624806</v>
      </c>
      <c r="AL97" s="50">
        <f t="shared" si="11"/>
        <v>0.87446413270134571</v>
      </c>
      <c r="AM97" s="50">
        <f t="shared" si="12"/>
        <v>0.76468751938111679</v>
      </c>
      <c r="AN97" s="50">
        <f t="shared" si="13"/>
        <v>0.58474700229724585</v>
      </c>
      <c r="AO97" s="50">
        <f t="shared" si="14"/>
        <v>0.34192905669561519</v>
      </c>
      <c r="AP97" s="102"/>
      <c r="AQ97" s="102">
        <f t="shared" si="21"/>
        <v>0.22887941183415156</v>
      </c>
      <c r="AR97">
        <v>51</v>
      </c>
      <c r="AS97" s="106">
        <v>3.6525974025973999E-3</v>
      </c>
      <c r="AT97" s="3">
        <v>2.0973154362416099E-3</v>
      </c>
      <c r="AU97" s="107">
        <f t="shared" si="18"/>
        <v>2.8749564194195049E-3</v>
      </c>
      <c r="AV97" s="106">
        <v>0.255938697318007</v>
      </c>
      <c r="AW97" s="3"/>
      <c r="AX97" s="112">
        <f t="shared" si="22"/>
        <v>0.255938697318007</v>
      </c>
      <c r="AY97" s="116">
        <v>0.87634724671761699</v>
      </c>
    </row>
    <row r="98" spans="3:51">
      <c r="C98" s="86">
        <f t="shared" si="27"/>
        <v>108</v>
      </c>
      <c r="D98" s="87">
        <f t="shared" si="27"/>
        <v>93</v>
      </c>
      <c r="E98" s="87">
        <f t="shared" si="27"/>
        <v>83</v>
      </c>
      <c r="F98" s="87" t="str">
        <f t="shared" si="27"/>
        <v/>
      </c>
      <c r="G98" s="87" t="str">
        <f t="shared" si="27"/>
        <v/>
      </c>
      <c r="H98" s="7" t="str">
        <f t="shared" si="27"/>
        <v/>
      </c>
      <c r="I98" s="78">
        <f t="shared" si="3"/>
        <v>52</v>
      </c>
      <c r="J98" s="74">
        <f t="shared" si="17"/>
        <v>53</v>
      </c>
      <c r="K98" s="74">
        <f t="shared" si="7"/>
        <v>60</v>
      </c>
      <c r="L98" s="75">
        <f t="shared" si="8"/>
        <v>65</v>
      </c>
      <c r="M98" s="78">
        <f t="shared" si="25"/>
        <v>123.136</v>
      </c>
      <c r="N98" s="74">
        <f t="shared" si="25"/>
        <v>215.55199999999999</v>
      </c>
      <c r="O98" s="74">
        <f t="shared" si="25"/>
        <v>390.14400000000001</v>
      </c>
      <c r="P98" s="74" t="str">
        <f t="shared" si="23"/>
        <v/>
      </c>
      <c r="Q98" s="74" t="str">
        <f t="shared" si="23"/>
        <v/>
      </c>
      <c r="R98" s="75" t="str">
        <f t="shared" si="23"/>
        <v/>
      </c>
      <c r="S98" s="73">
        <f>ROUND((8*([1]FSK!$B$25+([1]FSK!$B$26+1)+[1]FSK!$B$27+[1]FSK!$B$28+[1]FSK!$B$30+'UL FRMPL'!L98)/[1]FSK!$B$31)*1000,0)</f>
        <v>12</v>
      </c>
      <c r="U98" s="50">
        <f t="shared" si="26"/>
        <v>3378.3783783783783</v>
      </c>
      <c r="V98" s="74">
        <f t="shared" si="26"/>
        <v>1929.9287410926368</v>
      </c>
      <c r="W98" s="74">
        <f t="shared" si="26"/>
        <v>1066.272965879265</v>
      </c>
      <c r="X98" s="74" t="str">
        <f t="shared" si="26"/>
        <v/>
      </c>
      <c r="Y98" s="74" t="str">
        <f t="shared" si="24"/>
        <v/>
      </c>
      <c r="Z98" s="75" t="str">
        <f t="shared" si="24"/>
        <v/>
      </c>
      <c r="AI98">
        <v>52</v>
      </c>
      <c r="AJ98" s="50">
        <f t="shared" si="9"/>
        <v>0.96637171562697155</v>
      </c>
      <c r="AK98" s="50">
        <f t="shared" si="10"/>
        <v>0.93387429276381639</v>
      </c>
      <c r="AL98" s="50">
        <f t="shared" si="11"/>
        <v>0.87212119468511828</v>
      </c>
      <c r="AM98" s="50">
        <f t="shared" si="12"/>
        <v>0.76059537821899803</v>
      </c>
      <c r="AN98" s="50">
        <f t="shared" si="13"/>
        <v>0.57850532936810073</v>
      </c>
      <c r="AO98" s="50">
        <f t="shared" si="14"/>
        <v>0.33466841610729464</v>
      </c>
      <c r="AP98" s="102"/>
      <c r="AQ98" s="102">
        <f t="shared" si="21"/>
        <v>0.22222804380431394</v>
      </c>
      <c r="AR98">
        <v>52</v>
      </c>
      <c r="AS98" s="106">
        <v>3.67947669664758E-3</v>
      </c>
      <c r="AT98" s="3">
        <v>3.8510911424903698E-3</v>
      </c>
      <c r="AU98" s="107">
        <f t="shared" si="18"/>
        <v>3.7652839195689751E-3</v>
      </c>
      <c r="AV98" s="106">
        <v>0.25902668759811598</v>
      </c>
      <c r="AW98" s="3"/>
      <c r="AX98" s="112">
        <f t="shared" si="22"/>
        <v>0.25902668759811598</v>
      </c>
      <c r="AY98" s="116">
        <v>0.87401423350644303</v>
      </c>
    </row>
    <row r="99" spans="3:51">
      <c r="C99" s="86">
        <f t="shared" si="27"/>
        <v>108</v>
      </c>
      <c r="D99" s="87">
        <f t="shared" si="27"/>
        <v>93</v>
      </c>
      <c r="E99" s="87">
        <f t="shared" si="27"/>
        <v>83</v>
      </c>
      <c r="F99" s="87" t="str">
        <f t="shared" si="27"/>
        <v/>
      </c>
      <c r="G99" s="87" t="str">
        <f t="shared" si="27"/>
        <v/>
      </c>
      <c r="H99" s="7" t="str">
        <f t="shared" si="27"/>
        <v/>
      </c>
      <c r="I99" s="78">
        <f t="shared" si="3"/>
        <v>53</v>
      </c>
      <c r="J99" s="74">
        <f t="shared" si="17"/>
        <v>54</v>
      </c>
      <c r="K99" s="74">
        <f t="shared" si="7"/>
        <v>61</v>
      </c>
      <c r="L99" s="75">
        <f t="shared" si="8"/>
        <v>66</v>
      </c>
      <c r="M99" s="78">
        <f t="shared" si="25"/>
        <v>123.136</v>
      </c>
      <c r="N99" s="74">
        <f t="shared" si="25"/>
        <v>215.55199999999999</v>
      </c>
      <c r="O99" s="74">
        <f t="shared" si="25"/>
        <v>390.14400000000001</v>
      </c>
      <c r="P99" s="74" t="str">
        <f t="shared" si="23"/>
        <v/>
      </c>
      <c r="Q99" s="74" t="str">
        <f t="shared" si="23"/>
        <v/>
      </c>
      <c r="R99" s="75" t="str">
        <f t="shared" si="23"/>
        <v/>
      </c>
      <c r="S99" s="73">
        <f>ROUND((8*([1]FSK!$B$25+([1]FSK!$B$26+1)+[1]FSK!$B$27+[1]FSK!$B$28+[1]FSK!$B$30+'UL FRMPL'!L99)/[1]FSK!$B$31)*1000,0)</f>
        <v>12</v>
      </c>
      <c r="U99" s="50">
        <f t="shared" si="26"/>
        <v>3443.3471933471933</v>
      </c>
      <c r="V99" s="74">
        <f t="shared" si="26"/>
        <v>1967.0427553444181</v>
      </c>
      <c r="W99" s="74">
        <f t="shared" si="26"/>
        <v>1086.778215223097</v>
      </c>
      <c r="X99" s="74" t="str">
        <f t="shared" si="26"/>
        <v/>
      </c>
      <c r="Y99" s="74" t="str">
        <f t="shared" si="24"/>
        <v/>
      </c>
      <c r="Z99" s="75" t="str">
        <f t="shared" si="24"/>
        <v/>
      </c>
      <c r="AI99">
        <v>53</v>
      </c>
      <c r="AJ99" s="50">
        <f t="shared" si="9"/>
        <v>0.9657237681098364</v>
      </c>
      <c r="AK99" s="50">
        <f t="shared" si="10"/>
        <v>0.93262239629226096</v>
      </c>
      <c r="AL99" s="50">
        <f t="shared" si="11"/>
        <v>0.86978453406591916</v>
      </c>
      <c r="AM99" s="50">
        <f t="shared" si="12"/>
        <v>0.75652513570026803</v>
      </c>
      <c r="AN99" s="50">
        <f t="shared" si="13"/>
        <v>0.57233028094630889</v>
      </c>
      <c r="AO99" s="50">
        <f t="shared" si="14"/>
        <v>0.3275619504880809</v>
      </c>
      <c r="AP99" s="102"/>
      <c r="AQ99" s="102">
        <f t="shared" si="21"/>
        <v>0.21576996837477538</v>
      </c>
      <c r="AR99">
        <v>53</v>
      </c>
      <c r="AS99" s="106">
        <v>3.60144057623049E-3</v>
      </c>
      <c r="AT99" s="3">
        <v>1.5692428403295401E-3</v>
      </c>
      <c r="AU99" s="107">
        <f t="shared" si="18"/>
        <v>2.585341708280015E-3</v>
      </c>
      <c r="AV99" s="106">
        <v>0.24343224343224301</v>
      </c>
      <c r="AW99" s="3"/>
      <c r="AX99" s="112">
        <f t="shared" si="22"/>
        <v>0.24343224343224301</v>
      </c>
      <c r="AY99" s="116">
        <v>0.87313854853911399</v>
      </c>
    </row>
    <row r="100" spans="3:51" ht="15" customHeight="1" thickBot="1">
      <c r="C100" s="86">
        <f t="shared" si="27"/>
        <v>108</v>
      </c>
      <c r="D100" s="87">
        <f t="shared" si="27"/>
        <v>98</v>
      </c>
      <c r="E100" s="87">
        <f t="shared" si="27"/>
        <v>88</v>
      </c>
      <c r="F100" s="87" t="str">
        <f t="shared" si="27"/>
        <v/>
      </c>
      <c r="G100" s="87" t="str">
        <f t="shared" si="27"/>
        <v/>
      </c>
      <c r="H100" s="7" t="str">
        <f t="shared" si="27"/>
        <v/>
      </c>
      <c r="I100" s="78">
        <f t="shared" si="3"/>
        <v>54</v>
      </c>
      <c r="J100" s="74">
        <f t="shared" si="17"/>
        <v>55</v>
      </c>
      <c r="K100" s="74">
        <f t="shared" si="7"/>
        <v>62</v>
      </c>
      <c r="L100" s="75">
        <f t="shared" si="8"/>
        <v>67</v>
      </c>
      <c r="M100" s="78">
        <f t="shared" si="25"/>
        <v>123.136</v>
      </c>
      <c r="N100" s="74">
        <f t="shared" si="25"/>
        <v>225.792</v>
      </c>
      <c r="O100" s="74">
        <f t="shared" si="25"/>
        <v>410.62399999999997</v>
      </c>
      <c r="P100" s="74" t="str">
        <f t="shared" si="23"/>
        <v/>
      </c>
      <c r="Q100" s="74" t="str">
        <f t="shared" si="23"/>
        <v/>
      </c>
      <c r="R100" s="75" t="str">
        <f t="shared" si="23"/>
        <v/>
      </c>
      <c r="S100" s="73">
        <f>ROUND((8*([1]FSK!$B$25+([1]FSK!$B$26+1)+[1]FSK!$B$27+[1]FSK!$B$28+[1]FSK!$B$30+'UL FRMPL'!L100)/[1]FSK!$B$31)*1000,0)</f>
        <v>12</v>
      </c>
      <c r="U100" s="50">
        <f t="shared" si="26"/>
        <v>3508.3160083160083</v>
      </c>
      <c r="V100" s="74">
        <f t="shared" si="26"/>
        <v>1913.2653061224489</v>
      </c>
      <c r="W100" s="74">
        <f t="shared" si="26"/>
        <v>1052.0573566084788</v>
      </c>
      <c r="X100" s="74" t="str">
        <f t="shared" si="26"/>
        <v/>
      </c>
      <c r="Y100" s="74" t="str">
        <f t="shared" si="24"/>
        <v/>
      </c>
      <c r="Z100" s="75" t="str">
        <f t="shared" si="24"/>
        <v/>
      </c>
      <c r="AI100">
        <v>54</v>
      </c>
      <c r="AJ100" s="50">
        <f t="shared" si="9"/>
        <v>0.96507625503834782</v>
      </c>
      <c r="AK100" s="50">
        <f t="shared" si="10"/>
        <v>0.9313721780388422</v>
      </c>
      <c r="AL100" s="50">
        <f t="shared" si="11"/>
        <v>0.86745413402481686</v>
      </c>
      <c r="AM100" s="50">
        <f t="shared" si="12"/>
        <v>0.75247667463674495</v>
      </c>
      <c r="AN100" s="50">
        <f t="shared" si="13"/>
        <v>0.56622114587237371</v>
      </c>
      <c r="AO100" s="50">
        <f t="shared" si="14"/>
        <v>0.32060638603302388</v>
      </c>
      <c r="AP100" s="102"/>
      <c r="AQ100" s="102">
        <f t="shared" si="21"/>
        <v>0.20949956835082309</v>
      </c>
      <c r="AR100">
        <v>54</v>
      </c>
      <c r="AS100" s="108">
        <v>2.6697177726925998E-3</v>
      </c>
      <c r="AT100" s="109">
        <v>1.9661816751867802E-3</v>
      </c>
      <c r="AU100" s="110">
        <f t="shared" si="18"/>
        <v>2.31794972393969E-3</v>
      </c>
      <c r="AV100" s="108">
        <v>0.26353303795029798</v>
      </c>
      <c r="AW100" s="109"/>
      <c r="AX100" s="114">
        <f t="shared" si="22"/>
        <v>0.26353303795029798</v>
      </c>
      <c r="AY100" s="117">
        <v>0.86375227686703004</v>
      </c>
    </row>
    <row r="101" spans="3:51" ht="15" customHeight="1">
      <c r="C101" s="86">
        <f t="shared" si="27"/>
        <v>108</v>
      </c>
      <c r="D101" s="87">
        <f t="shared" si="27"/>
        <v>98</v>
      </c>
      <c r="E101" s="87">
        <f t="shared" si="27"/>
        <v>88</v>
      </c>
      <c r="F101" s="87" t="str">
        <f t="shared" si="27"/>
        <v/>
      </c>
      <c r="G101" s="87" t="str">
        <f t="shared" si="27"/>
        <v/>
      </c>
      <c r="H101" s="7" t="str">
        <f t="shared" si="27"/>
        <v/>
      </c>
      <c r="I101" s="78">
        <f t="shared" si="3"/>
        <v>55</v>
      </c>
      <c r="J101" s="74">
        <f t="shared" si="17"/>
        <v>56</v>
      </c>
      <c r="K101" s="74">
        <f t="shared" si="7"/>
        <v>63</v>
      </c>
      <c r="L101" s="75">
        <f t="shared" si="8"/>
        <v>68</v>
      </c>
      <c r="M101" s="78">
        <f t="shared" si="25"/>
        <v>123.136</v>
      </c>
      <c r="N101" s="74">
        <f t="shared" si="25"/>
        <v>225.792</v>
      </c>
      <c r="O101" s="74">
        <f t="shared" si="25"/>
        <v>410.62399999999997</v>
      </c>
      <c r="P101" s="74" t="str">
        <f t="shared" si="23"/>
        <v/>
      </c>
      <c r="Q101" s="74" t="str">
        <f t="shared" si="23"/>
        <v/>
      </c>
      <c r="R101" s="75" t="str">
        <f t="shared" si="23"/>
        <v/>
      </c>
      <c r="S101" s="73">
        <f>ROUND((8*([1]FSK!$B$25+([1]FSK!$B$26+1)+[1]FSK!$B$27+[1]FSK!$B$28+[1]FSK!$B$30+'UL FRMPL'!L101)/[1]FSK!$B$31)*1000,0)</f>
        <v>13</v>
      </c>
      <c r="U101" s="50">
        <f t="shared" si="26"/>
        <v>3573.2848232848232</v>
      </c>
      <c r="V101" s="74">
        <f t="shared" si="26"/>
        <v>1948.6961451247166</v>
      </c>
      <c r="W101" s="74">
        <f t="shared" si="26"/>
        <v>1071.5399002493766</v>
      </c>
      <c r="X101" s="74" t="str">
        <f t="shared" si="26"/>
        <v/>
      </c>
      <c r="Y101" s="74" t="str">
        <f t="shared" si="24"/>
        <v/>
      </c>
      <c r="Z101" s="75" t="str">
        <f t="shared" si="24"/>
        <v/>
      </c>
      <c r="AI101">
        <v>55</v>
      </c>
      <c r="AJ101" s="50">
        <f t="shared" si="9"/>
        <v>0.96442917612121237</v>
      </c>
      <c r="AK101" s="50">
        <f t="shared" si="10"/>
        <v>0.93012363575384049</v>
      </c>
      <c r="AL101" s="50">
        <f t="shared" si="11"/>
        <v>0.86512997778794298</v>
      </c>
      <c r="AM101" s="50">
        <f t="shared" si="12"/>
        <v>0.74844987846736666</v>
      </c>
      <c r="AN101" s="50">
        <f t="shared" si="13"/>
        <v>0.56017722057781594</v>
      </c>
      <c r="AO101" s="50">
        <f t="shared" si="14"/>
        <v>0.31379851845428702</v>
      </c>
      <c r="AP101" s="102"/>
      <c r="AQ101" s="102">
        <f t="shared" si="21"/>
        <v>0.20341138977666998</v>
      </c>
      <c r="AR101">
        <v>55</v>
      </c>
      <c r="AU101" s="101"/>
    </row>
    <row r="102" spans="3:51" ht="15" customHeight="1">
      <c r="C102" s="86">
        <f t="shared" si="27"/>
        <v>113</v>
      </c>
      <c r="D102" s="87">
        <f t="shared" si="27"/>
        <v>98</v>
      </c>
      <c r="E102" s="87">
        <f t="shared" si="27"/>
        <v>88</v>
      </c>
      <c r="F102" s="87" t="str">
        <f t="shared" si="27"/>
        <v/>
      </c>
      <c r="G102" s="87" t="str">
        <f t="shared" si="27"/>
        <v/>
      </c>
      <c r="H102" s="7" t="str">
        <f t="shared" si="27"/>
        <v/>
      </c>
      <c r="I102" s="78">
        <f t="shared" si="3"/>
        <v>56</v>
      </c>
      <c r="J102" s="74">
        <f t="shared" si="17"/>
        <v>57</v>
      </c>
      <c r="K102" s="74">
        <f t="shared" si="7"/>
        <v>64</v>
      </c>
      <c r="L102" s="75">
        <f t="shared" si="8"/>
        <v>69</v>
      </c>
      <c r="M102" s="78">
        <f t="shared" si="25"/>
        <v>128.256</v>
      </c>
      <c r="N102" s="74">
        <f t="shared" si="25"/>
        <v>225.792</v>
      </c>
      <c r="O102" s="74">
        <f t="shared" si="25"/>
        <v>410.62399999999997</v>
      </c>
      <c r="P102" s="74" t="str">
        <f t="shared" si="23"/>
        <v/>
      </c>
      <c r="Q102" s="74" t="str">
        <f t="shared" si="23"/>
        <v/>
      </c>
      <c r="R102" s="75" t="str">
        <f t="shared" si="23"/>
        <v/>
      </c>
      <c r="S102" s="73">
        <f>ROUND((8*([1]FSK!$B$25+([1]FSK!$B$26+1)+[1]FSK!$B$27+[1]FSK!$B$28+[1]FSK!$B$30+'UL FRMPL'!L102)/[1]FSK!$B$31)*1000,0)</f>
        <v>13</v>
      </c>
      <c r="U102" s="50">
        <f t="shared" si="26"/>
        <v>3493.0139720558882</v>
      </c>
      <c r="V102" s="74">
        <f t="shared" si="26"/>
        <v>1984.1269841269841</v>
      </c>
      <c r="W102" s="74">
        <f t="shared" si="26"/>
        <v>1091.0224438902744</v>
      </c>
      <c r="X102" s="74" t="str">
        <f t="shared" si="26"/>
        <v/>
      </c>
      <c r="Y102" s="74" t="str">
        <f t="shared" si="24"/>
        <v/>
      </c>
      <c r="Z102" s="75" t="str">
        <f t="shared" si="24"/>
        <v/>
      </c>
      <c r="AI102">
        <v>56</v>
      </c>
      <c r="AJ102" s="50">
        <f t="shared" si="9"/>
        <v>0.96378253106733158</v>
      </c>
      <c r="AK102" s="50">
        <f t="shared" si="10"/>
        <v>0.9288767671905519</v>
      </c>
      <c r="AL102" s="50">
        <f t="shared" si="11"/>
        <v>0.86281204862637084</v>
      </c>
      <c r="AM102" s="50">
        <f t="shared" si="12"/>
        <v>0.74444463125483495</v>
      </c>
      <c r="AN102" s="50">
        <f t="shared" si="13"/>
        <v>0.55419780900414717</v>
      </c>
      <c r="AO102" s="50">
        <f t="shared" si="14"/>
        <v>0.30713521150499712</v>
      </c>
      <c r="AP102" s="102"/>
      <c r="AQ102" s="102">
        <f t="shared" si="21"/>
        <v>0.19750013719163731</v>
      </c>
      <c r="AR102">
        <v>56</v>
      </c>
      <c r="AU102" s="101"/>
    </row>
    <row r="103" spans="3:51" ht="15" customHeight="1">
      <c r="C103" s="86">
        <f t="shared" si="27"/>
        <v>113</v>
      </c>
      <c r="D103" s="87">
        <f t="shared" si="27"/>
        <v>98</v>
      </c>
      <c r="E103" s="87">
        <f t="shared" si="27"/>
        <v>88</v>
      </c>
      <c r="F103" s="87" t="str">
        <f t="shared" si="27"/>
        <v/>
      </c>
      <c r="G103" s="87" t="str">
        <f t="shared" si="27"/>
        <v/>
      </c>
      <c r="H103" s="7" t="str">
        <f t="shared" si="27"/>
        <v/>
      </c>
      <c r="I103" s="78">
        <f t="shared" si="3"/>
        <v>57</v>
      </c>
      <c r="J103" s="74">
        <f t="shared" si="17"/>
        <v>58</v>
      </c>
      <c r="K103" s="74">
        <f t="shared" si="7"/>
        <v>65</v>
      </c>
      <c r="L103" s="75">
        <f t="shared" si="8"/>
        <v>70</v>
      </c>
      <c r="M103" s="78">
        <f t="shared" si="25"/>
        <v>128.256</v>
      </c>
      <c r="N103" s="74">
        <f t="shared" si="25"/>
        <v>225.792</v>
      </c>
      <c r="O103" s="74">
        <f t="shared" si="25"/>
        <v>410.62399999999997</v>
      </c>
      <c r="P103" s="74" t="str">
        <f t="shared" si="23"/>
        <v/>
      </c>
      <c r="Q103" s="74" t="str">
        <f t="shared" si="23"/>
        <v/>
      </c>
      <c r="R103" s="75" t="str">
        <f t="shared" si="23"/>
        <v/>
      </c>
      <c r="S103" s="73">
        <f>ROUND((8*([1]FSK!$B$25+([1]FSK!$B$26+1)+[1]FSK!$B$27+[1]FSK!$B$28+[1]FSK!$B$30+'UL FRMPL'!L103)/[1]FSK!$B$31)*1000,0)</f>
        <v>13</v>
      </c>
      <c r="U103" s="50">
        <f t="shared" si="26"/>
        <v>3555.3892215568862</v>
      </c>
      <c r="V103" s="74">
        <f t="shared" si="26"/>
        <v>2019.5578231292516</v>
      </c>
      <c r="W103" s="74">
        <f t="shared" si="26"/>
        <v>1110.5049875311722</v>
      </c>
      <c r="X103" s="74" t="str">
        <f t="shared" si="26"/>
        <v/>
      </c>
      <c r="Y103" s="74" t="str">
        <f t="shared" si="24"/>
        <v/>
      </c>
      <c r="Z103" s="75" t="str">
        <f t="shared" si="24"/>
        <v/>
      </c>
      <c r="AI103">
        <v>57</v>
      </c>
      <c r="AJ103" s="50">
        <f t="shared" si="9"/>
        <v>0.96313631958580226</v>
      </c>
      <c r="AK103" s="50">
        <f t="shared" si="10"/>
        <v>0.92763157010528452</v>
      </c>
      <c r="AL103" s="50">
        <f t="shared" si="11"/>
        <v>0.86050032985599545</v>
      </c>
      <c r="AM103" s="50">
        <f t="shared" si="12"/>
        <v>0.7404608176822769</v>
      </c>
      <c r="AN103" s="50">
        <f t="shared" si="13"/>
        <v>0.5482822225227062</v>
      </c>
      <c r="AO103" s="50">
        <f t="shared" si="14"/>
        <v>0.30061339553443828</v>
      </c>
      <c r="AP103" s="102"/>
      <c r="AQ103" s="102">
        <f t="shared" si="21"/>
        <v>0.1917606690241952</v>
      </c>
      <c r="AR103">
        <v>57</v>
      </c>
      <c r="AU103" s="101"/>
    </row>
    <row r="104" spans="3:51" ht="15" customHeight="1">
      <c r="C104" s="86">
        <f t="shared" si="27"/>
        <v>113</v>
      </c>
      <c r="D104" s="87">
        <f t="shared" si="27"/>
        <v>103</v>
      </c>
      <c r="E104" s="87">
        <f t="shared" si="27"/>
        <v>88</v>
      </c>
      <c r="F104" s="87" t="str">
        <f t="shared" si="27"/>
        <v/>
      </c>
      <c r="G104" s="87" t="str">
        <f t="shared" si="27"/>
        <v/>
      </c>
      <c r="H104" s="7" t="str">
        <f t="shared" si="27"/>
        <v/>
      </c>
      <c r="I104" s="78">
        <f t="shared" si="3"/>
        <v>58</v>
      </c>
      <c r="J104" s="74">
        <f t="shared" si="17"/>
        <v>59</v>
      </c>
      <c r="K104" s="74">
        <f t="shared" si="7"/>
        <v>66</v>
      </c>
      <c r="L104" s="75">
        <f t="shared" si="8"/>
        <v>71</v>
      </c>
      <c r="M104" s="78">
        <f t="shared" si="25"/>
        <v>128.256</v>
      </c>
      <c r="N104" s="74">
        <f t="shared" si="25"/>
        <v>236.03200000000001</v>
      </c>
      <c r="O104" s="74">
        <f t="shared" si="25"/>
        <v>410.62399999999997</v>
      </c>
      <c r="P104" s="74" t="str">
        <f t="shared" si="23"/>
        <v/>
      </c>
      <c r="Q104" s="74" t="str">
        <f t="shared" si="23"/>
        <v/>
      </c>
      <c r="R104" s="75" t="str">
        <f t="shared" si="23"/>
        <v/>
      </c>
      <c r="S104" s="73">
        <f>ROUND((8*([1]FSK!$B$25+([1]FSK!$B$26+1)+[1]FSK!$B$27+[1]FSK!$B$28+[1]FSK!$B$30+'UL FRMPL'!L104)/[1]FSK!$B$31)*1000,0)</f>
        <v>13</v>
      </c>
      <c r="U104" s="50">
        <f t="shared" si="26"/>
        <v>3617.7644710578843</v>
      </c>
      <c r="V104" s="74">
        <f t="shared" si="26"/>
        <v>1965.8351409978306</v>
      </c>
      <c r="W104" s="74">
        <f t="shared" si="26"/>
        <v>1129.98753117207</v>
      </c>
      <c r="X104" s="74" t="str">
        <f t="shared" si="26"/>
        <v/>
      </c>
      <c r="Y104" s="74" t="str">
        <f t="shared" si="24"/>
        <v/>
      </c>
      <c r="Z104" s="75" t="str">
        <f t="shared" si="24"/>
        <v/>
      </c>
      <c r="AI104">
        <v>58</v>
      </c>
      <c r="AJ104" s="50">
        <f t="shared" si="9"/>
        <v>0.96249054138591617</v>
      </c>
      <c r="AK104" s="50">
        <f t="shared" si="10"/>
        <v>0.92638804225735405</v>
      </c>
      <c r="AL104" s="50">
        <f t="shared" si="11"/>
        <v>0.85819480483741306</v>
      </c>
      <c r="AM104" s="50">
        <f t="shared" si="12"/>
        <v>0.73649832304992557</v>
      </c>
      <c r="AN104" s="50">
        <f t="shared" si="13"/>
        <v>0.54242977985535257</v>
      </c>
      <c r="AO104" s="50">
        <f t="shared" si="14"/>
        <v>0.29423006607392621</v>
      </c>
      <c r="AP104" s="102"/>
      <c r="AQ104" s="102">
        <f t="shared" si="21"/>
        <v>0.18618799311985465</v>
      </c>
      <c r="AR104">
        <v>58</v>
      </c>
      <c r="AU104" s="101"/>
    </row>
    <row r="105" spans="3:51" ht="15" customHeight="1">
      <c r="C105" s="86">
        <f t="shared" si="27"/>
        <v>118</v>
      </c>
      <c r="D105" s="87">
        <f t="shared" si="27"/>
        <v>103</v>
      </c>
      <c r="E105" s="87">
        <f t="shared" si="27"/>
        <v>93</v>
      </c>
      <c r="F105" s="87" t="str">
        <f t="shared" si="27"/>
        <v/>
      </c>
      <c r="G105" s="87" t="str">
        <f t="shared" si="27"/>
        <v/>
      </c>
      <c r="H105" s="7" t="str">
        <f t="shared" si="27"/>
        <v/>
      </c>
      <c r="I105" s="78">
        <f t="shared" si="3"/>
        <v>59</v>
      </c>
      <c r="J105" s="74">
        <f t="shared" si="17"/>
        <v>60</v>
      </c>
      <c r="K105" s="74">
        <f t="shared" si="7"/>
        <v>67</v>
      </c>
      <c r="L105" s="75">
        <f t="shared" si="8"/>
        <v>72</v>
      </c>
      <c r="M105" s="78">
        <f t="shared" si="25"/>
        <v>133.376</v>
      </c>
      <c r="N105" s="74">
        <f t="shared" si="25"/>
        <v>236.03200000000001</v>
      </c>
      <c r="O105" s="74">
        <f t="shared" si="25"/>
        <v>431.10399999999998</v>
      </c>
      <c r="P105" s="74" t="str">
        <f t="shared" si="23"/>
        <v/>
      </c>
      <c r="Q105" s="74" t="str">
        <f t="shared" si="23"/>
        <v/>
      </c>
      <c r="R105" s="75" t="str">
        <f t="shared" si="23"/>
        <v/>
      </c>
      <c r="S105" s="73">
        <f>ROUND((8*([1]FSK!$B$25+([1]FSK!$B$26+1)+[1]FSK!$B$27+[1]FSK!$B$28+[1]FSK!$B$30+'UL FRMPL'!L105)/[1]FSK!$B$31)*1000,0)</f>
        <v>13</v>
      </c>
      <c r="U105" s="50">
        <f t="shared" si="26"/>
        <v>3538.8675623800382</v>
      </c>
      <c r="V105" s="74">
        <f t="shared" si="26"/>
        <v>1999.7288503253794</v>
      </c>
      <c r="W105" s="74">
        <f t="shared" si="26"/>
        <v>1094.8634204275536</v>
      </c>
      <c r="X105" s="74" t="str">
        <f t="shared" si="26"/>
        <v/>
      </c>
      <c r="Y105" s="74" t="str">
        <f t="shared" si="24"/>
        <v/>
      </c>
      <c r="Z105" s="75" t="str">
        <f t="shared" si="24"/>
        <v/>
      </c>
      <c r="AI105">
        <v>59</v>
      </c>
      <c r="AJ105" s="50">
        <f t="shared" si="9"/>
        <v>0.96184519617716024</v>
      </c>
      <c r="AK105" s="50">
        <f t="shared" si="10"/>
        <v>0.92514618140907989</v>
      </c>
      <c r="AL105" s="50">
        <f t="shared" si="11"/>
        <v>0.85589545697580205</v>
      </c>
      <c r="AM105" s="50">
        <f t="shared" si="12"/>
        <v>0.73255703327181709</v>
      </c>
      <c r="AN105" s="50">
        <f t="shared" si="13"/>
        <v>0.53663980699600611</v>
      </c>
      <c r="AO105" s="50">
        <f t="shared" si="14"/>
        <v>0.28798228245271068</v>
      </c>
      <c r="AP105" s="102"/>
      <c r="AQ105" s="102">
        <f t="shared" si="21"/>
        <v>0.18077726239902261</v>
      </c>
      <c r="AR105">
        <v>59</v>
      </c>
      <c r="AU105" s="101"/>
    </row>
    <row r="106" spans="3:51" ht="15" customHeight="1">
      <c r="C106" s="86">
        <f t="shared" si="27"/>
        <v>118</v>
      </c>
      <c r="D106" s="87">
        <f t="shared" si="27"/>
        <v>103</v>
      </c>
      <c r="E106" s="87">
        <f t="shared" si="27"/>
        <v>93</v>
      </c>
      <c r="F106" s="87" t="str">
        <f t="shared" si="27"/>
        <v/>
      </c>
      <c r="G106" s="87" t="str">
        <f t="shared" si="27"/>
        <v/>
      </c>
      <c r="H106" s="7" t="str">
        <f t="shared" si="27"/>
        <v/>
      </c>
      <c r="I106" s="78">
        <f t="shared" si="3"/>
        <v>60</v>
      </c>
      <c r="J106" s="74">
        <f t="shared" si="17"/>
        <v>61</v>
      </c>
      <c r="K106" s="74">
        <f t="shared" si="7"/>
        <v>68</v>
      </c>
      <c r="L106" s="75">
        <f t="shared" si="8"/>
        <v>73</v>
      </c>
      <c r="M106" s="78">
        <f t="shared" si="25"/>
        <v>133.376</v>
      </c>
      <c r="N106" s="74">
        <f t="shared" si="25"/>
        <v>236.03200000000001</v>
      </c>
      <c r="O106" s="74">
        <f t="shared" si="25"/>
        <v>431.10399999999998</v>
      </c>
      <c r="P106" s="74" t="str">
        <f t="shared" si="23"/>
        <v/>
      </c>
      <c r="Q106" s="74" t="str">
        <f t="shared" si="23"/>
        <v/>
      </c>
      <c r="R106" s="75" t="str">
        <f t="shared" si="23"/>
        <v/>
      </c>
      <c r="S106" s="73">
        <f>ROUND((8*([1]FSK!$B$25+([1]FSK!$B$26+1)+[1]FSK!$B$27+[1]FSK!$B$28+[1]FSK!$B$30+'UL FRMPL'!L106)/[1]FSK!$B$31)*1000,0)</f>
        <v>13</v>
      </c>
      <c r="U106" s="50">
        <f t="shared" si="26"/>
        <v>3598.8483685220726</v>
      </c>
      <c r="V106" s="74">
        <f t="shared" si="26"/>
        <v>2033.6225596529284</v>
      </c>
      <c r="W106" s="74">
        <f t="shared" si="26"/>
        <v>1113.4204275534441</v>
      </c>
      <c r="X106" s="74" t="str">
        <f t="shared" si="26"/>
        <v/>
      </c>
      <c r="Y106" s="74" t="str">
        <f t="shared" si="24"/>
        <v/>
      </c>
      <c r="Z106" s="75" t="str">
        <f t="shared" si="24"/>
        <v/>
      </c>
      <c r="AI106">
        <v>60</v>
      </c>
      <c r="AJ106" s="50">
        <f t="shared" si="9"/>
        <v>0.96120028366921595</v>
      </c>
      <c r="AK106" s="50">
        <f t="shared" si="10"/>
        <v>0.92390598532578116</v>
      </c>
      <c r="AL106" s="50">
        <f t="shared" si="11"/>
        <v>0.85360226972080255</v>
      </c>
      <c r="AM106" s="50">
        <f t="shared" si="12"/>
        <v>0.72863683487250575</v>
      </c>
      <c r="AN106" s="50">
        <f t="shared" si="13"/>
        <v>0.53091163713302325</v>
      </c>
      <c r="AO106" s="50">
        <f t="shared" si="14"/>
        <v>0.28186716644326693</v>
      </c>
      <c r="AP106" s="102"/>
      <c r="AQ106" s="102">
        <f t="shared" si="21"/>
        <v>0.17552377064104085</v>
      </c>
      <c r="AR106">
        <v>60</v>
      </c>
      <c r="AU106" s="101"/>
    </row>
    <row r="107" spans="3:51" ht="15" customHeight="1">
      <c r="C107" s="86">
        <f t="shared" si="27"/>
        <v>118</v>
      </c>
      <c r="D107" s="87">
        <f t="shared" si="27"/>
        <v>103</v>
      </c>
      <c r="E107" s="87">
        <f t="shared" si="27"/>
        <v>93</v>
      </c>
      <c r="F107" s="87" t="str">
        <f t="shared" si="27"/>
        <v/>
      </c>
      <c r="G107" s="87" t="str">
        <f t="shared" si="27"/>
        <v/>
      </c>
      <c r="H107" s="7" t="str">
        <f t="shared" si="27"/>
        <v/>
      </c>
      <c r="I107" s="78">
        <f t="shared" si="3"/>
        <v>61</v>
      </c>
      <c r="J107" s="74">
        <f t="shared" si="17"/>
        <v>62</v>
      </c>
      <c r="K107" s="74">
        <f t="shared" si="7"/>
        <v>69</v>
      </c>
      <c r="L107" s="75">
        <f t="shared" si="8"/>
        <v>74</v>
      </c>
      <c r="M107" s="78">
        <f t="shared" si="25"/>
        <v>133.376</v>
      </c>
      <c r="N107" s="74">
        <f t="shared" si="25"/>
        <v>236.03200000000001</v>
      </c>
      <c r="O107" s="74">
        <f t="shared" si="25"/>
        <v>431.10399999999998</v>
      </c>
      <c r="P107" s="74" t="str">
        <f t="shared" si="23"/>
        <v/>
      </c>
      <c r="Q107" s="74" t="str">
        <f t="shared" si="23"/>
        <v/>
      </c>
      <c r="R107" s="75" t="str">
        <f t="shared" si="23"/>
        <v/>
      </c>
      <c r="S107" s="73">
        <f>ROUND((8*([1]FSK!$B$25+([1]FSK!$B$26+1)+[1]FSK!$B$27+[1]FSK!$B$28+[1]FSK!$B$30+'UL FRMPL'!L107)/[1]FSK!$B$31)*1000,0)</f>
        <v>14</v>
      </c>
      <c r="U107" s="50">
        <f t="shared" si="26"/>
        <v>3658.8291746641075</v>
      </c>
      <c r="V107" s="74">
        <f t="shared" si="26"/>
        <v>2067.516268980477</v>
      </c>
      <c r="W107" s="74">
        <f t="shared" si="26"/>
        <v>1131.9774346793349</v>
      </c>
      <c r="X107" s="74" t="str">
        <f t="shared" si="26"/>
        <v/>
      </c>
      <c r="Y107" s="74" t="str">
        <f t="shared" si="24"/>
        <v/>
      </c>
      <c r="Z107" s="75" t="str">
        <f t="shared" si="24"/>
        <v/>
      </c>
      <c r="AI107">
        <v>61</v>
      </c>
      <c r="AJ107" s="50">
        <f t="shared" si="9"/>
        <v>0.96055580357195947</v>
      </c>
      <c r="AK107" s="50">
        <f t="shared" si="10"/>
        <v>0.92266745177577281</v>
      </c>
      <c r="AL107" s="50">
        <f t="shared" si="11"/>
        <v>0.85131522656639813</v>
      </c>
      <c r="AM107" s="50">
        <f t="shared" si="12"/>
        <v>0.72473761498379774</v>
      </c>
      <c r="AN107" s="50">
        <f t="shared" si="13"/>
        <v>0.52524461057240335</v>
      </c>
      <c r="AO107" s="50">
        <f t="shared" si="14"/>
        <v>0.2758819009353557</v>
      </c>
      <c r="AP107" s="102"/>
      <c r="AQ107" s="102">
        <f t="shared" si="21"/>
        <v>0.17042294839074457</v>
      </c>
      <c r="AR107">
        <v>61</v>
      </c>
      <c r="AU107" s="101"/>
    </row>
    <row r="108" spans="3:51" ht="15" customHeight="1">
      <c r="C108" s="86">
        <f t="shared" si="27"/>
        <v>118</v>
      </c>
      <c r="D108" s="87">
        <f t="shared" si="27"/>
        <v>108</v>
      </c>
      <c r="E108" s="87">
        <f t="shared" si="27"/>
        <v>93</v>
      </c>
      <c r="F108" s="87" t="str">
        <f t="shared" si="27"/>
        <v/>
      </c>
      <c r="G108" s="87" t="str">
        <f t="shared" si="27"/>
        <v/>
      </c>
      <c r="H108" s="7" t="str">
        <f t="shared" si="27"/>
        <v/>
      </c>
      <c r="I108" s="78">
        <f t="shared" si="3"/>
        <v>62</v>
      </c>
      <c r="J108" s="74">
        <f t="shared" si="17"/>
        <v>63</v>
      </c>
      <c r="K108" s="74">
        <f t="shared" si="7"/>
        <v>70</v>
      </c>
      <c r="L108" s="75">
        <f t="shared" si="8"/>
        <v>75</v>
      </c>
      <c r="M108" s="78">
        <f t="shared" si="25"/>
        <v>133.376</v>
      </c>
      <c r="N108" s="74">
        <f t="shared" si="25"/>
        <v>246.27199999999999</v>
      </c>
      <c r="O108" s="74">
        <f t="shared" si="25"/>
        <v>431.10399999999998</v>
      </c>
      <c r="P108" s="74" t="str">
        <f t="shared" si="23"/>
        <v/>
      </c>
      <c r="Q108" s="74" t="str">
        <f t="shared" si="23"/>
        <v/>
      </c>
      <c r="R108" s="75" t="str">
        <f t="shared" si="23"/>
        <v/>
      </c>
      <c r="S108" s="73">
        <f>ROUND((8*([1]FSK!$B$25+([1]FSK!$B$26+1)+[1]FSK!$B$27+[1]FSK!$B$28+[1]FSK!$B$30+'UL FRMPL'!L108)/[1]FSK!$B$31)*1000,0)</f>
        <v>14</v>
      </c>
      <c r="U108" s="50">
        <f t="shared" si="26"/>
        <v>3718.809980806142</v>
      </c>
      <c r="V108" s="74">
        <f t="shared" si="26"/>
        <v>2014.033264033264</v>
      </c>
      <c r="W108" s="74">
        <f t="shared" si="26"/>
        <v>1150.5344418052257</v>
      </c>
      <c r="X108" s="74" t="str">
        <f t="shared" si="26"/>
        <v/>
      </c>
      <c r="Y108" s="74" t="str">
        <f t="shared" si="24"/>
        <v/>
      </c>
      <c r="Z108" s="75" t="str">
        <f t="shared" si="24"/>
        <v/>
      </c>
      <c r="AI108">
        <v>62</v>
      </c>
      <c r="AJ108" s="50">
        <f t="shared" si="9"/>
        <v>0.95991175559546171</v>
      </c>
      <c r="AK108" s="50">
        <f t="shared" si="10"/>
        <v>0.92143057853036137</v>
      </c>
      <c r="AL108" s="50">
        <f t="shared" si="11"/>
        <v>0.84903431105079641</v>
      </c>
      <c r="AM108" s="50">
        <f t="shared" si="12"/>
        <v>0.72085926134150058</v>
      </c>
      <c r="AN108" s="50">
        <f t="shared" si="13"/>
        <v>0.51963807466181378</v>
      </c>
      <c r="AO108" s="50">
        <f t="shared" si="14"/>
        <v>0.2700237286382367</v>
      </c>
      <c r="AP108" s="102"/>
      <c r="AQ108" s="102">
        <f t="shared" si="21"/>
        <v>0.16547035898397763</v>
      </c>
      <c r="AR108">
        <v>62</v>
      </c>
      <c r="AU108" s="101"/>
    </row>
    <row r="109" spans="3:51" ht="15" customHeight="1">
      <c r="C109" s="86">
        <f t="shared" si="27"/>
        <v>123</v>
      </c>
      <c r="D109" s="87">
        <f t="shared" si="27"/>
        <v>108</v>
      </c>
      <c r="E109" s="87">
        <f t="shared" si="27"/>
        <v>98</v>
      </c>
      <c r="F109" s="87" t="str">
        <f t="shared" si="27"/>
        <v/>
      </c>
      <c r="G109" s="87" t="str">
        <f t="shared" si="27"/>
        <v/>
      </c>
      <c r="H109" s="7" t="str">
        <f t="shared" si="27"/>
        <v/>
      </c>
      <c r="I109" s="78">
        <f t="shared" si="3"/>
        <v>63</v>
      </c>
      <c r="J109" s="74">
        <f t="shared" si="17"/>
        <v>64</v>
      </c>
      <c r="K109" s="74">
        <f t="shared" si="7"/>
        <v>71</v>
      </c>
      <c r="L109" s="75">
        <f t="shared" si="8"/>
        <v>76</v>
      </c>
      <c r="M109" s="78">
        <f t="shared" si="25"/>
        <v>138.49600000000001</v>
      </c>
      <c r="N109" s="74">
        <f t="shared" si="25"/>
        <v>246.27199999999999</v>
      </c>
      <c r="O109" s="74">
        <f t="shared" si="25"/>
        <v>451.584</v>
      </c>
      <c r="P109" s="74" t="str">
        <f t="shared" si="23"/>
        <v/>
      </c>
      <c r="Q109" s="74" t="str">
        <f t="shared" si="23"/>
        <v/>
      </c>
      <c r="R109" s="75" t="str">
        <f t="shared" si="23"/>
        <v/>
      </c>
      <c r="S109" s="73">
        <f>ROUND((8*([1]FSK!$B$25+([1]FSK!$B$26+1)+[1]FSK!$B$27+[1]FSK!$B$28+[1]FSK!$B$30+'UL FRMPL'!L109)/[1]FSK!$B$31)*1000,0)</f>
        <v>14</v>
      </c>
      <c r="U109" s="50">
        <f t="shared" si="26"/>
        <v>3639.0942698706099</v>
      </c>
      <c r="V109" s="74">
        <f t="shared" si="26"/>
        <v>2046.5176715176715</v>
      </c>
      <c r="W109" s="74">
        <f t="shared" si="26"/>
        <v>1116.0714285714287</v>
      </c>
      <c r="X109" s="74" t="str">
        <f t="shared" si="26"/>
        <v/>
      </c>
      <c r="Y109" s="74" t="str">
        <f t="shared" si="24"/>
        <v/>
      </c>
      <c r="Z109" s="75" t="str">
        <f t="shared" si="24"/>
        <v/>
      </c>
      <c r="AI109">
        <v>63</v>
      </c>
      <c r="AJ109" s="50">
        <f t="shared" si="9"/>
        <v>0.95926813944998757</v>
      </c>
      <c r="AK109" s="50">
        <f t="shared" si="10"/>
        <v>0.92019536336384089</v>
      </c>
      <c r="AL109" s="50">
        <f t="shared" si="11"/>
        <v>0.84675950675631118</v>
      </c>
      <c r="AM109" s="50">
        <f t="shared" si="12"/>
        <v>0.71700166228219142</v>
      </c>
      <c r="AN109" s="50">
        <f t="shared" si="13"/>
        <v>0.51409138371542562</v>
      </c>
      <c r="AO109" s="50">
        <f t="shared" si="14"/>
        <v>0.26428995081044099</v>
      </c>
      <c r="AP109" s="102"/>
      <c r="AQ109" s="102">
        <f t="shared" si="21"/>
        <v>0.16066169468860936</v>
      </c>
      <c r="AR109">
        <v>63</v>
      </c>
      <c r="AU109" s="101"/>
    </row>
    <row r="110" spans="3:51" ht="15" customHeight="1">
      <c r="C110" s="86">
        <f t="shared" ref="C110:H125" si="28">IF($K110&gt;VLOOKUP(C$33,$U$31:$W$38,2),"", 8 + MAX(CEILING((8*$L110-4*C$34+28+16*$C$39-20*$C$40)/(4*(C$34-2*IF(C$34&gt;10,1,$C$42))),1)*($C$41+4),0))</f>
        <v>123</v>
      </c>
      <c r="D110" s="87">
        <f t="shared" si="28"/>
        <v>108</v>
      </c>
      <c r="E110" s="87">
        <f t="shared" si="28"/>
        <v>98</v>
      </c>
      <c r="F110" s="87" t="str">
        <f t="shared" si="28"/>
        <v/>
      </c>
      <c r="G110" s="87" t="str">
        <f t="shared" si="28"/>
        <v/>
      </c>
      <c r="H110" s="7" t="str">
        <f t="shared" si="28"/>
        <v/>
      </c>
      <c r="I110" s="78">
        <f t="shared" ref="I110:I173" si="29">J110-($C$13+$C$5)</f>
        <v>64</v>
      </c>
      <c r="J110" s="74">
        <f t="shared" si="17"/>
        <v>65</v>
      </c>
      <c r="K110" s="74">
        <f t="shared" si="7"/>
        <v>72</v>
      </c>
      <c r="L110" s="75">
        <f t="shared" si="8"/>
        <v>77</v>
      </c>
      <c r="M110" s="78">
        <f t="shared" si="25"/>
        <v>138.49600000000001</v>
      </c>
      <c r="N110" s="74">
        <f t="shared" si="25"/>
        <v>246.27199999999999</v>
      </c>
      <c r="O110" s="74">
        <f t="shared" si="25"/>
        <v>451.584</v>
      </c>
      <c r="P110" s="74" t="str">
        <f t="shared" si="23"/>
        <v/>
      </c>
      <c r="Q110" s="74" t="str">
        <f t="shared" si="23"/>
        <v/>
      </c>
      <c r="R110" s="75" t="str">
        <f t="shared" si="23"/>
        <v/>
      </c>
      <c r="S110" s="73">
        <f>ROUND((8*([1]FSK!$B$25+([1]FSK!$B$26+1)+[1]FSK!$B$27+[1]FSK!$B$28+[1]FSK!$B$30+'UL FRMPL'!L110)/[1]FSK!$B$31)*1000,0)</f>
        <v>14</v>
      </c>
      <c r="U110" s="50">
        <f t="shared" si="26"/>
        <v>3696.8576709796671</v>
      </c>
      <c r="V110" s="74">
        <f t="shared" si="26"/>
        <v>2079.002079002079</v>
      </c>
      <c r="W110" s="74">
        <f t="shared" si="26"/>
        <v>1133.7868480725624</v>
      </c>
      <c r="X110" s="74" t="str">
        <f t="shared" si="26"/>
        <v/>
      </c>
      <c r="Y110" s="74" t="str">
        <f t="shared" si="24"/>
        <v/>
      </c>
      <c r="Z110" s="75" t="str">
        <f t="shared" si="24"/>
        <v/>
      </c>
      <c r="AI110">
        <v>64</v>
      </c>
      <c r="AJ110" s="50">
        <f t="shared" si="9"/>
        <v>0.95862495484599675</v>
      </c>
      <c r="AK110" s="50">
        <f t="shared" si="10"/>
        <v>0.91896180405348926</v>
      </c>
      <c r="AL110" s="50">
        <f t="shared" si="11"/>
        <v>0.84449079730924359</v>
      </c>
      <c r="AM110" s="50">
        <f t="shared" si="12"/>
        <v>0.71316470674000187</v>
      </c>
      <c r="AN110" s="50">
        <f t="shared" si="13"/>
        <v>0.50860389893955282</v>
      </c>
      <c r="AO110" s="50">
        <f t="shared" si="14"/>
        <v>0.2586779260165149</v>
      </c>
      <c r="AP110" s="102"/>
      <c r="AQ110" s="102">
        <f t="shared" si="21"/>
        <v>0.15599277295769506</v>
      </c>
      <c r="AR110">
        <v>64</v>
      </c>
      <c r="AU110" s="101"/>
    </row>
    <row r="111" spans="3:51" ht="15" customHeight="1">
      <c r="C111" s="86">
        <f t="shared" si="28"/>
        <v>123</v>
      </c>
      <c r="D111" s="87">
        <f t="shared" si="28"/>
        <v>108</v>
      </c>
      <c r="E111" s="87">
        <f t="shared" si="28"/>
        <v>98</v>
      </c>
      <c r="F111" s="87" t="str">
        <f t="shared" si="28"/>
        <v/>
      </c>
      <c r="G111" s="87" t="str">
        <f t="shared" si="28"/>
        <v/>
      </c>
      <c r="H111" s="7" t="str">
        <f t="shared" si="28"/>
        <v/>
      </c>
      <c r="I111" s="78">
        <f t="shared" si="29"/>
        <v>65</v>
      </c>
      <c r="J111" s="74">
        <f t="shared" si="17"/>
        <v>66</v>
      </c>
      <c r="K111" s="74">
        <f t="shared" ref="K111:K174" si="30">J111+7</f>
        <v>73</v>
      </c>
      <c r="L111" s="75">
        <f t="shared" ref="L111:L174" si="31">K111+5</f>
        <v>78</v>
      </c>
      <c r="M111" s="78">
        <f t="shared" si="25"/>
        <v>138.49600000000001</v>
      </c>
      <c r="N111" s="74">
        <f t="shared" si="25"/>
        <v>246.27199999999999</v>
      </c>
      <c r="O111" s="74">
        <f t="shared" si="25"/>
        <v>451.584</v>
      </c>
      <c r="P111" s="74" t="str">
        <f t="shared" si="23"/>
        <v/>
      </c>
      <c r="Q111" s="74" t="str">
        <f t="shared" si="23"/>
        <v/>
      </c>
      <c r="R111" s="75" t="str">
        <f t="shared" si="23"/>
        <v/>
      </c>
      <c r="S111" s="73">
        <f>ROUND((8*([1]FSK!$B$25+([1]FSK!$B$26+1)+[1]FSK!$B$27+[1]FSK!$B$28+[1]FSK!$B$30+'UL FRMPL'!L111)/[1]FSK!$B$31)*1000,0)</f>
        <v>14</v>
      </c>
      <c r="U111" s="50">
        <f t="shared" si="26"/>
        <v>3754.6210720887243</v>
      </c>
      <c r="V111" s="74">
        <f t="shared" si="26"/>
        <v>2111.4864864864867</v>
      </c>
      <c r="W111" s="74">
        <f t="shared" si="26"/>
        <v>1151.5022675736961</v>
      </c>
      <c r="X111" s="74" t="str">
        <f t="shared" si="26"/>
        <v/>
      </c>
      <c r="Y111" s="74" t="str">
        <f t="shared" si="24"/>
        <v/>
      </c>
      <c r="Z111" s="75" t="str">
        <f t="shared" si="24"/>
        <v/>
      </c>
      <c r="AI111">
        <v>65</v>
      </c>
      <c r="AJ111" s="50">
        <f t="shared" ref="AJ111:AJ159" si="32">EXP(-2*($AI111-1)*$AL$43*($AL$41*C$35-C$36)/1000)</f>
        <v>0.95798220149414248</v>
      </c>
      <c r="AK111" s="50">
        <f t="shared" ref="AK111:AK159" si="33">EXP(-2*($AI111-1)*$AL$43*($AL$41*D$35-D$36)/1000)</f>
        <v>0.91772989837956387</v>
      </c>
      <c r="AL111" s="50">
        <f t="shared" ref="AL111:AL159" si="34">EXP(-2*($AI111-1)*$AL$43*($AL$41*E$35-E$36)/1000)</f>
        <v>0.84222816637976461</v>
      </c>
      <c r="AM111" s="50">
        <f t="shared" ref="AM111:AM159" si="35">EXP(-2*($AI111-1)*$AL$43*($AL$41*F$35-F$36)/1000)</f>
        <v>0.70934828424342056</v>
      </c>
      <c r="AN111" s="50">
        <f t="shared" ref="AN111:AN159" si="36">EXP(-2*($AI111-1)*$AL$43*($AL$41*G$35-G$36)/1000)</f>
        <v>0.50317498835908447</v>
      </c>
      <c r="AO111" s="50">
        <f t="shared" ref="AO111:AO159" si="37">EXP(-2*($AI111-1)*$AL$43*($AL$41*H$35-H$36)/1000)</f>
        <v>0.25318506891016485</v>
      </c>
      <c r="AP111" s="102"/>
      <c r="AQ111" s="102">
        <f t="shared" ref="AQ111:AQ142" si="38">EXP(-2*($AI111-1)*$AL$43*($AL$41*H$35)/1000)</f>
        <v>0.15145953279152252</v>
      </c>
      <c r="AR111">
        <v>65</v>
      </c>
      <c r="AU111" s="101"/>
    </row>
    <row r="112" spans="3:51" ht="15" customHeight="1">
      <c r="C112" s="86">
        <f t="shared" si="28"/>
        <v>128</v>
      </c>
      <c r="D112" s="87">
        <f t="shared" si="28"/>
        <v>113</v>
      </c>
      <c r="E112" s="87">
        <f t="shared" si="28"/>
        <v>98</v>
      </c>
      <c r="F112" s="87" t="str">
        <f t="shared" si="28"/>
        <v/>
      </c>
      <c r="G112" s="87" t="str">
        <f t="shared" si="28"/>
        <v/>
      </c>
      <c r="H112" s="7" t="str">
        <f t="shared" si="28"/>
        <v/>
      </c>
      <c r="I112" s="78">
        <f t="shared" si="29"/>
        <v>66</v>
      </c>
      <c r="J112" s="74">
        <f t="shared" ref="J112:J175" si="39">J111+1</f>
        <v>67</v>
      </c>
      <c r="K112" s="74">
        <f t="shared" si="30"/>
        <v>74</v>
      </c>
      <c r="L112" s="75">
        <f t="shared" si="31"/>
        <v>79</v>
      </c>
      <c r="M112" s="78">
        <f t="shared" si="25"/>
        <v>143.61600000000001</v>
      </c>
      <c r="N112" s="74">
        <f t="shared" si="25"/>
        <v>256.512</v>
      </c>
      <c r="O112" s="74">
        <f t="shared" si="25"/>
        <v>451.584</v>
      </c>
      <c r="P112" s="74" t="str">
        <f t="shared" si="23"/>
        <v/>
      </c>
      <c r="Q112" s="74" t="str">
        <f t="shared" si="23"/>
        <v/>
      </c>
      <c r="R112" s="75" t="str">
        <f t="shared" si="23"/>
        <v/>
      </c>
      <c r="S112" s="73">
        <f>ROUND((8*([1]FSK!$B$25+([1]FSK!$B$26+1)+[1]FSK!$B$27+[1]FSK!$B$28+[1]FSK!$B$30+'UL FRMPL'!L112)/[1]FSK!$B$31)*1000,0)</f>
        <v>14</v>
      </c>
      <c r="U112" s="50">
        <f t="shared" si="26"/>
        <v>3676.4705882352937</v>
      </c>
      <c r="V112" s="74">
        <f t="shared" si="26"/>
        <v>2058.3832335329344</v>
      </c>
      <c r="W112" s="74">
        <f t="shared" si="26"/>
        <v>1169.2176870748299</v>
      </c>
      <c r="X112" s="74" t="str">
        <f t="shared" si="26"/>
        <v/>
      </c>
      <c r="Y112" s="74" t="str">
        <f t="shared" si="24"/>
        <v/>
      </c>
      <c r="Z112" s="75" t="str">
        <f t="shared" si="24"/>
        <v/>
      </c>
      <c r="AI112">
        <v>66</v>
      </c>
      <c r="AJ112" s="50">
        <f t="shared" si="32"/>
        <v>0.95733987910527263</v>
      </c>
      <c r="AK112" s="50">
        <f t="shared" si="33"/>
        <v>0.91649964412529794</v>
      </c>
      <c r="AL112" s="50">
        <f t="shared" si="34"/>
        <v>0.83997159768179774</v>
      </c>
      <c r="AM112" s="50">
        <f t="shared" si="35"/>
        <v>0.70555228491211186</v>
      </c>
      <c r="AN112" s="50">
        <f t="shared" si="36"/>
        <v>0.49780402674470192</v>
      </c>
      <c r="AO112" s="50">
        <f t="shared" si="37"/>
        <v>0.24780884904323988</v>
      </c>
      <c r="AP112" s="102"/>
      <c r="AQ112" s="102">
        <f t="shared" si="38"/>
        <v>0.14705803120537872</v>
      </c>
      <c r="AR112">
        <v>66</v>
      </c>
      <c r="AU112" s="101"/>
    </row>
    <row r="113" spans="3:47" ht="15" customHeight="1">
      <c r="C113" s="86">
        <f t="shared" si="28"/>
        <v>128</v>
      </c>
      <c r="D113" s="87">
        <f t="shared" si="28"/>
        <v>113</v>
      </c>
      <c r="E113" s="87">
        <f t="shared" si="28"/>
        <v>98</v>
      </c>
      <c r="F113" s="87" t="str">
        <f t="shared" si="28"/>
        <v/>
      </c>
      <c r="G113" s="87" t="str">
        <f t="shared" si="28"/>
        <v/>
      </c>
      <c r="H113" s="7" t="str">
        <f t="shared" si="28"/>
        <v/>
      </c>
      <c r="I113" s="78">
        <f t="shared" si="29"/>
        <v>67</v>
      </c>
      <c r="J113" s="74">
        <f t="shared" si="39"/>
        <v>68</v>
      </c>
      <c r="K113" s="74">
        <f t="shared" si="30"/>
        <v>75</v>
      </c>
      <c r="L113" s="75">
        <f t="shared" si="31"/>
        <v>80</v>
      </c>
      <c r="M113" s="78">
        <f t="shared" si="25"/>
        <v>143.61600000000001</v>
      </c>
      <c r="N113" s="74">
        <f t="shared" si="25"/>
        <v>256.512</v>
      </c>
      <c r="O113" s="74">
        <f t="shared" si="25"/>
        <v>451.584</v>
      </c>
      <c r="P113" s="74" t="str">
        <f t="shared" si="23"/>
        <v/>
      </c>
      <c r="Q113" s="74" t="str">
        <f t="shared" si="23"/>
        <v/>
      </c>
      <c r="R113" s="75" t="str">
        <f t="shared" si="23"/>
        <v/>
      </c>
      <c r="S113" s="73">
        <f>ROUND((8*([1]FSK!$B$25+([1]FSK!$B$26+1)+[1]FSK!$B$27+[1]FSK!$B$28+[1]FSK!$B$30+'UL FRMPL'!L113)/[1]FSK!$B$31)*1000,0)</f>
        <v>15</v>
      </c>
      <c r="U113" s="50">
        <f t="shared" si="26"/>
        <v>3732.1746880570408</v>
      </c>
      <c r="V113" s="74">
        <f t="shared" si="26"/>
        <v>2089.5708582834332</v>
      </c>
      <c r="W113" s="74">
        <f t="shared" si="26"/>
        <v>1186.9331065759636</v>
      </c>
      <c r="X113" s="74" t="str">
        <f t="shared" si="26"/>
        <v/>
      </c>
      <c r="Y113" s="74" t="str">
        <f t="shared" si="24"/>
        <v/>
      </c>
      <c r="Z113" s="75" t="str">
        <f t="shared" si="24"/>
        <v/>
      </c>
      <c r="AI113">
        <v>67</v>
      </c>
      <c r="AJ113" s="50">
        <f t="shared" si="32"/>
        <v>0.95669798739042833</v>
      </c>
      <c r="AK113" s="50">
        <f t="shared" si="33"/>
        <v>0.91527103907689611</v>
      </c>
      <c r="AL113" s="50">
        <f t="shared" si="34"/>
        <v>0.83772107497290116</v>
      </c>
      <c r="AM113" s="50">
        <f t="shared" si="35"/>
        <v>0.70177659945375304</v>
      </c>
      <c r="AN113" s="50">
        <f t="shared" si="36"/>
        <v>0.49249039554087337</v>
      </c>
      <c r="AO113" s="50">
        <f t="shared" si="37"/>
        <v>0.2425467897000059</v>
      </c>
      <c r="AP113" s="102"/>
      <c r="AQ113" s="102">
        <f t="shared" si="38"/>
        <v>0.14278443979996613</v>
      </c>
      <c r="AR113">
        <v>67</v>
      </c>
      <c r="AU113" s="101"/>
    </row>
    <row r="114" spans="3:47" ht="15" customHeight="1">
      <c r="C114" s="86">
        <f t="shared" si="28"/>
        <v>128</v>
      </c>
      <c r="D114" s="87">
        <f t="shared" si="28"/>
        <v>113</v>
      </c>
      <c r="E114" s="87">
        <f t="shared" si="28"/>
        <v>103</v>
      </c>
      <c r="F114" s="87" t="str">
        <f t="shared" si="28"/>
        <v/>
      </c>
      <c r="G114" s="87" t="str">
        <f t="shared" si="28"/>
        <v/>
      </c>
      <c r="H114" s="7" t="str">
        <f t="shared" si="28"/>
        <v/>
      </c>
      <c r="I114" s="78">
        <f t="shared" si="29"/>
        <v>68</v>
      </c>
      <c r="J114" s="74">
        <f t="shared" si="39"/>
        <v>69</v>
      </c>
      <c r="K114" s="74">
        <f t="shared" si="30"/>
        <v>76</v>
      </c>
      <c r="L114" s="75">
        <f t="shared" si="31"/>
        <v>81</v>
      </c>
      <c r="M114" s="78">
        <f t="shared" si="25"/>
        <v>143.61600000000001</v>
      </c>
      <c r="N114" s="74">
        <f t="shared" si="25"/>
        <v>256.512</v>
      </c>
      <c r="O114" s="74">
        <f t="shared" si="25"/>
        <v>472.06400000000002</v>
      </c>
      <c r="P114" s="74" t="str">
        <f t="shared" si="23"/>
        <v/>
      </c>
      <c r="Q114" s="74" t="str">
        <f t="shared" si="23"/>
        <v/>
      </c>
      <c r="R114" s="75" t="str">
        <f t="shared" si="23"/>
        <v/>
      </c>
      <c r="S114" s="73">
        <f>ROUND((8*([1]FSK!$B$25+([1]FSK!$B$26+1)+[1]FSK!$B$27+[1]FSK!$B$28+[1]FSK!$B$30+'UL FRMPL'!L114)/[1]FSK!$B$31)*1000,0)</f>
        <v>15</v>
      </c>
      <c r="U114" s="50">
        <f t="shared" si="26"/>
        <v>3787.8787878787875</v>
      </c>
      <c r="V114" s="74">
        <f t="shared" si="26"/>
        <v>2120.758483033932</v>
      </c>
      <c r="W114" s="74">
        <f t="shared" si="26"/>
        <v>1152.3861171366593</v>
      </c>
      <c r="X114" s="74" t="str">
        <f t="shared" si="26"/>
        <v/>
      </c>
      <c r="Y114" s="74" t="str">
        <f t="shared" si="24"/>
        <v/>
      </c>
      <c r="Z114" s="75" t="str">
        <f t="shared" si="24"/>
        <v/>
      </c>
      <c r="AI114">
        <v>68</v>
      </c>
      <c r="AJ114" s="50">
        <f t="shared" si="32"/>
        <v>0.9560565260608449</v>
      </c>
      <c r="AK114" s="50">
        <f t="shared" si="33"/>
        <v>0.91404408102353096</v>
      </c>
      <c r="AL114" s="50">
        <f t="shared" si="34"/>
        <v>0.83547658205415132</v>
      </c>
      <c r="AM114" s="50">
        <f t="shared" si="35"/>
        <v>0.69802111916088705</v>
      </c>
      <c r="AN114" s="50">
        <f t="shared" si="36"/>
        <v>0.48723348279461726</v>
      </c>
      <c r="AO114" s="50">
        <f t="shared" si="37"/>
        <v>0.23739646675617257</v>
      </c>
      <c r="AP114" s="102"/>
      <c r="AQ114" s="102">
        <f t="shared" si="38"/>
        <v>0.13863504143148403</v>
      </c>
      <c r="AR114">
        <v>68</v>
      </c>
      <c r="AU114" s="101"/>
    </row>
    <row r="115" spans="3:47" ht="15" customHeight="1">
      <c r="C115" s="86">
        <f t="shared" si="28"/>
        <v>128</v>
      </c>
      <c r="D115" s="87">
        <f t="shared" si="28"/>
        <v>113</v>
      </c>
      <c r="E115" s="87">
        <f t="shared" si="28"/>
        <v>103</v>
      </c>
      <c r="F115" s="87" t="str">
        <f t="shared" si="28"/>
        <v/>
      </c>
      <c r="G115" s="87" t="str">
        <f t="shared" si="28"/>
        <v/>
      </c>
      <c r="H115" s="7" t="str">
        <f t="shared" si="28"/>
        <v/>
      </c>
      <c r="I115" s="78">
        <f t="shared" si="29"/>
        <v>69</v>
      </c>
      <c r="J115" s="74">
        <f t="shared" si="39"/>
        <v>70</v>
      </c>
      <c r="K115" s="74">
        <f t="shared" si="30"/>
        <v>77</v>
      </c>
      <c r="L115" s="75">
        <f t="shared" si="31"/>
        <v>82</v>
      </c>
      <c r="M115" s="78">
        <f t="shared" si="25"/>
        <v>143.61600000000001</v>
      </c>
      <c r="N115" s="74">
        <f t="shared" si="25"/>
        <v>256.512</v>
      </c>
      <c r="O115" s="74">
        <f t="shared" si="25"/>
        <v>472.06400000000002</v>
      </c>
      <c r="P115" s="74" t="str">
        <f t="shared" si="23"/>
        <v/>
      </c>
      <c r="Q115" s="74" t="str">
        <f t="shared" si="23"/>
        <v/>
      </c>
      <c r="R115" s="75" t="str">
        <f t="shared" si="23"/>
        <v/>
      </c>
      <c r="S115" s="73">
        <f>ROUND((8*([1]FSK!$B$25+([1]FSK!$B$26+1)+[1]FSK!$B$27+[1]FSK!$B$28+[1]FSK!$B$30+'UL FRMPL'!L115)/[1]FSK!$B$31)*1000,0)</f>
        <v>15</v>
      </c>
      <c r="U115" s="50">
        <f t="shared" si="26"/>
        <v>3843.5828877005342</v>
      </c>
      <c r="V115" s="74">
        <f t="shared" si="26"/>
        <v>2151.9461077844312</v>
      </c>
      <c r="W115" s="74">
        <f t="shared" si="26"/>
        <v>1169.3329718004338</v>
      </c>
      <c r="X115" s="74" t="str">
        <f t="shared" si="26"/>
        <v/>
      </c>
      <c r="Y115" s="74" t="str">
        <f t="shared" si="24"/>
        <v/>
      </c>
      <c r="Z115" s="75" t="str">
        <f t="shared" si="24"/>
        <v/>
      </c>
      <c r="AI115">
        <v>69</v>
      </c>
      <c r="AJ115" s="50">
        <f t="shared" si="32"/>
        <v>0.95541549482795107</v>
      </c>
      <c r="AK115" s="50">
        <f t="shared" si="33"/>
        <v>0.91281876775733872</v>
      </c>
      <c r="AL115" s="50">
        <f t="shared" si="34"/>
        <v>0.83323810277002619</v>
      </c>
      <c r="AM115" s="50">
        <f t="shared" si="35"/>
        <v>0.69428573590779274</v>
      </c>
      <c r="AN115" s="50">
        <f t="shared" si="36"/>
        <v>0.48203268308502534</v>
      </c>
      <c r="AO115" s="50">
        <f t="shared" si="37"/>
        <v>0.23235550756214846</v>
      </c>
      <c r="AP115" s="102"/>
      <c r="AQ115" s="102">
        <f t="shared" si="38"/>
        <v>0.13460622697847957</v>
      </c>
      <c r="AR115">
        <v>69</v>
      </c>
      <c r="AU115" s="101"/>
    </row>
    <row r="116" spans="3:47" ht="15" customHeight="1">
      <c r="C116" s="86">
        <f t="shared" si="28"/>
        <v>133</v>
      </c>
      <c r="D116" s="87">
        <f t="shared" si="28"/>
        <v>118</v>
      </c>
      <c r="E116" s="87">
        <f t="shared" si="28"/>
        <v>103</v>
      </c>
      <c r="F116" s="87" t="str">
        <f t="shared" si="28"/>
        <v/>
      </c>
      <c r="G116" s="87" t="str">
        <f t="shared" si="28"/>
        <v/>
      </c>
      <c r="H116" s="7" t="str">
        <f t="shared" si="28"/>
        <v/>
      </c>
      <c r="I116" s="78">
        <f t="shared" si="29"/>
        <v>70</v>
      </c>
      <c r="J116" s="74">
        <f t="shared" si="39"/>
        <v>71</v>
      </c>
      <c r="K116" s="74">
        <f t="shared" si="30"/>
        <v>78</v>
      </c>
      <c r="L116" s="75">
        <f t="shared" si="31"/>
        <v>83</v>
      </c>
      <c r="M116" s="78">
        <f t="shared" si="25"/>
        <v>148.73600000000002</v>
      </c>
      <c r="N116" s="74">
        <f t="shared" si="25"/>
        <v>266.75200000000001</v>
      </c>
      <c r="O116" s="74">
        <f t="shared" si="25"/>
        <v>472.06400000000002</v>
      </c>
      <c r="P116" s="74" t="str">
        <f t="shared" si="23"/>
        <v/>
      </c>
      <c r="Q116" s="74" t="str">
        <f t="shared" si="23"/>
        <v/>
      </c>
      <c r="R116" s="75" t="str">
        <f t="shared" si="23"/>
        <v/>
      </c>
      <c r="S116" s="73">
        <f>ROUND((8*([1]FSK!$B$25+([1]FSK!$B$26+1)+[1]FSK!$B$27+[1]FSK!$B$28+[1]FSK!$B$30+'UL FRMPL'!L116)/[1]FSK!$B$31)*1000,0)</f>
        <v>15</v>
      </c>
      <c r="U116" s="50">
        <f t="shared" si="26"/>
        <v>3765.060240963855</v>
      </c>
      <c r="V116" s="74">
        <f t="shared" si="26"/>
        <v>2099.328214971209</v>
      </c>
      <c r="W116" s="74">
        <f t="shared" si="26"/>
        <v>1186.2798264642081</v>
      </c>
      <c r="X116" s="74" t="str">
        <f t="shared" si="26"/>
        <v/>
      </c>
      <c r="Y116" s="74" t="str">
        <f t="shared" si="24"/>
        <v/>
      </c>
      <c r="Z116" s="75" t="str">
        <f t="shared" si="24"/>
        <v/>
      </c>
      <c r="AI116">
        <v>70</v>
      </c>
      <c r="AJ116" s="50">
        <f t="shared" si="32"/>
        <v>0.95477489340336918</v>
      </c>
      <c r="AK116" s="50">
        <f t="shared" si="33"/>
        <v>0.91159509707341502</v>
      </c>
      <c r="AL116" s="50">
        <f t="shared" si="34"/>
        <v>0.83100562100828901</v>
      </c>
      <c r="AM116" s="50">
        <f t="shared" si="35"/>
        <v>0.69057034214737212</v>
      </c>
      <c r="AN116" s="50">
        <f t="shared" si="36"/>
        <v>0.47688739745353853</v>
      </c>
      <c r="AO116" s="50">
        <f t="shared" si="37"/>
        <v>0.22742158985000924</v>
      </c>
      <c r="AP116" s="102"/>
      <c r="AQ116" s="102">
        <f t="shared" si="38"/>
        <v>0.13069449220265589</v>
      </c>
      <c r="AR116">
        <v>70</v>
      </c>
      <c r="AU116" s="101"/>
    </row>
    <row r="117" spans="3:47" ht="15" customHeight="1">
      <c r="C117" s="86">
        <f t="shared" si="28"/>
        <v>133</v>
      </c>
      <c r="D117" s="87">
        <f t="shared" si="28"/>
        <v>118</v>
      </c>
      <c r="E117" s="87">
        <f t="shared" si="28"/>
        <v>103</v>
      </c>
      <c r="F117" s="87" t="str">
        <f t="shared" si="28"/>
        <v/>
      </c>
      <c r="G117" s="87" t="str">
        <f t="shared" si="28"/>
        <v/>
      </c>
      <c r="H117" s="7" t="str">
        <f t="shared" si="28"/>
        <v/>
      </c>
      <c r="I117" s="78">
        <f t="shared" si="29"/>
        <v>71</v>
      </c>
      <c r="J117" s="74">
        <f t="shared" si="39"/>
        <v>72</v>
      </c>
      <c r="K117" s="74">
        <f t="shared" si="30"/>
        <v>79</v>
      </c>
      <c r="L117" s="75">
        <f t="shared" si="31"/>
        <v>84</v>
      </c>
      <c r="M117" s="78">
        <f t="shared" si="25"/>
        <v>148.73600000000002</v>
      </c>
      <c r="N117" s="74">
        <f t="shared" si="25"/>
        <v>266.75200000000001</v>
      </c>
      <c r="O117" s="74">
        <f t="shared" si="25"/>
        <v>472.06400000000002</v>
      </c>
      <c r="P117" s="74" t="str">
        <f t="shared" si="23"/>
        <v/>
      </c>
      <c r="Q117" s="74" t="str">
        <f t="shared" si="23"/>
        <v/>
      </c>
      <c r="R117" s="75" t="str">
        <f t="shared" si="23"/>
        <v/>
      </c>
      <c r="S117" s="73">
        <f>ROUND((8*([1]FSK!$B$25+([1]FSK!$B$26+1)+[1]FSK!$B$27+[1]FSK!$B$28+[1]FSK!$B$30+'UL FRMPL'!L117)/[1]FSK!$B$31)*1000,0)</f>
        <v>15</v>
      </c>
      <c r="U117" s="50">
        <f t="shared" si="26"/>
        <v>3818.8468158347673</v>
      </c>
      <c r="V117" s="74">
        <f t="shared" si="26"/>
        <v>2129.3186180422263</v>
      </c>
      <c r="W117" s="74">
        <f t="shared" si="26"/>
        <v>1203.2266811279826</v>
      </c>
      <c r="X117" s="74" t="str">
        <f t="shared" si="26"/>
        <v/>
      </c>
      <c r="Y117" s="74" t="str">
        <f t="shared" si="24"/>
        <v/>
      </c>
      <c r="Z117" s="75" t="str">
        <f t="shared" si="24"/>
        <v/>
      </c>
      <c r="AI117">
        <v>71</v>
      </c>
      <c r="AJ117" s="50">
        <f t="shared" si="32"/>
        <v>0.95413472149891487</v>
      </c>
      <c r="AK117" s="50">
        <f t="shared" si="33"/>
        <v>0.91037306676981178</v>
      </c>
      <c r="AL117" s="50">
        <f t="shared" si="34"/>
        <v>0.82877912069987225</v>
      </c>
      <c r="AM117" s="50">
        <f t="shared" si="35"/>
        <v>0.68687483090805335</v>
      </c>
      <c r="AN117" s="50">
        <f t="shared" si="36"/>
        <v>0.47179703333496686</v>
      </c>
      <c r="AO117" s="50">
        <f t="shared" si="37"/>
        <v>0.22259244066367581</v>
      </c>
      <c r="AP117" s="102"/>
      <c r="AQ117" s="102">
        <f t="shared" si="38"/>
        <v>0.12689643470090689</v>
      </c>
      <c r="AR117">
        <v>71</v>
      </c>
      <c r="AU117" s="101"/>
    </row>
    <row r="118" spans="3:47" ht="15" customHeight="1">
      <c r="C118" s="86">
        <f t="shared" si="28"/>
        <v>133</v>
      </c>
      <c r="D118" s="87">
        <f t="shared" si="28"/>
        <v>118</v>
      </c>
      <c r="E118" s="87">
        <f t="shared" si="28"/>
        <v>108</v>
      </c>
      <c r="F118" s="87" t="str">
        <f t="shared" si="28"/>
        <v/>
      </c>
      <c r="G118" s="87" t="str">
        <f t="shared" si="28"/>
        <v/>
      </c>
      <c r="H118" s="7" t="str">
        <f t="shared" si="28"/>
        <v/>
      </c>
      <c r="I118" s="78">
        <f t="shared" si="29"/>
        <v>72</v>
      </c>
      <c r="J118" s="74">
        <f t="shared" si="39"/>
        <v>73</v>
      </c>
      <c r="K118" s="74">
        <f t="shared" si="30"/>
        <v>80</v>
      </c>
      <c r="L118" s="75">
        <f t="shared" si="31"/>
        <v>85</v>
      </c>
      <c r="M118" s="78">
        <f t="shared" si="25"/>
        <v>148.73600000000002</v>
      </c>
      <c r="N118" s="74">
        <f t="shared" si="25"/>
        <v>266.75200000000001</v>
      </c>
      <c r="O118" s="74">
        <f t="shared" si="25"/>
        <v>492.54399999999998</v>
      </c>
      <c r="P118" s="74" t="str">
        <f t="shared" si="23"/>
        <v/>
      </c>
      <c r="Q118" s="74" t="str">
        <f t="shared" si="23"/>
        <v/>
      </c>
      <c r="R118" s="75" t="str">
        <f t="shared" si="23"/>
        <v/>
      </c>
      <c r="S118" s="73">
        <f>ROUND((8*([1]FSK!$B$25+([1]FSK!$B$26+1)+[1]FSK!$B$27+[1]FSK!$B$28+[1]FSK!$B$30+'UL FRMPL'!L118)/[1]FSK!$B$31)*1000,0)</f>
        <v>15</v>
      </c>
      <c r="U118" s="50">
        <f t="shared" si="26"/>
        <v>3872.6333907056792</v>
      </c>
      <c r="V118" s="74">
        <f t="shared" si="26"/>
        <v>2159.3090211132435</v>
      </c>
      <c r="W118" s="74">
        <f t="shared" si="26"/>
        <v>1169.4386694386694</v>
      </c>
      <c r="X118" s="74" t="str">
        <f t="shared" si="26"/>
        <v/>
      </c>
      <c r="Y118" s="74" t="str">
        <f t="shared" si="24"/>
        <v/>
      </c>
      <c r="Z118" s="75" t="str">
        <f t="shared" si="24"/>
        <v/>
      </c>
      <c r="AI118">
        <v>72</v>
      </c>
      <c r="AJ118" s="50">
        <f t="shared" si="32"/>
        <v>0.95349497882659684</v>
      </c>
      <c r="AK118" s="50">
        <f t="shared" si="33"/>
        <v>0.90915267464753236</v>
      </c>
      <c r="AL118" s="50">
        <f t="shared" si="34"/>
        <v>0.82655858581876196</v>
      </c>
      <c r="AM118" s="50">
        <f t="shared" si="35"/>
        <v>0.68319909579071159</v>
      </c>
      <c r="AN118" s="50">
        <f t="shared" si="36"/>
        <v>0.4667610044892459</v>
      </c>
      <c r="AO118" s="50">
        <f t="shared" si="37"/>
        <v>0.21786583531180984</v>
      </c>
      <c r="AP118" s="102"/>
      <c r="AQ118" s="102">
        <f t="shared" si="38"/>
        <v>0.12320875094592773</v>
      </c>
      <c r="AR118">
        <v>72</v>
      </c>
      <c r="AU118" s="101"/>
    </row>
    <row r="119" spans="3:47" ht="15" customHeight="1">
      <c r="C119" s="86">
        <f t="shared" si="28"/>
        <v>138</v>
      </c>
      <c r="D119" s="87">
        <f t="shared" si="28"/>
        <v>118</v>
      </c>
      <c r="E119" s="87">
        <f t="shared" si="28"/>
        <v>108</v>
      </c>
      <c r="F119" s="87" t="str">
        <f t="shared" si="28"/>
        <v/>
      </c>
      <c r="G119" s="87" t="str">
        <f t="shared" si="28"/>
        <v/>
      </c>
      <c r="H119" s="7" t="str">
        <f t="shared" si="28"/>
        <v/>
      </c>
      <c r="I119" s="78">
        <f t="shared" si="29"/>
        <v>73</v>
      </c>
      <c r="J119" s="74">
        <f t="shared" si="39"/>
        <v>74</v>
      </c>
      <c r="K119" s="74">
        <f t="shared" si="30"/>
        <v>81</v>
      </c>
      <c r="L119" s="75">
        <f t="shared" si="31"/>
        <v>86</v>
      </c>
      <c r="M119" s="78">
        <f t="shared" si="25"/>
        <v>153.85600000000002</v>
      </c>
      <c r="N119" s="74">
        <f t="shared" si="25"/>
        <v>266.75200000000001</v>
      </c>
      <c r="O119" s="74">
        <f t="shared" si="25"/>
        <v>492.54399999999998</v>
      </c>
      <c r="P119" s="74" t="str">
        <f t="shared" si="23"/>
        <v/>
      </c>
      <c r="Q119" s="74" t="str">
        <f t="shared" si="23"/>
        <v/>
      </c>
      <c r="R119" s="75" t="str">
        <f t="shared" si="23"/>
        <v/>
      </c>
      <c r="S119" s="73">
        <f>ROUND((8*([1]FSK!$B$25+([1]FSK!$B$26+1)+[1]FSK!$B$27+[1]FSK!$B$28+[1]FSK!$B$30+'UL FRMPL'!L119)/[1]FSK!$B$31)*1000,0)</f>
        <v>16</v>
      </c>
      <c r="U119" s="50">
        <f t="shared" si="26"/>
        <v>3795.7570715474203</v>
      </c>
      <c r="V119" s="74">
        <f t="shared" si="26"/>
        <v>2189.2994241842612</v>
      </c>
      <c r="W119" s="74">
        <f t="shared" si="26"/>
        <v>1185.6808731808733</v>
      </c>
      <c r="X119" s="74" t="str">
        <f t="shared" si="26"/>
        <v/>
      </c>
      <c r="Y119" s="74" t="str">
        <f t="shared" si="24"/>
        <v/>
      </c>
      <c r="Z119" s="75" t="str">
        <f t="shared" si="24"/>
        <v/>
      </c>
      <c r="AI119">
        <v>73</v>
      </c>
      <c r="AJ119" s="50">
        <f t="shared" si="32"/>
        <v>0.95285566509861719</v>
      </c>
      <c r="AK119" s="50">
        <f t="shared" si="33"/>
        <v>0.90793391851052807</v>
      </c>
      <c r="AL119" s="50">
        <f t="shared" si="34"/>
        <v>0.82434400038188227</v>
      </c>
      <c r="AM119" s="50">
        <f t="shared" si="35"/>
        <v>0.67954303096560476</v>
      </c>
      <c r="AN119" s="50">
        <f t="shared" si="36"/>
        <v>0.46177873093392091</v>
      </c>
      <c r="AO119" s="50">
        <f t="shared" si="37"/>
        <v>0.21323959634294251</v>
      </c>
      <c r="AP119" s="102"/>
      <c r="AQ119" s="102">
        <f t="shared" si="38"/>
        <v>0.11962823341282695</v>
      </c>
      <c r="AR119">
        <v>73</v>
      </c>
      <c r="AU119" s="101"/>
    </row>
    <row r="120" spans="3:47" ht="15" customHeight="1">
      <c r="C120" s="86">
        <f t="shared" si="28"/>
        <v>138</v>
      </c>
      <c r="D120" s="87">
        <f t="shared" si="28"/>
        <v>123</v>
      </c>
      <c r="E120" s="87">
        <f t="shared" si="28"/>
        <v>108</v>
      </c>
      <c r="F120" s="87" t="str">
        <f t="shared" si="28"/>
        <v/>
      </c>
      <c r="G120" s="87" t="str">
        <f t="shared" si="28"/>
        <v/>
      </c>
      <c r="H120" s="7" t="str">
        <f t="shared" si="28"/>
        <v/>
      </c>
      <c r="I120" s="78">
        <f t="shared" si="29"/>
        <v>74</v>
      </c>
      <c r="J120" s="74">
        <f t="shared" si="39"/>
        <v>75</v>
      </c>
      <c r="K120" s="74">
        <f t="shared" si="30"/>
        <v>82</v>
      </c>
      <c r="L120" s="75">
        <f t="shared" si="31"/>
        <v>87</v>
      </c>
      <c r="M120" s="78">
        <f t="shared" si="25"/>
        <v>153.85600000000002</v>
      </c>
      <c r="N120" s="74">
        <f t="shared" si="25"/>
        <v>276.99200000000002</v>
      </c>
      <c r="O120" s="74">
        <f t="shared" si="25"/>
        <v>492.54399999999998</v>
      </c>
      <c r="P120" s="74" t="str">
        <f t="shared" si="23"/>
        <v/>
      </c>
      <c r="Q120" s="74" t="str">
        <f t="shared" si="23"/>
        <v/>
      </c>
      <c r="R120" s="75" t="str">
        <f t="shared" si="23"/>
        <v/>
      </c>
      <c r="S120" s="73">
        <f>ROUND((8*([1]FSK!$B$25+([1]FSK!$B$26+1)+[1]FSK!$B$27+[1]FSK!$B$28+[1]FSK!$B$30+'UL FRMPL'!L120)/[1]FSK!$B$31)*1000,0)</f>
        <v>16</v>
      </c>
      <c r="U120" s="50">
        <f t="shared" si="26"/>
        <v>3847.7537437603987</v>
      </c>
      <c r="V120" s="74">
        <f t="shared" si="26"/>
        <v>2137.2458410351201</v>
      </c>
      <c r="W120" s="74">
        <f t="shared" si="26"/>
        <v>1201.9230769230769</v>
      </c>
      <c r="X120" s="74" t="str">
        <f t="shared" si="26"/>
        <v/>
      </c>
      <c r="Y120" s="74" t="str">
        <f t="shared" si="24"/>
        <v/>
      </c>
      <c r="Z120" s="75" t="str">
        <f t="shared" si="24"/>
        <v/>
      </c>
      <c r="AI120">
        <v>74</v>
      </c>
      <c r="AJ120" s="50">
        <f t="shared" si="32"/>
        <v>0.95221678002737076</v>
      </c>
      <c r="AK120" s="50">
        <f t="shared" si="33"/>
        <v>0.90671679616569423</v>
      </c>
      <c r="AL120" s="50">
        <f t="shared" si="34"/>
        <v>0.82213534844898106</v>
      </c>
      <c r="AM120" s="50">
        <f t="shared" si="35"/>
        <v>0.67590653116932742</v>
      </c>
      <c r="AN120" s="50">
        <f t="shared" si="36"/>
        <v>0.45684963887735297</v>
      </c>
      <c r="AO120" s="50">
        <f t="shared" si="37"/>
        <v>0.20871159254236785</v>
      </c>
      <c r="AP120" s="102"/>
      <c r="AQ120" s="102">
        <f t="shared" si="38"/>
        <v>0.1161517677892409</v>
      </c>
      <c r="AR120">
        <v>74</v>
      </c>
      <c r="AU120" s="101"/>
    </row>
    <row r="121" spans="3:47" ht="15" customHeight="1">
      <c r="C121" s="86">
        <f t="shared" si="28"/>
        <v>138</v>
      </c>
      <c r="D121" s="87">
        <f t="shared" si="28"/>
        <v>123</v>
      </c>
      <c r="E121" s="87">
        <f t="shared" si="28"/>
        <v>108</v>
      </c>
      <c r="F121" s="87" t="str">
        <f t="shared" si="28"/>
        <v/>
      </c>
      <c r="G121" s="87" t="str">
        <f t="shared" si="28"/>
        <v/>
      </c>
      <c r="H121" s="7" t="str">
        <f t="shared" si="28"/>
        <v/>
      </c>
      <c r="I121" s="78">
        <f t="shared" si="29"/>
        <v>75</v>
      </c>
      <c r="J121" s="74">
        <f t="shared" si="39"/>
        <v>76</v>
      </c>
      <c r="K121" s="74">
        <f t="shared" si="30"/>
        <v>83</v>
      </c>
      <c r="L121" s="75">
        <f t="shared" si="31"/>
        <v>88</v>
      </c>
      <c r="M121" s="78">
        <f t="shared" si="25"/>
        <v>153.85600000000002</v>
      </c>
      <c r="N121" s="74">
        <f t="shared" si="25"/>
        <v>276.99200000000002</v>
      </c>
      <c r="O121" s="74">
        <f t="shared" si="25"/>
        <v>492.54399999999998</v>
      </c>
      <c r="P121" s="74" t="str">
        <f t="shared" si="23"/>
        <v/>
      </c>
      <c r="Q121" s="74" t="str">
        <f t="shared" si="23"/>
        <v/>
      </c>
      <c r="R121" s="75" t="str">
        <f t="shared" si="23"/>
        <v/>
      </c>
      <c r="S121" s="73">
        <f>ROUND((8*([1]FSK!$B$25+([1]FSK!$B$26+1)+[1]FSK!$B$27+[1]FSK!$B$28+[1]FSK!$B$30+'UL FRMPL'!L121)/[1]FSK!$B$31)*1000,0)</f>
        <v>16</v>
      </c>
      <c r="U121" s="50">
        <f t="shared" si="26"/>
        <v>3899.7504159733771</v>
      </c>
      <c r="V121" s="74">
        <f t="shared" si="26"/>
        <v>2166.1275415896484</v>
      </c>
      <c r="W121" s="74">
        <f t="shared" si="26"/>
        <v>1218.1652806652808</v>
      </c>
      <c r="X121" s="74" t="str">
        <f t="shared" si="26"/>
        <v/>
      </c>
      <c r="Y121" s="74" t="str">
        <f t="shared" si="24"/>
        <v/>
      </c>
      <c r="Z121" s="75" t="str">
        <f t="shared" si="24"/>
        <v/>
      </c>
      <c r="AI121">
        <v>75</v>
      </c>
      <c r="AJ121" s="50">
        <f t="shared" si="32"/>
        <v>0.95157832332544534</v>
      </c>
      <c r="AK121" s="50">
        <f t="shared" si="33"/>
        <v>0.90550130542286578</v>
      </c>
      <c r="AL121" s="50">
        <f t="shared" si="34"/>
        <v>0.81993261412251395</v>
      </c>
      <c r="AM121" s="50">
        <f t="shared" si="35"/>
        <v>0.67228949170177943</v>
      </c>
      <c r="AN121" s="50">
        <f t="shared" si="36"/>
        <v>0.45197316065263693</v>
      </c>
      <c r="AO121" s="50">
        <f t="shared" si="37"/>
        <v>0.20427973795033438</v>
      </c>
      <c r="AP121" s="102"/>
      <c r="AQ121" s="102">
        <f t="shared" si="38"/>
        <v>0.11277633026652353</v>
      </c>
      <c r="AR121">
        <v>75</v>
      </c>
      <c r="AU121" s="101"/>
    </row>
    <row r="122" spans="3:47" ht="15" customHeight="1">
      <c r="C122" s="86">
        <f t="shared" si="28"/>
        <v>138</v>
      </c>
      <c r="D122" s="87">
        <f t="shared" si="28"/>
        <v>123</v>
      </c>
      <c r="E122" s="87">
        <f t="shared" si="28"/>
        <v>108</v>
      </c>
      <c r="F122" s="87" t="str">
        <f t="shared" si="28"/>
        <v/>
      </c>
      <c r="G122" s="87" t="str">
        <f t="shared" si="28"/>
        <v/>
      </c>
      <c r="H122" s="7" t="str">
        <f t="shared" si="28"/>
        <v/>
      </c>
      <c r="I122" s="78">
        <f t="shared" si="29"/>
        <v>76</v>
      </c>
      <c r="J122" s="74">
        <f t="shared" si="39"/>
        <v>77</v>
      </c>
      <c r="K122" s="74">
        <f t="shared" si="30"/>
        <v>84</v>
      </c>
      <c r="L122" s="75">
        <f t="shared" si="31"/>
        <v>89</v>
      </c>
      <c r="M122" s="78">
        <f t="shared" si="25"/>
        <v>153.85600000000002</v>
      </c>
      <c r="N122" s="74">
        <f t="shared" si="25"/>
        <v>276.99200000000002</v>
      </c>
      <c r="O122" s="74">
        <f t="shared" si="25"/>
        <v>492.54399999999998</v>
      </c>
      <c r="P122" s="74" t="str">
        <f t="shared" si="23"/>
        <v/>
      </c>
      <c r="Q122" s="74" t="str">
        <f t="shared" si="23"/>
        <v/>
      </c>
      <c r="R122" s="75" t="str">
        <f t="shared" si="23"/>
        <v/>
      </c>
      <c r="S122" s="73">
        <f>ROUND((8*([1]FSK!$B$25+([1]FSK!$B$26+1)+[1]FSK!$B$27+[1]FSK!$B$28+[1]FSK!$B$30+'UL FRMPL'!L122)/[1]FSK!$B$31)*1000,0)</f>
        <v>16</v>
      </c>
      <c r="U122" s="50">
        <f t="shared" si="26"/>
        <v>3951.7470881863555</v>
      </c>
      <c r="V122" s="74">
        <f t="shared" si="26"/>
        <v>2195.0092421441773</v>
      </c>
      <c r="W122" s="74">
        <f t="shared" si="26"/>
        <v>1234.4074844074844</v>
      </c>
      <c r="X122" s="74" t="str">
        <f t="shared" si="26"/>
        <v/>
      </c>
      <c r="Y122" s="74" t="str">
        <f t="shared" si="24"/>
        <v/>
      </c>
      <c r="Z122" s="75" t="str">
        <f t="shared" si="24"/>
        <v/>
      </c>
      <c r="AI122">
        <v>76</v>
      </c>
      <c r="AJ122" s="50">
        <f t="shared" si="32"/>
        <v>0.95094029470562136</v>
      </c>
      <c r="AK122" s="50">
        <f t="shared" si="33"/>
        <v>0.90428744409481399</v>
      </c>
      <c r="AL122" s="50">
        <f t="shared" si="34"/>
        <v>0.81773578154753124</v>
      </c>
      <c r="AM122" s="50">
        <f t="shared" si="35"/>
        <v>0.66869180842315179</v>
      </c>
      <c r="AN122" s="50">
        <f t="shared" si="36"/>
        <v>0.4471487346522251</v>
      </c>
      <c r="AO122" s="50">
        <f t="shared" si="37"/>
        <v>0.199941990901086</v>
      </c>
      <c r="AP122" s="102"/>
      <c r="AQ122" s="102">
        <f t="shared" si="38"/>
        <v>0.10949898490965626</v>
      </c>
      <c r="AR122">
        <v>76</v>
      </c>
      <c r="AU122" s="101"/>
    </row>
    <row r="123" spans="3:47" ht="15" customHeight="1">
      <c r="C123" s="86">
        <f t="shared" si="28"/>
        <v>143</v>
      </c>
      <c r="D123" s="87">
        <f t="shared" si="28"/>
        <v>123</v>
      </c>
      <c r="E123" s="87">
        <f t="shared" si="28"/>
        <v>113</v>
      </c>
      <c r="F123" s="87" t="str">
        <f t="shared" si="28"/>
        <v/>
      </c>
      <c r="G123" s="87" t="str">
        <f t="shared" si="28"/>
        <v/>
      </c>
      <c r="H123" s="7" t="str">
        <f t="shared" si="28"/>
        <v/>
      </c>
      <c r="I123" s="78">
        <f t="shared" si="29"/>
        <v>77</v>
      </c>
      <c r="J123" s="74">
        <f t="shared" si="39"/>
        <v>78</v>
      </c>
      <c r="K123" s="74">
        <f t="shared" si="30"/>
        <v>85</v>
      </c>
      <c r="L123" s="75">
        <f t="shared" si="31"/>
        <v>90</v>
      </c>
      <c r="M123" s="78">
        <f t="shared" si="25"/>
        <v>158.97600000000003</v>
      </c>
      <c r="N123" s="74">
        <f t="shared" si="25"/>
        <v>276.99200000000002</v>
      </c>
      <c r="O123" s="74">
        <f t="shared" si="25"/>
        <v>513.024</v>
      </c>
      <c r="P123" s="74" t="str">
        <f t="shared" si="23"/>
        <v/>
      </c>
      <c r="Q123" s="74" t="str">
        <f t="shared" si="23"/>
        <v/>
      </c>
      <c r="R123" s="75" t="str">
        <f t="shared" si="23"/>
        <v/>
      </c>
      <c r="S123" s="73">
        <f>ROUND((8*([1]FSK!$B$25+([1]FSK!$B$26+1)+[1]FSK!$B$27+[1]FSK!$B$28+[1]FSK!$B$30+'UL FRMPL'!L123)/[1]FSK!$B$31)*1000,0)</f>
        <v>16</v>
      </c>
      <c r="U123" s="50">
        <f t="shared" si="26"/>
        <v>3874.7987117552329</v>
      </c>
      <c r="V123" s="74">
        <f t="shared" si="26"/>
        <v>2223.8909426987061</v>
      </c>
      <c r="W123" s="74">
        <f t="shared" si="26"/>
        <v>1200.7235528942115</v>
      </c>
      <c r="X123" s="74" t="str">
        <f t="shared" si="26"/>
        <v/>
      </c>
      <c r="Y123" s="74" t="str">
        <f t="shared" si="24"/>
        <v/>
      </c>
      <c r="Z123" s="75" t="str">
        <f t="shared" si="24"/>
        <v/>
      </c>
      <c r="AI123">
        <v>77</v>
      </c>
      <c r="AJ123" s="50">
        <f t="shared" si="32"/>
        <v>0.95030269388087185</v>
      </c>
      <c r="AK123" s="50">
        <f t="shared" si="33"/>
        <v>0.903075209997242</v>
      </c>
      <c r="AL123" s="50">
        <f t="shared" si="34"/>
        <v>0.81554483491156271</v>
      </c>
      <c r="AM123" s="50">
        <f t="shared" si="35"/>
        <v>0.66511337775092816</v>
      </c>
      <c r="AN123" s="50">
        <f t="shared" si="36"/>
        <v>0.44237580526324877</v>
      </c>
      <c r="AO123" s="50">
        <f t="shared" si="37"/>
        <v>0.19569635308230782</v>
      </c>
      <c r="AP123" s="102"/>
      <c r="AQ123" s="102">
        <f t="shared" si="38"/>
        <v>0.10631688110358956</v>
      </c>
      <c r="AR123">
        <v>77</v>
      </c>
      <c r="AU123" s="101"/>
    </row>
    <row r="124" spans="3:47" ht="15" customHeight="1">
      <c r="C124" s="86">
        <f t="shared" si="28"/>
        <v>143</v>
      </c>
      <c r="D124" s="87">
        <f t="shared" si="28"/>
        <v>128</v>
      </c>
      <c r="E124" s="87">
        <f t="shared" si="28"/>
        <v>113</v>
      </c>
      <c r="F124" s="87" t="str">
        <f t="shared" si="28"/>
        <v/>
      </c>
      <c r="G124" s="87" t="str">
        <f t="shared" si="28"/>
        <v/>
      </c>
      <c r="H124" s="7" t="str">
        <f t="shared" si="28"/>
        <v/>
      </c>
      <c r="I124" s="78">
        <f t="shared" si="29"/>
        <v>78</v>
      </c>
      <c r="J124" s="74">
        <f t="shared" si="39"/>
        <v>79</v>
      </c>
      <c r="K124" s="74">
        <f t="shared" si="30"/>
        <v>86</v>
      </c>
      <c r="L124" s="75">
        <f t="shared" si="31"/>
        <v>91</v>
      </c>
      <c r="M124" s="78">
        <f t="shared" si="25"/>
        <v>158.97600000000003</v>
      </c>
      <c r="N124" s="74">
        <f t="shared" si="25"/>
        <v>287.23200000000003</v>
      </c>
      <c r="O124" s="74">
        <f t="shared" si="25"/>
        <v>513.024</v>
      </c>
      <c r="P124" s="74" t="str">
        <f t="shared" si="23"/>
        <v/>
      </c>
      <c r="Q124" s="74" t="str">
        <f t="shared" si="23"/>
        <v/>
      </c>
      <c r="R124" s="75" t="str">
        <f t="shared" si="23"/>
        <v/>
      </c>
      <c r="S124" s="73">
        <f>ROUND((8*([1]FSK!$B$25+([1]FSK!$B$26+1)+[1]FSK!$B$27+[1]FSK!$B$28+[1]FSK!$B$30+'UL FRMPL'!L124)/[1]FSK!$B$31)*1000,0)</f>
        <v>16</v>
      </c>
      <c r="U124" s="50">
        <f t="shared" si="26"/>
        <v>3925.1207729468592</v>
      </c>
      <c r="V124" s="74">
        <f t="shared" si="26"/>
        <v>2172.4598930481279</v>
      </c>
      <c r="W124" s="74">
        <f t="shared" si="26"/>
        <v>1216.3173652694611</v>
      </c>
      <c r="X124" s="74" t="str">
        <f t="shared" si="26"/>
        <v/>
      </c>
      <c r="Y124" s="74" t="str">
        <f t="shared" si="24"/>
        <v/>
      </c>
      <c r="Z124" s="75" t="str">
        <f t="shared" si="24"/>
        <v/>
      </c>
      <c r="AI124">
        <v>78</v>
      </c>
      <c r="AJ124" s="50">
        <f t="shared" si="32"/>
        <v>0.94966552056436238</v>
      </c>
      <c r="AK124" s="50">
        <f t="shared" si="33"/>
        <v>0.90186460094878129</v>
      </c>
      <c r="AL124" s="50">
        <f t="shared" si="34"/>
        <v>0.81335975844450448</v>
      </c>
      <c r="AM124" s="50">
        <f t="shared" si="35"/>
        <v>0.66155409665690279</v>
      </c>
      <c r="AN124" s="50">
        <f t="shared" si="36"/>
        <v>0.43765382280353066</v>
      </c>
      <c r="AO124" s="50">
        <f t="shared" si="37"/>
        <v>0.1915408686145442</v>
      </c>
      <c r="AP124" s="102"/>
      <c r="AQ124" s="102">
        <f t="shared" si="38"/>
        <v>0.10322725107379523</v>
      </c>
      <c r="AR124">
        <v>78</v>
      </c>
      <c r="AU124" s="101"/>
    </row>
    <row r="125" spans="3:47" ht="15" customHeight="1">
      <c r="C125" s="86">
        <f t="shared" si="28"/>
        <v>143</v>
      </c>
      <c r="D125" s="87">
        <f t="shared" si="28"/>
        <v>128</v>
      </c>
      <c r="E125" s="87">
        <f t="shared" si="28"/>
        <v>113</v>
      </c>
      <c r="F125" s="87" t="str">
        <f t="shared" si="28"/>
        <v/>
      </c>
      <c r="G125" s="87" t="str">
        <f t="shared" si="28"/>
        <v/>
      </c>
      <c r="H125" s="7" t="str">
        <f t="shared" si="28"/>
        <v/>
      </c>
      <c r="I125" s="78">
        <f t="shared" si="29"/>
        <v>79</v>
      </c>
      <c r="J125" s="74">
        <f t="shared" si="39"/>
        <v>80</v>
      </c>
      <c r="K125" s="74">
        <f t="shared" si="30"/>
        <v>87</v>
      </c>
      <c r="L125" s="75">
        <f t="shared" si="31"/>
        <v>92</v>
      </c>
      <c r="M125" s="78">
        <f t="shared" si="25"/>
        <v>158.97600000000003</v>
      </c>
      <c r="N125" s="74">
        <f t="shared" si="25"/>
        <v>287.23200000000003</v>
      </c>
      <c r="O125" s="74">
        <f t="shared" si="25"/>
        <v>513.024</v>
      </c>
      <c r="P125" s="74" t="str">
        <f t="shared" si="23"/>
        <v/>
      </c>
      <c r="Q125" s="74" t="str">
        <f t="shared" si="23"/>
        <v/>
      </c>
      <c r="R125" s="75" t="str">
        <f t="shared" si="23"/>
        <v/>
      </c>
      <c r="S125" s="73">
        <f>ROUND((8*([1]FSK!$B$25+([1]FSK!$B$26+1)+[1]FSK!$B$27+[1]FSK!$B$28+[1]FSK!$B$30+'UL FRMPL'!L125)/[1]FSK!$B$31)*1000,0)</f>
        <v>16</v>
      </c>
      <c r="U125" s="50">
        <f t="shared" si="26"/>
        <v>3975.4428341384855</v>
      </c>
      <c r="V125" s="74">
        <f t="shared" si="26"/>
        <v>2200.3119429590015</v>
      </c>
      <c r="W125" s="74">
        <f t="shared" si="26"/>
        <v>1231.9111776447105</v>
      </c>
      <c r="X125" s="74" t="str">
        <f t="shared" si="26"/>
        <v/>
      </c>
      <c r="Y125" s="74" t="str">
        <f t="shared" si="24"/>
        <v/>
      </c>
      <c r="Z125" s="75" t="str">
        <f t="shared" si="24"/>
        <v/>
      </c>
      <c r="AI125">
        <v>79</v>
      </c>
      <c r="AJ125" s="50">
        <f t="shared" si="32"/>
        <v>0.94902877446945066</v>
      </c>
      <c r="AK125" s="50">
        <f t="shared" si="33"/>
        <v>0.90065561477098743</v>
      </c>
      <c r="AL125" s="50">
        <f t="shared" si="34"/>
        <v>0.81118053641850518</v>
      </c>
      <c r="AM125" s="50">
        <f t="shared" si="35"/>
        <v>0.65801386266421391</v>
      </c>
      <c r="AN125" s="50">
        <f t="shared" si="36"/>
        <v>0.4329822434582789</v>
      </c>
      <c r="AO125" s="50">
        <f t="shared" si="37"/>
        <v>0.1874736231501643</v>
      </c>
      <c r="AP125" s="102"/>
      <c r="AQ125" s="102">
        <f t="shared" si="38"/>
        <v>0.10022740747887295</v>
      </c>
      <c r="AR125">
        <v>79</v>
      </c>
      <c r="AU125" s="101"/>
    </row>
    <row r="126" spans="3:47" ht="15" customHeight="1">
      <c r="C126" s="86">
        <f t="shared" ref="C126:H141" si="40">IF($K126&gt;VLOOKUP(C$33,$U$31:$W$38,2),"", 8 + MAX(CEILING((8*$L126-4*C$34+28+16*$C$39-20*$C$40)/(4*(C$34-2*IF(C$34&gt;10,1,$C$42))),1)*($C$41+4),0))</f>
        <v>148</v>
      </c>
      <c r="D126" s="87">
        <f t="shared" si="40"/>
        <v>128</v>
      </c>
      <c r="E126" s="87">
        <f t="shared" si="40"/>
        <v>113</v>
      </c>
      <c r="F126" s="87" t="str">
        <f t="shared" si="40"/>
        <v/>
      </c>
      <c r="G126" s="87" t="str">
        <f t="shared" si="40"/>
        <v/>
      </c>
      <c r="H126" s="7" t="str">
        <f t="shared" si="40"/>
        <v/>
      </c>
      <c r="I126" s="78">
        <f t="shared" si="29"/>
        <v>80</v>
      </c>
      <c r="J126" s="74">
        <f t="shared" si="39"/>
        <v>81</v>
      </c>
      <c r="K126" s="74">
        <f t="shared" si="30"/>
        <v>88</v>
      </c>
      <c r="L126" s="75">
        <f t="shared" si="31"/>
        <v>93</v>
      </c>
      <c r="M126" s="78">
        <f t="shared" si="25"/>
        <v>164.096</v>
      </c>
      <c r="N126" s="74">
        <f t="shared" si="25"/>
        <v>287.23200000000003</v>
      </c>
      <c r="O126" s="74">
        <f t="shared" si="25"/>
        <v>513.024</v>
      </c>
      <c r="P126" s="74" t="str">
        <f t="shared" si="23"/>
        <v/>
      </c>
      <c r="Q126" s="74" t="str">
        <f t="shared" si="23"/>
        <v/>
      </c>
      <c r="R126" s="75" t="str">
        <f t="shared" si="23"/>
        <v/>
      </c>
      <c r="S126" s="73">
        <f>ROUND((8*([1]FSK!$B$25+([1]FSK!$B$26+1)+[1]FSK!$B$27+[1]FSK!$B$28+[1]FSK!$B$30+'UL FRMPL'!L126)/[1]FSK!$B$31)*1000,0)</f>
        <v>17</v>
      </c>
      <c r="U126" s="50">
        <f t="shared" si="26"/>
        <v>3900.1560062402496</v>
      </c>
      <c r="V126" s="74">
        <f t="shared" si="26"/>
        <v>2228.1639928698751</v>
      </c>
      <c r="W126" s="74">
        <f t="shared" si="26"/>
        <v>1247.5049900199601</v>
      </c>
      <c r="X126" s="74" t="str">
        <f t="shared" si="26"/>
        <v/>
      </c>
      <c r="Y126" s="74" t="str">
        <f t="shared" si="24"/>
        <v/>
      </c>
      <c r="Z126" s="75" t="str">
        <f t="shared" si="24"/>
        <v/>
      </c>
      <c r="AI126">
        <v>80</v>
      </c>
      <c r="AJ126" s="50">
        <f t="shared" si="32"/>
        <v>0.94839245530968674</v>
      </c>
      <c r="AK126" s="50">
        <f t="shared" si="33"/>
        <v>0.89944824928833611</v>
      </c>
      <c r="AL126" s="50">
        <f t="shared" si="34"/>
        <v>0.80900715314785288</v>
      </c>
      <c r="AM126" s="50">
        <f t="shared" si="35"/>
        <v>0.65449257384439341</v>
      </c>
      <c r="AN126" s="50">
        <f t="shared" si="36"/>
        <v>0.42836052921745876</v>
      </c>
      <c r="AO126" s="50">
        <f t="shared" si="37"/>
        <v>0.18349274299146132</v>
      </c>
      <c r="AP126" s="102"/>
      <c r="AQ126" s="102">
        <f t="shared" si="38"/>
        <v>9.7314741073117147E-2</v>
      </c>
      <c r="AR126">
        <v>80</v>
      </c>
      <c r="AU126" s="101"/>
    </row>
    <row r="127" spans="3:47" ht="15" customHeight="1">
      <c r="C127" s="86">
        <f t="shared" si="40"/>
        <v>148</v>
      </c>
      <c r="D127" s="87">
        <f t="shared" si="40"/>
        <v>128</v>
      </c>
      <c r="E127" s="87">
        <f t="shared" si="40"/>
        <v>118</v>
      </c>
      <c r="F127" s="87" t="str">
        <f t="shared" si="40"/>
        <v/>
      </c>
      <c r="G127" s="87" t="str">
        <f t="shared" si="40"/>
        <v/>
      </c>
      <c r="H127" s="7" t="str">
        <f t="shared" si="40"/>
        <v/>
      </c>
      <c r="I127" s="78">
        <f t="shared" si="29"/>
        <v>81</v>
      </c>
      <c r="J127" s="74">
        <f t="shared" si="39"/>
        <v>82</v>
      </c>
      <c r="K127" s="74">
        <f t="shared" si="30"/>
        <v>89</v>
      </c>
      <c r="L127" s="75">
        <f t="shared" si="31"/>
        <v>94</v>
      </c>
      <c r="M127" s="78">
        <f t="shared" si="25"/>
        <v>164.096</v>
      </c>
      <c r="N127" s="74">
        <f t="shared" si="25"/>
        <v>287.23200000000003</v>
      </c>
      <c r="O127" s="74">
        <f t="shared" si="25"/>
        <v>533.50400000000002</v>
      </c>
      <c r="P127" s="74" t="str">
        <f t="shared" si="23"/>
        <v/>
      </c>
      <c r="Q127" s="74" t="str">
        <f t="shared" si="23"/>
        <v/>
      </c>
      <c r="R127" s="75" t="str">
        <f t="shared" si="23"/>
        <v/>
      </c>
      <c r="S127" s="73">
        <f>ROUND((8*([1]FSK!$B$25+([1]FSK!$B$26+1)+[1]FSK!$B$27+[1]FSK!$B$28+[1]FSK!$B$30+'UL FRMPL'!L127)/[1]FSK!$B$31)*1000,0)</f>
        <v>17</v>
      </c>
      <c r="U127" s="50">
        <f t="shared" si="26"/>
        <v>3948.9079563182527</v>
      </c>
      <c r="V127" s="74">
        <f t="shared" si="26"/>
        <v>2256.0160427807486</v>
      </c>
      <c r="W127" s="74">
        <f t="shared" si="26"/>
        <v>1214.6113243761995</v>
      </c>
      <c r="X127" s="74" t="str">
        <f t="shared" si="26"/>
        <v/>
      </c>
      <c r="Y127" s="74" t="str">
        <f t="shared" si="24"/>
        <v/>
      </c>
      <c r="Z127" s="75" t="str">
        <f t="shared" si="24"/>
        <v/>
      </c>
      <c r="AI127">
        <v>81</v>
      </c>
      <c r="AJ127" s="50">
        <f t="shared" si="32"/>
        <v>0.94775656279881271</v>
      </c>
      <c r="AK127" s="50">
        <f t="shared" si="33"/>
        <v>0.89824250232821978</v>
      </c>
      <c r="AL127" s="50">
        <f t="shared" si="34"/>
        <v>0.80683959298886188</v>
      </c>
      <c r="AM127" s="50">
        <f t="shared" si="35"/>
        <v>0.6509901288144323</v>
      </c>
      <c r="AN127" s="50">
        <f t="shared" si="36"/>
        <v>0.42378814781383123</v>
      </c>
      <c r="AO127" s="50">
        <f t="shared" si="37"/>
        <v>0.17959639422747767</v>
      </c>
      <c r="AP127" s="102"/>
      <c r="AQ127" s="102">
        <f t="shared" si="38"/>
        <v>9.4486718437010966E-2</v>
      </c>
      <c r="AR127">
        <v>81</v>
      </c>
      <c r="AU127" s="101"/>
    </row>
    <row r="128" spans="3:47" ht="15" customHeight="1">
      <c r="C128" s="86">
        <f t="shared" si="40"/>
        <v>148</v>
      </c>
      <c r="D128" s="87">
        <f t="shared" si="40"/>
        <v>133</v>
      </c>
      <c r="E128" s="87">
        <f t="shared" si="40"/>
        <v>118</v>
      </c>
      <c r="F128" s="87" t="str">
        <f t="shared" si="40"/>
        <v/>
      </c>
      <c r="G128" s="87" t="str">
        <f t="shared" si="40"/>
        <v/>
      </c>
      <c r="H128" s="7" t="str">
        <f t="shared" si="40"/>
        <v/>
      </c>
      <c r="I128" s="78">
        <f t="shared" si="29"/>
        <v>82</v>
      </c>
      <c r="J128" s="74">
        <f t="shared" si="39"/>
        <v>83</v>
      </c>
      <c r="K128" s="74">
        <f t="shared" si="30"/>
        <v>90</v>
      </c>
      <c r="L128" s="75">
        <f t="shared" si="31"/>
        <v>95</v>
      </c>
      <c r="M128" s="78">
        <f t="shared" si="25"/>
        <v>164.096</v>
      </c>
      <c r="N128" s="74">
        <f t="shared" si="25"/>
        <v>297.47200000000004</v>
      </c>
      <c r="O128" s="74">
        <f t="shared" si="25"/>
        <v>533.50400000000002</v>
      </c>
      <c r="P128" s="74" t="str">
        <f t="shared" si="23"/>
        <v/>
      </c>
      <c r="Q128" s="74" t="str">
        <f t="shared" si="23"/>
        <v/>
      </c>
      <c r="R128" s="75" t="str">
        <f t="shared" si="23"/>
        <v/>
      </c>
      <c r="S128" s="73">
        <f>ROUND((8*([1]FSK!$B$25+([1]FSK!$B$26+1)+[1]FSK!$B$27+[1]FSK!$B$28+[1]FSK!$B$30+'UL FRMPL'!L128)/[1]FSK!$B$31)*1000,0)</f>
        <v>17</v>
      </c>
      <c r="U128" s="50">
        <f t="shared" si="26"/>
        <v>3997.6599063962558</v>
      </c>
      <c r="V128" s="74">
        <f t="shared" si="26"/>
        <v>2205.249569707401</v>
      </c>
      <c r="W128" s="74">
        <f t="shared" si="26"/>
        <v>1229.6065259117081</v>
      </c>
      <c r="X128" s="74" t="str">
        <f t="shared" si="26"/>
        <v/>
      </c>
      <c r="Y128" s="74" t="str">
        <f t="shared" si="24"/>
        <v/>
      </c>
      <c r="Z128" s="75" t="str">
        <f t="shared" si="24"/>
        <v/>
      </c>
      <c r="AI128">
        <v>82</v>
      </c>
      <c r="AJ128" s="50">
        <f t="shared" si="32"/>
        <v>0.9471210966507625</v>
      </c>
      <c r="AK128" s="50">
        <f t="shared" si="33"/>
        <v>0.89703837172094303</v>
      </c>
      <c r="AL128" s="50">
        <f t="shared" si="34"/>
        <v>0.80467784033976075</v>
      </c>
      <c r="AM128" s="50">
        <f t="shared" si="35"/>
        <v>0.6475064267338615</v>
      </c>
      <c r="AN128" s="50">
        <f t="shared" si="36"/>
        <v>0.41926457266165362</v>
      </c>
      <c r="AO128" s="50">
        <f t="shared" si="37"/>
        <v>0.17578278188915902</v>
      </c>
      <c r="AP128" s="102"/>
      <c r="AQ128" s="102">
        <f t="shared" si="38"/>
        <v>9.1740879773673206E-2</v>
      </c>
      <c r="AR128">
        <v>82</v>
      </c>
      <c r="AU128" s="101"/>
    </row>
    <row r="129" spans="3:47" ht="15" customHeight="1">
      <c r="C129" s="86">
        <f t="shared" si="40"/>
        <v>148</v>
      </c>
      <c r="D129" s="87">
        <f t="shared" si="40"/>
        <v>133</v>
      </c>
      <c r="E129" s="87">
        <f t="shared" si="40"/>
        <v>118</v>
      </c>
      <c r="F129" s="87" t="str">
        <f t="shared" si="40"/>
        <v/>
      </c>
      <c r="G129" s="87" t="str">
        <f t="shared" si="40"/>
        <v/>
      </c>
      <c r="H129" s="7" t="str">
        <f t="shared" si="40"/>
        <v/>
      </c>
      <c r="I129" s="78">
        <f t="shared" si="29"/>
        <v>83</v>
      </c>
      <c r="J129" s="74">
        <f t="shared" si="39"/>
        <v>84</v>
      </c>
      <c r="K129" s="74">
        <f t="shared" si="30"/>
        <v>91</v>
      </c>
      <c r="L129" s="75">
        <f t="shared" si="31"/>
        <v>96</v>
      </c>
      <c r="M129" s="78">
        <f t="shared" si="25"/>
        <v>164.096</v>
      </c>
      <c r="N129" s="74">
        <f t="shared" si="25"/>
        <v>297.47200000000004</v>
      </c>
      <c r="O129" s="74">
        <f t="shared" si="25"/>
        <v>533.50400000000002</v>
      </c>
      <c r="P129" s="74" t="str">
        <f t="shared" si="23"/>
        <v/>
      </c>
      <c r="Q129" s="74" t="str">
        <f t="shared" si="23"/>
        <v/>
      </c>
      <c r="R129" s="75" t="str">
        <f t="shared" si="23"/>
        <v/>
      </c>
      <c r="S129" s="73">
        <f>ROUND((8*([1]FSK!$B$25+([1]FSK!$B$26+1)+[1]FSK!$B$27+[1]FSK!$B$28+[1]FSK!$B$30+'UL FRMPL'!L129)/[1]FSK!$B$31)*1000,0)</f>
        <v>17</v>
      </c>
      <c r="U129" s="50">
        <f t="shared" si="26"/>
        <v>4046.4118564742589</v>
      </c>
      <c r="V129" s="74">
        <f t="shared" si="26"/>
        <v>2232.1428571428569</v>
      </c>
      <c r="W129" s="74">
        <f t="shared" si="26"/>
        <v>1244.6017274472169</v>
      </c>
      <c r="X129" s="74" t="str">
        <f t="shared" si="26"/>
        <v/>
      </c>
      <c r="Y129" s="74" t="str">
        <f t="shared" si="24"/>
        <v/>
      </c>
      <c r="Z129" s="75" t="str">
        <f t="shared" si="24"/>
        <v/>
      </c>
      <c r="AI129">
        <v>83</v>
      </c>
      <c r="AJ129" s="50">
        <f t="shared" si="32"/>
        <v>0.94648605657966201</v>
      </c>
      <c r="AK129" s="50">
        <f t="shared" si="33"/>
        <v>0.89583585529971921</v>
      </c>
      <c r="AL129" s="50">
        <f t="shared" si="34"/>
        <v>0.80252187964057942</v>
      </c>
      <c r="AM129" s="50">
        <f t="shared" si="35"/>
        <v>0.64404136730184869</v>
      </c>
      <c r="AN129" s="50">
        <f t="shared" si="36"/>
        <v>0.41478928279603478</v>
      </c>
      <c r="AO129" s="50">
        <f t="shared" si="37"/>
        <v>0.17205014912244893</v>
      </c>
      <c r="AP129" s="102"/>
      <c r="AQ129" s="102">
        <f t="shared" si="38"/>
        <v>8.9074836769342441E-2</v>
      </c>
      <c r="AR129">
        <v>83</v>
      </c>
      <c r="AU129" s="101"/>
    </row>
    <row r="130" spans="3:47" ht="15" customHeight="1">
      <c r="C130" s="86">
        <f t="shared" si="40"/>
        <v>153</v>
      </c>
      <c r="D130" s="87">
        <f t="shared" si="40"/>
        <v>133</v>
      </c>
      <c r="E130" s="87">
        <f t="shared" si="40"/>
        <v>118</v>
      </c>
      <c r="F130" s="87" t="str">
        <f t="shared" si="40"/>
        <v/>
      </c>
      <c r="G130" s="87" t="str">
        <f t="shared" si="40"/>
        <v/>
      </c>
      <c r="H130" s="7" t="str">
        <f t="shared" si="40"/>
        <v/>
      </c>
      <c r="I130" s="78">
        <f t="shared" si="29"/>
        <v>84</v>
      </c>
      <c r="J130" s="74">
        <f t="shared" si="39"/>
        <v>85</v>
      </c>
      <c r="K130" s="74">
        <f t="shared" si="30"/>
        <v>92</v>
      </c>
      <c r="L130" s="75">
        <f t="shared" si="31"/>
        <v>97</v>
      </c>
      <c r="M130" s="78">
        <f t="shared" si="25"/>
        <v>169.21600000000001</v>
      </c>
      <c r="N130" s="74">
        <f t="shared" si="25"/>
        <v>297.47200000000004</v>
      </c>
      <c r="O130" s="74">
        <f t="shared" si="25"/>
        <v>533.50400000000002</v>
      </c>
      <c r="P130" s="74" t="str">
        <f t="shared" si="23"/>
        <v/>
      </c>
      <c r="Q130" s="74" t="str">
        <f t="shared" si="23"/>
        <v/>
      </c>
      <c r="R130" s="75" t="str">
        <f t="shared" si="23"/>
        <v/>
      </c>
      <c r="S130" s="73">
        <f>ROUND((8*([1]FSK!$B$25+([1]FSK!$B$26+1)+[1]FSK!$B$27+[1]FSK!$B$28+[1]FSK!$B$30+'UL FRMPL'!L130)/[1]FSK!$B$31)*1000,0)</f>
        <v>17</v>
      </c>
      <c r="U130" s="50">
        <f t="shared" si="26"/>
        <v>3971.2556732223902</v>
      </c>
      <c r="V130" s="74">
        <f t="shared" si="26"/>
        <v>2259.0361445783128</v>
      </c>
      <c r="W130" s="74">
        <f t="shared" si="26"/>
        <v>1259.5969289827256</v>
      </c>
      <c r="X130" s="74" t="str">
        <f t="shared" si="26"/>
        <v/>
      </c>
      <c r="Y130" s="74" t="str">
        <f t="shared" si="24"/>
        <v/>
      </c>
      <c r="Z130" s="75" t="str">
        <f t="shared" si="24"/>
        <v/>
      </c>
      <c r="AI130">
        <v>84</v>
      </c>
      <c r="AJ130" s="50">
        <f t="shared" si="32"/>
        <v>0.94585144229982876</v>
      </c>
      <c r="AK130" s="50">
        <f t="shared" si="33"/>
        <v>0.89463495090066625</v>
      </c>
      <c r="AL130" s="50">
        <f t="shared" si="34"/>
        <v>0.80037169537303743</v>
      </c>
      <c r="AM130" s="50">
        <f t="shared" si="35"/>
        <v>0.64059485075431033</v>
      </c>
      <c r="AN130" s="50">
        <f t="shared" si="36"/>
        <v>0.41036176281293707</v>
      </c>
      <c r="AO130" s="50">
        <f t="shared" si="37"/>
        <v>0.16839677637894124</v>
      </c>
      <c r="AP130" s="102"/>
      <c r="AQ130" s="102">
        <f t="shared" si="38"/>
        <v>8.6486270516035593E-2</v>
      </c>
      <c r="AR130">
        <v>84</v>
      </c>
      <c r="AU130" s="101"/>
    </row>
    <row r="131" spans="3:47" ht="15" customHeight="1">
      <c r="C131" s="86">
        <f t="shared" si="40"/>
        <v>153</v>
      </c>
      <c r="D131" s="87">
        <f t="shared" si="40"/>
        <v>133</v>
      </c>
      <c r="E131" s="87">
        <f t="shared" si="40"/>
        <v>118</v>
      </c>
      <c r="F131" s="87" t="str">
        <f t="shared" si="40"/>
        <v/>
      </c>
      <c r="G131" s="87" t="str">
        <f t="shared" si="40"/>
        <v/>
      </c>
      <c r="H131" s="7" t="str">
        <f t="shared" si="40"/>
        <v/>
      </c>
      <c r="I131" s="78">
        <f t="shared" si="29"/>
        <v>85</v>
      </c>
      <c r="J131" s="74">
        <f t="shared" si="39"/>
        <v>86</v>
      </c>
      <c r="K131" s="74">
        <f t="shared" si="30"/>
        <v>93</v>
      </c>
      <c r="L131" s="75">
        <f t="shared" si="31"/>
        <v>98</v>
      </c>
      <c r="M131" s="78">
        <f t="shared" si="25"/>
        <v>169.21600000000001</v>
      </c>
      <c r="N131" s="74">
        <f t="shared" si="25"/>
        <v>297.47200000000004</v>
      </c>
      <c r="O131" s="74">
        <f t="shared" si="25"/>
        <v>533.50400000000002</v>
      </c>
      <c r="P131" s="74" t="str">
        <f t="shared" si="23"/>
        <v/>
      </c>
      <c r="Q131" s="74" t="str">
        <f t="shared" si="23"/>
        <v/>
      </c>
      <c r="R131" s="75" t="str">
        <f t="shared" si="23"/>
        <v/>
      </c>
      <c r="S131" s="73">
        <f>ROUND((8*([1]FSK!$B$25+([1]FSK!$B$26+1)+[1]FSK!$B$27+[1]FSK!$B$28+[1]FSK!$B$30+'UL FRMPL'!L131)/[1]FSK!$B$31)*1000,0)</f>
        <v>17</v>
      </c>
      <c r="U131" s="50">
        <f t="shared" si="26"/>
        <v>4018.5325264750377</v>
      </c>
      <c r="V131" s="74">
        <f t="shared" si="26"/>
        <v>2285.9294320137692</v>
      </c>
      <c r="W131" s="74">
        <f t="shared" si="26"/>
        <v>1274.5921305182342</v>
      </c>
      <c r="X131" s="74" t="str">
        <f t="shared" si="26"/>
        <v/>
      </c>
      <c r="Y131" s="74" t="str">
        <f t="shared" si="24"/>
        <v/>
      </c>
      <c r="Z131" s="75" t="str">
        <f t="shared" si="24"/>
        <v/>
      </c>
      <c r="AI131">
        <v>85</v>
      </c>
      <c r="AJ131" s="50">
        <f t="shared" si="32"/>
        <v>0.94521725352577157</v>
      </c>
      <c r="AK131" s="50">
        <f t="shared" si="33"/>
        <v>0.89343565636280287</v>
      </c>
      <c r="AL131" s="50">
        <f t="shared" si="34"/>
        <v>0.79822727206043231</v>
      </c>
      <c r="AM131" s="50">
        <f t="shared" si="35"/>
        <v>0.63716677786103937</v>
      </c>
      <c r="AN131" s="50">
        <f t="shared" si="36"/>
        <v>0.40598150280981915</v>
      </c>
      <c r="AO131" s="50">
        <f t="shared" si="37"/>
        <v>0.16482098062371917</v>
      </c>
      <c r="AP131" s="102"/>
      <c r="AQ131" s="102">
        <f t="shared" si="38"/>
        <v>8.3972929494576326E-2</v>
      </c>
      <c r="AR131">
        <v>85</v>
      </c>
      <c r="AU131" s="101"/>
    </row>
    <row r="132" spans="3:47" ht="15" customHeight="1">
      <c r="C132" s="86">
        <f t="shared" si="40"/>
        <v>153</v>
      </c>
      <c r="D132" s="87">
        <f t="shared" si="40"/>
        <v>138</v>
      </c>
      <c r="E132" s="87">
        <f t="shared" si="40"/>
        <v>123</v>
      </c>
      <c r="F132" s="87" t="str">
        <f t="shared" si="40"/>
        <v/>
      </c>
      <c r="G132" s="87" t="str">
        <f t="shared" si="40"/>
        <v/>
      </c>
      <c r="H132" s="7" t="str">
        <f t="shared" si="40"/>
        <v/>
      </c>
      <c r="I132" s="78">
        <f t="shared" si="29"/>
        <v>86</v>
      </c>
      <c r="J132" s="74">
        <f t="shared" si="39"/>
        <v>87</v>
      </c>
      <c r="K132" s="74">
        <f t="shared" si="30"/>
        <v>94</v>
      </c>
      <c r="L132" s="75">
        <f t="shared" si="31"/>
        <v>99</v>
      </c>
      <c r="M132" s="78">
        <f t="shared" si="25"/>
        <v>169.21600000000001</v>
      </c>
      <c r="N132" s="74">
        <f t="shared" si="25"/>
        <v>307.71200000000005</v>
      </c>
      <c r="O132" s="74">
        <f t="shared" si="25"/>
        <v>553.98400000000004</v>
      </c>
      <c r="P132" s="74" t="str">
        <f t="shared" si="23"/>
        <v/>
      </c>
      <c r="Q132" s="74" t="str">
        <f t="shared" si="23"/>
        <v/>
      </c>
      <c r="R132" s="75" t="str">
        <f t="shared" si="23"/>
        <v/>
      </c>
      <c r="S132" s="73">
        <f>ROUND((8*([1]FSK!$B$25+([1]FSK!$B$26+1)+[1]FSK!$B$27+[1]FSK!$B$28+[1]FSK!$B$30+'UL FRMPL'!L132)/[1]FSK!$B$31)*1000,0)</f>
        <v>18</v>
      </c>
      <c r="U132" s="50">
        <f t="shared" si="26"/>
        <v>4065.8093797276852</v>
      </c>
      <c r="V132" s="74">
        <f t="shared" si="26"/>
        <v>2235.8569051580694</v>
      </c>
      <c r="W132" s="74">
        <f t="shared" si="26"/>
        <v>1241.9131238447319</v>
      </c>
      <c r="X132" s="74" t="str">
        <f t="shared" si="26"/>
        <v/>
      </c>
      <c r="Y132" s="74" t="str">
        <f t="shared" si="24"/>
        <v/>
      </c>
      <c r="Z132" s="75" t="str">
        <f t="shared" si="24"/>
        <v/>
      </c>
      <c r="AI132">
        <v>86</v>
      </c>
      <c r="AJ132" s="50">
        <f t="shared" si="32"/>
        <v>0.9445834899721911</v>
      </c>
      <c r="AK132" s="50">
        <f t="shared" si="33"/>
        <v>0.89223796952804457</v>
      </c>
      <c r="AL132" s="50">
        <f t="shared" si="34"/>
        <v>0.79608859426752776</v>
      </c>
      <c r="AM132" s="50">
        <f t="shared" si="35"/>
        <v>0.63375704992284843</v>
      </c>
      <c r="AN132" s="50">
        <f t="shared" si="36"/>
        <v>0.40164799832691178</v>
      </c>
      <c r="AO132" s="50">
        <f t="shared" si="37"/>
        <v>0.16132111456001494</v>
      </c>
      <c r="AP132" s="102"/>
      <c r="AQ132" s="102">
        <f t="shared" si="38"/>
        <v>8.1532627616237183E-2</v>
      </c>
      <c r="AR132">
        <v>86</v>
      </c>
      <c r="AU132" s="101"/>
    </row>
    <row r="133" spans="3:47" ht="15" customHeight="1">
      <c r="C133" s="86">
        <f t="shared" si="40"/>
        <v>158</v>
      </c>
      <c r="D133" s="87">
        <f t="shared" si="40"/>
        <v>138</v>
      </c>
      <c r="E133" s="87">
        <f t="shared" si="40"/>
        <v>123</v>
      </c>
      <c r="F133" s="87" t="str">
        <f t="shared" si="40"/>
        <v/>
      </c>
      <c r="G133" s="87" t="str">
        <f t="shared" si="40"/>
        <v/>
      </c>
      <c r="H133" s="7" t="str">
        <f t="shared" si="40"/>
        <v/>
      </c>
      <c r="I133" s="78">
        <f t="shared" si="29"/>
        <v>87</v>
      </c>
      <c r="J133" s="74">
        <f t="shared" si="39"/>
        <v>88</v>
      </c>
      <c r="K133" s="74">
        <f t="shared" si="30"/>
        <v>95</v>
      </c>
      <c r="L133" s="75">
        <f t="shared" si="31"/>
        <v>100</v>
      </c>
      <c r="M133" s="78">
        <f t="shared" si="25"/>
        <v>174.33600000000001</v>
      </c>
      <c r="N133" s="74">
        <f t="shared" si="25"/>
        <v>307.71200000000005</v>
      </c>
      <c r="O133" s="74">
        <f t="shared" si="25"/>
        <v>553.98400000000004</v>
      </c>
      <c r="P133" s="74" t="str">
        <f t="shared" si="23"/>
        <v/>
      </c>
      <c r="Q133" s="74" t="str">
        <f t="shared" si="23"/>
        <v/>
      </c>
      <c r="R133" s="75" t="str">
        <f t="shared" si="23"/>
        <v/>
      </c>
      <c r="S133" s="73">
        <f>ROUND((8*([1]FSK!$B$25+([1]FSK!$B$26+1)+[1]FSK!$B$27+[1]FSK!$B$28+[1]FSK!$B$30+'UL FRMPL'!L133)/[1]FSK!$B$31)*1000,0)</f>
        <v>18</v>
      </c>
      <c r="U133" s="50">
        <f t="shared" si="26"/>
        <v>3992.290748898678</v>
      </c>
      <c r="V133" s="74">
        <f t="shared" si="26"/>
        <v>2261.8552412645586</v>
      </c>
      <c r="W133" s="74">
        <f t="shared" si="26"/>
        <v>1256.3539741219963</v>
      </c>
      <c r="X133" s="74" t="str">
        <f t="shared" si="26"/>
        <v/>
      </c>
      <c r="Y133" s="74" t="str">
        <f t="shared" si="24"/>
        <v/>
      </c>
      <c r="Z133" s="75" t="str">
        <f t="shared" si="24"/>
        <v/>
      </c>
      <c r="AI133">
        <v>87</v>
      </c>
      <c r="AJ133" s="50">
        <f t="shared" si="32"/>
        <v>0.94395015135397908</v>
      </c>
      <c r="AK133" s="50">
        <f t="shared" si="33"/>
        <v>0.89104188824120012</v>
      </c>
      <c r="AL133" s="50">
        <f t="shared" si="34"/>
        <v>0.79395564660044327</v>
      </c>
      <c r="AM133" s="50">
        <f t="shared" si="35"/>
        <v>0.63036556876872796</v>
      </c>
      <c r="AN133" s="50">
        <f t="shared" si="36"/>
        <v>0.39736075028912193</v>
      </c>
      <c r="AO133" s="50">
        <f t="shared" si="37"/>
        <v>0.1578955658703339</v>
      </c>
      <c r="AP133" s="102"/>
      <c r="AQ133" s="102">
        <f t="shared" si="38"/>
        <v>7.9163242321293084E-2</v>
      </c>
      <c r="AR133">
        <v>87</v>
      </c>
      <c r="AU133" s="101"/>
    </row>
    <row r="134" spans="3:47" ht="15" customHeight="1">
      <c r="C134" s="86">
        <f t="shared" si="40"/>
        <v>158</v>
      </c>
      <c r="D134" s="87">
        <f t="shared" si="40"/>
        <v>138</v>
      </c>
      <c r="E134" s="87">
        <f t="shared" si="40"/>
        <v>123</v>
      </c>
      <c r="F134" s="87" t="str">
        <f t="shared" si="40"/>
        <v/>
      </c>
      <c r="G134" s="87" t="str">
        <f t="shared" si="40"/>
        <v/>
      </c>
      <c r="H134" s="7" t="str">
        <f t="shared" si="40"/>
        <v/>
      </c>
      <c r="I134" s="78">
        <f t="shared" si="29"/>
        <v>88</v>
      </c>
      <c r="J134" s="74">
        <f t="shared" si="39"/>
        <v>89</v>
      </c>
      <c r="K134" s="74">
        <f t="shared" si="30"/>
        <v>96</v>
      </c>
      <c r="L134" s="75">
        <f t="shared" si="31"/>
        <v>101</v>
      </c>
      <c r="M134" s="78">
        <f t="shared" si="25"/>
        <v>174.33600000000001</v>
      </c>
      <c r="N134" s="74">
        <f t="shared" si="25"/>
        <v>307.71200000000005</v>
      </c>
      <c r="O134" s="74">
        <f t="shared" si="25"/>
        <v>553.98400000000004</v>
      </c>
      <c r="P134" s="74" t="str">
        <f t="shared" si="23"/>
        <v/>
      </c>
      <c r="Q134" s="74" t="str">
        <f t="shared" si="23"/>
        <v/>
      </c>
      <c r="R134" s="75" t="str">
        <f t="shared" si="23"/>
        <v/>
      </c>
      <c r="S134" s="73">
        <f>ROUND((8*([1]FSK!$B$25+([1]FSK!$B$26+1)+[1]FSK!$B$27+[1]FSK!$B$28+[1]FSK!$B$30+'UL FRMPL'!L134)/[1]FSK!$B$31)*1000,0)</f>
        <v>18</v>
      </c>
      <c r="U134" s="50">
        <f t="shared" si="26"/>
        <v>4038.1791483113066</v>
      </c>
      <c r="V134" s="74">
        <f t="shared" si="26"/>
        <v>2287.8535773710478</v>
      </c>
      <c r="W134" s="74">
        <f t="shared" si="26"/>
        <v>1270.7948243992605</v>
      </c>
      <c r="X134" s="74" t="str">
        <f t="shared" si="26"/>
        <v/>
      </c>
      <c r="Y134" s="74" t="str">
        <f t="shared" si="24"/>
        <v/>
      </c>
      <c r="Z134" s="75" t="str">
        <f t="shared" si="24"/>
        <v/>
      </c>
      <c r="AI134">
        <v>88</v>
      </c>
      <c r="AJ134" s="50">
        <f t="shared" si="32"/>
        <v>0.94331723738621831</v>
      </c>
      <c r="AK134" s="50">
        <f t="shared" si="33"/>
        <v>0.88984741034996706</v>
      </c>
      <c r="AL134" s="50">
        <f t="shared" si="34"/>
        <v>0.79182841370654267</v>
      </c>
      <c r="AM134" s="50">
        <f t="shared" si="35"/>
        <v>0.62699223675301963</v>
      </c>
      <c r="AN134" s="50">
        <f t="shared" si="36"/>
        <v>0.39311926494855465</v>
      </c>
      <c r="AO134" s="50">
        <f t="shared" si="37"/>
        <v>0.15454275647369189</v>
      </c>
      <c r="AP134" s="102"/>
      <c r="AQ134" s="102">
        <f t="shared" si="38"/>
        <v>7.6862712732831573E-2</v>
      </c>
      <c r="AR134">
        <v>88</v>
      </c>
      <c r="AU134" s="101"/>
    </row>
    <row r="135" spans="3:47" ht="15" customHeight="1">
      <c r="C135" s="86">
        <f t="shared" si="40"/>
        <v>158</v>
      </c>
      <c r="D135" s="87">
        <f t="shared" si="40"/>
        <v>138</v>
      </c>
      <c r="E135" s="87">
        <f t="shared" si="40"/>
        <v>123</v>
      </c>
      <c r="F135" s="87" t="str">
        <f t="shared" si="40"/>
        <v/>
      </c>
      <c r="G135" s="87" t="str">
        <f t="shared" si="40"/>
        <v/>
      </c>
      <c r="H135" s="7" t="str">
        <f t="shared" si="40"/>
        <v/>
      </c>
      <c r="I135" s="78">
        <f t="shared" si="29"/>
        <v>89</v>
      </c>
      <c r="J135" s="74">
        <f t="shared" si="39"/>
        <v>90</v>
      </c>
      <c r="K135" s="74">
        <f t="shared" si="30"/>
        <v>97</v>
      </c>
      <c r="L135" s="75">
        <f t="shared" si="31"/>
        <v>102</v>
      </c>
      <c r="M135" s="78">
        <f t="shared" si="25"/>
        <v>174.33600000000001</v>
      </c>
      <c r="N135" s="74">
        <f t="shared" si="25"/>
        <v>307.71200000000005</v>
      </c>
      <c r="O135" s="74">
        <f t="shared" si="25"/>
        <v>553.98400000000004</v>
      </c>
      <c r="P135" s="74" t="str">
        <f t="shared" si="23"/>
        <v/>
      </c>
      <c r="Q135" s="74" t="str">
        <f t="shared" si="23"/>
        <v/>
      </c>
      <c r="R135" s="75" t="str">
        <f t="shared" si="23"/>
        <v/>
      </c>
      <c r="S135" s="73">
        <f>ROUND((8*([1]FSK!$B$25+([1]FSK!$B$26+1)+[1]FSK!$B$27+[1]FSK!$B$28+[1]FSK!$B$30+'UL FRMPL'!L135)/[1]FSK!$B$31)*1000,0)</f>
        <v>18</v>
      </c>
      <c r="U135" s="50">
        <f t="shared" si="26"/>
        <v>4084.0675477239351</v>
      </c>
      <c r="V135" s="74">
        <f t="shared" si="26"/>
        <v>2313.851913477537</v>
      </c>
      <c r="W135" s="74">
        <f t="shared" si="26"/>
        <v>1285.2356746765249</v>
      </c>
      <c r="X135" s="74" t="str">
        <f t="shared" si="26"/>
        <v/>
      </c>
      <c r="Y135" s="74" t="str">
        <f t="shared" si="24"/>
        <v/>
      </c>
      <c r="Z135" s="75" t="str">
        <f t="shared" si="24"/>
        <v/>
      </c>
      <c r="AI135">
        <v>89</v>
      </c>
      <c r="AJ135" s="50">
        <f t="shared" si="32"/>
        <v>0.94268474778418287</v>
      </c>
      <c r="AK135" s="50">
        <f t="shared" si="33"/>
        <v>0.88865453370492853</v>
      </c>
      <c r="AL135" s="50">
        <f t="shared" si="34"/>
        <v>0.7897068802743239</v>
      </c>
      <c r="AM135" s="50">
        <f t="shared" si="35"/>
        <v>0.62363695675260533</v>
      </c>
      <c r="AN135" s="50">
        <f t="shared" si="36"/>
        <v>0.38892305382765091</v>
      </c>
      <c r="AO135" s="50">
        <f t="shared" si="37"/>
        <v>0.15126114179862585</v>
      </c>
      <c r="AP135" s="102"/>
      <c r="AQ135" s="102">
        <f t="shared" si="38"/>
        <v>7.4629037864214751E-2</v>
      </c>
      <c r="AR135">
        <v>89</v>
      </c>
      <c r="AU135" s="101"/>
    </row>
    <row r="136" spans="3:47" ht="15" customHeight="1">
      <c r="C136" s="86">
        <f t="shared" si="40"/>
        <v>158</v>
      </c>
      <c r="D136" s="87">
        <f t="shared" si="40"/>
        <v>143</v>
      </c>
      <c r="E136" s="87">
        <f t="shared" si="40"/>
        <v>128</v>
      </c>
      <c r="F136" s="87" t="str">
        <f t="shared" si="40"/>
        <v/>
      </c>
      <c r="G136" s="87" t="str">
        <f t="shared" si="40"/>
        <v/>
      </c>
      <c r="H136" s="7" t="str">
        <f t="shared" si="40"/>
        <v/>
      </c>
      <c r="I136" s="78">
        <f t="shared" si="29"/>
        <v>90</v>
      </c>
      <c r="J136" s="74">
        <f t="shared" si="39"/>
        <v>91</v>
      </c>
      <c r="K136" s="74">
        <f t="shared" si="30"/>
        <v>98</v>
      </c>
      <c r="L136" s="75">
        <f t="shared" si="31"/>
        <v>103</v>
      </c>
      <c r="M136" s="78">
        <f t="shared" si="25"/>
        <v>174.33600000000001</v>
      </c>
      <c r="N136" s="74">
        <f t="shared" si="25"/>
        <v>317.95200000000006</v>
      </c>
      <c r="O136" s="74">
        <f t="shared" si="25"/>
        <v>574.46400000000006</v>
      </c>
      <c r="P136" s="74" t="str">
        <f t="shared" si="23"/>
        <v/>
      </c>
      <c r="Q136" s="74" t="str">
        <f t="shared" si="23"/>
        <v/>
      </c>
      <c r="R136" s="75" t="str">
        <f t="shared" si="23"/>
        <v/>
      </c>
      <c r="S136" s="73">
        <f>ROUND((8*([1]FSK!$B$25+([1]FSK!$B$26+1)+[1]FSK!$B$27+[1]FSK!$B$28+[1]FSK!$B$30+'UL FRMPL'!L136)/[1]FSK!$B$31)*1000,0)</f>
        <v>18</v>
      </c>
      <c r="U136" s="50">
        <f t="shared" si="26"/>
        <v>4129.9559471365637</v>
      </c>
      <c r="V136" s="74">
        <f t="shared" si="26"/>
        <v>2264.492753623188</v>
      </c>
      <c r="W136" s="74">
        <f t="shared" si="26"/>
        <v>1253.3422459893047</v>
      </c>
      <c r="X136" s="74" t="str">
        <f t="shared" si="26"/>
        <v/>
      </c>
      <c r="Y136" s="74" t="str">
        <f t="shared" si="24"/>
        <v/>
      </c>
      <c r="Z136" s="75" t="str">
        <f t="shared" si="24"/>
        <v/>
      </c>
      <c r="AI136">
        <v>90</v>
      </c>
      <c r="AJ136" s="50">
        <f t="shared" si="32"/>
        <v>0.94205268226333749</v>
      </c>
      <c r="AK136" s="50">
        <f t="shared" si="33"/>
        <v>0.88746325615954869</v>
      </c>
      <c r="AL136" s="50">
        <f t="shared" si="34"/>
        <v>0.78759103103330885</v>
      </c>
      <c r="AM136" s="50">
        <f t="shared" si="35"/>
        <v>0.62029963216411044</v>
      </c>
      <c r="AN136" s="50">
        <f t="shared" si="36"/>
        <v>0.38477163366293066</v>
      </c>
      <c r="AO136" s="50">
        <f t="shared" si="37"/>
        <v>0.14804921007164051</v>
      </c>
      <c r="AP136" s="102"/>
      <c r="AQ136" s="102">
        <f t="shared" si="38"/>
        <v>7.2460274878633171E-2</v>
      </c>
      <c r="AR136">
        <v>90</v>
      </c>
      <c r="AU136" s="101"/>
    </row>
    <row r="137" spans="3:47" ht="15" customHeight="1">
      <c r="C137" s="86">
        <f t="shared" si="40"/>
        <v>163</v>
      </c>
      <c r="D137" s="87">
        <f t="shared" si="40"/>
        <v>143</v>
      </c>
      <c r="E137" s="87">
        <f t="shared" si="40"/>
        <v>128</v>
      </c>
      <c r="F137" s="87" t="str">
        <f t="shared" si="40"/>
        <v/>
      </c>
      <c r="G137" s="87" t="str">
        <f t="shared" si="40"/>
        <v/>
      </c>
      <c r="H137" s="7" t="str">
        <f t="shared" si="40"/>
        <v/>
      </c>
      <c r="I137" s="78">
        <f t="shared" si="29"/>
        <v>91</v>
      </c>
      <c r="J137" s="74">
        <f t="shared" si="39"/>
        <v>92</v>
      </c>
      <c r="K137" s="74">
        <f t="shared" si="30"/>
        <v>99</v>
      </c>
      <c r="L137" s="75">
        <f t="shared" si="31"/>
        <v>104</v>
      </c>
      <c r="M137" s="78">
        <f t="shared" si="25"/>
        <v>179.45600000000002</v>
      </c>
      <c r="N137" s="74">
        <f t="shared" si="25"/>
        <v>317.95200000000006</v>
      </c>
      <c r="O137" s="74">
        <f t="shared" si="25"/>
        <v>574.46400000000006</v>
      </c>
      <c r="P137" s="74" t="str">
        <f t="shared" si="23"/>
        <v/>
      </c>
      <c r="Q137" s="74" t="str">
        <f t="shared" si="23"/>
        <v/>
      </c>
      <c r="R137" s="75" t="str">
        <f t="shared" si="23"/>
        <v/>
      </c>
      <c r="S137" s="73">
        <f>ROUND((8*([1]FSK!$B$25+([1]FSK!$B$26+1)+[1]FSK!$B$27+[1]FSK!$B$28+[1]FSK!$B$30+'UL FRMPL'!L137)/[1]FSK!$B$31)*1000,0)</f>
        <v>18</v>
      </c>
      <c r="U137" s="50">
        <f t="shared" si="26"/>
        <v>4056.7047075606274</v>
      </c>
      <c r="V137" s="74">
        <f t="shared" si="26"/>
        <v>2289.6537842190014</v>
      </c>
      <c r="W137" s="74">
        <f t="shared" si="26"/>
        <v>1267.2682709447415</v>
      </c>
      <c r="X137" s="74" t="str">
        <f t="shared" si="26"/>
        <v/>
      </c>
      <c r="Y137" s="74" t="str">
        <f t="shared" si="24"/>
        <v/>
      </c>
      <c r="Z137" s="75" t="str">
        <f t="shared" si="24"/>
        <v/>
      </c>
      <c r="AI137">
        <v>91</v>
      </c>
      <c r="AJ137" s="50">
        <f t="shared" si="32"/>
        <v>0.94142104053933784</v>
      </c>
      <c r="AK137" s="50">
        <f t="shared" si="33"/>
        <v>0.88627357557016961</v>
      </c>
      <c r="AL137" s="50">
        <f t="shared" si="34"/>
        <v>0.78548085075393326</v>
      </c>
      <c r="AM137" s="50">
        <f t="shared" si="35"/>
        <v>0.61698016690112267</v>
      </c>
      <c r="AN137" s="50">
        <f t="shared" si="36"/>
        <v>0.38066452634933723</v>
      </c>
      <c r="AO137" s="50">
        <f t="shared" si="37"/>
        <v>0.14490548162076525</v>
      </c>
      <c r="AP137" s="102"/>
      <c r="AQ137" s="102">
        <f t="shared" si="38"/>
        <v>7.0354537399238498E-2</v>
      </c>
      <c r="AR137">
        <v>91</v>
      </c>
      <c r="AU137" s="101"/>
    </row>
    <row r="138" spans="3:47" ht="15" customHeight="1">
      <c r="C138" s="86">
        <f t="shared" si="40"/>
        <v>163</v>
      </c>
      <c r="D138" s="87">
        <f t="shared" si="40"/>
        <v>143</v>
      </c>
      <c r="E138" s="87">
        <f t="shared" si="40"/>
        <v>128</v>
      </c>
      <c r="F138" s="87" t="str">
        <f t="shared" si="40"/>
        <v/>
      </c>
      <c r="G138" s="87" t="str">
        <f t="shared" si="40"/>
        <v/>
      </c>
      <c r="H138" s="7" t="str">
        <f t="shared" si="40"/>
        <v/>
      </c>
      <c r="I138" s="78">
        <f t="shared" si="29"/>
        <v>92</v>
      </c>
      <c r="J138" s="74">
        <f t="shared" si="39"/>
        <v>93</v>
      </c>
      <c r="K138" s="74">
        <f t="shared" si="30"/>
        <v>100</v>
      </c>
      <c r="L138" s="75">
        <f t="shared" si="31"/>
        <v>105</v>
      </c>
      <c r="M138" s="78">
        <f t="shared" si="25"/>
        <v>179.45600000000002</v>
      </c>
      <c r="N138" s="74">
        <f t="shared" si="25"/>
        <v>317.95200000000006</v>
      </c>
      <c r="O138" s="74">
        <f t="shared" si="25"/>
        <v>574.46400000000006</v>
      </c>
      <c r="P138" s="74" t="str">
        <f t="shared" si="23"/>
        <v/>
      </c>
      <c r="Q138" s="74" t="str">
        <f t="shared" si="23"/>
        <v/>
      </c>
      <c r="R138" s="75" t="str">
        <f t="shared" si="23"/>
        <v/>
      </c>
      <c r="S138" s="73">
        <f>ROUND((8*([1]FSK!$B$25+([1]FSK!$B$26+1)+[1]FSK!$B$27+[1]FSK!$B$28+[1]FSK!$B$30+'UL FRMPL'!L138)/[1]FSK!$B$31)*1000,0)</f>
        <v>19</v>
      </c>
      <c r="U138" s="50">
        <f t="shared" si="26"/>
        <v>4101.2838801711832</v>
      </c>
      <c r="V138" s="74">
        <f t="shared" si="26"/>
        <v>2314.8148148148143</v>
      </c>
      <c r="W138" s="74">
        <f t="shared" si="26"/>
        <v>1281.1942959001781</v>
      </c>
      <c r="X138" s="74" t="str">
        <f t="shared" si="26"/>
        <v/>
      </c>
      <c r="Y138" s="74" t="str">
        <f t="shared" si="24"/>
        <v/>
      </c>
      <c r="Z138" s="75" t="str">
        <f t="shared" si="24"/>
        <v/>
      </c>
      <c r="AI138">
        <v>92</v>
      </c>
      <c r="AJ138" s="50">
        <f t="shared" si="32"/>
        <v>0.94078982232803032</v>
      </c>
      <c r="AK138" s="50">
        <f t="shared" si="33"/>
        <v>0.88508548979600676</v>
      </c>
      <c r="AL138" s="50">
        <f t="shared" si="34"/>
        <v>0.78337632424743719</v>
      </c>
      <c r="AM138" s="50">
        <f t="shared" si="35"/>
        <v>0.6136784653914259</v>
      </c>
      <c r="AN138" s="50">
        <f t="shared" si="36"/>
        <v>0.37660125888517548</v>
      </c>
      <c r="AO138" s="50">
        <f t="shared" si="37"/>
        <v>0.14182850819389897</v>
      </c>
      <c r="AP138" s="102"/>
      <c r="AQ138" s="102">
        <f t="shared" si="38"/>
        <v>6.8309993868383961E-2</v>
      </c>
      <c r="AR138">
        <v>92</v>
      </c>
      <c r="AU138" s="101"/>
    </row>
    <row r="139" spans="3:47" ht="15" customHeight="1">
      <c r="C139" s="86">
        <f t="shared" si="40"/>
        <v>163</v>
      </c>
      <c r="D139" s="87">
        <f t="shared" si="40"/>
        <v>143</v>
      </c>
      <c r="E139" s="87">
        <f t="shared" si="40"/>
        <v>128</v>
      </c>
      <c r="F139" s="87" t="str">
        <f t="shared" si="40"/>
        <v/>
      </c>
      <c r="G139" s="87" t="str">
        <f t="shared" si="40"/>
        <v/>
      </c>
      <c r="H139" s="7" t="str">
        <f t="shared" si="40"/>
        <v/>
      </c>
      <c r="I139" s="78">
        <f t="shared" si="29"/>
        <v>93</v>
      </c>
      <c r="J139" s="74">
        <f t="shared" si="39"/>
        <v>94</v>
      </c>
      <c r="K139" s="74">
        <f t="shared" si="30"/>
        <v>101</v>
      </c>
      <c r="L139" s="75">
        <f t="shared" si="31"/>
        <v>106</v>
      </c>
      <c r="M139" s="78">
        <f t="shared" si="25"/>
        <v>179.45600000000002</v>
      </c>
      <c r="N139" s="74">
        <f t="shared" si="25"/>
        <v>317.95200000000006</v>
      </c>
      <c r="O139" s="74">
        <f t="shared" si="25"/>
        <v>574.46400000000006</v>
      </c>
      <c r="P139" s="74" t="str">
        <f t="shared" si="23"/>
        <v/>
      </c>
      <c r="Q139" s="74" t="str">
        <f t="shared" si="23"/>
        <v/>
      </c>
      <c r="R139" s="75" t="str">
        <f t="shared" si="23"/>
        <v/>
      </c>
      <c r="S139" s="73">
        <f>ROUND((8*([1]FSK!$B$25+([1]FSK!$B$26+1)+[1]FSK!$B$27+[1]FSK!$B$28+[1]FSK!$B$30+'UL FRMPL'!L139)/[1]FSK!$B$31)*1000,0)</f>
        <v>19</v>
      </c>
      <c r="U139" s="50">
        <f t="shared" si="26"/>
        <v>4145.8630527817404</v>
      </c>
      <c r="V139" s="74">
        <f t="shared" si="26"/>
        <v>2339.9758454106277</v>
      </c>
      <c r="W139" s="74">
        <f t="shared" si="26"/>
        <v>1295.1203208556149</v>
      </c>
      <c r="X139" s="74" t="str">
        <f t="shared" si="26"/>
        <v/>
      </c>
      <c r="Y139" s="74" t="str">
        <f t="shared" si="24"/>
        <v/>
      </c>
      <c r="Z139" s="75" t="str">
        <f t="shared" si="24"/>
        <v/>
      </c>
      <c r="AI139">
        <v>93</v>
      </c>
      <c r="AJ139" s="50">
        <f t="shared" si="32"/>
        <v>0.94015902734545154</v>
      </c>
      <c r="AK139" s="50">
        <f t="shared" si="33"/>
        <v>0.8838989966991454</v>
      </c>
      <c r="AL139" s="50">
        <f t="shared" si="34"/>
        <v>0.78127743636575586</v>
      </c>
      <c r="AM139" s="50">
        <f t="shared" si="35"/>
        <v>0.61039443257424775</v>
      </c>
      <c r="AN139" s="50">
        <f t="shared" si="36"/>
        <v>0.37258136331763786</v>
      </c>
      <c r="AO139" s="50">
        <f t="shared" si="37"/>
        <v>0.13881687229162967</v>
      </c>
      <c r="AP139" s="102"/>
      <c r="AQ139" s="102">
        <f t="shared" si="38"/>
        <v>6.6324865954546952E-2</v>
      </c>
      <c r="AR139">
        <v>93</v>
      </c>
      <c r="AU139" s="101"/>
    </row>
    <row r="140" spans="3:47" ht="15" customHeight="1">
      <c r="C140" s="86">
        <f t="shared" si="40"/>
        <v>168</v>
      </c>
      <c r="D140" s="87">
        <f t="shared" si="40"/>
        <v>148</v>
      </c>
      <c r="E140" s="87">
        <f t="shared" si="40"/>
        <v>128</v>
      </c>
      <c r="F140" s="87" t="str">
        <f t="shared" si="40"/>
        <v/>
      </c>
      <c r="G140" s="87" t="str">
        <f t="shared" si="40"/>
        <v/>
      </c>
      <c r="H140" s="7" t="str">
        <f t="shared" si="40"/>
        <v/>
      </c>
      <c r="I140" s="78">
        <f t="shared" si="29"/>
        <v>94</v>
      </c>
      <c r="J140" s="74">
        <f t="shared" si="39"/>
        <v>95</v>
      </c>
      <c r="K140" s="74">
        <f t="shared" si="30"/>
        <v>102</v>
      </c>
      <c r="L140" s="75">
        <f t="shared" si="31"/>
        <v>107</v>
      </c>
      <c r="M140" s="78">
        <f t="shared" si="25"/>
        <v>184.57600000000002</v>
      </c>
      <c r="N140" s="74">
        <f t="shared" si="25"/>
        <v>328.19200000000001</v>
      </c>
      <c r="O140" s="74">
        <f t="shared" si="25"/>
        <v>574.46400000000006</v>
      </c>
      <c r="P140" s="74" t="str">
        <f t="shared" si="23"/>
        <v/>
      </c>
      <c r="Q140" s="74" t="str">
        <f t="shared" si="23"/>
        <v/>
      </c>
      <c r="R140" s="75" t="str">
        <f t="shared" si="23"/>
        <v/>
      </c>
      <c r="S140" s="73">
        <f>ROUND((8*([1]FSK!$B$25+([1]FSK!$B$26+1)+[1]FSK!$B$27+[1]FSK!$B$28+[1]FSK!$B$30+'UL FRMPL'!L140)/[1]FSK!$B$31)*1000,0)</f>
        <v>19</v>
      </c>
      <c r="U140" s="50">
        <f t="shared" si="26"/>
        <v>4074.2024965325932</v>
      </c>
      <c r="V140" s="74">
        <f t="shared" si="26"/>
        <v>2291.3416536661466</v>
      </c>
      <c r="W140" s="74">
        <f t="shared" si="26"/>
        <v>1309.0463458110517</v>
      </c>
      <c r="X140" s="74" t="str">
        <f t="shared" si="26"/>
        <v/>
      </c>
      <c r="Y140" s="74" t="str">
        <f t="shared" si="24"/>
        <v/>
      </c>
      <c r="Z140" s="75" t="str">
        <f t="shared" si="24"/>
        <v/>
      </c>
      <c r="AI140">
        <v>94</v>
      </c>
      <c r="AJ140" s="50">
        <f t="shared" si="32"/>
        <v>0.93952865530782881</v>
      </c>
      <c r="AK140" s="50">
        <f t="shared" si="33"/>
        <v>0.88271409414453694</v>
      </c>
      <c r="AL140" s="50">
        <f t="shared" si="34"/>
        <v>0.77918417200141044</v>
      </c>
      <c r="AM140" s="50">
        <f t="shared" si="35"/>
        <v>0.6071279738975236</v>
      </c>
      <c r="AN140" s="50">
        <f t="shared" si="36"/>
        <v>0.36860437668891205</v>
      </c>
      <c r="AO140" s="50">
        <f t="shared" si="37"/>
        <v>0.13586918651422136</v>
      </c>
      <c r="AP140" s="102"/>
      <c r="AQ140" s="102">
        <f t="shared" si="38"/>
        <v>6.4397427005547014E-2</v>
      </c>
      <c r="AR140">
        <v>94</v>
      </c>
      <c r="AU140" s="101"/>
    </row>
    <row r="141" spans="3:47" ht="15" customHeight="1">
      <c r="C141" s="86">
        <f t="shared" si="40"/>
        <v>168</v>
      </c>
      <c r="D141" s="87">
        <f t="shared" si="40"/>
        <v>148</v>
      </c>
      <c r="E141" s="87">
        <f t="shared" si="40"/>
        <v>133</v>
      </c>
      <c r="F141" s="87" t="str">
        <f t="shared" si="40"/>
        <v/>
      </c>
      <c r="G141" s="87" t="str">
        <f t="shared" si="40"/>
        <v/>
      </c>
      <c r="H141" s="7" t="str">
        <f t="shared" si="40"/>
        <v/>
      </c>
      <c r="I141" s="78">
        <f t="shared" si="29"/>
        <v>95</v>
      </c>
      <c r="J141" s="74">
        <f t="shared" si="39"/>
        <v>96</v>
      </c>
      <c r="K141" s="74">
        <f t="shared" si="30"/>
        <v>103</v>
      </c>
      <c r="L141" s="75">
        <f t="shared" si="31"/>
        <v>108</v>
      </c>
      <c r="M141" s="78">
        <f t="shared" si="25"/>
        <v>184.57600000000002</v>
      </c>
      <c r="N141" s="74">
        <f t="shared" si="25"/>
        <v>328.19200000000001</v>
      </c>
      <c r="O141" s="74">
        <f t="shared" si="25"/>
        <v>594.94400000000007</v>
      </c>
      <c r="P141" s="74" t="str">
        <f t="shared" si="23"/>
        <v/>
      </c>
      <c r="Q141" s="74" t="str">
        <f t="shared" si="23"/>
        <v/>
      </c>
      <c r="R141" s="75" t="str">
        <f t="shared" si="23"/>
        <v/>
      </c>
      <c r="S141" s="73">
        <f>ROUND((8*([1]FSK!$B$25+([1]FSK!$B$26+1)+[1]FSK!$B$27+[1]FSK!$B$28+[1]FSK!$B$30+'UL FRMPL'!L141)/[1]FSK!$B$31)*1000,0)</f>
        <v>19</v>
      </c>
      <c r="U141" s="50">
        <f t="shared" si="26"/>
        <v>4117.5450762829396</v>
      </c>
      <c r="V141" s="74">
        <f t="shared" si="26"/>
        <v>2315.7176287051479</v>
      </c>
      <c r="W141" s="74">
        <f t="shared" si="26"/>
        <v>1277.4311531841652</v>
      </c>
      <c r="X141" s="74" t="str">
        <f t="shared" si="26"/>
        <v/>
      </c>
      <c r="Y141" s="74" t="str">
        <f t="shared" si="24"/>
        <v/>
      </c>
      <c r="Z141" s="75" t="str">
        <f t="shared" si="24"/>
        <v/>
      </c>
      <c r="AI141">
        <v>95</v>
      </c>
      <c r="AJ141" s="50">
        <f t="shared" si="32"/>
        <v>0.93889870593157954</v>
      </c>
      <c r="AK141" s="50">
        <f t="shared" si="33"/>
        <v>0.88153077999999474</v>
      </c>
      <c r="AL141" s="50">
        <f t="shared" si="34"/>
        <v>0.77709651608739905</v>
      </c>
      <c r="AM141" s="50">
        <f t="shared" si="35"/>
        <v>0.60387899531517331</v>
      </c>
      <c r="AN141" s="50">
        <f t="shared" si="36"/>
        <v>0.36466984098286304</v>
      </c>
      <c r="AO141" s="50">
        <f t="shared" si="37"/>
        <v>0.13298409292246663</v>
      </c>
      <c r="AP141" s="102"/>
      <c r="AQ141" s="102">
        <f t="shared" si="38"/>
        <v>6.2526000546714297E-2</v>
      </c>
      <c r="AR141">
        <v>95</v>
      </c>
      <c r="AU141" s="101"/>
    </row>
    <row r="142" spans="3:47" ht="15" customHeight="1">
      <c r="C142" s="86">
        <f t="shared" ref="C142:H157" si="41">IF($K142&gt;VLOOKUP(C$33,$U$31:$W$38,2),"", 8 + MAX(CEILING((8*$L142-4*C$34+28+16*$C$39-20*$C$40)/(4*(C$34-2*IF(C$34&gt;10,1,$C$42))),1)*($C$41+4),0))</f>
        <v>168</v>
      </c>
      <c r="D142" s="87">
        <f t="shared" si="41"/>
        <v>148</v>
      </c>
      <c r="E142" s="87">
        <f t="shared" si="41"/>
        <v>133</v>
      </c>
      <c r="F142" s="87" t="str">
        <f t="shared" si="41"/>
        <v/>
      </c>
      <c r="G142" s="87" t="str">
        <f t="shared" si="41"/>
        <v/>
      </c>
      <c r="H142" s="7" t="str">
        <f t="shared" si="41"/>
        <v/>
      </c>
      <c r="I142" s="78">
        <f t="shared" si="29"/>
        <v>96</v>
      </c>
      <c r="J142" s="74">
        <f t="shared" si="39"/>
        <v>97</v>
      </c>
      <c r="K142" s="74">
        <f t="shared" si="30"/>
        <v>104</v>
      </c>
      <c r="L142" s="75">
        <f t="shared" si="31"/>
        <v>109</v>
      </c>
      <c r="M142" s="78">
        <f t="shared" si="25"/>
        <v>184.57600000000002</v>
      </c>
      <c r="N142" s="74">
        <f t="shared" si="25"/>
        <v>328.19200000000001</v>
      </c>
      <c r="O142" s="74">
        <f t="shared" si="25"/>
        <v>594.94400000000007</v>
      </c>
      <c r="P142" s="74" t="str">
        <f t="shared" si="23"/>
        <v/>
      </c>
      <c r="Q142" s="74" t="str">
        <f t="shared" si="23"/>
        <v/>
      </c>
      <c r="R142" s="75" t="str">
        <f t="shared" si="23"/>
        <v/>
      </c>
      <c r="S142" s="73">
        <f>ROUND((8*([1]FSK!$B$25+([1]FSK!$B$26+1)+[1]FSK!$B$27+[1]FSK!$B$28+[1]FSK!$B$30+'UL FRMPL'!L142)/[1]FSK!$B$31)*1000,0)</f>
        <v>19</v>
      </c>
      <c r="U142" s="50">
        <f t="shared" si="26"/>
        <v>4160.8876560332865</v>
      </c>
      <c r="V142" s="74">
        <f t="shared" si="26"/>
        <v>2340.0936037441497</v>
      </c>
      <c r="W142" s="74">
        <f t="shared" si="26"/>
        <v>1290.8777969018931</v>
      </c>
      <c r="X142" s="74" t="str">
        <f t="shared" si="26"/>
        <v/>
      </c>
      <c r="Y142" s="74" t="str">
        <f t="shared" si="24"/>
        <v/>
      </c>
      <c r="Z142" s="75" t="str">
        <f t="shared" si="24"/>
        <v/>
      </c>
      <c r="AI142">
        <v>96</v>
      </c>
      <c r="AJ142" s="50">
        <f t="shared" si="32"/>
        <v>0.93826917893331141</v>
      </c>
      <c r="AK142" s="50">
        <f t="shared" si="33"/>
        <v>0.88034905213619041</v>
      </c>
      <c r="AL142" s="50">
        <f t="shared" si="34"/>
        <v>0.77501445359708898</v>
      </c>
      <c r="AM142" s="50">
        <f t="shared" si="35"/>
        <v>0.60064740328439437</v>
      </c>
      <c r="AN142" s="50">
        <f t="shared" si="36"/>
        <v>0.36077730307228589</v>
      </c>
      <c r="AO142" s="50">
        <f t="shared" si="37"/>
        <v>0.13016026241211201</v>
      </c>
      <c r="AP142" s="102"/>
      <c r="AQ142" s="102">
        <f t="shared" si="38"/>
        <v>6.0708958822702108E-2</v>
      </c>
      <c r="AR142">
        <v>96</v>
      </c>
      <c r="AU142" s="101"/>
    </row>
    <row r="143" spans="3:47" ht="15" customHeight="1">
      <c r="C143" s="86">
        <f t="shared" si="41"/>
        <v>168</v>
      </c>
      <c r="D143" s="87">
        <f t="shared" si="41"/>
        <v>148</v>
      </c>
      <c r="E143" s="87">
        <f t="shared" si="41"/>
        <v>133</v>
      </c>
      <c r="F143" s="87" t="str">
        <f t="shared" si="41"/>
        <v/>
      </c>
      <c r="G143" s="87" t="str">
        <f t="shared" si="41"/>
        <v/>
      </c>
      <c r="H143" s="7" t="str">
        <f t="shared" si="41"/>
        <v/>
      </c>
      <c r="I143" s="78">
        <f t="shared" si="29"/>
        <v>97</v>
      </c>
      <c r="J143" s="74">
        <f t="shared" si="39"/>
        <v>98</v>
      </c>
      <c r="K143" s="74">
        <f t="shared" si="30"/>
        <v>105</v>
      </c>
      <c r="L143" s="75">
        <f t="shared" si="31"/>
        <v>110</v>
      </c>
      <c r="M143" s="78">
        <f t="shared" si="25"/>
        <v>184.57600000000002</v>
      </c>
      <c r="N143" s="74">
        <f t="shared" si="25"/>
        <v>328.19200000000001</v>
      </c>
      <c r="O143" s="74">
        <f t="shared" si="25"/>
        <v>594.94400000000007</v>
      </c>
      <c r="P143" s="74" t="str">
        <f t="shared" si="23"/>
        <v/>
      </c>
      <c r="Q143" s="74" t="str">
        <f t="shared" si="23"/>
        <v/>
      </c>
      <c r="R143" s="75" t="str">
        <f t="shared" si="23"/>
        <v/>
      </c>
      <c r="S143" s="73">
        <f>ROUND((8*([1]FSK!$B$25+([1]FSK!$B$26+1)+[1]FSK!$B$27+[1]FSK!$B$28+[1]FSK!$B$30+'UL FRMPL'!L143)/[1]FSK!$B$31)*1000,0)</f>
        <v>19</v>
      </c>
      <c r="U143" s="50">
        <f t="shared" si="26"/>
        <v>4204.2302357836334</v>
      </c>
      <c r="V143" s="74">
        <f t="shared" si="26"/>
        <v>2364.4695787831511</v>
      </c>
      <c r="W143" s="74">
        <f t="shared" si="26"/>
        <v>1304.3244406196211</v>
      </c>
      <c r="X143" s="74" t="str">
        <f t="shared" si="26"/>
        <v/>
      </c>
      <c r="Y143" s="74" t="str">
        <f t="shared" si="24"/>
        <v/>
      </c>
      <c r="Z143" s="75" t="str">
        <f t="shared" si="24"/>
        <v/>
      </c>
      <c r="AI143">
        <v>97</v>
      </c>
      <c r="AJ143" s="50">
        <f t="shared" si="32"/>
        <v>0.93764007402982208</v>
      </c>
      <c r="AK143" s="50">
        <f t="shared" si="33"/>
        <v>0.8791689084266503</v>
      </c>
      <c r="AL143" s="50">
        <f t="shared" si="34"/>
        <v>0.77293796954410787</v>
      </c>
      <c r="AM143" s="50">
        <f t="shared" si="35"/>
        <v>0.59743310476296818</v>
      </c>
      <c r="AN143" s="50">
        <f t="shared" si="36"/>
        <v>0.3569263146667197</v>
      </c>
      <c r="AO143" s="50">
        <f t="shared" si="37"/>
        <v>0.1273963941015662</v>
      </c>
      <c r="AP143" s="102"/>
      <c r="AQ143" s="102">
        <f t="shared" ref="AQ143:AQ159" si="42">EXP(-2*($AI143-1)*$AL$43*($AL$41*H$35)/1000)</f>
        <v>5.8944721381675148E-2</v>
      </c>
      <c r="AR143">
        <v>97</v>
      </c>
      <c r="AU143" s="101"/>
    </row>
    <row r="144" spans="3:47" ht="15" customHeight="1">
      <c r="C144" s="86">
        <f t="shared" si="41"/>
        <v>173</v>
      </c>
      <c r="D144" s="87">
        <f t="shared" si="41"/>
        <v>153</v>
      </c>
      <c r="E144" s="87">
        <f t="shared" si="41"/>
        <v>133</v>
      </c>
      <c r="F144" s="87" t="str">
        <f t="shared" si="41"/>
        <v/>
      </c>
      <c r="G144" s="87" t="str">
        <f t="shared" si="41"/>
        <v/>
      </c>
      <c r="H144" s="7" t="str">
        <f t="shared" si="41"/>
        <v/>
      </c>
      <c r="I144" s="78">
        <f t="shared" si="29"/>
        <v>98</v>
      </c>
      <c r="J144" s="74">
        <f t="shared" si="39"/>
        <v>99</v>
      </c>
      <c r="K144" s="74">
        <f t="shared" si="30"/>
        <v>106</v>
      </c>
      <c r="L144" s="75">
        <f t="shared" si="31"/>
        <v>111</v>
      </c>
      <c r="M144" s="78">
        <f t="shared" si="25"/>
        <v>189.69600000000003</v>
      </c>
      <c r="N144" s="74">
        <f t="shared" si="25"/>
        <v>338.43200000000002</v>
      </c>
      <c r="O144" s="74">
        <f t="shared" si="25"/>
        <v>594.94400000000007</v>
      </c>
      <c r="P144" s="74" t="str">
        <f t="shared" si="23"/>
        <v/>
      </c>
      <c r="Q144" s="74" t="str">
        <f t="shared" si="23"/>
        <v/>
      </c>
      <c r="R144" s="75" t="str">
        <f t="shared" si="23"/>
        <v/>
      </c>
      <c r="S144" s="73">
        <f>ROUND((8*([1]FSK!$B$25+([1]FSK!$B$26+1)+[1]FSK!$B$27+[1]FSK!$B$28+[1]FSK!$B$30+'UL FRMPL'!L144)/[1]FSK!$B$31)*1000,0)</f>
        <v>20</v>
      </c>
      <c r="U144" s="50">
        <f t="shared" si="26"/>
        <v>4132.9284750337374</v>
      </c>
      <c r="V144" s="74">
        <f t="shared" si="26"/>
        <v>2316.5658093797274</v>
      </c>
      <c r="W144" s="74">
        <f t="shared" si="26"/>
        <v>1317.7710843373493</v>
      </c>
      <c r="X144" s="74" t="str">
        <f t="shared" si="26"/>
        <v/>
      </c>
      <c r="Y144" s="74" t="str">
        <f t="shared" si="24"/>
        <v/>
      </c>
      <c r="Z144" s="75" t="str">
        <f t="shared" si="24"/>
        <v/>
      </c>
      <c r="AI144">
        <v>98</v>
      </c>
      <c r="AJ144" s="50">
        <f t="shared" si="32"/>
        <v>0.93701139093809904</v>
      </c>
      <c r="AK144" s="50">
        <f t="shared" si="33"/>
        <v>0.87799034674775112</v>
      </c>
      <c r="AL144" s="50">
        <f t="shared" si="34"/>
        <v>0.77086704898223624</v>
      </c>
      <c r="AM144" s="50">
        <f t="shared" si="35"/>
        <v>0.59423600720658132</v>
      </c>
      <c r="AN144" s="50">
        <f t="shared" si="36"/>
        <v>0.35311643226082018</v>
      </c>
      <c r="AO144" s="50">
        <f t="shared" si="37"/>
        <v>0.12469121473261041</v>
      </c>
      <c r="AP144" s="102"/>
      <c r="AQ144" s="102">
        <f t="shared" si="42"/>
        <v>5.7231753700642062E-2</v>
      </c>
      <c r="AR144">
        <v>98</v>
      </c>
      <c r="AU144" s="101"/>
    </row>
    <row r="145" spans="3:47" ht="15" customHeight="1">
      <c r="C145" s="86">
        <f t="shared" si="41"/>
        <v>173</v>
      </c>
      <c r="D145" s="87">
        <f t="shared" si="41"/>
        <v>153</v>
      </c>
      <c r="E145" s="87">
        <f t="shared" si="41"/>
        <v>138</v>
      </c>
      <c r="F145" s="87" t="str">
        <f t="shared" si="41"/>
        <v/>
      </c>
      <c r="G145" s="87" t="str">
        <f t="shared" si="41"/>
        <v/>
      </c>
      <c r="H145" s="7" t="str">
        <f t="shared" si="41"/>
        <v/>
      </c>
      <c r="I145" s="78">
        <f t="shared" si="29"/>
        <v>99</v>
      </c>
      <c r="J145" s="74">
        <f t="shared" si="39"/>
        <v>100</v>
      </c>
      <c r="K145" s="74">
        <f t="shared" si="30"/>
        <v>107</v>
      </c>
      <c r="L145" s="75">
        <f t="shared" si="31"/>
        <v>112</v>
      </c>
      <c r="M145" s="78">
        <f t="shared" si="25"/>
        <v>189.69600000000003</v>
      </c>
      <c r="N145" s="74">
        <f t="shared" si="25"/>
        <v>338.43200000000002</v>
      </c>
      <c r="O145" s="74">
        <f t="shared" si="25"/>
        <v>615.42400000000009</v>
      </c>
      <c r="P145" s="74" t="str">
        <f t="shared" si="23"/>
        <v/>
      </c>
      <c r="Q145" s="74" t="str">
        <f t="shared" si="23"/>
        <v/>
      </c>
      <c r="R145" s="75" t="str">
        <f t="shared" si="23"/>
        <v/>
      </c>
      <c r="S145" s="73">
        <f>ROUND((8*([1]FSK!$B$25+([1]FSK!$B$26+1)+[1]FSK!$B$27+[1]FSK!$B$28+[1]FSK!$B$30+'UL FRMPL'!L145)/[1]FSK!$B$31)*1000,0)</f>
        <v>20</v>
      </c>
      <c r="U145" s="50">
        <f t="shared" si="26"/>
        <v>4175.1012145748982</v>
      </c>
      <c r="V145" s="74">
        <f t="shared" si="26"/>
        <v>2340.2042360060514</v>
      </c>
      <c r="W145" s="74">
        <f t="shared" si="26"/>
        <v>1286.9176372712145</v>
      </c>
      <c r="X145" s="74" t="str">
        <f t="shared" si="26"/>
        <v/>
      </c>
      <c r="Y145" s="74" t="str">
        <f t="shared" si="24"/>
        <v/>
      </c>
      <c r="Z145" s="75" t="str">
        <f t="shared" si="24"/>
        <v/>
      </c>
      <c r="AI145">
        <v>99</v>
      </c>
      <c r="AJ145" s="50">
        <f t="shared" si="32"/>
        <v>0.93638312937531953</v>
      </c>
      <c r="AK145" s="50">
        <f t="shared" si="33"/>
        <v>0.87681336497871631</v>
      </c>
      <c r="AL145" s="50">
        <f t="shared" si="34"/>
        <v>0.76880167700529967</v>
      </c>
      <c r="AM145" s="50">
        <f t="shared" si="35"/>
        <v>0.59105601856616108</v>
      </c>
      <c r="AN145" s="50">
        <f t="shared" si="36"/>
        <v>0.34934721708328209</v>
      </c>
      <c r="AO145" s="50">
        <f t="shared" si="37"/>
        <v>0.12204347808383384</v>
      </c>
      <c r="AP145" s="102"/>
      <c r="AQ145" s="102">
        <f t="shared" si="42"/>
        <v>5.5568565850736926E-2</v>
      </c>
      <c r="AR145">
        <v>99</v>
      </c>
      <c r="AU145" s="101"/>
    </row>
    <row r="146" spans="3:47" ht="15" customHeight="1">
      <c r="C146" s="86">
        <f t="shared" si="41"/>
        <v>173</v>
      </c>
      <c r="D146" s="87">
        <f t="shared" si="41"/>
        <v>153</v>
      </c>
      <c r="E146" s="87">
        <f t="shared" si="41"/>
        <v>138</v>
      </c>
      <c r="F146" s="87" t="str">
        <f t="shared" si="41"/>
        <v/>
      </c>
      <c r="G146" s="87" t="str">
        <f t="shared" si="41"/>
        <v/>
      </c>
      <c r="H146" s="7" t="str">
        <f t="shared" si="41"/>
        <v/>
      </c>
      <c r="I146" s="78">
        <f t="shared" si="29"/>
        <v>100</v>
      </c>
      <c r="J146" s="74">
        <f t="shared" si="39"/>
        <v>101</v>
      </c>
      <c r="K146" s="74">
        <f t="shared" si="30"/>
        <v>108</v>
      </c>
      <c r="L146" s="75">
        <f t="shared" si="31"/>
        <v>113</v>
      </c>
      <c r="M146" s="78">
        <f t="shared" si="25"/>
        <v>189.69600000000003</v>
      </c>
      <c r="N146" s="74">
        <f t="shared" si="25"/>
        <v>338.43200000000002</v>
      </c>
      <c r="O146" s="74">
        <f t="shared" si="25"/>
        <v>615.42400000000009</v>
      </c>
      <c r="P146" s="74" t="str">
        <f t="shared" si="23"/>
        <v/>
      </c>
      <c r="Q146" s="74" t="str">
        <f t="shared" si="23"/>
        <v/>
      </c>
      <c r="R146" s="75" t="str">
        <f t="shared" si="23"/>
        <v/>
      </c>
      <c r="S146" s="73">
        <f>ROUND((8*([1]FSK!$B$25+([1]FSK!$B$26+1)+[1]FSK!$B$27+[1]FSK!$B$28+[1]FSK!$B$30+'UL FRMPL'!L146)/[1]FSK!$B$31)*1000,0)</f>
        <v>20</v>
      </c>
      <c r="U146" s="50">
        <f t="shared" si="26"/>
        <v>4217.273954116059</v>
      </c>
      <c r="V146" s="74">
        <f t="shared" si="26"/>
        <v>2363.8426626323749</v>
      </c>
      <c r="W146" s="74">
        <f t="shared" si="26"/>
        <v>1299.9168053244591</v>
      </c>
      <c r="X146" s="74" t="str">
        <f t="shared" si="26"/>
        <v/>
      </c>
      <c r="Y146" s="74" t="str">
        <f t="shared" si="24"/>
        <v/>
      </c>
      <c r="Z146" s="75" t="str">
        <f t="shared" si="24"/>
        <v/>
      </c>
      <c r="AI146">
        <v>100</v>
      </c>
      <c r="AJ146" s="50">
        <f t="shared" si="32"/>
        <v>0.93575528905885041</v>
      </c>
      <c r="AK146" s="50">
        <f t="shared" si="33"/>
        <v>0.87563796100161262</v>
      </c>
      <c r="AL146" s="50">
        <f t="shared" si="34"/>
        <v>0.7667418387470617</v>
      </c>
      <c r="AM146" s="50">
        <f t="shared" si="35"/>
        <v>0.58789304728522518</v>
      </c>
      <c r="AN146" s="50">
        <f t="shared" si="36"/>
        <v>0.34561823504630795</v>
      </c>
      <c r="AO146" s="50">
        <f t="shared" si="37"/>
        <v>0.11945196439652499</v>
      </c>
      <c r="AP146" s="102"/>
      <c r="AQ146" s="102">
        <f t="shared" si="42"/>
        <v>5.3953711201288002E-2</v>
      </c>
      <c r="AR146">
        <v>100</v>
      </c>
      <c r="AU146" s="101"/>
    </row>
    <row r="147" spans="3:47">
      <c r="C147" s="86">
        <f t="shared" si="41"/>
        <v>178</v>
      </c>
      <c r="D147" s="87">
        <f t="shared" si="41"/>
        <v>153</v>
      </c>
      <c r="E147" s="87">
        <f t="shared" si="41"/>
        <v>138</v>
      </c>
      <c r="F147" s="87" t="str">
        <f t="shared" si="41"/>
        <v/>
      </c>
      <c r="G147" s="87" t="str">
        <f t="shared" si="41"/>
        <v/>
      </c>
      <c r="H147" s="7" t="str">
        <f t="shared" si="41"/>
        <v/>
      </c>
      <c r="I147" s="78">
        <f t="shared" si="29"/>
        <v>101</v>
      </c>
      <c r="J147" s="74">
        <f t="shared" si="39"/>
        <v>102</v>
      </c>
      <c r="K147" s="74">
        <f t="shared" si="30"/>
        <v>109</v>
      </c>
      <c r="L147" s="75">
        <f t="shared" si="31"/>
        <v>114</v>
      </c>
      <c r="M147" s="78">
        <f t="shared" si="25"/>
        <v>194.816</v>
      </c>
      <c r="N147" s="74">
        <f t="shared" si="25"/>
        <v>338.43200000000002</v>
      </c>
      <c r="O147" s="74">
        <f t="shared" si="25"/>
        <v>615.42400000000009</v>
      </c>
      <c r="P147" s="74" t="str">
        <f t="shared" si="23"/>
        <v/>
      </c>
      <c r="Q147" s="74" t="str">
        <f t="shared" si="23"/>
        <v/>
      </c>
      <c r="R147" s="75" t="str">
        <f t="shared" si="23"/>
        <v/>
      </c>
      <c r="S147" s="73">
        <f>ROUND((8*([1]FSK!$B$25+([1]FSK!$B$26+1)+[1]FSK!$B$27+[1]FSK!$B$28+[1]FSK!$B$30+'UL FRMPL'!L147)/[1]FSK!$B$31)*1000,0)</f>
        <v>20</v>
      </c>
      <c r="U147" s="50">
        <f t="shared" si="26"/>
        <v>4147.5032851511169</v>
      </c>
      <c r="V147" s="74">
        <f t="shared" si="26"/>
        <v>2387.4810892586988</v>
      </c>
      <c r="W147" s="74">
        <f t="shared" si="26"/>
        <v>1312.9159733777037</v>
      </c>
      <c r="X147" s="74" t="str">
        <f t="shared" si="26"/>
        <v/>
      </c>
      <c r="Y147" s="74" t="str">
        <f t="shared" si="24"/>
        <v/>
      </c>
      <c r="Z147" s="75" t="str">
        <f t="shared" si="24"/>
        <v/>
      </c>
      <c r="AI147">
        <v>101</v>
      </c>
      <c r="AJ147" s="50">
        <f t="shared" si="32"/>
        <v>0.93512786970624806</v>
      </c>
      <c r="AK147" s="50">
        <f t="shared" si="33"/>
        <v>0.87446413270134571</v>
      </c>
      <c r="AL147" s="50">
        <f t="shared" si="34"/>
        <v>0.76468751938111679</v>
      </c>
      <c r="AM147" s="50">
        <f t="shared" si="35"/>
        <v>0.58474700229724585</v>
      </c>
      <c r="AN147" s="50">
        <f t="shared" si="36"/>
        <v>0.34192905669561519</v>
      </c>
      <c r="AO147" s="50">
        <f t="shared" si="37"/>
        <v>0.11691547981275323</v>
      </c>
      <c r="AP147" s="102"/>
      <c r="AQ147" s="102">
        <f t="shared" si="42"/>
        <v>5.2385785161547155E-2</v>
      </c>
    </row>
    <row r="148" spans="3:47">
      <c r="C148" s="86">
        <f t="shared" si="41"/>
        <v>178</v>
      </c>
      <c r="D148" s="87">
        <f t="shared" si="41"/>
        <v>158</v>
      </c>
      <c r="E148" s="87">
        <f t="shared" si="41"/>
        <v>138</v>
      </c>
      <c r="F148" s="87" t="str">
        <f t="shared" si="41"/>
        <v/>
      </c>
      <c r="G148" s="87" t="str">
        <f t="shared" si="41"/>
        <v/>
      </c>
      <c r="H148" s="7" t="str">
        <f t="shared" si="41"/>
        <v/>
      </c>
      <c r="I148" s="78">
        <f t="shared" si="29"/>
        <v>102</v>
      </c>
      <c r="J148" s="74">
        <f t="shared" si="39"/>
        <v>103</v>
      </c>
      <c r="K148" s="74">
        <f t="shared" si="30"/>
        <v>110</v>
      </c>
      <c r="L148" s="75">
        <f t="shared" si="31"/>
        <v>115</v>
      </c>
      <c r="M148" s="78">
        <f t="shared" si="25"/>
        <v>194.816</v>
      </c>
      <c r="N148" s="74">
        <f t="shared" si="25"/>
        <v>348.67200000000003</v>
      </c>
      <c r="O148" s="74">
        <f t="shared" si="25"/>
        <v>615.42400000000009</v>
      </c>
      <c r="P148" s="74" t="str">
        <f t="shared" si="23"/>
        <v/>
      </c>
      <c r="Q148" s="74" t="str">
        <f t="shared" si="23"/>
        <v/>
      </c>
      <c r="R148" s="75" t="str">
        <f t="shared" si="23"/>
        <v/>
      </c>
      <c r="S148" s="73">
        <f>ROUND((8*([1]FSK!$B$25+([1]FSK!$B$26+1)+[1]FSK!$B$27+[1]FSK!$B$28+[1]FSK!$B$30+'UL FRMPL'!L148)/[1]FSK!$B$31)*1000,0)</f>
        <v>20</v>
      </c>
      <c r="U148" s="50">
        <f t="shared" si="26"/>
        <v>4188.5676741130092</v>
      </c>
      <c r="V148" s="74">
        <f t="shared" si="26"/>
        <v>2340.3083700440525</v>
      </c>
      <c r="W148" s="74">
        <f t="shared" si="26"/>
        <v>1325.9151414309483</v>
      </c>
      <c r="X148" s="74" t="str">
        <f t="shared" si="26"/>
        <v/>
      </c>
      <c r="Y148" s="74" t="str">
        <f t="shared" si="24"/>
        <v/>
      </c>
      <c r="Z148" s="75" t="str">
        <f t="shared" si="24"/>
        <v/>
      </c>
      <c r="AI148">
        <v>102</v>
      </c>
      <c r="AJ148" s="50">
        <f t="shared" si="32"/>
        <v>0.93450087103525847</v>
      </c>
      <c r="AK148" s="50">
        <f t="shared" si="33"/>
        <v>0.87329187796565666</v>
      </c>
      <c r="AL148" s="50">
        <f t="shared" si="34"/>
        <v>0.76263870412078349</v>
      </c>
      <c r="AM148" s="50">
        <f t="shared" si="35"/>
        <v>0.58161779302302785</v>
      </c>
      <c r="AN148" s="50">
        <f t="shared" si="36"/>
        <v>0.33827925716097773</v>
      </c>
      <c r="AO148" s="50">
        <f t="shared" si="37"/>
        <v>0.11443285582538289</v>
      </c>
      <c r="AP148" s="102"/>
      <c r="AQ148" s="102">
        <f t="shared" si="42"/>
        <v>5.0863423958985431E-2</v>
      </c>
    </row>
    <row r="149" spans="3:47">
      <c r="C149" s="86">
        <f t="shared" si="41"/>
        <v>178</v>
      </c>
      <c r="D149" s="87">
        <f t="shared" si="41"/>
        <v>158</v>
      </c>
      <c r="E149" s="87">
        <f t="shared" si="41"/>
        <v>138</v>
      </c>
      <c r="F149" s="87" t="str">
        <f t="shared" si="41"/>
        <v/>
      </c>
      <c r="G149" s="87" t="str">
        <f t="shared" si="41"/>
        <v/>
      </c>
      <c r="H149" s="7" t="str">
        <f t="shared" si="41"/>
        <v/>
      </c>
      <c r="I149" s="78">
        <f t="shared" si="29"/>
        <v>103</v>
      </c>
      <c r="J149" s="74">
        <f t="shared" si="39"/>
        <v>104</v>
      </c>
      <c r="K149" s="74">
        <f t="shared" si="30"/>
        <v>111</v>
      </c>
      <c r="L149" s="75">
        <f t="shared" si="31"/>
        <v>116</v>
      </c>
      <c r="M149" s="78">
        <f t="shared" si="25"/>
        <v>194.816</v>
      </c>
      <c r="N149" s="74">
        <f t="shared" si="25"/>
        <v>348.67200000000003</v>
      </c>
      <c r="O149" s="74">
        <f t="shared" si="25"/>
        <v>615.42400000000009</v>
      </c>
      <c r="P149" s="74" t="str">
        <f t="shared" si="23"/>
        <v/>
      </c>
      <c r="Q149" s="74" t="str">
        <f t="shared" si="23"/>
        <v/>
      </c>
      <c r="R149" s="75" t="str">
        <f t="shared" si="23"/>
        <v/>
      </c>
      <c r="S149" s="73">
        <f>ROUND((8*([1]FSK!$B$25+([1]FSK!$B$26+1)+[1]FSK!$B$27+[1]FSK!$B$28+[1]FSK!$B$30+'UL FRMPL'!L149)/[1]FSK!$B$31)*1000,0)</f>
        <v>20</v>
      </c>
      <c r="U149" s="50">
        <f t="shared" si="26"/>
        <v>4229.6320630749015</v>
      </c>
      <c r="V149" s="74">
        <f t="shared" si="26"/>
        <v>2363.252569750367</v>
      </c>
      <c r="W149" s="74">
        <f t="shared" si="26"/>
        <v>1338.9143094841927</v>
      </c>
      <c r="X149" s="74" t="str">
        <f t="shared" si="26"/>
        <v/>
      </c>
      <c r="Y149" s="74" t="str">
        <f t="shared" si="24"/>
        <v/>
      </c>
      <c r="Z149" s="75" t="str">
        <f t="shared" si="24"/>
        <v/>
      </c>
      <c r="AI149">
        <v>103</v>
      </c>
      <c r="AJ149" s="50">
        <f t="shared" si="32"/>
        <v>0.93387429276381639</v>
      </c>
      <c r="AK149" s="50">
        <f t="shared" si="33"/>
        <v>0.87212119468511828</v>
      </c>
      <c r="AL149" s="50">
        <f t="shared" si="34"/>
        <v>0.76059537821899803</v>
      </c>
      <c r="AM149" s="50">
        <f t="shared" si="35"/>
        <v>0.57850532936810073</v>
      </c>
      <c r="AN149" s="50">
        <f t="shared" si="36"/>
        <v>0.33466841610729464</v>
      </c>
      <c r="AO149" s="50">
        <f t="shared" si="37"/>
        <v>0.11200294873976532</v>
      </c>
      <c r="AP149" s="102"/>
      <c r="AQ149" s="102">
        <f t="shared" si="42"/>
        <v>4.9385303453092069E-2</v>
      </c>
    </row>
    <row r="150" spans="3:47">
      <c r="C150" s="86">
        <f t="shared" si="41"/>
        <v>178</v>
      </c>
      <c r="D150" s="87">
        <f t="shared" si="41"/>
        <v>158</v>
      </c>
      <c r="E150" s="87">
        <f t="shared" si="41"/>
        <v>143</v>
      </c>
      <c r="F150" s="87" t="str">
        <f t="shared" si="41"/>
        <v/>
      </c>
      <c r="G150" s="87" t="str">
        <f t="shared" si="41"/>
        <v/>
      </c>
      <c r="H150" s="7" t="str">
        <f t="shared" si="41"/>
        <v/>
      </c>
      <c r="I150" s="78">
        <f t="shared" si="29"/>
        <v>104</v>
      </c>
      <c r="J150" s="74">
        <f t="shared" si="39"/>
        <v>105</v>
      </c>
      <c r="K150" s="74">
        <f t="shared" si="30"/>
        <v>112</v>
      </c>
      <c r="L150" s="75">
        <f t="shared" si="31"/>
        <v>117</v>
      </c>
      <c r="M150" s="78">
        <f t="shared" si="25"/>
        <v>194.816</v>
      </c>
      <c r="N150" s="74">
        <f t="shared" si="25"/>
        <v>348.67200000000003</v>
      </c>
      <c r="O150" s="74">
        <f t="shared" si="25"/>
        <v>635.90400000000011</v>
      </c>
      <c r="P150" s="74" t="str">
        <f t="shared" si="23"/>
        <v/>
      </c>
      <c r="Q150" s="74" t="str">
        <f t="shared" si="23"/>
        <v/>
      </c>
      <c r="R150" s="75" t="str">
        <f t="shared" si="23"/>
        <v/>
      </c>
      <c r="S150" s="73">
        <f>ROUND((8*([1]FSK!$B$25+([1]FSK!$B$26+1)+[1]FSK!$B$27+[1]FSK!$B$28+[1]FSK!$B$30+'UL FRMPL'!L150)/[1]FSK!$B$31)*1000,0)</f>
        <v>20</v>
      </c>
      <c r="U150" s="50">
        <f t="shared" si="26"/>
        <v>4270.6964520367937</v>
      </c>
      <c r="V150" s="74">
        <f t="shared" si="26"/>
        <v>2386.1967694566811</v>
      </c>
      <c r="W150" s="74">
        <f t="shared" si="26"/>
        <v>1308.3735909822865</v>
      </c>
      <c r="X150" s="74" t="str">
        <f t="shared" si="26"/>
        <v/>
      </c>
      <c r="Y150" s="74" t="str">
        <f t="shared" si="24"/>
        <v/>
      </c>
      <c r="Z150" s="75" t="str">
        <f t="shared" si="24"/>
        <v/>
      </c>
      <c r="AI150">
        <v>104</v>
      </c>
      <c r="AJ150" s="50">
        <f t="shared" si="32"/>
        <v>0.93324813461004619</v>
      </c>
      <c r="AK150" s="50">
        <f t="shared" si="33"/>
        <v>0.87095208075313102</v>
      </c>
      <c r="AL150" s="50">
        <f t="shared" si="34"/>
        <v>0.75855752696820833</v>
      </c>
      <c r="AM150" s="50">
        <f t="shared" si="35"/>
        <v>0.57540952172012416</v>
      </c>
      <c r="AN150" s="50">
        <f t="shared" si="36"/>
        <v>0.33109611768618208</v>
      </c>
      <c r="AO150" s="50">
        <f t="shared" si="37"/>
        <v>0.10962463914686212</v>
      </c>
      <c r="AP150" s="102"/>
      <c r="AQ150" s="102">
        <f t="shared" si="42"/>
        <v>4.7950137983645003E-2</v>
      </c>
    </row>
    <row r="151" spans="3:47">
      <c r="C151" s="86">
        <f t="shared" si="41"/>
        <v>183</v>
      </c>
      <c r="D151" s="87">
        <f t="shared" si="41"/>
        <v>158</v>
      </c>
      <c r="E151" s="87">
        <f t="shared" si="41"/>
        <v>143</v>
      </c>
      <c r="F151" s="87" t="str">
        <f t="shared" si="41"/>
        <v/>
      </c>
      <c r="G151" s="87" t="str">
        <f t="shared" si="41"/>
        <v/>
      </c>
      <c r="H151" s="7" t="str">
        <f t="shared" si="41"/>
        <v/>
      </c>
      <c r="I151" s="78">
        <f t="shared" si="29"/>
        <v>105</v>
      </c>
      <c r="J151" s="74">
        <f t="shared" si="39"/>
        <v>106</v>
      </c>
      <c r="K151" s="74">
        <f t="shared" si="30"/>
        <v>113</v>
      </c>
      <c r="L151" s="75">
        <f t="shared" si="31"/>
        <v>118</v>
      </c>
      <c r="M151" s="78">
        <f t="shared" si="25"/>
        <v>199.93600000000001</v>
      </c>
      <c r="N151" s="74">
        <f t="shared" si="25"/>
        <v>348.67200000000003</v>
      </c>
      <c r="O151" s="74">
        <f t="shared" si="25"/>
        <v>635.90400000000011</v>
      </c>
      <c r="P151" s="74" t="str">
        <f t="shared" si="23"/>
        <v/>
      </c>
      <c r="Q151" s="74" t="str">
        <f t="shared" si="23"/>
        <v/>
      </c>
      <c r="R151" s="75" t="str">
        <f t="shared" si="23"/>
        <v/>
      </c>
      <c r="S151" s="73">
        <f>ROUND((8*([1]FSK!$B$25+([1]FSK!$B$26+1)+[1]FSK!$B$27+[1]FSK!$B$28+[1]FSK!$B$30+'UL FRMPL'!L151)/[1]FSK!$B$31)*1000,0)</f>
        <v>21</v>
      </c>
      <c r="U151" s="50">
        <f t="shared" si="26"/>
        <v>4201.3444302176695</v>
      </c>
      <c r="V151" s="74">
        <f t="shared" si="26"/>
        <v>2409.1409691629956</v>
      </c>
      <c r="W151" s="74">
        <f t="shared" si="26"/>
        <v>1320.9541062801929</v>
      </c>
      <c r="X151" s="74" t="str">
        <f t="shared" si="26"/>
        <v/>
      </c>
      <c r="Y151" s="74" t="str">
        <f t="shared" si="24"/>
        <v/>
      </c>
      <c r="Z151" s="75" t="str">
        <f t="shared" si="24"/>
        <v/>
      </c>
      <c r="AI151">
        <v>105</v>
      </c>
      <c r="AJ151" s="50">
        <f t="shared" si="32"/>
        <v>0.93262239629226096</v>
      </c>
      <c r="AK151" s="50">
        <f t="shared" si="33"/>
        <v>0.86978453406591916</v>
      </c>
      <c r="AL151" s="50">
        <f t="shared" si="34"/>
        <v>0.75652513570026803</v>
      </c>
      <c r="AM151" s="50">
        <f t="shared" si="35"/>
        <v>0.57233028094630889</v>
      </c>
      <c r="AN151" s="50">
        <f t="shared" si="36"/>
        <v>0.3275619504880809</v>
      </c>
      <c r="AO151" s="50">
        <f t="shared" si="37"/>
        <v>0.10729683140755598</v>
      </c>
      <c r="AP151" s="102"/>
      <c r="AQ151" s="102">
        <f t="shared" si="42"/>
        <v>4.655667925245157E-2</v>
      </c>
    </row>
    <row r="152" spans="3:47">
      <c r="C152" s="86">
        <f t="shared" si="41"/>
        <v>183</v>
      </c>
      <c r="D152" s="87">
        <f t="shared" si="41"/>
        <v>163</v>
      </c>
      <c r="E152" s="87">
        <f t="shared" si="41"/>
        <v>143</v>
      </c>
      <c r="F152" s="87" t="str">
        <f t="shared" si="41"/>
        <v/>
      </c>
      <c r="G152" s="87" t="str">
        <f t="shared" si="41"/>
        <v/>
      </c>
      <c r="H152" s="7" t="str">
        <f t="shared" si="41"/>
        <v/>
      </c>
      <c r="I152" s="78">
        <f t="shared" si="29"/>
        <v>106</v>
      </c>
      <c r="J152" s="74">
        <f t="shared" si="39"/>
        <v>107</v>
      </c>
      <c r="K152" s="74">
        <f t="shared" si="30"/>
        <v>114</v>
      </c>
      <c r="L152" s="75">
        <f t="shared" si="31"/>
        <v>119</v>
      </c>
      <c r="M152" s="78">
        <f t="shared" si="25"/>
        <v>199.93600000000001</v>
      </c>
      <c r="N152" s="74">
        <f t="shared" si="25"/>
        <v>358.91200000000003</v>
      </c>
      <c r="O152" s="74">
        <f t="shared" si="25"/>
        <v>635.90400000000011</v>
      </c>
      <c r="P152" s="74" t="str">
        <f t="shared" si="25"/>
        <v/>
      </c>
      <c r="Q152" s="74" t="str">
        <f t="shared" si="25"/>
        <v/>
      </c>
      <c r="R152" s="75" t="str">
        <f t="shared" si="25"/>
        <v/>
      </c>
      <c r="S152" s="73">
        <f>ROUND((8*([1]FSK!$B$25+([1]FSK!$B$26+1)+[1]FSK!$B$27+[1]FSK!$B$28+[1]FSK!$B$30+'UL FRMPL'!L152)/[1]FSK!$B$31)*1000,0)</f>
        <v>21</v>
      </c>
      <c r="U152" s="50">
        <f t="shared" si="26"/>
        <v>4241.3572343149808</v>
      </c>
      <c r="V152" s="74">
        <f t="shared" si="26"/>
        <v>2362.6961483594864</v>
      </c>
      <c r="W152" s="74">
        <f t="shared" si="26"/>
        <v>1333.5346215780996</v>
      </c>
      <c r="X152" s="74" t="str">
        <f t="shared" ref="X152:Z215" si="43">IF($K152&gt;VLOOKUP(F$33,$U$31:$W$38,2),"",$I152*8000/P152)</f>
        <v/>
      </c>
      <c r="Y152" s="74" t="str">
        <f t="shared" si="43"/>
        <v/>
      </c>
      <c r="Z152" s="75" t="str">
        <f t="shared" si="43"/>
        <v/>
      </c>
      <c r="AI152">
        <v>106</v>
      </c>
      <c r="AJ152" s="50">
        <f t="shared" si="32"/>
        <v>0.93199707752896277</v>
      </c>
      <c r="AK152" s="50">
        <f t="shared" si="33"/>
        <v>0.8686185525225274</v>
      </c>
      <c r="AL152" s="50">
        <f t="shared" si="34"/>
        <v>0.75449818978633065</v>
      </c>
      <c r="AM152" s="50">
        <f t="shared" si="35"/>
        <v>0.56926751839084988</v>
      </c>
      <c r="AN152" s="50">
        <f t="shared" si="36"/>
        <v>0.32406550749487661</v>
      </c>
      <c r="AO152" s="50">
        <f t="shared" si="37"/>
        <v>0.10501845314791193</v>
      </c>
      <c r="AP152" s="102"/>
      <c r="AQ152" s="102">
        <f t="shared" si="42"/>
        <v>4.5203715237586178E-2</v>
      </c>
    </row>
    <row r="153" spans="3:47">
      <c r="C153" s="86">
        <f t="shared" si="41"/>
        <v>183</v>
      </c>
      <c r="D153" s="87">
        <f t="shared" si="41"/>
        <v>163</v>
      </c>
      <c r="E153" s="87">
        <f t="shared" si="41"/>
        <v>143</v>
      </c>
      <c r="F153" s="87" t="str">
        <f t="shared" si="41"/>
        <v/>
      </c>
      <c r="G153" s="87" t="str">
        <f t="shared" si="41"/>
        <v/>
      </c>
      <c r="H153" s="7" t="str">
        <f t="shared" si="41"/>
        <v/>
      </c>
      <c r="I153" s="78">
        <f t="shared" si="29"/>
        <v>107</v>
      </c>
      <c r="J153" s="74">
        <f t="shared" si="39"/>
        <v>108</v>
      </c>
      <c r="K153" s="74">
        <f t="shared" si="30"/>
        <v>115</v>
      </c>
      <c r="L153" s="75">
        <f t="shared" si="31"/>
        <v>120</v>
      </c>
      <c r="M153" s="78">
        <f t="shared" ref="M153:R195" si="44">IF($K153&gt;VLOOKUP(C$33,$U$31:$W$38,2),"",C$36+C153*C$35)</f>
        <v>199.93600000000001</v>
      </c>
      <c r="N153" s="74">
        <f t="shared" si="44"/>
        <v>358.91200000000003</v>
      </c>
      <c r="O153" s="74">
        <f t="shared" si="44"/>
        <v>635.90400000000011</v>
      </c>
      <c r="P153" s="74" t="str">
        <f t="shared" si="44"/>
        <v/>
      </c>
      <c r="Q153" s="74" t="str">
        <f t="shared" si="44"/>
        <v/>
      </c>
      <c r="R153" s="75" t="str">
        <f t="shared" si="44"/>
        <v/>
      </c>
      <c r="S153" s="73">
        <f>ROUND((8*([1]FSK!$B$25+([1]FSK!$B$26+1)+[1]FSK!$B$27+[1]FSK!$B$28+[1]FSK!$B$30+'UL FRMPL'!L153)/[1]FSK!$B$31)*1000,0)</f>
        <v>21</v>
      </c>
      <c r="U153" s="50">
        <f t="shared" ref="U153:Z216" si="45">IF($K153&gt;VLOOKUP(C$33,$U$31:$W$38,2),"",$I153*8000/M153)</f>
        <v>4281.3700384122922</v>
      </c>
      <c r="V153" s="74">
        <f t="shared" si="45"/>
        <v>2384.9857346647645</v>
      </c>
      <c r="W153" s="74">
        <f t="shared" si="45"/>
        <v>1346.1151368760063</v>
      </c>
      <c r="X153" s="74" t="str">
        <f t="shared" si="43"/>
        <v/>
      </c>
      <c r="Y153" s="74" t="str">
        <f t="shared" si="43"/>
        <v/>
      </c>
      <c r="Z153" s="75" t="str">
        <f t="shared" si="43"/>
        <v/>
      </c>
      <c r="AI153">
        <v>107</v>
      </c>
      <c r="AJ153" s="50">
        <f t="shared" si="32"/>
        <v>0.9313721780388422</v>
      </c>
      <c r="AK153" s="50">
        <f t="shared" si="33"/>
        <v>0.86745413402481686</v>
      </c>
      <c r="AL153" s="50">
        <f t="shared" si="34"/>
        <v>0.75247667463674495</v>
      </c>
      <c r="AM153" s="50">
        <f t="shared" si="35"/>
        <v>0.56622114587237371</v>
      </c>
      <c r="AN153" s="50">
        <f t="shared" si="36"/>
        <v>0.32060638603302388</v>
      </c>
      <c r="AO153" s="50">
        <f t="shared" si="37"/>
        <v>0.10278845476515633</v>
      </c>
      <c r="AP153" s="102"/>
      <c r="AQ153" s="102">
        <f t="shared" si="42"/>
        <v>4.3890069139181191E-2</v>
      </c>
    </row>
    <row r="154" spans="3:47">
      <c r="C154" s="86">
        <f t="shared" si="41"/>
        <v>188</v>
      </c>
      <c r="D154" s="87">
        <f t="shared" si="41"/>
        <v>163</v>
      </c>
      <c r="E154" s="87">
        <f t="shared" si="41"/>
        <v>148</v>
      </c>
      <c r="F154" s="87" t="str">
        <f t="shared" si="41"/>
        <v/>
      </c>
      <c r="G154" s="87" t="str">
        <f t="shared" si="41"/>
        <v/>
      </c>
      <c r="H154" s="7" t="str">
        <f t="shared" si="41"/>
        <v/>
      </c>
      <c r="I154" s="78">
        <f t="shared" si="29"/>
        <v>108</v>
      </c>
      <c r="J154" s="74">
        <f t="shared" si="39"/>
        <v>109</v>
      </c>
      <c r="K154" s="74">
        <f t="shared" si="30"/>
        <v>116</v>
      </c>
      <c r="L154" s="75">
        <f t="shared" si="31"/>
        <v>121</v>
      </c>
      <c r="M154" s="78">
        <f t="shared" si="44"/>
        <v>205.05600000000001</v>
      </c>
      <c r="N154" s="74">
        <f t="shared" si="44"/>
        <v>358.91200000000003</v>
      </c>
      <c r="O154" s="74">
        <f t="shared" si="44"/>
        <v>656.38400000000001</v>
      </c>
      <c r="P154" s="74" t="str">
        <f t="shared" si="44"/>
        <v/>
      </c>
      <c r="Q154" s="74" t="str">
        <f t="shared" si="44"/>
        <v/>
      </c>
      <c r="R154" s="75" t="str">
        <f t="shared" si="44"/>
        <v/>
      </c>
      <c r="S154" s="73">
        <f>ROUND((8*([1]FSK!$B$25+([1]FSK!$B$26+1)+[1]FSK!$B$27+[1]FSK!$B$28+[1]FSK!$B$30+'UL FRMPL'!L154)/[1]FSK!$B$31)*1000,0)</f>
        <v>21</v>
      </c>
      <c r="U154" s="50">
        <f t="shared" si="45"/>
        <v>4213.4831460674159</v>
      </c>
      <c r="V154" s="74">
        <f t="shared" si="45"/>
        <v>2407.2753209700427</v>
      </c>
      <c r="W154" s="74">
        <f t="shared" si="45"/>
        <v>1316.3026521060842</v>
      </c>
      <c r="X154" s="74" t="str">
        <f t="shared" si="43"/>
        <v/>
      </c>
      <c r="Y154" s="74" t="str">
        <f t="shared" si="43"/>
        <v/>
      </c>
      <c r="Z154" s="75" t="str">
        <f t="shared" si="43"/>
        <v/>
      </c>
      <c r="AI154">
        <v>108</v>
      </c>
      <c r="AJ154" s="50">
        <f t="shared" si="32"/>
        <v>0.93074769754077891</v>
      </c>
      <c r="AK154" s="50">
        <f t="shared" si="33"/>
        <v>0.86629127647746118</v>
      </c>
      <c r="AL154" s="50">
        <f t="shared" si="34"/>
        <v>0.75046057570094915</v>
      </c>
      <c r="AM154" s="50">
        <f t="shared" si="35"/>
        <v>0.56319107568139992</v>
      </c>
      <c r="AN154" s="50">
        <f t="shared" si="36"/>
        <v>0.31718418772717238</v>
      </c>
      <c r="AO154" s="50">
        <f t="shared" si="37"/>
        <v>0.10060580894414614</v>
      </c>
      <c r="AP154" s="102"/>
      <c r="AQ154" s="102">
        <f t="shared" si="42"/>
        <v>4.2614598355853392E-2</v>
      </c>
    </row>
    <row r="155" spans="3:47">
      <c r="C155" s="86">
        <f t="shared" si="41"/>
        <v>188</v>
      </c>
      <c r="D155" s="87">
        <f t="shared" si="41"/>
        <v>163</v>
      </c>
      <c r="E155" s="87">
        <f t="shared" si="41"/>
        <v>148</v>
      </c>
      <c r="F155" s="87" t="str">
        <f t="shared" si="41"/>
        <v/>
      </c>
      <c r="G155" s="87" t="str">
        <f t="shared" si="41"/>
        <v/>
      </c>
      <c r="H155" s="7" t="str">
        <f t="shared" si="41"/>
        <v/>
      </c>
      <c r="I155" s="78">
        <f t="shared" si="29"/>
        <v>109</v>
      </c>
      <c r="J155" s="74">
        <f t="shared" si="39"/>
        <v>110</v>
      </c>
      <c r="K155" s="74">
        <f t="shared" si="30"/>
        <v>117</v>
      </c>
      <c r="L155" s="75">
        <f t="shared" si="31"/>
        <v>122</v>
      </c>
      <c r="M155" s="78">
        <f t="shared" si="44"/>
        <v>205.05600000000001</v>
      </c>
      <c r="N155" s="74">
        <f t="shared" si="44"/>
        <v>358.91200000000003</v>
      </c>
      <c r="O155" s="74">
        <f t="shared" si="44"/>
        <v>656.38400000000001</v>
      </c>
      <c r="P155" s="74" t="str">
        <f t="shared" si="44"/>
        <v/>
      </c>
      <c r="Q155" s="74" t="str">
        <f t="shared" si="44"/>
        <v/>
      </c>
      <c r="R155" s="75" t="str">
        <f t="shared" si="44"/>
        <v/>
      </c>
      <c r="S155" s="73">
        <f>ROUND((8*([1]FSK!$B$25+([1]FSK!$B$26+1)+[1]FSK!$B$27+[1]FSK!$B$28+[1]FSK!$B$30+'UL FRMPL'!L155)/[1]FSK!$B$31)*1000,0)</f>
        <v>21</v>
      </c>
      <c r="U155" s="50">
        <f t="shared" si="45"/>
        <v>4252.4968789013728</v>
      </c>
      <c r="V155" s="74">
        <f t="shared" si="45"/>
        <v>2429.5649072753208</v>
      </c>
      <c r="W155" s="74">
        <f t="shared" si="45"/>
        <v>1328.4906396255849</v>
      </c>
      <c r="X155" s="74" t="str">
        <f t="shared" si="43"/>
        <v/>
      </c>
      <c r="Y155" s="74" t="str">
        <f t="shared" si="43"/>
        <v/>
      </c>
      <c r="Z155" s="75" t="str">
        <f t="shared" si="43"/>
        <v/>
      </c>
      <c r="AI155">
        <v>109</v>
      </c>
      <c r="AJ155" s="50">
        <f t="shared" si="32"/>
        <v>0.93012363575384049</v>
      </c>
      <c r="AK155" s="50">
        <f t="shared" si="33"/>
        <v>0.86512997778794298</v>
      </c>
      <c r="AL155" s="50">
        <f t="shared" si="34"/>
        <v>0.74844987846736666</v>
      </c>
      <c r="AM155" s="50">
        <f t="shared" si="35"/>
        <v>0.56017722057781594</v>
      </c>
      <c r="AN155" s="50">
        <f t="shared" si="36"/>
        <v>0.31379851845428702</v>
      </c>
      <c r="AO155" s="50">
        <f t="shared" si="37"/>
        <v>9.8469510184105505E-2</v>
      </c>
      <c r="AP155" s="102"/>
      <c r="AQ155" s="102">
        <f t="shared" si="42"/>
        <v>4.1376193490876359E-2</v>
      </c>
    </row>
    <row r="156" spans="3:47">
      <c r="C156" s="86">
        <f t="shared" si="41"/>
        <v>188</v>
      </c>
      <c r="D156" s="87">
        <f t="shared" si="41"/>
        <v>168</v>
      </c>
      <c r="E156" s="87">
        <f t="shared" si="41"/>
        <v>148</v>
      </c>
      <c r="F156" s="87" t="str">
        <f t="shared" si="41"/>
        <v/>
      </c>
      <c r="G156" s="87" t="str">
        <f t="shared" si="41"/>
        <v/>
      </c>
      <c r="H156" s="7" t="str">
        <f t="shared" si="41"/>
        <v/>
      </c>
      <c r="I156" s="78">
        <f t="shared" si="29"/>
        <v>110</v>
      </c>
      <c r="J156" s="74">
        <f t="shared" si="39"/>
        <v>111</v>
      </c>
      <c r="K156" s="74">
        <f t="shared" si="30"/>
        <v>118</v>
      </c>
      <c r="L156" s="75">
        <f t="shared" si="31"/>
        <v>123</v>
      </c>
      <c r="M156" s="78">
        <f t="shared" si="44"/>
        <v>205.05600000000001</v>
      </c>
      <c r="N156" s="74">
        <f t="shared" si="44"/>
        <v>369.15200000000004</v>
      </c>
      <c r="O156" s="74">
        <f t="shared" si="44"/>
        <v>656.38400000000001</v>
      </c>
      <c r="P156" s="74" t="str">
        <f t="shared" si="44"/>
        <v/>
      </c>
      <c r="Q156" s="74" t="str">
        <f t="shared" si="44"/>
        <v/>
      </c>
      <c r="R156" s="75" t="str">
        <f t="shared" si="44"/>
        <v/>
      </c>
      <c r="S156" s="73">
        <f>ROUND((8*([1]FSK!$B$25+([1]FSK!$B$26+1)+[1]FSK!$B$27+[1]FSK!$B$28+[1]FSK!$B$30+'UL FRMPL'!L156)/[1]FSK!$B$31)*1000,0)</f>
        <v>21</v>
      </c>
      <c r="U156" s="50">
        <f t="shared" si="45"/>
        <v>4291.5106117353307</v>
      </c>
      <c r="V156" s="74">
        <f t="shared" si="45"/>
        <v>2383.8418862690705</v>
      </c>
      <c r="W156" s="74">
        <f t="shared" si="45"/>
        <v>1340.6786271450858</v>
      </c>
      <c r="X156" s="74" t="str">
        <f t="shared" si="43"/>
        <v/>
      </c>
      <c r="Y156" s="74" t="str">
        <f t="shared" si="43"/>
        <v/>
      </c>
      <c r="Z156" s="75" t="str">
        <f t="shared" si="43"/>
        <v/>
      </c>
      <c r="AI156">
        <v>110</v>
      </c>
      <c r="AJ156" s="50">
        <f t="shared" si="32"/>
        <v>0.92949999239728331</v>
      </c>
      <c r="AK156" s="50">
        <f t="shared" si="33"/>
        <v>0.86397023586654986</v>
      </c>
      <c r="AL156" s="50">
        <f t="shared" si="34"/>
        <v>0.74644456846330176</v>
      </c>
      <c r="AM156" s="50">
        <f t="shared" si="35"/>
        <v>0.55717949378836473</v>
      </c>
      <c r="AN156" s="50">
        <f t="shared" si="36"/>
        <v>0.3104489882982584</v>
      </c>
      <c r="AO156" s="50">
        <f t="shared" si="37"/>
        <v>9.6378574335412165E-2</v>
      </c>
      <c r="AP156" s="102"/>
      <c r="AQ156" s="102">
        <f t="shared" si="42"/>
        <v>4.0173777387233926E-2</v>
      </c>
    </row>
    <row r="157" spans="3:47">
      <c r="C157" s="86">
        <f t="shared" si="41"/>
        <v>188</v>
      </c>
      <c r="D157" s="87">
        <f t="shared" si="41"/>
        <v>168</v>
      </c>
      <c r="E157" s="87">
        <f t="shared" si="41"/>
        <v>148</v>
      </c>
      <c r="F157" s="87" t="str">
        <f t="shared" si="41"/>
        <v/>
      </c>
      <c r="G157" s="87" t="str">
        <f t="shared" si="41"/>
        <v/>
      </c>
      <c r="H157" s="7" t="str">
        <f t="shared" si="41"/>
        <v/>
      </c>
      <c r="I157" s="78">
        <f t="shared" si="29"/>
        <v>111</v>
      </c>
      <c r="J157" s="74">
        <f t="shared" si="39"/>
        <v>112</v>
      </c>
      <c r="K157" s="74">
        <f t="shared" si="30"/>
        <v>119</v>
      </c>
      <c r="L157" s="75">
        <f t="shared" si="31"/>
        <v>124</v>
      </c>
      <c r="M157" s="78">
        <f t="shared" si="44"/>
        <v>205.05600000000001</v>
      </c>
      <c r="N157" s="74">
        <f t="shared" si="44"/>
        <v>369.15200000000004</v>
      </c>
      <c r="O157" s="74">
        <f t="shared" si="44"/>
        <v>656.38400000000001</v>
      </c>
      <c r="P157" s="74" t="str">
        <f t="shared" si="44"/>
        <v/>
      </c>
      <c r="Q157" s="74" t="str">
        <f t="shared" si="44"/>
        <v/>
      </c>
      <c r="R157" s="75" t="str">
        <f t="shared" si="44"/>
        <v/>
      </c>
      <c r="S157" s="73">
        <f>ROUND((8*([1]FSK!$B$25+([1]FSK!$B$26+1)+[1]FSK!$B$27+[1]FSK!$B$28+[1]FSK!$B$30+'UL FRMPL'!L157)/[1]FSK!$B$31)*1000,0)</f>
        <v>22</v>
      </c>
      <c r="U157" s="50">
        <f t="shared" si="45"/>
        <v>4330.5243445692886</v>
      </c>
      <c r="V157" s="74">
        <f t="shared" si="45"/>
        <v>2405.513176144244</v>
      </c>
      <c r="W157" s="74">
        <f t="shared" si="45"/>
        <v>1352.8666146645865</v>
      </c>
      <c r="X157" s="74" t="str">
        <f t="shared" si="43"/>
        <v/>
      </c>
      <c r="Y157" s="74" t="str">
        <f t="shared" si="43"/>
        <v/>
      </c>
      <c r="Z157" s="75" t="str">
        <f t="shared" si="43"/>
        <v/>
      </c>
      <c r="AI157">
        <v>111</v>
      </c>
      <c r="AJ157" s="50">
        <f t="shared" si="32"/>
        <v>0.9288767671905519</v>
      </c>
      <c r="AK157" s="50">
        <f t="shared" si="33"/>
        <v>0.86281204862637084</v>
      </c>
      <c r="AL157" s="50">
        <f t="shared" si="34"/>
        <v>0.74444463125483495</v>
      </c>
      <c r="AM157" s="50">
        <f t="shared" si="35"/>
        <v>0.55419780900414717</v>
      </c>
      <c r="AN157" s="50">
        <f t="shared" si="36"/>
        <v>0.30713521150499712</v>
      </c>
      <c r="AO157" s="50">
        <f t="shared" si="37"/>
        <v>9.4332038146219321E-2</v>
      </c>
      <c r="AP157" s="102"/>
      <c r="AQ157" s="102">
        <f t="shared" si="42"/>
        <v>3.9006304190715567E-2</v>
      </c>
    </row>
    <row r="158" spans="3:47">
      <c r="C158" s="86">
        <f t="shared" ref="C158:H173" si="46">IF($K158&gt;VLOOKUP(C$33,$U$31:$W$38,2),"", 8 + MAX(CEILING((8*$L158-4*C$34+28+16*$C$39-20*$C$40)/(4*(C$34-2*IF(C$34&gt;10,1,$C$42))),1)*($C$41+4),0))</f>
        <v>193</v>
      </c>
      <c r="D158" s="87">
        <f t="shared" si="46"/>
        <v>168</v>
      </c>
      <c r="E158" s="87">
        <f t="shared" si="46"/>
        <v>148</v>
      </c>
      <c r="F158" s="87" t="str">
        <f t="shared" si="46"/>
        <v/>
      </c>
      <c r="G158" s="87" t="str">
        <f t="shared" si="46"/>
        <v/>
      </c>
      <c r="H158" s="7" t="str">
        <f t="shared" si="46"/>
        <v/>
      </c>
      <c r="I158" s="78">
        <f t="shared" si="29"/>
        <v>112</v>
      </c>
      <c r="J158" s="74">
        <f t="shared" si="39"/>
        <v>113</v>
      </c>
      <c r="K158" s="74">
        <f t="shared" si="30"/>
        <v>120</v>
      </c>
      <c r="L158" s="75">
        <f t="shared" si="31"/>
        <v>125</v>
      </c>
      <c r="M158" s="78">
        <f t="shared" si="44"/>
        <v>210.17600000000002</v>
      </c>
      <c r="N158" s="74">
        <f t="shared" si="44"/>
        <v>369.15200000000004</v>
      </c>
      <c r="O158" s="74">
        <f t="shared" si="44"/>
        <v>656.38400000000001</v>
      </c>
      <c r="P158" s="74" t="str">
        <f t="shared" si="44"/>
        <v/>
      </c>
      <c r="Q158" s="74" t="str">
        <f t="shared" si="44"/>
        <v/>
      </c>
      <c r="R158" s="75" t="str">
        <f t="shared" si="44"/>
        <v/>
      </c>
      <c r="S158" s="73">
        <f>ROUND((8*([1]FSK!$B$25+([1]FSK!$B$26+1)+[1]FSK!$B$27+[1]FSK!$B$28+[1]FSK!$B$30+'UL FRMPL'!L158)/[1]FSK!$B$31)*1000,0)</f>
        <v>22</v>
      </c>
      <c r="U158" s="50">
        <f t="shared" si="45"/>
        <v>4263.0937880633373</v>
      </c>
      <c r="V158" s="74">
        <f t="shared" si="45"/>
        <v>2427.1844660194174</v>
      </c>
      <c r="W158" s="74">
        <f t="shared" si="45"/>
        <v>1365.0546021840873</v>
      </c>
      <c r="X158" s="74" t="str">
        <f t="shared" si="43"/>
        <v/>
      </c>
      <c r="Y158" s="74" t="str">
        <f t="shared" si="43"/>
        <v/>
      </c>
      <c r="Z158" s="75" t="str">
        <f t="shared" si="43"/>
        <v/>
      </c>
      <c r="AI158">
        <v>112</v>
      </c>
      <c r="AJ158" s="50">
        <f t="shared" si="32"/>
        <v>0.92825395985327885</v>
      </c>
      <c r="AK158" s="50">
        <f t="shared" si="33"/>
        <v>0.8616554139832926</v>
      </c>
      <c r="AL158" s="50">
        <f t="shared" si="34"/>
        <v>0.74245005244671924</v>
      </c>
      <c r="AM158" s="50">
        <f t="shared" si="35"/>
        <v>0.5512320803781362</v>
      </c>
      <c r="AN158" s="50">
        <f t="shared" si="36"/>
        <v>0.303856806438008</v>
      </c>
      <c r="AO158" s="50">
        <f t="shared" si="37"/>
        <v>9.2328958818705051E-2</v>
      </c>
      <c r="AP158" s="102"/>
      <c r="AQ158" s="102">
        <f t="shared" si="42"/>
        <v>3.7872758440238706E-2</v>
      </c>
    </row>
    <row r="159" spans="3:47">
      <c r="C159" s="86">
        <f t="shared" si="46"/>
        <v>193</v>
      </c>
      <c r="D159" s="87">
        <f t="shared" si="46"/>
        <v>168</v>
      </c>
      <c r="E159" s="87">
        <f t="shared" si="46"/>
        <v>153</v>
      </c>
      <c r="F159" s="87" t="str">
        <f t="shared" si="46"/>
        <v/>
      </c>
      <c r="G159" s="87" t="str">
        <f t="shared" si="46"/>
        <v/>
      </c>
      <c r="H159" s="7" t="str">
        <f t="shared" si="46"/>
        <v/>
      </c>
      <c r="I159" s="78">
        <f t="shared" si="29"/>
        <v>113</v>
      </c>
      <c r="J159" s="74">
        <f t="shared" si="39"/>
        <v>114</v>
      </c>
      <c r="K159" s="74">
        <f t="shared" si="30"/>
        <v>121</v>
      </c>
      <c r="L159" s="75">
        <f t="shared" si="31"/>
        <v>126</v>
      </c>
      <c r="M159" s="78">
        <f t="shared" si="44"/>
        <v>210.17600000000002</v>
      </c>
      <c r="N159" s="74">
        <f t="shared" si="44"/>
        <v>369.15200000000004</v>
      </c>
      <c r="O159" s="74">
        <f t="shared" si="44"/>
        <v>676.86400000000003</v>
      </c>
      <c r="P159" s="74" t="str">
        <f t="shared" si="44"/>
        <v/>
      </c>
      <c r="Q159" s="74" t="str">
        <f t="shared" si="44"/>
        <v/>
      </c>
      <c r="R159" s="75" t="str">
        <f t="shared" si="44"/>
        <v/>
      </c>
      <c r="S159" s="73">
        <f>ROUND((8*([1]FSK!$B$25+([1]FSK!$B$26+1)+[1]FSK!$B$27+[1]FSK!$B$28+[1]FSK!$B$30+'UL FRMPL'!L159)/[1]FSK!$B$31)*1000,0)</f>
        <v>22</v>
      </c>
      <c r="U159" s="50">
        <f t="shared" si="45"/>
        <v>4301.1571254567598</v>
      </c>
      <c r="V159" s="74">
        <f t="shared" si="45"/>
        <v>2448.8557558945904</v>
      </c>
      <c r="W159" s="74">
        <f t="shared" si="45"/>
        <v>1335.5711043872918</v>
      </c>
      <c r="X159" s="74" t="str">
        <f t="shared" si="43"/>
        <v/>
      </c>
      <c r="Y159" s="74" t="str">
        <f t="shared" si="43"/>
        <v/>
      </c>
      <c r="Z159" s="75" t="str">
        <f t="shared" si="43"/>
        <v/>
      </c>
      <c r="AI159">
        <v>113</v>
      </c>
      <c r="AJ159" s="50">
        <f t="shared" si="32"/>
        <v>0.92763157010528452</v>
      </c>
      <c r="AK159" s="50">
        <f t="shared" si="33"/>
        <v>0.86050032985599545</v>
      </c>
      <c r="AL159" s="50">
        <f t="shared" si="34"/>
        <v>0.7404608176822769</v>
      </c>
      <c r="AM159" s="50">
        <f t="shared" si="35"/>
        <v>0.5482822225227062</v>
      </c>
      <c r="AN159" s="50">
        <f t="shared" si="36"/>
        <v>0.30061339553443828</v>
      </c>
      <c r="AO159" s="50">
        <f t="shared" si="37"/>
        <v>9.0368413574744622E-2</v>
      </c>
      <c r="AP159" s="102"/>
      <c r="AQ159" s="102">
        <f t="shared" si="42"/>
        <v>3.6772154184606935E-2</v>
      </c>
    </row>
    <row r="160" spans="3:47">
      <c r="C160" s="86">
        <f t="shared" si="46"/>
        <v>193</v>
      </c>
      <c r="D160" s="87">
        <f t="shared" si="46"/>
        <v>173</v>
      </c>
      <c r="E160" s="87">
        <f t="shared" si="46"/>
        <v>153</v>
      </c>
      <c r="F160" s="87" t="str">
        <f t="shared" si="46"/>
        <v/>
      </c>
      <c r="G160" s="87" t="str">
        <f t="shared" si="46"/>
        <v/>
      </c>
      <c r="H160" s="7" t="str">
        <f t="shared" si="46"/>
        <v/>
      </c>
      <c r="I160" s="78">
        <f t="shared" si="29"/>
        <v>114</v>
      </c>
      <c r="J160" s="74">
        <f t="shared" si="39"/>
        <v>115</v>
      </c>
      <c r="K160" s="74">
        <f t="shared" si="30"/>
        <v>122</v>
      </c>
      <c r="L160" s="75">
        <f t="shared" si="31"/>
        <v>127</v>
      </c>
      <c r="M160" s="78">
        <f t="shared" si="44"/>
        <v>210.17600000000002</v>
      </c>
      <c r="N160" s="74">
        <f t="shared" si="44"/>
        <v>379.39200000000005</v>
      </c>
      <c r="O160" s="74">
        <f t="shared" si="44"/>
        <v>676.86400000000003</v>
      </c>
      <c r="P160" s="74" t="str">
        <f t="shared" si="44"/>
        <v/>
      </c>
      <c r="Q160" s="74" t="str">
        <f t="shared" si="44"/>
        <v/>
      </c>
      <c r="R160" s="75" t="str">
        <f t="shared" si="44"/>
        <v/>
      </c>
      <c r="S160" s="73">
        <f>ROUND((8*([1]FSK!$B$25+([1]FSK!$B$26+1)+[1]FSK!$B$27+[1]FSK!$B$28+[1]FSK!$B$30+'UL FRMPL'!L160)/[1]FSK!$B$31)*1000,0)</f>
        <v>22</v>
      </c>
      <c r="U160" s="50">
        <f t="shared" si="45"/>
        <v>4339.2204628501822</v>
      </c>
      <c r="V160" s="74">
        <f t="shared" si="45"/>
        <v>2403.8461538461534</v>
      </c>
      <c r="W160" s="74">
        <f t="shared" si="45"/>
        <v>1347.3903177004538</v>
      </c>
      <c r="X160" s="74" t="str">
        <f t="shared" si="43"/>
        <v/>
      </c>
      <c r="Y160" s="74" t="str">
        <f t="shared" si="43"/>
        <v/>
      </c>
      <c r="Z160" s="75" t="str">
        <f t="shared" si="43"/>
        <v/>
      </c>
      <c r="AJ160" s="50"/>
      <c r="AK160" s="50"/>
      <c r="AL160" s="50"/>
      <c r="AM160" s="50"/>
      <c r="AN160" s="50"/>
      <c r="AO160" s="50"/>
      <c r="AP160" s="4"/>
    </row>
    <row r="161" spans="3:42">
      <c r="C161" s="86">
        <f t="shared" si="46"/>
        <v>198</v>
      </c>
      <c r="D161" s="87">
        <f t="shared" si="46"/>
        <v>173</v>
      </c>
      <c r="E161" s="87">
        <f t="shared" si="46"/>
        <v>153</v>
      </c>
      <c r="F161" s="87" t="str">
        <f t="shared" si="46"/>
        <v/>
      </c>
      <c r="G161" s="87" t="str">
        <f t="shared" si="46"/>
        <v/>
      </c>
      <c r="H161" s="7" t="str">
        <f t="shared" si="46"/>
        <v/>
      </c>
      <c r="I161" s="78">
        <f t="shared" si="29"/>
        <v>115</v>
      </c>
      <c r="J161" s="74">
        <f t="shared" si="39"/>
        <v>116</v>
      </c>
      <c r="K161" s="74">
        <f t="shared" si="30"/>
        <v>123</v>
      </c>
      <c r="L161" s="75">
        <f t="shared" si="31"/>
        <v>128</v>
      </c>
      <c r="M161" s="78">
        <f t="shared" si="44"/>
        <v>215.29600000000002</v>
      </c>
      <c r="N161" s="74">
        <f t="shared" si="44"/>
        <v>379.39200000000005</v>
      </c>
      <c r="O161" s="74">
        <f t="shared" si="44"/>
        <v>676.86400000000003</v>
      </c>
      <c r="P161" s="74" t="str">
        <f t="shared" si="44"/>
        <v/>
      </c>
      <c r="Q161" s="74" t="str">
        <f t="shared" si="44"/>
        <v/>
      </c>
      <c r="R161" s="75" t="str">
        <f t="shared" si="44"/>
        <v/>
      </c>
      <c r="S161" s="73">
        <f>ROUND((8*([1]FSK!$B$25+([1]FSK!$B$26+1)+[1]FSK!$B$27+[1]FSK!$B$28+[1]FSK!$B$30+'UL FRMPL'!L161)/[1]FSK!$B$31)*1000,0)</f>
        <v>22</v>
      </c>
      <c r="U161" s="50">
        <f t="shared" si="45"/>
        <v>4273.1866825208081</v>
      </c>
      <c r="V161" s="74">
        <f t="shared" si="45"/>
        <v>2424.9325236167338</v>
      </c>
      <c r="W161" s="74">
        <f t="shared" si="45"/>
        <v>1359.2095310136156</v>
      </c>
      <c r="X161" s="74" t="str">
        <f t="shared" si="43"/>
        <v/>
      </c>
      <c r="Y161" s="74" t="str">
        <f t="shared" si="43"/>
        <v/>
      </c>
      <c r="Z161" s="75" t="str">
        <f t="shared" si="43"/>
        <v/>
      </c>
      <c r="AJ161" s="50"/>
      <c r="AK161" s="50"/>
      <c r="AL161" s="50"/>
      <c r="AM161" s="50"/>
      <c r="AN161" s="50"/>
      <c r="AO161" s="50"/>
      <c r="AP161" s="4"/>
    </row>
    <row r="162" spans="3:42">
      <c r="C162" s="86">
        <f t="shared" si="46"/>
        <v>198</v>
      </c>
      <c r="D162" s="87">
        <f t="shared" si="46"/>
        <v>173</v>
      </c>
      <c r="E162" s="87" t="str">
        <f t="shared" si="46"/>
        <v/>
      </c>
      <c r="F162" s="87" t="str">
        <f t="shared" si="46"/>
        <v/>
      </c>
      <c r="G162" s="87" t="str">
        <f t="shared" si="46"/>
        <v/>
      </c>
      <c r="H162" s="7" t="str">
        <f t="shared" si="46"/>
        <v/>
      </c>
      <c r="I162" s="78">
        <f t="shared" si="29"/>
        <v>116</v>
      </c>
      <c r="J162" s="74">
        <f t="shared" si="39"/>
        <v>117</v>
      </c>
      <c r="K162" s="74">
        <f t="shared" si="30"/>
        <v>124</v>
      </c>
      <c r="L162" s="75">
        <f t="shared" si="31"/>
        <v>129</v>
      </c>
      <c r="M162" s="78">
        <f t="shared" si="44"/>
        <v>215.29600000000002</v>
      </c>
      <c r="N162" s="74">
        <f t="shared" si="44"/>
        <v>379.39200000000005</v>
      </c>
      <c r="O162" s="74" t="str">
        <f t="shared" si="44"/>
        <v/>
      </c>
      <c r="P162" s="74" t="str">
        <f t="shared" si="44"/>
        <v/>
      </c>
      <c r="Q162" s="74" t="str">
        <f t="shared" si="44"/>
        <v/>
      </c>
      <c r="R162" s="75" t="str">
        <f t="shared" si="44"/>
        <v/>
      </c>
      <c r="S162" s="73">
        <f>ROUND((8*([1]FSK!$B$25+([1]FSK!$B$26+1)+[1]FSK!$B$27+[1]FSK!$B$28+[1]FSK!$B$30+'UL FRMPL'!L162)/[1]FSK!$B$31)*1000,0)</f>
        <v>22</v>
      </c>
      <c r="U162" s="50">
        <f t="shared" si="45"/>
        <v>4310.3448275862065</v>
      </c>
      <c r="V162" s="74">
        <f t="shared" si="45"/>
        <v>2446.0188933873142</v>
      </c>
      <c r="W162" s="74" t="str">
        <f t="shared" si="45"/>
        <v/>
      </c>
      <c r="X162" s="74" t="str">
        <f t="shared" si="43"/>
        <v/>
      </c>
      <c r="Y162" s="74" t="str">
        <f t="shared" si="43"/>
        <v/>
      </c>
      <c r="Z162" s="75" t="str">
        <f t="shared" si="43"/>
        <v/>
      </c>
      <c r="AJ162" s="50"/>
      <c r="AK162" s="50"/>
      <c r="AL162" s="50"/>
      <c r="AM162" s="50"/>
      <c r="AN162" s="50"/>
      <c r="AO162" s="50"/>
      <c r="AP162" s="4"/>
    </row>
    <row r="163" spans="3:42">
      <c r="C163" s="86">
        <f t="shared" si="46"/>
        <v>198</v>
      </c>
      <c r="D163" s="87">
        <f t="shared" si="46"/>
        <v>173</v>
      </c>
      <c r="E163" s="87" t="str">
        <f t="shared" si="46"/>
        <v/>
      </c>
      <c r="F163" s="87" t="str">
        <f t="shared" si="46"/>
        <v/>
      </c>
      <c r="G163" s="87" t="str">
        <f t="shared" si="46"/>
        <v/>
      </c>
      <c r="H163" s="7" t="str">
        <f t="shared" si="46"/>
        <v/>
      </c>
      <c r="I163" s="78">
        <f t="shared" si="29"/>
        <v>117</v>
      </c>
      <c r="J163" s="74">
        <f t="shared" si="39"/>
        <v>118</v>
      </c>
      <c r="K163" s="74">
        <f t="shared" si="30"/>
        <v>125</v>
      </c>
      <c r="L163" s="75">
        <f t="shared" si="31"/>
        <v>130</v>
      </c>
      <c r="M163" s="78">
        <f t="shared" si="44"/>
        <v>215.29600000000002</v>
      </c>
      <c r="N163" s="74">
        <f t="shared" si="44"/>
        <v>379.39200000000005</v>
      </c>
      <c r="O163" s="74" t="str">
        <f t="shared" si="44"/>
        <v/>
      </c>
      <c r="P163" s="74" t="str">
        <f t="shared" si="44"/>
        <v/>
      </c>
      <c r="Q163" s="74" t="str">
        <f t="shared" si="44"/>
        <v/>
      </c>
      <c r="R163" s="75" t="str">
        <f t="shared" si="44"/>
        <v/>
      </c>
      <c r="S163" s="73">
        <f>ROUND((8*([1]FSK!$B$25+([1]FSK!$B$26+1)+[1]FSK!$B$27+[1]FSK!$B$28+[1]FSK!$B$30+'UL FRMPL'!L163)/[1]FSK!$B$31)*1000,0)</f>
        <v>23</v>
      </c>
      <c r="U163" s="50">
        <f t="shared" si="45"/>
        <v>4347.502972651605</v>
      </c>
      <c r="V163" s="74">
        <f t="shared" si="45"/>
        <v>2467.1052631578946</v>
      </c>
      <c r="W163" s="74" t="str">
        <f t="shared" si="45"/>
        <v/>
      </c>
      <c r="X163" s="74" t="str">
        <f t="shared" si="43"/>
        <v/>
      </c>
      <c r="Y163" s="74" t="str">
        <f t="shared" si="43"/>
        <v/>
      </c>
      <c r="Z163" s="75" t="str">
        <f t="shared" si="43"/>
        <v/>
      </c>
      <c r="AJ163" s="50"/>
      <c r="AK163" s="50"/>
      <c r="AL163" s="50"/>
      <c r="AM163" s="50"/>
      <c r="AN163" s="50"/>
      <c r="AO163" s="50"/>
      <c r="AP163" s="4"/>
    </row>
    <row r="164" spans="3:42" hidden="1">
      <c r="C164" s="86">
        <f t="shared" si="46"/>
        <v>198</v>
      </c>
      <c r="D164" s="87">
        <f t="shared" si="46"/>
        <v>178</v>
      </c>
      <c r="E164" s="87" t="str">
        <f t="shared" si="46"/>
        <v/>
      </c>
      <c r="F164" s="87" t="str">
        <f t="shared" si="46"/>
        <v/>
      </c>
      <c r="G164" s="87" t="str">
        <f t="shared" si="46"/>
        <v/>
      </c>
      <c r="H164" s="7" t="str">
        <f t="shared" si="46"/>
        <v/>
      </c>
      <c r="I164" s="78">
        <f t="shared" si="29"/>
        <v>118</v>
      </c>
      <c r="J164" s="74">
        <f t="shared" si="39"/>
        <v>119</v>
      </c>
      <c r="K164" s="74">
        <f t="shared" si="30"/>
        <v>126</v>
      </c>
      <c r="L164" s="75">
        <f t="shared" si="31"/>
        <v>131</v>
      </c>
      <c r="M164" s="78">
        <f t="shared" si="44"/>
        <v>215.29600000000002</v>
      </c>
      <c r="N164" s="74">
        <f t="shared" si="44"/>
        <v>389.63200000000001</v>
      </c>
      <c r="O164" s="74" t="str">
        <f t="shared" si="44"/>
        <v/>
      </c>
      <c r="P164" s="74" t="str">
        <f t="shared" si="44"/>
        <v/>
      </c>
      <c r="Q164" s="74" t="str">
        <f t="shared" si="44"/>
        <v/>
      </c>
      <c r="R164" s="75" t="str">
        <f t="shared" si="44"/>
        <v/>
      </c>
      <c r="S164" s="73">
        <f>ROUND((8*([1]FSK!$B$25+([1]FSK!$B$26+1)+[1]FSK!$B$27+[1]FSK!$B$28+[1]FSK!$B$30+'UL FRMPL'!L164)/[1]FSK!$B$31)*1000,0)</f>
        <v>23</v>
      </c>
      <c r="U164" s="50">
        <f t="shared" si="45"/>
        <v>4384.6611177170034</v>
      </c>
      <c r="V164" s="74">
        <f t="shared" si="45"/>
        <v>2422.7989487516425</v>
      </c>
      <c r="W164" s="74" t="str">
        <f t="shared" si="45"/>
        <v/>
      </c>
      <c r="X164" s="74" t="str">
        <f t="shared" si="43"/>
        <v/>
      </c>
      <c r="Y164" s="74" t="str">
        <f t="shared" si="43"/>
        <v/>
      </c>
      <c r="Z164" s="75" t="str">
        <f t="shared" si="43"/>
        <v/>
      </c>
      <c r="AJ164" s="50"/>
      <c r="AK164" s="50"/>
      <c r="AL164" s="50"/>
      <c r="AM164" s="50"/>
      <c r="AN164" s="50"/>
      <c r="AO164" s="50"/>
      <c r="AP164" s="4"/>
    </row>
    <row r="165" spans="3:42" hidden="1">
      <c r="C165" s="86">
        <f t="shared" si="46"/>
        <v>203</v>
      </c>
      <c r="D165" s="87">
        <f t="shared" si="46"/>
        <v>178</v>
      </c>
      <c r="E165" s="87" t="str">
        <f t="shared" si="46"/>
        <v/>
      </c>
      <c r="F165" s="87" t="str">
        <f t="shared" si="46"/>
        <v/>
      </c>
      <c r="G165" s="87" t="str">
        <f t="shared" si="46"/>
        <v/>
      </c>
      <c r="H165" s="7" t="str">
        <f t="shared" si="46"/>
        <v/>
      </c>
      <c r="I165" s="78">
        <f t="shared" si="29"/>
        <v>119</v>
      </c>
      <c r="J165" s="74">
        <f t="shared" si="39"/>
        <v>120</v>
      </c>
      <c r="K165" s="74">
        <f t="shared" si="30"/>
        <v>127</v>
      </c>
      <c r="L165" s="75">
        <f t="shared" si="31"/>
        <v>132</v>
      </c>
      <c r="M165" s="78">
        <f t="shared" si="44"/>
        <v>220.41600000000003</v>
      </c>
      <c r="N165" s="74">
        <f t="shared" si="44"/>
        <v>389.63200000000001</v>
      </c>
      <c r="O165" s="74" t="str">
        <f t="shared" si="44"/>
        <v/>
      </c>
      <c r="P165" s="74" t="str">
        <f t="shared" si="44"/>
        <v/>
      </c>
      <c r="Q165" s="74" t="str">
        <f t="shared" si="44"/>
        <v/>
      </c>
      <c r="R165" s="75" t="str">
        <f t="shared" si="44"/>
        <v/>
      </c>
      <c r="S165" s="73">
        <f>ROUND((8*([1]FSK!$B$25+([1]FSK!$B$26+1)+[1]FSK!$B$27+[1]FSK!$B$28+[1]FSK!$B$30+'UL FRMPL'!L165)/[1]FSK!$B$31)*1000,0)</f>
        <v>23</v>
      </c>
      <c r="U165" s="50">
        <f t="shared" si="45"/>
        <v>4319.1056910569105</v>
      </c>
      <c r="V165" s="74">
        <f t="shared" si="45"/>
        <v>2443.3311432325886</v>
      </c>
      <c r="W165" s="74" t="str">
        <f t="shared" si="45"/>
        <v/>
      </c>
      <c r="X165" s="74" t="str">
        <f t="shared" si="43"/>
        <v/>
      </c>
      <c r="Y165" s="74" t="str">
        <f t="shared" si="43"/>
        <v/>
      </c>
      <c r="Z165" s="75" t="str">
        <f t="shared" si="43"/>
        <v/>
      </c>
      <c r="AJ165" s="50"/>
      <c r="AK165" s="50"/>
      <c r="AL165" s="50"/>
      <c r="AM165" s="50"/>
      <c r="AN165" s="50"/>
      <c r="AO165" s="50"/>
      <c r="AP165" s="4"/>
    </row>
    <row r="166" spans="3:42" hidden="1">
      <c r="C166" s="86">
        <f t="shared" si="46"/>
        <v>203</v>
      </c>
      <c r="D166" s="87">
        <f t="shared" si="46"/>
        <v>178</v>
      </c>
      <c r="E166" s="87" t="str">
        <f t="shared" si="46"/>
        <v/>
      </c>
      <c r="F166" s="87" t="str">
        <f t="shared" si="46"/>
        <v/>
      </c>
      <c r="G166" s="87" t="str">
        <f t="shared" si="46"/>
        <v/>
      </c>
      <c r="H166" s="7" t="str">
        <f t="shared" si="46"/>
        <v/>
      </c>
      <c r="I166" s="78">
        <f t="shared" si="29"/>
        <v>120</v>
      </c>
      <c r="J166" s="74">
        <f t="shared" si="39"/>
        <v>121</v>
      </c>
      <c r="K166" s="74">
        <f t="shared" si="30"/>
        <v>128</v>
      </c>
      <c r="L166" s="75">
        <f t="shared" si="31"/>
        <v>133</v>
      </c>
      <c r="M166" s="78">
        <f t="shared" si="44"/>
        <v>220.41600000000003</v>
      </c>
      <c r="N166" s="74">
        <f t="shared" si="44"/>
        <v>389.63200000000001</v>
      </c>
      <c r="O166" s="74" t="str">
        <f t="shared" si="44"/>
        <v/>
      </c>
      <c r="P166" s="74" t="str">
        <f t="shared" si="44"/>
        <v/>
      </c>
      <c r="Q166" s="74" t="str">
        <f t="shared" si="44"/>
        <v/>
      </c>
      <c r="R166" s="75" t="str">
        <f t="shared" si="44"/>
        <v/>
      </c>
      <c r="S166" s="73">
        <f>ROUND((8*([1]FSK!$B$25+([1]FSK!$B$26+1)+[1]FSK!$B$27+[1]FSK!$B$28+[1]FSK!$B$30+'UL FRMPL'!L166)/[1]FSK!$B$31)*1000,0)</f>
        <v>23</v>
      </c>
      <c r="U166" s="50">
        <f t="shared" si="45"/>
        <v>4355.4006968641106</v>
      </c>
      <c r="V166" s="74">
        <f t="shared" si="45"/>
        <v>2463.8633377135347</v>
      </c>
      <c r="W166" s="74" t="str">
        <f t="shared" si="45"/>
        <v/>
      </c>
      <c r="X166" s="74" t="str">
        <f t="shared" si="43"/>
        <v/>
      </c>
      <c r="Y166" s="74" t="str">
        <f t="shared" si="43"/>
        <v/>
      </c>
      <c r="Z166" s="75" t="str">
        <f t="shared" si="43"/>
        <v/>
      </c>
      <c r="AJ166" s="50"/>
      <c r="AK166" s="50"/>
      <c r="AL166" s="50"/>
      <c r="AM166" s="50"/>
      <c r="AN166" s="50"/>
      <c r="AO166" s="50"/>
      <c r="AP166" s="4"/>
    </row>
    <row r="167" spans="3:42" hidden="1">
      <c r="C167" s="86">
        <f t="shared" si="46"/>
        <v>203</v>
      </c>
      <c r="D167" s="87">
        <f t="shared" si="46"/>
        <v>178</v>
      </c>
      <c r="E167" s="87" t="str">
        <f t="shared" si="46"/>
        <v/>
      </c>
      <c r="F167" s="87" t="str">
        <f t="shared" si="46"/>
        <v/>
      </c>
      <c r="G167" s="87" t="str">
        <f t="shared" si="46"/>
        <v/>
      </c>
      <c r="H167" s="7" t="str">
        <f t="shared" si="46"/>
        <v/>
      </c>
      <c r="I167" s="78">
        <f t="shared" si="29"/>
        <v>121</v>
      </c>
      <c r="J167" s="74">
        <f t="shared" si="39"/>
        <v>122</v>
      </c>
      <c r="K167" s="74">
        <f t="shared" si="30"/>
        <v>129</v>
      </c>
      <c r="L167" s="75">
        <f t="shared" si="31"/>
        <v>134</v>
      </c>
      <c r="M167" s="78">
        <f t="shared" si="44"/>
        <v>220.41600000000003</v>
      </c>
      <c r="N167" s="74">
        <f t="shared" si="44"/>
        <v>389.63200000000001</v>
      </c>
      <c r="O167" s="74" t="str">
        <f t="shared" si="44"/>
        <v/>
      </c>
      <c r="P167" s="74" t="str">
        <f t="shared" si="44"/>
        <v/>
      </c>
      <c r="Q167" s="74" t="str">
        <f t="shared" si="44"/>
        <v/>
      </c>
      <c r="R167" s="75" t="str">
        <f t="shared" si="44"/>
        <v/>
      </c>
      <c r="S167" s="73">
        <f>ROUND((8*([1]FSK!$B$25+([1]FSK!$B$26+1)+[1]FSK!$B$27+[1]FSK!$B$28+[1]FSK!$B$30+'UL FRMPL'!L167)/[1]FSK!$B$31)*1000,0)</f>
        <v>23</v>
      </c>
      <c r="U167" s="50">
        <f t="shared" si="45"/>
        <v>4391.6957026713117</v>
      </c>
      <c r="V167" s="74">
        <f t="shared" si="45"/>
        <v>2484.3955321944809</v>
      </c>
      <c r="W167" s="74" t="str">
        <f t="shared" si="45"/>
        <v/>
      </c>
      <c r="X167" s="74" t="str">
        <f t="shared" si="43"/>
        <v/>
      </c>
      <c r="Y167" s="74" t="str">
        <f t="shared" si="43"/>
        <v/>
      </c>
      <c r="Z167" s="75" t="str">
        <f t="shared" si="43"/>
        <v/>
      </c>
      <c r="AJ167" s="50"/>
      <c r="AK167" s="50"/>
      <c r="AL167" s="50"/>
      <c r="AM167" s="50"/>
      <c r="AN167" s="50"/>
      <c r="AO167" s="50"/>
      <c r="AP167" s="4"/>
    </row>
    <row r="168" spans="3:42" hidden="1">
      <c r="C168" s="86">
        <f t="shared" si="46"/>
        <v>208</v>
      </c>
      <c r="D168" s="87">
        <f t="shared" si="46"/>
        <v>183</v>
      </c>
      <c r="E168" s="87" t="str">
        <f t="shared" si="46"/>
        <v/>
      </c>
      <c r="F168" s="87" t="str">
        <f t="shared" si="46"/>
        <v/>
      </c>
      <c r="G168" s="87" t="str">
        <f t="shared" si="46"/>
        <v/>
      </c>
      <c r="H168" s="7" t="str">
        <f t="shared" si="46"/>
        <v/>
      </c>
      <c r="I168" s="78">
        <f t="shared" si="29"/>
        <v>122</v>
      </c>
      <c r="J168" s="74">
        <f t="shared" si="39"/>
        <v>123</v>
      </c>
      <c r="K168" s="74">
        <f t="shared" si="30"/>
        <v>130</v>
      </c>
      <c r="L168" s="75">
        <f t="shared" si="31"/>
        <v>135</v>
      </c>
      <c r="M168" s="78">
        <f t="shared" si="44"/>
        <v>225.53600000000003</v>
      </c>
      <c r="N168" s="74">
        <f t="shared" si="44"/>
        <v>399.87200000000001</v>
      </c>
      <c r="O168" s="74" t="str">
        <f t="shared" si="44"/>
        <v/>
      </c>
      <c r="P168" s="74" t="str">
        <f t="shared" si="44"/>
        <v/>
      </c>
      <c r="Q168" s="74" t="str">
        <f t="shared" si="44"/>
        <v/>
      </c>
      <c r="R168" s="75" t="str">
        <f t="shared" si="44"/>
        <v/>
      </c>
      <c r="S168" s="73">
        <f>ROUND((8*([1]FSK!$B$25+([1]FSK!$B$26+1)+[1]FSK!$B$27+[1]FSK!$B$28+[1]FSK!$B$30+'UL FRMPL'!L168)/[1]FSK!$B$31)*1000,0)</f>
        <v>23</v>
      </c>
      <c r="U168" s="50">
        <f t="shared" si="45"/>
        <v>4327.4687854710546</v>
      </c>
      <c r="V168" s="74">
        <f t="shared" si="45"/>
        <v>2440.7810499359794</v>
      </c>
      <c r="W168" s="74" t="str">
        <f t="shared" si="45"/>
        <v/>
      </c>
      <c r="X168" s="74" t="str">
        <f t="shared" si="43"/>
        <v/>
      </c>
      <c r="Y168" s="74" t="str">
        <f t="shared" si="43"/>
        <v/>
      </c>
      <c r="Z168" s="75" t="str">
        <f t="shared" si="43"/>
        <v/>
      </c>
      <c r="AJ168" s="50"/>
      <c r="AK168" s="50"/>
      <c r="AL168" s="50"/>
      <c r="AM168" s="50"/>
      <c r="AN168" s="50"/>
      <c r="AO168" s="50"/>
      <c r="AP168" s="4"/>
    </row>
    <row r="169" spans="3:42" hidden="1">
      <c r="C169" s="86">
        <f t="shared" si="46"/>
        <v>208</v>
      </c>
      <c r="D169" s="87">
        <f t="shared" si="46"/>
        <v>183</v>
      </c>
      <c r="E169" s="87" t="str">
        <f t="shared" si="46"/>
        <v/>
      </c>
      <c r="F169" s="87" t="str">
        <f t="shared" si="46"/>
        <v/>
      </c>
      <c r="G169" s="87" t="str">
        <f t="shared" si="46"/>
        <v/>
      </c>
      <c r="H169" s="7" t="str">
        <f t="shared" si="46"/>
        <v/>
      </c>
      <c r="I169" s="78">
        <f t="shared" si="29"/>
        <v>123</v>
      </c>
      <c r="J169" s="74">
        <f t="shared" si="39"/>
        <v>124</v>
      </c>
      <c r="K169" s="74">
        <f t="shared" si="30"/>
        <v>131</v>
      </c>
      <c r="L169" s="75">
        <f t="shared" si="31"/>
        <v>136</v>
      </c>
      <c r="M169" s="78">
        <f t="shared" si="44"/>
        <v>225.53600000000003</v>
      </c>
      <c r="N169" s="74">
        <f t="shared" si="44"/>
        <v>399.87200000000001</v>
      </c>
      <c r="O169" s="74" t="str">
        <f t="shared" si="44"/>
        <v/>
      </c>
      <c r="P169" s="74" t="str">
        <f t="shared" si="44"/>
        <v/>
      </c>
      <c r="Q169" s="74" t="str">
        <f t="shared" si="44"/>
        <v/>
      </c>
      <c r="R169" s="75" t="str">
        <f t="shared" si="44"/>
        <v/>
      </c>
      <c r="S169" s="73">
        <f>ROUND((8*([1]FSK!$B$25+([1]FSK!$B$26+1)+[1]FSK!$B$27+[1]FSK!$B$28+[1]FSK!$B$30+'UL FRMPL'!L169)/[1]FSK!$B$31)*1000,0)</f>
        <v>24</v>
      </c>
      <c r="U169" s="50">
        <f t="shared" si="45"/>
        <v>4362.9398410896702</v>
      </c>
      <c r="V169" s="74">
        <f t="shared" si="45"/>
        <v>2460.787451984635</v>
      </c>
      <c r="W169" s="74" t="str">
        <f t="shared" si="45"/>
        <v/>
      </c>
      <c r="X169" s="74" t="str">
        <f t="shared" si="43"/>
        <v/>
      </c>
      <c r="Y169" s="74" t="str">
        <f t="shared" si="43"/>
        <v/>
      </c>
      <c r="Z169" s="75" t="str">
        <f t="shared" si="43"/>
        <v/>
      </c>
      <c r="AJ169" s="50"/>
      <c r="AK169" s="50"/>
      <c r="AL169" s="50"/>
      <c r="AM169" s="50"/>
      <c r="AN169" s="50"/>
      <c r="AO169" s="50"/>
      <c r="AP169" s="4"/>
    </row>
    <row r="170" spans="3:42" hidden="1">
      <c r="C170" s="86">
        <f t="shared" si="46"/>
        <v>208</v>
      </c>
      <c r="D170" s="87">
        <f t="shared" si="46"/>
        <v>183</v>
      </c>
      <c r="E170" s="87" t="str">
        <f t="shared" si="46"/>
        <v/>
      </c>
      <c r="F170" s="87" t="str">
        <f t="shared" si="46"/>
        <v/>
      </c>
      <c r="G170" s="87" t="str">
        <f t="shared" si="46"/>
        <v/>
      </c>
      <c r="H170" s="7" t="str">
        <f t="shared" si="46"/>
        <v/>
      </c>
      <c r="I170" s="78">
        <f t="shared" si="29"/>
        <v>124</v>
      </c>
      <c r="J170" s="74">
        <f t="shared" si="39"/>
        <v>125</v>
      </c>
      <c r="K170" s="74">
        <f t="shared" si="30"/>
        <v>132</v>
      </c>
      <c r="L170" s="75">
        <f t="shared" si="31"/>
        <v>137</v>
      </c>
      <c r="M170" s="78">
        <f t="shared" si="44"/>
        <v>225.53600000000003</v>
      </c>
      <c r="N170" s="74">
        <f t="shared" si="44"/>
        <v>399.87200000000001</v>
      </c>
      <c r="O170" s="74" t="str">
        <f t="shared" si="44"/>
        <v/>
      </c>
      <c r="P170" s="74" t="str">
        <f t="shared" si="44"/>
        <v/>
      </c>
      <c r="Q170" s="74" t="str">
        <f t="shared" si="44"/>
        <v/>
      </c>
      <c r="R170" s="75" t="str">
        <f t="shared" si="44"/>
        <v/>
      </c>
      <c r="S170" s="73">
        <f>ROUND((8*([1]FSK!$B$25+([1]FSK!$B$26+1)+[1]FSK!$B$27+[1]FSK!$B$28+[1]FSK!$B$30+'UL FRMPL'!L170)/[1]FSK!$B$31)*1000,0)</f>
        <v>24</v>
      </c>
      <c r="U170" s="50">
        <f t="shared" si="45"/>
        <v>4398.4108967082857</v>
      </c>
      <c r="V170" s="74">
        <f t="shared" si="45"/>
        <v>2480.7938540332907</v>
      </c>
      <c r="W170" s="74" t="str">
        <f t="shared" si="45"/>
        <v/>
      </c>
      <c r="X170" s="74" t="str">
        <f t="shared" si="43"/>
        <v/>
      </c>
      <c r="Y170" s="74" t="str">
        <f t="shared" si="43"/>
        <v/>
      </c>
      <c r="Z170" s="75" t="str">
        <f t="shared" si="43"/>
        <v/>
      </c>
      <c r="AJ170" s="50"/>
      <c r="AK170" s="50"/>
      <c r="AL170" s="50"/>
      <c r="AM170" s="50"/>
      <c r="AN170" s="50"/>
      <c r="AO170" s="50"/>
      <c r="AP170" s="4"/>
    </row>
    <row r="171" spans="3:42" hidden="1">
      <c r="C171" s="86">
        <f t="shared" si="46"/>
        <v>208</v>
      </c>
      <c r="D171" s="87">
        <f t="shared" si="46"/>
        <v>183</v>
      </c>
      <c r="E171" s="87" t="str">
        <f t="shared" si="46"/>
        <v/>
      </c>
      <c r="F171" s="87" t="str">
        <f t="shared" si="46"/>
        <v/>
      </c>
      <c r="G171" s="87" t="str">
        <f t="shared" si="46"/>
        <v/>
      </c>
      <c r="H171" s="7" t="str">
        <f t="shared" si="46"/>
        <v/>
      </c>
      <c r="I171" s="78">
        <f t="shared" si="29"/>
        <v>125</v>
      </c>
      <c r="J171" s="74">
        <f t="shared" si="39"/>
        <v>126</v>
      </c>
      <c r="K171" s="74">
        <f t="shared" si="30"/>
        <v>133</v>
      </c>
      <c r="L171" s="75">
        <f t="shared" si="31"/>
        <v>138</v>
      </c>
      <c r="M171" s="78">
        <f t="shared" si="44"/>
        <v>225.53600000000003</v>
      </c>
      <c r="N171" s="74">
        <f t="shared" si="44"/>
        <v>399.87200000000001</v>
      </c>
      <c r="O171" s="74" t="str">
        <f t="shared" si="44"/>
        <v/>
      </c>
      <c r="P171" s="74" t="str">
        <f t="shared" si="44"/>
        <v/>
      </c>
      <c r="Q171" s="74" t="str">
        <f t="shared" si="44"/>
        <v/>
      </c>
      <c r="R171" s="75" t="str">
        <f t="shared" si="44"/>
        <v/>
      </c>
      <c r="S171" s="73">
        <f>ROUND((8*([1]FSK!$B$25+([1]FSK!$B$26+1)+[1]FSK!$B$27+[1]FSK!$B$28+[1]FSK!$B$30+'UL FRMPL'!L171)/[1]FSK!$B$31)*1000,0)</f>
        <v>24</v>
      </c>
      <c r="U171" s="50">
        <f t="shared" si="45"/>
        <v>4433.8819523269003</v>
      </c>
      <c r="V171" s="74">
        <f t="shared" si="45"/>
        <v>2500.8002560819459</v>
      </c>
      <c r="W171" s="74" t="str">
        <f t="shared" si="45"/>
        <v/>
      </c>
      <c r="X171" s="74" t="str">
        <f t="shared" si="43"/>
        <v/>
      </c>
      <c r="Y171" s="74" t="str">
        <f t="shared" si="43"/>
        <v/>
      </c>
      <c r="Z171" s="75" t="str">
        <f t="shared" si="43"/>
        <v/>
      </c>
      <c r="AJ171" s="50"/>
      <c r="AK171" s="50"/>
      <c r="AL171" s="50"/>
      <c r="AM171" s="50"/>
      <c r="AN171" s="50"/>
      <c r="AO171" s="50"/>
      <c r="AP171" s="4"/>
    </row>
    <row r="172" spans="3:42" hidden="1">
      <c r="C172" s="86">
        <f t="shared" si="46"/>
        <v>213</v>
      </c>
      <c r="D172" s="87">
        <f t="shared" si="46"/>
        <v>188</v>
      </c>
      <c r="E172" s="87" t="str">
        <f t="shared" si="46"/>
        <v/>
      </c>
      <c r="F172" s="87" t="str">
        <f t="shared" si="46"/>
        <v/>
      </c>
      <c r="G172" s="87" t="str">
        <f t="shared" si="46"/>
        <v/>
      </c>
      <c r="H172" s="7" t="str">
        <f t="shared" si="46"/>
        <v/>
      </c>
      <c r="I172" s="78">
        <f t="shared" si="29"/>
        <v>126</v>
      </c>
      <c r="J172" s="74">
        <f t="shared" si="39"/>
        <v>127</v>
      </c>
      <c r="K172" s="74">
        <f t="shared" si="30"/>
        <v>134</v>
      </c>
      <c r="L172" s="75">
        <f t="shared" si="31"/>
        <v>139</v>
      </c>
      <c r="M172" s="78">
        <f t="shared" si="44"/>
        <v>230.65600000000001</v>
      </c>
      <c r="N172" s="74">
        <f t="shared" si="44"/>
        <v>410.11200000000002</v>
      </c>
      <c r="O172" s="74" t="str">
        <f t="shared" si="44"/>
        <v/>
      </c>
      <c r="P172" s="74" t="str">
        <f t="shared" si="44"/>
        <v/>
      </c>
      <c r="Q172" s="74" t="str">
        <f t="shared" si="44"/>
        <v/>
      </c>
      <c r="R172" s="75" t="str">
        <f t="shared" si="44"/>
        <v/>
      </c>
      <c r="S172" s="73">
        <f>ROUND((8*([1]FSK!$B$25+([1]FSK!$B$26+1)+[1]FSK!$B$27+[1]FSK!$B$28+[1]FSK!$B$30+'UL FRMPL'!L172)/[1]FSK!$B$31)*1000,0)</f>
        <v>24</v>
      </c>
      <c r="U172" s="50">
        <f t="shared" si="45"/>
        <v>4370.1442841287453</v>
      </c>
      <c r="V172" s="74">
        <f t="shared" si="45"/>
        <v>2457.8651685393256</v>
      </c>
      <c r="W172" s="74" t="str">
        <f t="shared" si="45"/>
        <v/>
      </c>
      <c r="X172" s="74" t="str">
        <f t="shared" si="43"/>
        <v/>
      </c>
      <c r="Y172" s="74" t="str">
        <f t="shared" si="43"/>
        <v/>
      </c>
      <c r="Z172" s="75" t="str">
        <f t="shared" si="43"/>
        <v/>
      </c>
      <c r="AJ172" s="50"/>
      <c r="AK172" s="50"/>
      <c r="AL172" s="50"/>
      <c r="AM172" s="50"/>
      <c r="AN172" s="50"/>
      <c r="AO172" s="50"/>
      <c r="AP172" s="4"/>
    </row>
    <row r="173" spans="3:42" hidden="1">
      <c r="C173" s="86">
        <f t="shared" si="46"/>
        <v>213</v>
      </c>
      <c r="D173" s="87">
        <f t="shared" si="46"/>
        <v>188</v>
      </c>
      <c r="E173" s="87" t="str">
        <f t="shared" si="46"/>
        <v/>
      </c>
      <c r="F173" s="87" t="str">
        <f t="shared" si="46"/>
        <v/>
      </c>
      <c r="G173" s="87" t="str">
        <f t="shared" si="46"/>
        <v/>
      </c>
      <c r="H173" s="7" t="str">
        <f t="shared" si="46"/>
        <v/>
      </c>
      <c r="I173" s="78">
        <f t="shared" si="29"/>
        <v>127</v>
      </c>
      <c r="J173" s="74">
        <f t="shared" si="39"/>
        <v>128</v>
      </c>
      <c r="K173" s="74">
        <f t="shared" si="30"/>
        <v>135</v>
      </c>
      <c r="L173" s="75">
        <f t="shared" si="31"/>
        <v>140</v>
      </c>
      <c r="M173" s="78">
        <f t="shared" si="44"/>
        <v>230.65600000000001</v>
      </c>
      <c r="N173" s="74">
        <f t="shared" si="44"/>
        <v>410.11200000000002</v>
      </c>
      <c r="O173" s="74" t="str">
        <f t="shared" si="44"/>
        <v/>
      </c>
      <c r="P173" s="74" t="str">
        <f t="shared" si="44"/>
        <v/>
      </c>
      <c r="Q173" s="74" t="str">
        <f t="shared" si="44"/>
        <v/>
      </c>
      <c r="R173" s="75" t="str">
        <f t="shared" si="44"/>
        <v/>
      </c>
      <c r="S173" s="73">
        <f>ROUND((8*([1]FSK!$B$25+([1]FSK!$B$26+1)+[1]FSK!$B$27+[1]FSK!$B$28+[1]FSK!$B$30+'UL FRMPL'!L173)/[1]FSK!$B$31)*1000,0)</f>
        <v>24</v>
      </c>
      <c r="U173" s="50">
        <f t="shared" si="45"/>
        <v>4404.8279689234187</v>
      </c>
      <c r="V173" s="74">
        <f t="shared" si="45"/>
        <v>2477.3720349563046</v>
      </c>
      <c r="W173" s="74" t="str">
        <f t="shared" si="45"/>
        <v/>
      </c>
      <c r="X173" s="74" t="str">
        <f t="shared" si="43"/>
        <v/>
      </c>
      <c r="Y173" s="74" t="str">
        <f t="shared" si="43"/>
        <v/>
      </c>
      <c r="Z173" s="75" t="str">
        <f t="shared" si="43"/>
        <v/>
      </c>
      <c r="AJ173" s="50"/>
      <c r="AK173" s="50"/>
      <c r="AL173" s="50"/>
      <c r="AM173" s="50"/>
      <c r="AN173" s="50"/>
      <c r="AO173" s="50"/>
      <c r="AP173" s="4"/>
    </row>
    <row r="174" spans="3:42" hidden="1">
      <c r="C174" s="86">
        <f t="shared" ref="C174:H189" si="47">IF($K174&gt;VLOOKUP(C$33,$U$31:$W$38,2),"", 8 + MAX(CEILING((8*$L174-4*C$34+28+16*$C$39-20*$C$40)/(4*(C$34-2*IF(C$34&gt;10,1,$C$42))),1)*($C$41+4),0))</f>
        <v>213</v>
      </c>
      <c r="D174" s="87">
        <f t="shared" si="47"/>
        <v>188</v>
      </c>
      <c r="E174" s="87" t="str">
        <f t="shared" si="47"/>
        <v/>
      </c>
      <c r="F174" s="87" t="str">
        <f t="shared" si="47"/>
        <v/>
      </c>
      <c r="G174" s="87" t="str">
        <f t="shared" si="47"/>
        <v/>
      </c>
      <c r="H174" s="7" t="str">
        <f t="shared" si="47"/>
        <v/>
      </c>
      <c r="I174" s="78">
        <f t="shared" ref="I174:I237" si="48">J174-($C$13+$C$5)</f>
        <v>128</v>
      </c>
      <c r="J174" s="74">
        <f t="shared" si="39"/>
        <v>129</v>
      </c>
      <c r="K174" s="74">
        <f t="shared" si="30"/>
        <v>136</v>
      </c>
      <c r="L174" s="75">
        <f t="shared" si="31"/>
        <v>141</v>
      </c>
      <c r="M174" s="78">
        <f t="shared" si="44"/>
        <v>230.65600000000001</v>
      </c>
      <c r="N174" s="74">
        <f t="shared" si="44"/>
        <v>410.11200000000002</v>
      </c>
      <c r="O174" s="74" t="str">
        <f t="shared" si="44"/>
        <v/>
      </c>
      <c r="P174" s="74" t="str">
        <f t="shared" si="44"/>
        <v/>
      </c>
      <c r="Q174" s="74" t="str">
        <f t="shared" si="44"/>
        <v/>
      </c>
      <c r="R174" s="75" t="str">
        <f t="shared" si="44"/>
        <v/>
      </c>
      <c r="S174" s="73">
        <f>ROUND((8*([1]FSK!$B$25+([1]FSK!$B$26+1)+[1]FSK!$B$27+[1]FSK!$B$28+[1]FSK!$B$30+'UL FRMPL'!L174)/[1]FSK!$B$31)*1000,0)</f>
        <v>24</v>
      </c>
      <c r="U174" s="50">
        <f t="shared" si="45"/>
        <v>4439.5116537180911</v>
      </c>
      <c r="V174" s="74">
        <f t="shared" si="45"/>
        <v>2496.878901373283</v>
      </c>
      <c r="W174" s="74" t="str">
        <f t="shared" si="45"/>
        <v/>
      </c>
      <c r="X174" s="74" t="str">
        <f t="shared" si="43"/>
        <v/>
      </c>
      <c r="Y174" s="74" t="str">
        <f t="shared" si="43"/>
        <v/>
      </c>
      <c r="Z174" s="75" t="str">
        <f t="shared" si="43"/>
        <v/>
      </c>
      <c r="AJ174" s="50"/>
      <c r="AK174" s="50"/>
      <c r="AL174" s="50"/>
      <c r="AM174" s="50"/>
      <c r="AN174" s="50"/>
      <c r="AO174" s="50"/>
      <c r="AP174" s="4"/>
    </row>
    <row r="175" spans="3:42" hidden="1">
      <c r="C175" s="86">
        <f t="shared" si="47"/>
        <v>218</v>
      </c>
      <c r="D175" s="87">
        <f t="shared" si="47"/>
        <v>188</v>
      </c>
      <c r="E175" s="87" t="str">
        <f t="shared" si="47"/>
        <v/>
      </c>
      <c r="F175" s="87" t="str">
        <f t="shared" si="47"/>
        <v/>
      </c>
      <c r="G175" s="87" t="str">
        <f t="shared" si="47"/>
        <v/>
      </c>
      <c r="H175" s="7" t="str">
        <f t="shared" si="47"/>
        <v/>
      </c>
      <c r="I175" s="78">
        <f t="shared" si="48"/>
        <v>129</v>
      </c>
      <c r="J175" s="74">
        <f t="shared" si="39"/>
        <v>130</v>
      </c>
      <c r="K175" s="74">
        <f t="shared" ref="K175:K238" si="49">J175+7</f>
        <v>137</v>
      </c>
      <c r="L175" s="75">
        <f t="shared" ref="L175:L238" si="50">K175+5</f>
        <v>142</v>
      </c>
      <c r="M175" s="78">
        <f t="shared" si="44"/>
        <v>235.77600000000001</v>
      </c>
      <c r="N175" s="74">
        <f t="shared" si="44"/>
        <v>410.11200000000002</v>
      </c>
      <c r="O175" s="74" t="str">
        <f t="shared" si="44"/>
        <v/>
      </c>
      <c r="P175" s="74" t="str">
        <f t="shared" si="44"/>
        <v/>
      </c>
      <c r="Q175" s="74" t="str">
        <f t="shared" si="44"/>
        <v/>
      </c>
      <c r="R175" s="75" t="str">
        <f t="shared" si="44"/>
        <v/>
      </c>
      <c r="S175" s="73">
        <f>ROUND((8*([1]FSK!$B$25+([1]FSK!$B$26+1)+[1]FSK!$B$27+[1]FSK!$B$28+[1]FSK!$B$30+'UL FRMPL'!L175)/[1]FSK!$B$31)*1000,0)</f>
        <v>24</v>
      </c>
      <c r="U175" s="50">
        <f t="shared" si="45"/>
        <v>4377.0358306188928</v>
      </c>
      <c r="V175" s="74">
        <f t="shared" si="45"/>
        <v>2516.385767790262</v>
      </c>
      <c r="W175" s="74" t="str">
        <f t="shared" si="45"/>
        <v/>
      </c>
      <c r="X175" s="74" t="str">
        <f t="shared" si="43"/>
        <v/>
      </c>
      <c r="Y175" s="74" t="str">
        <f t="shared" si="43"/>
        <v/>
      </c>
      <c r="Z175" s="75" t="str">
        <f t="shared" si="43"/>
        <v/>
      </c>
      <c r="AJ175" s="50"/>
      <c r="AK175" s="50"/>
      <c r="AL175" s="50"/>
      <c r="AM175" s="50"/>
      <c r="AN175" s="50"/>
      <c r="AO175" s="50"/>
      <c r="AP175" s="4"/>
    </row>
    <row r="176" spans="3:42" hidden="1">
      <c r="C176" s="86">
        <f t="shared" si="47"/>
        <v>218</v>
      </c>
      <c r="D176" s="87">
        <f t="shared" si="47"/>
        <v>193</v>
      </c>
      <c r="E176" s="87" t="str">
        <f t="shared" si="47"/>
        <v/>
      </c>
      <c r="F176" s="87" t="str">
        <f t="shared" si="47"/>
        <v/>
      </c>
      <c r="G176" s="87" t="str">
        <f t="shared" si="47"/>
        <v/>
      </c>
      <c r="H176" s="7" t="str">
        <f t="shared" si="47"/>
        <v/>
      </c>
      <c r="I176" s="78">
        <f t="shared" si="48"/>
        <v>130</v>
      </c>
      <c r="J176" s="74">
        <f t="shared" ref="J176:J239" si="51">J175+1</f>
        <v>131</v>
      </c>
      <c r="K176" s="74">
        <f t="shared" si="49"/>
        <v>138</v>
      </c>
      <c r="L176" s="75">
        <f t="shared" si="50"/>
        <v>143</v>
      </c>
      <c r="M176" s="78">
        <f t="shared" si="44"/>
        <v>235.77600000000001</v>
      </c>
      <c r="N176" s="74">
        <f t="shared" si="44"/>
        <v>420.35200000000003</v>
      </c>
      <c r="O176" s="74" t="str">
        <f t="shared" si="44"/>
        <v/>
      </c>
      <c r="P176" s="74" t="str">
        <f t="shared" si="44"/>
        <v/>
      </c>
      <c r="Q176" s="74" t="str">
        <f t="shared" si="44"/>
        <v/>
      </c>
      <c r="R176" s="75" t="str">
        <f t="shared" si="44"/>
        <v/>
      </c>
      <c r="S176" s="73">
        <f>ROUND((8*([1]FSK!$B$25+([1]FSK!$B$26+1)+[1]FSK!$B$27+[1]FSK!$B$28+[1]FSK!$B$30+'UL FRMPL'!L176)/[1]FSK!$B$31)*1000,0)</f>
        <v>25</v>
      </c>
      <c r="U176" s="50">
        <f t="shared" si="45"/>
        <v>4410.9663409337672</v>
      </c>
      <c r="V176" s="74">
        <f t="shared" si="45"/>
        <v>2474.1169305724725</v>
      </c>
      <c r="W176" s="74" t="str">
        <f t="shared" si="45"/>
        <v/>
      </c>
      <c r="X176" s="74" t="str">
        <f t="shared" si="43"/>
        <v/>
      </c>
      <c r="Y176" s="74" t="str">
        <f t="shared" si="43"/>
        <v/>
      </c>
      <c r="Z176" s="75" t="str">
        <f t="shared" si="43"/>
        <v/>
      </c>
      <c r="AJ176" s="50"/>
      <c r="AK176" s="50"/>
      <c r="AL176" s="50"/>
      <c r="AM176" s="50"/>
      <c r="AN176" s="50"/>
      <c r="AO176" s="50"/>
      <c r="AP176" s="4"/>
    </row>
    <row r="177" spans="3:42" hidden="1">
      <c r="C177" s="86">
        <f t="shared" si="47"/>
        <v>218</v>
      </c>
      <c r="D177" s="87">
        <f t="shared" si="47"/>
        <v>193</v>
      </c>
      <c r="E177" s="87" t="str">
        <f t="shared" si="47"/>
        <v/>
      </c>
      <c r="F177" s="87" t="str">
        <f t="shared" si="47"/>
        <v/>
      </c>
      <c r="G177" s="87" t="str">
        <f t="shared" si="47"/>
        <v/>
      </c>
      <c r="H177" s="7" t="str">
        <f t="shared" si="47"/>
        <v/>
      </c>
      <c r="I177" s="78">
        <f t="shared" si="48"/>
        <v>131</v>
      </c>
      <c r="J177" s="74">
        <f t="shared" si="51"/>
        <v>132</v>
      </c>
      <c r="K177" s="74">
        <f t="shared" si="49"/>
        <v>139</v>
      </c>
      <c r="L177" s="75">
        <f t="shared" si="50"/>
        <v>144</v>
      </c>
      <c r="M177" s="78">
        <f t="shared" si="44"/>
        <v>235.77600000000001</v>
      </c>
      <c r="N177" s="74">
        <f t="shared" si="44"/>
        <v>420.35200000000003</v>
      </c>
      <c r="O177" s="74" t="str">
        <f t="shared" si="44"/>
        <v/>
      </c>
      <c r="P177" s="74" t="str">
        <f t="shared" si="44"/>
        <v/>
      </c>
      <c r="Q177" s="74" t="str">
        <f t="shared" si="44"/>
        <v/>
      </c>
      <c r="R177" s="75" t="str">
        <f t="shared" si="44"/>
        <v/>
      </c>
      <c r="S177" s="73">
        <f>ROUND((8*([1]FSK!$B$25+([1]FSK!$B$26+1)+[1]FSK!$B$27+[1]FSK!$B$28+[1]FSK!$B$30+'UL FRMPL'!L177)/[1]FSK!$B$31)*1000,0)</f>
        <v>25</v>
      </c>
      <c r="U177" s="50">
        <f t="shared" si="45"/>
        <v>4444.8968512486426</v>
      </c>
      <c r="V177" s="74">
        <f t="shared" si="45"/>
        <v>2493.1485992691837</v>
      </c>
      <c r="W177" s="74" t="str">
        <f t="shared" si="45"/>
        <v/>
      </c>
      <c r="X177" s="74" t="str">
        <f t="shared" si="43"/>
        <v/>
      </c>
      <c r="Y177" s="74" t="str">
        <f t="shared" si="43"/>
        <v/>
      </c>
      <c r="Z177" s="75" t="str">
        <f t="shared" si="43"/>
        <v/>
      </c>
      <c r="AJ177" s="50"/>
      <c r="AK177" s="50"/>
      <c r="AL177" s="50"/>
      <c r="AM177" s="50"/>
      <c r="AN177" s="50"/>
      <c r="AO177" s="50"/>
      <c r="AP177" s="4"/>
    </row>
    <row r="178" spans="3:42" hidden="1">
      <c r="C178" s="86">
        <f t="shared" si="47"/>
        <v>218</v>
      </c>
      <c r="D178" s="87">
        <f t="shared" si="47"/>
        <v>193</v>
      </c>
      <c r="E178" s="87" t="str">
        <f t="shared" si="47"/>
        <v/>
      </c>
      <c r="F178" s="87" t="str">
        <f t="shared" si="47"/>
        <v/>
      </c>
      <c r="G178" s="87" t="str">
        <f t="shared" si="47"/>
        <v/>
      </c>
      <c r="H178" s="7" t="str">
        <f t="shared" si="47"/>
        <v/>
      </c>
      <c r="I178" s="78">
        <f t="shared" si="48"/>
        <v>132</v>
      </c>
      <c r="J178" s="74">
        <f t="shared" si="51"/>
        <v>133</v>
      </c>
      <c r="K178" s="74">
        <f t="shared" si="49"/>
        <v>140</v>
      </c>
      <c r="L178" s="75">
        <f t="shared" si="50"/>
        <v>145</v>
      </c>
      <c r="M178" s="78">
        <f t="shared" si="44"/>
        <v>235.77600000000001</v>
      </c>
      <c r="N178" s="74">
        <f t="shared" si="44"/>
        <v>420.35200000000003</v>
      </c>
      <c r="O178" s="74" t="str">
        <f t="shared" si="44"/>
        <v/>
      </c>
      <c r="P178" s="74" t="str">
        <f t="shared" si="44"/>
        <v/>
      </c>
      <c r="Q178" s="74" t="str">
        <f t="shared" si="44"/>
        <v/>
      </c>
      <c r="R178" s="75" t="str">
        <f t="shared" si="44"/>
        <v/>
      </c>
      <c r="S178" s="73">
        <f>ROUND((8*([1]FSK!$B$25+([1]FSK!$B$26+1)+[1]FSK!$B$27+[1]FSK!$B$28+[1]FSK!$B$30+'UL FRMPL'!L178)/[1]FSK!$B$31)*1000,0)</f>
        <v>25</v>
      </c>
      <c r="U178" s="50">
        <f t="shared" si="45"/>
        <v>4478.827361563518</v>
      </c>
      <c r="V178" s="74">
        <f t="shared" si="45"/>
        <v>2512.1802679658949</v>
      </c>
      <c r="W178" s="74" t="str">
        <f t="shared" si="45"/>
        <v/>
      </c>
      <c r="X178" s="74" t="str">
        <f t="shared" si="43"/>
        <v/>
      </c>
      <c r="Y178" s="74" t="str">
        <f t="shared" si="43"/>
        <v/>
      </c>
      <c r="Z178" s="75" t="str">
        <f t="shared" si="43"/>
        <v/>
      </c>
      <c r="AJ178" s="50"/>
      <c r="AK178" s="50"/>
      <c r="AL178" s="50"/>
      <c r="AM178" s="50"/>
      <c r="AN178" s="50"/>
      <c r="AO178" s="50"/>
      <c r="AP178" s="4"/>
    </row>
    <row r="179" spans="3:42" hidden="1">
      <c r="C179" s="86">
        <f t="shared" si="47"/>
        <v>223</v>
      </c>
      <c r="D179" s="87">
        <f t="shared" si="47"/>
        <v>193</v>
      </c>
      <c r="E179" s="87" t="str">
        <f t="shared" si="47"/>
        <v/>
      </c>
      <c r="F179" s="87" t="str">
        <f t="shared" si="47"/>
        <v/>
      </c>
      <c r="G179" s="87" t="str">
        <f t="shared" si="47"/>
        <v/>
      </c>
      <c r="H179" s="7" t="str">
        <f t="shared" si="47"/>
        <v/>
      </c>
      <c r="I179" s="78">
        <f t="shared" si="48"/>
        <v>133</v>
      </c>
      <c r="J179" s="74">
        <f t="shared" si="51"/>
        <v>134</v>
      </c>
      <c r="K179" s="74">
        <f t="shared" si="49"/>
        <v>141</v>
      </c>
      <c r="L179" s="75">
        <f t="shared" si="50"/>
        <v>146</v>
      </c>
      <c r="M179" s="78">
        <f t="shared" si="44"/>
        <v>240.89600000000002</v>
      </c>
      <c r="N179" s="74">
        <f t="shared" si="44"/>
        <v>420.35200000000003</v>
      </c>
      <c r="O179" s="74" t="str">
        <f t="shared" si="44"/>
        <v/>
      </c>
      <c r="P179" s="74" t="str">
        <f t="shared" si="44"/>
        <v/>
      </c>
      <c r="Q179" s="74" t="str">
        <f t="shared" si="44"/>
        <v/>
      </c>
      <c r="R179" s="75" t="str">
        <f t="shared" si="44"/>
        <v/>
      </c>
      <c r="S179" s="73">
        <f>ROUND((8*([1]FSK!$B$25+([1]FSK!$B$26+1)+[1]FSK!$B$27+[1]FSK!$B$28+[1]FSK!$B$30+'UL FRMPL'!L179)/[1]FSK!$B$31)*1000,0)</f>
        <v>25</v>
      </c>
      <c r="U179" s="50">
        <f t="shared" si="45"/>
        <v>4416.8437832093514</v>
      </c>
      <c r="V179" s="74">
        <f t="shared" si="45"/>
        <v>2531.2119366626066</v>
      </c>
      <c r="W179" s="74" t="str">
        <f t="shared" si="45"/>
        <v/>
      </c>
      <c r="X179" s="74" t="str">
        <f t="shared" si="43"/>
        <v/>
      </c>
      <c r="Y179" s="74" t="str">
        <f t="shared" si="43"/>
        <v/>
      </c>
      <c r="Z179" s="75" t="str">
        <f t="shared" si="43"/>
        <v/>
      </c>
      <c r="AJ179" s="50"/>
      <c r="AK179" s="50"/>
      <c r="AL179" s="50"/>
      <c r="AM179" s="50"/>
      <c r="AN179" s="50"/>
      <c r="AO179" s="50"/>
      <c r="AP179" s="4"/>
    </row>
    <row r="180" spans="3:42" hidden="1">
      <c r="C180" s="86">
        <f t="shared" si="47"/>
        <v>223</v>
      </c>
      <c r="D180" s="87">
        <f t="shared" si="47"/>
        <v>198</v>
      </c>
      <c r="E180" s="87" t="str">
        <f t="shared" si="47"/>
        <v/>
      </c>
      <c r="F180" s="87" t="str">
        <f t="shared" si="47"/>
        <v/>
      </c>
      <c r="G180" s="87" t="str">
        <f t="shared" si="47"/>
        <v/>
      </c>
      <c r="H180" s="7" t="str">
        <f t="shared" si="47"/>
        <v/>
      </c>
      <c r="I180" s="78">
        <f t="shared" si="48"/>
        <v>134</v>
      </c>
      <c r="J180" s="74">
        <f t="shared" si="51"/>
        <v>135</v>
      </c>
      <c r="K180" s="74">
        <f t="shared" si="49"/>
        <v>142</v>
      </c>
      <c r="L180" s="75">
        <f t="shared" si="50"/>
        <v>147</v>
      </c>
      <c r="M180" s="78">
        <f t="shared" si="44"/>
        <v>240.89600000000002</v>
      </c>
      <c r="N180" s="74">
        <f t="shared" si="44"/>
        <v>430.59200000000004</v>
      </c>
      <c r="O180" s="74" t="str">
        <f t="shared" si="44"/>
        <v/>
      </c>
      <c r="P180" s="74" t="str">
        <f t="shared" si="44"/>
        <v/>
      </c>
      <c r="Q180" s="74" t="str">
        <f t="shared" si="44"/>
        <v/>
      </c>
      <c r="R180" s="75" t="str">
        <f t="shared" si="44"/>
        <v/>
      </c>
      <c r="S180" s="73">
        <f>ROUND((8*([1]FSK!$B$25+([1]FSK!$B$26+1)+[1]FSK!$B$27+[1]FSK!$B$28+[1]FSK!$B$30+'UL FRMPL'!L180)/[1]FSK!$B$31)*1000,0)</f>
        <v>25</v>
      </c>
      <c r="U180" s="50">
        <f t="shared" si="45"/>
        <v>4450.0531349628054</v>
      </c>
      <c r="V180" s="74">
        <f t="shared" si="45"/>
        <v>2489.595719381688</v>
      </c>
      <c r="W180" s="74" t="str">
        <f t="shared" si="45"/>
        <v/>
      </c>
      <c r="X180" s="74" t="str">
        <f t="shared" si="43"/>
        <v/>
      </c>
      <c r="Y180" s="74" t="str">
        <f t="shared" si="43"/>
        <v/>
      </c>
      <c r="Z180" s="75" t="str">
        <f t="shared" si="43"/>
        <v/>
      </c>
      <c r="AJ180" s="50"/>
      <c r="AK180" s="50"/>
      <c r="AL180" s="50"/>
      <c r="AM180" s="50"/>
      <c r="AN180" s="50"/>
      <c r="AO180" s="50"/>
      <c r="AP180" s="4"/>
    </row>
    <row r="181" spans="3:42" hidden="1">
      <c r="C181" s="86">
        <f t="shared" si="47"/>
        <v>223</v>
      </c>
      <c r="D181" s="87">
        <f t="shared" si="47"/>
        <v>198</v>
      </c>
      <c r="E181" s="87" t="str">
        <f t="shared" si="47"/>
        <v/>
      </c>
      <c r="F181" s="87" t="str">
        <f t="shared" si="47"/>
        <v/>
      </c>
      <c r="G181" s="87" t="str">
        <f t="shared" si="47"/>
        <v/>
      </c>
      <c r="H181" s="7" t="str">
        <f t="shared" si="47"/>
        <v/>
      </c>
      <c r="I181" s="78">
        <f t="shared" si="48"/>
        <v>135</v>
      </c>
      <c r="J181" s="74">
        <f t="shared" si="51"/>
        <v>136</v>
      </c>
      <c r="K181" s="74">
        <f t="shared" si="49"/>
        <v>143</v>
      </c>
      <c r="L181" s="75">
        <f t="shared" si="50"/>
        <v>148</v>
      </c>
      <c r="M181" s="78">
        <f t="shared" si="44"/>
        <v>240.89600000000002</v>
      </c>
      <c r="N181" s="74">
        <f t="shared" si="44"/>
        <v>430.59200000000004</v>
      </c>
      <c r="O181" s="74" t="str">
        <f t="shared" si="44"/>
        <v/>
      </c>
      <c r="P181" s="74" t="str">
        <f t="shared" si="44"/>
        <v/>
      </c>
      <c r="Q181" s="74" t="str">
        <f t="shared" si="44"/>
        <v/>
      </c>
      <c r="R181" s="75" t="str">
        <f t="shared" si="44"/>
        <v/>
      </c>
      <c r="S181" s="73">
        <f>ROUND((8*([1]FSK!$B$25+([1]FSK!$B$26+1)+[1]FSK!$B$27+[1]FSK!$B$28+[1]FSK!$B$30+'UL FRMPL'!L181)/[1]FSK!$B$31)*1000,0)</f>
        <v>25</v>
      </c>
      <c r="U181" s="50">
        <f t="shared" si="45"/>
        <v>4483.2624867162594</v>
      </c>
      <c r="V181" s="74">
        <f t="shared" si="45"/>
        <v>2508.1747919143872</v>
      </c>
      <c r="W181" s="74" t="str">
        <f t="shared" si="45"/>
        <v/>
      </c>
      <c r="X181" s="74" t="str">
        <f t="shared" si="43"/>
        <v/>
      </c>
      <c r="Y181" s="74" t="str">
        <f t="shared" si="43"/>
        <v/>
      </c>
      <c r="Z181" s="75" t="str">
        <f t="shared" si="43"/>
        <v/>
      </c>
      <c r="AJ181" s="50"/>
      <c r="AK181" s="50"/>
      <c r="AL181" s="50"/>
      <c r="AM181" s="50"/>
      <c r="AN181" s="50"/>
      <c r="AO181" s="50"/>
      <c r="AP181" s="4"/>
    </row>
    <row r="182" spans="3:42" hidden="1">
      <c r="C182" s="86">
        <f t="shared" si="47"/>
        <v>228</v>
      </c>
      <c r="D182" s="87">
        <f t="shared" si="47"/>
        <v>198</v>
      </c>
      <c r="E182" s="87" t="str">
        <f t="shared" si="47"/>
        <v/>
      </c>
      <c r="F182" s="87" t="str">
        <f t="shared" si="47"/>
        <v/>
      </c>
      <c r="G182" s="87" t="str">
        <f t="shared" si="47"/>
        <v/>
      </c>
      <c r="H182" s="7" t="str">
        <f t="shared" si="47"/>
        <v/>
      </c>
      <c r="I182" s="78">
        <f t="shared" si="48"/>
        <v>136</v>
      </c>
      <c r="J182" s="74">
        <f t="shared" si="51"/>
        <v>137</v>
      </c>
      <c r="K182" s="74">
        <f t="shared" si="49"/>
        <v>144</v>
      </c>
      <c r="L182" s="75">
        <f t="shared" si="50"/>
        <v>149</v>
      </c>
      <c r="M182" s="78">
        <f t="shared" si="44"/>
        <v>246.01600000000002</v>
      </c>
      <c r="N182" s="74">
        <f t="shared" si="44"/>
        <v>430.59200000000004</v>
      </c>
      <c r="O182" s="74" t="str">
        <f t="shared" si="44"/>
        <v/>
      </c>
      <c r="P182" s="74" t="str">
        <f t="shared" si="44"/>
        <v/>
      </c>
      <c r="Q182" s="74" t="str">
        <f t="shared" si="44"/>
        <v/>
      </c>
      <c r="R182" s="75" t="str">
        <f t="shared" si="44"/>
        <v/>
      </c>
      <c r="S182" s="73">
        <f>ROUND((8*([1]FSK!$B$25+([1]FSK!$B$26+1)+[1]FSK!$B$27+[1]FSK!$B$28+[1]FSK!$B$30+'UL FRMPL'!L182)/[1]FSK!$B$31)*1000,0)</f>
        <v>26</v>
      </c>
      <c r="U182" s="50">
        <f t="shared" si="45"/>
        <v>4422.476586888657</v>
      </c>
      <c r="V182" s="74">
        <f t="shared" si="45"/>
        <v>2526.7538644470865</v>
      </c>
      <c r="W182" s="74" t="str">
        <f t="shared" si="45"/>
        <v/>
      </c>
      <c r="X182" s="74" t="str">
        <f t="shared" si="43"/>
        <v/>
      </c>
      <c r="Y182" s="74" t="str">
        <f t="shared" si="43"/>
        <v/>
      </c>
      <c r="Z182" s="75" t="str">
        <f t="shared" si="43"/>
        <v/>
      </c>
      <c r="AJ182" s="50"/>
      <c r="AK182" s="50"/>
      <c r="AL182" s="50"/>
      <c r="AM182" s="50"/>
      <c r="AN182" s="50"/>
      <c r="AO182" s="50"/>
      <c r="AP182" s="4"/>
    </row>
    <row r="183" spans="3:42" hidden="1">
      <c r="C183" s="86">
        <f t="shared" si="47"/>
        <v>228</v>
      </c>
      <c r="D183" s="87">
        <f t="shared" si="47"/>
        <v>198</v>
      </c>
      <c r="E183" s="87" t="str">
        <f t="shared" si="47"/>
        <v/>
      </c>
      <c r="F183" s="87" t="str">
        <f t="shared" si="47"/>
        <v/>
      </c>
      <c r="G183" s="87" t="str">
        <f t="shared" si="47"/>
        <v/>
      </c>
      <c r="H183" s="7" t="str">
        <f t="shared" si="47"/>
        <v/>
      </c>
      <c r="I183" s="78">
        <f t="shared" si="48"/>
        <v>137</v>
      </c>
      <c r="J183" s="74">
        <f t="shared" si="51"/>
        <v>138</v>
      </c>
      <c r="K183" s="74">
        <f t="shared" si="49"/>
        <v>145</v>
      </c>
      <c r="L183" s="75">
        <f t="shared" si="50"/>
        <v>150</v>
      </c>
      <c r="M183" s="78">
        <f t="shared" si="44"/>
        <v>246.01600000000002</v>
      </c>
      <c r="N183" s="74">
        <f t="shared" si="44"/>
        <v>430.59200000000004</v>
      </c>
      <c r="O183" s="74" t="str">
        <f t="shared" si="44"/>
        <v/>
      </c>
      <c r="P183" s="74" t="str">
        <f t="shared" si="44"/>
        <v/>
      </c>
      <c r="Q183" s="74" t="str">
        <f t="shared" si="44"/>
        <v/>
      </c>
      <c r="R183" s="75" t="str">
        <f t="shared" si="44"/>
        <v/>
      </c>
      <c r="S183" s="73">
        <f>ROUND((8*([1]FSK!$B$25+([1]FSK!$B$26+1)+[1]FSK!$B$27+[1]FSK!$B$28+[1]FSK!$B$30+'UL FRMPL'!L183)/[1]FSK!$B$31)*1000,0)</f>
        <v>26</v>
      </c>
      <c r="U183" s="50">
        <f t="shared" si="45"/>
        <v>4454.9947970863677</v>
      </c>
      <c r="V183" s="74">
        <f t="shared" si="45"/>
        <v>2545.3329369797857</v>
      </c>
      <c r="W183" s="74" t="str">
        <f t="shared" si="45"/>
        <v/>
      </c>
      <c r="X183" s="74" t="str">
        <f t="shared" si="43"/>
        <v/>
      </c>
      <c r="Y183" s="74" t="str">
        <f t="shared" si="43"/>
        <v/>
      </c>
      <c r="Z183" s="75" t="str">
        <f t="shared" si="43"/>
        <v/>
      </c>
      <c r="AJ183" s="50"/>
      <c r="AK183" s="50"/>
      <c r="AL183" s="50"/>
      <c r="AM183" s="50"/>
      <c r="AN183" s="50"/>
      <c r="AO183" s="50"/>
      <c r="AP183" s="4"/>
    </row>
    <row r="184" spans="3:42" hidden="1">
      <c r="C184" s="86">
        <f t="shared" si="47"/>
        <v>228</v>
      </c>
      <c r="D184" s="87">
        <f t="shared" si="47"/>
        <v>203</v>
      </c>
      <c r="E184" s="87" t="str">
        <f t="shared" si="47"/>
        <v/>
      </c>
      <c r="F184" s="87" t="str">
        <f t="shared" si="47"/>
        <v/>
      </c>
      <c r="G184" s="87" t="str">
        <f t="shared" si="47"/>
        <v/>
      </c>
      <c r="H184" s="7" t="str">
        <f t="shared" si="47"/>
        <v/>
      </c>
      <c r="I184" s="78">
        <f t="shared" si="48"/>
        <v>138</v>
      </c>
      <c r="J184" s="74">
        <f t="shared" si="51"/>
        <v>139</v>
      </c>
      <c r="K184" s="74">
        <f t="shared" si="49"/>
        <v>146</v>
      </c>
      <c r="L184" s="75">
        <f t="shared" si="50"/>
        <v>151</v>
      </c>
      <c r="M184" s="78">
        <f t="shared" si="44"/>
        <v>246.01600000000002</v>
      </c>
      <c r="N184" s="74">
        <f t="shared" si="44"/>
        <v>440.83200000000005</v>
      </c>
      <c r="O184" s="74" t="str">
        <f t="shared" si="44"/>
        <v/>
      </c>
      <c r="P184" s="74" t="str">
        <f t="shared" si="44"/>
        <v/>
      </c>
      <c r="Q184" s="74" t="str">
        <f t="shared" si="44"/>
        <v/>
      </c>
      <c r="R184" s="75" t="str">
        <f t="shared" si="44"/>
        <v/>
      </c>
      <c r="S184" s="73">
        <f>ROUND((8*([1]FSK!$B$25+([1]FSK!$B$26+1)+[1]FSK!$B$27+[1]FSK!$B$28+[1]FSK!$B$30+'UL FRMPL'!L184)/[1]FSK!$B$31)*1000,0)</f>
        <v>26</v>
      </c>
      <c r="U184" s="50">
        <f t="shared" si="45"/>
        <v>4487.5130072840784</v>
      </c>
      <c r="V184" s="74">
        <f t="shared" si="45"/>
        <v>2504.3554006968639</v>
      </c>
      <c r="W184" s="74" t="str">
        <f t="shared" si="45"/>
        <v/>
      </c>
      <c r="X184" s="74" t="str">
        <f t="shared" si="43"/>
        <v/>
      </c>
      <c r="Y184" s="74" t="str">
        <f t="shared" si="43"/>
        <v/>
      </c>
      <c r="Z184" s="75" t="str">
        <f t="shared" si="43"/>
        <v/>
      </c>
      <c r="AJ184" s="50"/>
      <c r="AK184" s="50"/>
      <c r="AL184" s="50"/>
      <c r="AM184" s="50"/>
      <c r="AN184" s="50"/>
      <c r="AO184" s="50"/>
      <c r="AP184" s="4"/>
    </row>
    <row r="185" spans="3:42" hidden="1">
      <c r="C185" s="86">
        <f t="shared" si="47"/>
        <v>228</v>
      </c>
      <c r="D185" s="87">
        <f t="shared" si="47"/>
        <v>203</v>
      </c>
      <c r="E185" s="87" t="str">
        <f t="shared" si="47"/>
        <v/>
      </c>
      <c r="F185" s="87" t="str">
        <f t="shared" si="47"/>
        <v/>
      </c>
      <c r="G185" s="87" t="str">
        <f t="shared" si="47"/>
        <v/>
      </c>
      <c r="H185" s="7" t="str">
        <f t="shared" si="47"/>
        <v/>
      </c>
      <c r="I185" s="78">
        <f t="shared" si="48"/>
        <v>139</v>
      </c>
      <c r="J185" s="74">
        <f t="shared" si="51"/>
        <v>140</v>
      </c>
      <c r="K185" s="74">
        <f t="shared" si="49"/>
        <v>147</v>
      </c>
      <c r="L185" s="75">
        <f t="shared" si="50"/>
        <v>152</v>
      </c>
      <c r="M185" s="78">
        <f t="shared" si="44"/>
        <v>246.01600000000002</v>
      </c>
      <c r="N185" s="74">
        <f t="shared" si="44"/>
        <v>440.83200000000005</v>
      </c>
      <c r="O185" s="74" t="str">
        <f t="shared" si="44"/>
        <v/>
      </c>
      <c r="P185" s="74" t="str">
        <f t="shared" si="44"/>
        <v/>
      </c>
      <c r="Q185" s="74" t="str">
        <f t="shared" si="44"/>
        <v/>
      </c>
      <c r="R185" s="75" t="str">
        <f t="shared" si="44"/>
        <v/>
      </c>
      <c r="S185" s="73">
        <f>ROUND((8*([1]FSK!$B$25+([1]FSK!$B$26+1)+[1]FSK!$B$27+[1]FSK!$B$28+[1]FSK!$B$30+'UL FRMPL'!L185)/[1]FSK!$B$31)*1000,0)</f>
        <v>26</v>
      </c>
      <c r="U185" s="50">
        <f t="shared" si="45"/>
        <v>4520.0312174817891</v>
      </c>
      <c r="V185" s="74">
        <f t="shared" si="45"/>
        <v>2522.5029036004644</v>
      </c>
      <c r="W185" s="74" t="str">
        <f t="shared" si="45"/>
        <v/>
      </c>
      <c r="X185" s="74" t="str">
        <f t="shared" si="43"/>
        <v/>
      </c>
      <c r="Y185" s="74" t="str">
        <f t="shared" si="43"/>
        <v/>
      </c>
      <c r="Z185" s="75" t="str">
        <f t="shared" si="43"/>
        <v/>
      </c>
      <c r="AJ185" s="50"/>
      <c r="AK185" s="50"/>
      <c r="AL185" s="50"/>
      <c r="AM185" s="50"/>
      <c r="AN185" s="50"/>
      <c r="AO185" s="50"/>
      <c r="AP185" s="4"/>
    </row>
    <row r="186" spans="3:42" hidden="1">
      <c r="C186" s="86">
        <f t="shared" si="47"/>
        <v>233</v>
      </c>
      <c r="D186" s="87">
        <f t="shared" si="47"/>
        <v>203</v>
      </c>
      <c r="E186" s="87" t="str">
        <f t="shared" si="47"/>
        <v/>
      </c>
      <c r="F186" s="87" t="str">
        <f t="shared" si="47"/>
        <v/>
      </c>
      <c r="G186" s="87" t="str">
        <f t="shared" si="47"/>
        <v/>
      </c>
      <c r="H186" s="7" t="str">
        <f t="shared" si="47"/>
        <v/>
      </c>
      <c r="I186" s="78">
        <f t="shared" si="48"/>
        <v>140</v>
      </c>
      <c r="J186" s="74">
        <f t="shared" si="51"/>
        <v>141</v>
      </c>
      <c r="K186" s="74">
        <f t="shared" si="49"/>
        <v>148</v>
      </c>
      <c r="L186" s="75">
        <f t="shared" si="50"/>
        <v>153</v>
      </c>
      <c r="M186" s="78">
        <f t="shared" si="44"/>
        <v>251.13600000000002</v>
      </c>
      <c r="N186" s="74">
        <f t="shared" si="44"/>
        <v>440.83200000000005</v>
      </c>
      <c r="O186" s="74" t="str">
        <f t="shared" si="44"/>
        <v/>
      </c>
      <c r="P186" s="74" t="str">
        <f t="shared" si="44"/>
        <v/>
      </c>
      <c r="Q186" s="74" t="str">
        <f t="shared" si="44"/>
        <v/>
      </c>
      <c r="R186" s="75" t="str">
        <f t="shared" si="44"/>
        <v/>
      </c>
      <c r="S186" s="73">
        <f>ROUND((8*([1]FSK!$B$25+([1]FSK!$B$26+1)+[1]FSK!$B$27+[1]FSK!$B$28+[1]FSK!$B$30+'UL FRMPL'!L186)/[1]FSK!$B$31)*1000,0)</f>
        <v>26</v>
      </c>
      <c r="U186" s="50">
        <f t="shared" si="45"/>
        <v>4459.7349643221196</v>
      </c>
      <c r="V186" s="74">
        <f t="shared" si="45"/>
        <v>2540.6504065040649</v>
      </c>
      <c r="W186" s="74" t="str">
        <f t="shared" si="45"/>
        <v/>
      </c>
      <c r="X186" s="74" t="str">
        <f t="shared" si="43"/>
        <v/>
      </c>
      <c r="Y186" s="74" t="str">
        <f t="shared" si="43"/>
        <v/>
      </c>
      <c r="Z186" s="75" t="str">
        <f t="shared" si="43"/>
        <v/>
      </c>
      <c r="AJ186" s="50"/>
      <c r="AK186" s="50"/>
      <c r="AL186" s="50"/>
      <c r="AM186" s="50"/>
      <c r="AN186" s="50"/>
      <c r="AO186" s="50"/>
      <c r="AP186" s="4"/>
    </row>
    <row r="187" spans="3:42" hidden="1">
      <c r="C187" s="86">
        <f t="shared" si="47"/>
        <v>233</v>
      </c>
      <c r="D187" s="87">
        <f t="shared" si="47"/>
        <v>203</v>
      </c>
      <c r="E187" s="87" t="str">
        <f t="shared" si="47"/>
        <v/>
      </c>
      <c r="F187" s="87" t="str">
        <f t="shared" si="47"/>
        <v/>
      </c>
      <c r="G187" s="87" t="str">
        <f t="shared" si="47"/>
        <v/>
      </c>
      <c r="H187" s="7" t="str">
        <f t="shared" si="47"/>
        <v/>
      </c>
      <c r="I187" s="78">
        <f t="shared" si="48"/>
        <v>141</v>
      </c>
      <c r="J187" s="74">
        <f t="shared" si="51"/>
        <v>142</v>
      </c>
      <c r="K187" s="74">
        <f t="shared" si="49"/>
        <v>149</v>
      </c>
      <c r="L187" s="75">
        <f t="shared" si="50"/>
        <v>154</v>
      </c>
      <c r="M187" s="78">
        <f t="shared" si="44"/>
        <v>251.13600000000002</v>
      </c>
      <c r="N187" s="74">
        <f t="shared" si="44"/>
        <v>440.83200000000005</v>
      </c>
      <c r="O187" s="74" t="str">
        <f t="shared" si="44"/>
        <v/>
      </c>
      <c r="P187" s="74" t="str">
        <f t="shared" si="44"/>
        <v/>
      </c>
      <c r="Q187" s="74" t="str">
        <f t="shared" si="44"/>
        <v/>
      </c>
      <c r="R187" s="75" t="str">
        <f t="shared" si="44"/>
        <v/>
      </c>
      <c r="S187" s="73">
        <f>ROUND((8*([1]FSK!$B$25+([1]FSK!$B$26+1)+[1]FSK!$B$27+[1]FSK!$B$28+[1]FSK!$B$30+'UL FRMPL'!L187)/[1]FSK!$B$31)*1000,0)</f>
        <v>26</v>
      </c>
      <c r="U187" s="50">
        <f t="shared" si="45"/>
        <v>4491.5902140672779</v>
      </c>
      <c r="V187" s="74">
        <f t="shared" si="45"/>
        <v>2558.7979094076654</v>
      </c>
      <c r="W187" s="74" t="str">
        <f t="shared" si="45"/>
        <v/>
      </c>
      <c r="X187" s="74" t="str">
        <f t="shared" si="43"/>
        <v/>
      </c>
      <c r="Y187" s="74" t="str">
        <f t="shared" si="43"/>
        <v/>
      </c>
      <c r="Z187" s="75" t="str">
        <f t="shared" si="43"/>
        <v/>
      </c>
      <c r="AJ187" s="50"/>
      <c r="AK187" s="50"/>
      <c r="AL187" s="50"/>
      <c r="AM187" s="50"/>
      <c r="AN187" s="50"/>
      <c r="AO187" s="50"/>
      <c r="AP187" s="4"/>
    </row>
    <row r="188" spans="3:42" hidden="1">
      <c r="C188" s="86">
        <f t="shared" si="47"/>
        <v>233</v>
      </c>
      <c r="D188" s="87">
        <f t="shared" si="47"/>
        <v>208</v>
      </c>
      <c r="E188" s="87" t="str">
        <f t="shared" si="47"/>
        <v/>
      </c>
      <c r="F188" s="87" t="str">
        <f t="shared" si="47"/>
        <v/>
      </c>
      <c r="G188" s="87" t="str">
        <f t="shared" si="47"/>
        <v/>
      </c>
      <c r="H188" s="7" t="str">
        <f t="shared" si="47"/>
        <v/>
      </c>
      <c r="I188" s="78">
        <f t="shared" si="48"/>
        <v>142</v>
      </c>
      <c r="J188" s="74">
        <f t="shared" si="51"/>
        <v>143</v>
      </c>
      <c r="K188" s="74">
        <f t="shared" si="49"/>
        <v>150</v>
      </c>
      <c r="L188" s="75">
        <f t="shared" si="50"/>
        <v>155</v>
      </c>
      <c r="M188" s="78">
        <f t="shared" si="44"/>
        <v>251.13600000000002</v>
      </c>
      <c r="N188" s="74">
        <f t="shared" si="44"/>
        <v>451.07200000000006</v>
      </c>
      <c r="O188" s="74" t="str">
        <f t="shared" si="44"/>
        <v/>
      </c>
      <c r="P188" s="74" t="str">
        <f t="shared" si="44"/>
        <v/>
      </c>
      <c r="Q188" s="74" t="str">
        <f t="shared" si="44"/>
        <v/>
      </c>
      <c r="R188" s="75" t="str">
        <f t="shared" si="44"/>
        <v/>
      </c>
      <c r="S188" s="73">
        <f>ROUND((8*([1]FSK!$B$25+([1]FSK!$B$26+1)+[1]FSK!$B$27+[1]FSK!$B$28+[1]FSK!$B$30+'UL FRMPL'!L188)/[1]FSK!$B$31)*1000,0)</f>
        <v>27</v>
      </c>
      <c r="U188" s="50">
        <f t="shared" si="45"/>
        <v>4523.4454638124362</v>
      </c>
      <c r="V188" s="74">
        <f t="shared" si="45"/>
        <v>2518.4449489216795</v>
      </c>
      <c r="W188" s="74" t="str">
        <f t="shared" si="45"/>
        <v/>
      </c>
      <c r="X188" s="74" t="str">
        <f t="shared" si="43"/>
        <v/>
      </c>
      <c r="Y188" s="74" t="str">
        <f t="shared" si="43"/>
        <v/>
      </c>
      <c r="Z188" s="75" t="str">
        <f t="shared" si="43"/>
        <v/>
      </c>
      <c r="AJ188" s="50"/>
      <c r="AK188" s="50"/>
      <c r="AL188" s="50"/>
      <c r="AM188" s="50"/>
      <c r="AN188" s="50"/>
      <c r="AO188" s="50"/>
      <c r="AP188" s="4"/>
    </row>
    <row r="189" spans="3:42" hidden="1">
      <c r="C189" s="86">
        <f t="shared" si="47"/>
        <v>238</v>
      </c>
      <c r="D189" s="87">
        <f t="shared" si="47"/>
        <v>208</v>
      </c>
      <c r="E189" s="87" t="str">
        <f t="shared" si="47"/>
        <v/>
      </c>
      <c r="F189" s="87" t="str">
        <f t="shared" si="47"/>
        <v/>
      </c>
      <c r="G189" s="87" t="str">
        <f t="shared" si="47"/>
        <v/>
      </c>
      <c r="H189" s="7" t="str">
        <f t="shared" si="47"/>
        <v/>
      </c>
      <c r="I189" s="78">
        <f t="shared" si="48"/>
        <v>143</v>
      </c>
      <c r="J189" s="74">
        <f t="shared" si="51"/>
        <v>144</v>
      </c>
      <c r="K189" s="74">
        <f t="shared" si="49"/>
        <v>151</v>
      </c>
      <c r="L189" s="75">
        <f t="shared" si="50"/>
        <v>156</v>
      </c>
      <c r="M189" s="78">
        <f t="shared" si="44"/>
        <v>256.25600000000003</v>
      </c>
      <c r="N189" s="74">
        <f t="shared" si="44"/>
        <v>451.07200000000006</v>
      </c>
      <c r="O189" s="74" t="str">
        <f t="shared" si="44"/>
        <v/>
      </c>
      <c r="P189" s="74" t="str">
        <f t="shared" si="44"/>
        <v/>
      </c>
      <c r="Q189" s="74" t="str">
        <f t="shared" si="44"/>
        <v/>
      </c>
      <c r="R189" s="75" t="str">
        <f t="shared" si="44"/>
        <v/>
      </c>
      <c r="S189" s="73">
        <f>ROUND((8*([1]FSK!$B$25+([1]FSK!$B$26+1)+[1]FSK!$B$27+[1]FSK!$B$28+[1]FSK!$B$30+'UL FRMPL'!L189)/[1]FSK!$B$31)*1000,0)</f>
        <v>27</v>
      </c>
      <c r="U189" s="50">
        <f t="shared" si="45"/>
        <v>4464.2857142857138</v>
      </c>
      <c r="V189" s="74">
        <f t="shared" si="45"/>
        <v>2536.1804767309873</v>
      </c>
      <c r="W189" s="74" t="str">
        <f t="shared" si="45"/>
        <v/>
      </c>
      <c r="X189" s="74" t="str">
        <f t="shared" si="43"/>
        <v/>
      </c>
      <c r="Y189" s="74" t="str">
        <f t="shared" si="43"/>
        <v/>
      </c>
      <c r="Z189" s="75" t="str">
        <f t="shared" si="43"/>
        <v/>
      </c>
      <c r="AJ189" s="50"/>
      <c r="AK189" s="50"/>
      <c r="AL189" s="50"/>
      <c r="AM189" s="50"/>
      <c r="AN189" s="50"/>
      <c r="AO189" s="50"/>
      <c r="AP189" s="4"/>
    </row>
    <row r="190" spans="3:42" hidden="1">
      <c r="C190" s="86">
        <f t="shared" ref="C190:H205" si="52">IF($K190&gt;VLOOKUP(C$33,$U$31:$W$38,2),"", 8 + MAX(CEILING((8*$L190-4*C$34+28+16*$C$39-20*$C$40)/(4*(C$34-2*IF(C$34&gt;10,1,$C$42))),1)*($C$41+4),0))</f>
        <v>238</v>
      </c>
      <c r="D190" s="87">
        <f t="shared" si="52"/>
        <v>208</v>
      </c>
      <c r="E190" s="87" t="str">
        <f t="shared" si="52"/>
        <v/>
      </c>
      <c r="F190" s="87" t="str">
        <f t="shared" si="52"/>
        <v/>
      </c>
      <c r="G190" s="87" t="str">
        <f t="shared" si="52"/>
        <v/>
      </c>
      <c r="H190" s="7" t="str">
        <f t="shared" si="52"/>
        <v/>
      </c>
      <c r="I190" s="78">
        <f t="shared" si="48"/>
        <v>144</v>
      </c>
      <c r="J190" s="74">
        <f t="shared" si="51"/>
        <v>145</v>
      </c>
      <c r="K190" s="74">
        <f t="shared" si="49"/>
        <v>152</v>
      </c>
      <c r="L190" s="75">
        <f t="shared" si="50"/>
        <v>157</v>
      </c>
      <c r="M190" s="78">
        <f t="shared" si="44"/>
        <v>256.25600000000003</v>
      </c>
      <c r="N190" s="74">
        <f t="shared" si="44"/>
        <v>451.07200000000006</v>
      </c>
      <c r="O190" s="74" t="str">
        <f t="shared" si="44"/>
        <v/>
      </c>
      <c r="P190" s="74" t="str">
        <f t="shared" si="44"/>
        <v/>
      </c>
      <c r="Q190" s="74" t="str">
        <f t="shared" si="44"/>
        <v/>
      </c>
      <c r="R190" s="75" t="str">
        <f t="shared" si="44"/>
        <v/>
      </c>
      <c r="S190" s="73">
        <f>ROUND((8*([1]FSK!$B$25+([1]FSK!$B$26+1)+[1]FSK!$B$27+[1]FSK!$B$28+[1]FSK!$B$30+'UL FRMPL'!L190)/[1]FSK!$B$31)*1000,0)</f>
        <v>27</v>
      </c>
      <c r="U190" s="50">
        <f t="shared" si="45"/>
        <v>4495.504495504495</v>
      </c>
      <c r="V190" s="74">
        <f t="shared" si="45"/>
        <v>2553.9160045402946</v>
      </c>
      <c r="W190" s="74" t="str">
        <f t="shared" si="45"/>
        <v/>
      </c>
      <c r="X190" s="74" t="str">
        <f t="shared" si="43"/>
        <v/>
      </c>
      <c r="Y190" s="74" t="str">
        <f t="shared" si="43"/>
        <v/>
      </c>
      <c r="Z190" s="75" t="str">
        <f t="shared" si="43"/>
        <v/>
      </c>
      <c r="AJ190" s="50"/>
      <c r="AK190" s="50"/>
      <c r="AL190" s="50"/>
      <c r="AM190" s="50"/>
      <c r="AN190" s="50"/>
      <c r="AO190" s="50"/>
      <c r="AP190" s="4"/>
    </row>
    <row r="191" spans="3:42" hidden="1">
      <c r="C191" s="86">
        <f t="shared" si="52"/>
        <v>238</v>
      </c>
      <c r="D191" s="87">
        <f t="shared" si="52"/>
        <v>208</v>
      </c>
      <c r="E191" s="87" t="str">
        <f t="shared" si="52"/>
        <v/>
      </c>
      <c r="F191" s="87" t="str">
        <f t="shared" si="52"/>
        <v/>
      </c>
      <c r="G191" s="87" t="str">
        <f t="shared" si="52"/>
        <v/>
      </c>
      <c r="H191" s="7" t="str">
        <f t="shared" si="52"/>
        <v/>
      </c>
      <c r="I191" s="78">
        <f t="shared" si="48"/>
        <v>145</v>
      </c>
      <c r="J191" s="74">
        <f t="shared" si="51"/>
        <v>146</v>
      </c>
      <c r="K191" s="74">
        <f t="shared" si="49"/>
        <v>153</v>
      </c>
      <c r="L191" s="75">
        <f t="shared" si="50"/>
        <v>158</v>
      </c>
      <c r="M191" s="78">
        <f t="shared" si="44"/>
        <v>256.25600000000003</v>
      </c>
      <c r="N191" s="74">
        <f t="shared" si="44"/>
        <v>451.07200000000006</v>
      </c>
      <c r="O191" s="74" t="str">
        <f t="shared" si="44"/>
        <v/>
      </c>
      <c r="P191" s="74" t="str">
        <f t="shared" si="44"/>
        <v/>
      </c>
      <c r="Q191" s="74" t="str">
        <f t="shared" si="44"/>
        <v/>
      </c>
      <c r="R191" s="75" t="str">
        <f t="shared" si="44"/>
        <v/>
      </c>
      <c r="S191" s="73">
        <f>ROUND((8*([1]FSK!$B$25+([1]FSK!$B$26+1)+[1]FSK!$B$27+[1]FSK!$B$28+[1]FSK!$B$30+'UL FRMPL'!L191)/[1]FSK!$B$31)*1000,0)</f>
        <v>27</v>
      </c>
      <c r="U191" s="50">
        <f t="shared" si="45"/>
        <v>4526.7232767232763</v>
      </c>
      <c r="V191" s="74">
        <f t="shared" si="45"/>
        <v>2571.6515323496023</v>
      </c>
      <c r="W191" s="74" t="str">
        <f t="shared" si="45"/>
        <v/>
      </c>
      <c r="X191" s="74" t="str">
        <f t="shared" si="43"/>
        <v/>
      </c>
      <c r="Y191" s="74" t="str">
        <f t="shared" si="43"/>
        <v/>
      </c>
      <c r="Z191" s="75" t="str">
        <f t="shared" si="43"/>
        <v/>
      </c>
      <c r="AJ191" s="50"/>
      <c r="AK191" s="50"/>
      <c r="AL191" s="50"/>
      <c r="AM191" s="50"/>
      <c r="AN191" s="50"/>
      <c r="AO191" s="50"/>
      <c r="AP191" s="4"/>
    </row>
    <row r="192" spans="3:42" hidden="1">
      <c r="C192" s="86">
        <f t="shared" si="52"/>
        <v>238</v>
      </c>
      <c r="D192" s="87">
        <f t="shared" si="52"/>
        <v>213</v>
      </c>
      <c r="E192" s="87" t="str">
        <f t="shared" si="52"/>
        <v/>
      </c>
      <c r="F192" s="87" t="str">
        <f t="shared" si="52"/>
        <v/>
      </c>
      <c r="G192" s="87" t="str">
        <f t="shared" si="52"/>
        <v/>
      </c>
      <c r="H192" s="7" t="str">
        <f t="shared" si="52"/>
        <v/>
      </c>
      <c r="I192" s="78">
        <f t="shared" si="48"/>
        <v>146</v>
      </c>
      <c r="J192" s="74">
        <f t="shared" si="51"/>
        <v>147</v>
      </c>
      <c r="K192" s="74">
        <f t="shared" si="49"/>
        <v>154</v>
      </c>
      <c r="L192" s="75">
        <f t="shared" si="50"/>
        <v>159</v>
      </c>
      <c r="M192" s="78">
        <f t="shared" si="44"/>
        <v>256.25600000000003</v>
      </c>
      <c r="N192" s="74">
        <f t="shared" si="44"/>
        <v>461.31200000000001</v>
      </c>
      <c r="O192" s="74" t="str">
        <f t="shared" si="44"/>
        <v/>
      </c>
      <c r="P192" s="74" t="str">
        <f t="shared" si="44"/>
        <v/>
      </c>
      <c r="Q192" s="74" t="str">
        <f t="shared" si="44"/>
        <v/>
      </c>
      <c r="R192" s="75" t="str">
        <f t="shared" si="44"/>
        <v/>
      </c>
      <c r="S192" s="73">
        <f>ROUND((8*([1]FSK!$B$25+([1]FSK!$B$26+1)+[1]FSK!$B$27+[1]FSK!$B$28+[1]FSK!$B$30+'UL FRMPL'!L192)/[1]FSK!$B$31)*1000,0)</f>
        <v>27</v>
      </c>
      <c r="U192" s="50">
        <f t="shared" si="45"/>
        <v>4557.9420579420575</v>
      </c>
      <c r="V192" s="74">
        <f t="shared" si="45"/>
        <v>2531.9089900110989</v>
      </c>
      <c r="W192" s="74" t="str">
        <f t="shared" si="45"/>
        <v/>
      </c>
      <c r="X192" s="74" t="str">
        <f t="shared" si="43"/>
        <v/>
      </c>
      <c r="Y192" s="74" t="str">
        <f t="shared" si="43"/>
        <v/>
      </c>
      <c r="Z192" s="75" t="str">
        <f t="shared" si="43"/>
        <v/>
      </c>
      <c r="AJ192" s="50"/>
      <c r="AK192" s="50"/>
      <c r="AL192" s="50"/>
      <c r="AM192" s="50"/>
      <c r="AN192" s="50"/>
      <c r="AO192" s="50"/>
      <c r="AP192" s="4"/>
    </row>
    <row r="193" spans="3:42" hidden="1">
      <c r="C193" s="86">
        <f t="shared" si="52"/>
        <v>243</v>
      </c>
      <c r="D193" s="87">
        <f t="shared" si="52"/>
        <v>213</v>
      </c>
      <c r="E193" s="87" t="str">
        <f t="shared" si="52"/>
        <v/>
      </c>
      <c r="F193" s="87" t="str">
        <f t="shared" si="52"/>
        <v/>
      </c>
      <c r="G193" s="87" t="str">
        <f t="shared" si="52"/>
        <v/>
      </c>
      <c r="H193" s="7" t="str">
        <f t="shared" si="52"/>
        <v/>
      </c>
      <c r="I193" s="78">
        <f t="shared" si="48"/>
        <v>147</v>
      </c>
      <c r="J193" s="74">
        <f t="shared" si="51"/>
        <v>148</v>
      </c>
      <c r="K193" s="74">
        <f t="shared" si="49"/>
        <v>155</v>
      </c>
      <c r="L193" s="75">
        <f t="shared" si="50"/>
        <v>160</v>
      </c>
      <c r="M193" s="78">
        <f t="shared" si="44"/>
        <v>261.37599999999998</v>
      </c>
      <c r="N193" s="74">
        <f t="shared" si="44"/>
        <v>461.31200000000001</v>
      </c>
      <c r="O193" s="74" t="str">
        <f t="shared" si="44"/>
        <v/>
      </c>
      <c r="P193" s="74" t="str">
        <f t="shared" si="44"/>
        <v/>
      </c>
      <c r="Q193" s="74" t="str">
        <f t="shared" si="44"/>
        <v/>
      </c>
      <c r="R193" s="75" t="str">
        <f t="shared" si="44"/>
        <v/>
      </c>
      <c r="S193" s="73">
        <f>ROUND((8*([1]FSK!$B$25+([1]FSK!$B$26+1)+[1]FSK!$B$27+[1]FSK!$B$28+[1]FSK!$B$30+'UL FRMPL'!L193)/[1]FSK!$B$31)*1000,0)</f>
        <v>27</v>
      </c>
      <c r="U193" s="50">
        <f t="shared" si="45"/>
        <v>4499.2654260528898</v>
      </c>
      <c r="V193" s="74">
        <f t="shared" si="45"/>
        <v>2549.2508324084351</v>
      </c>
      <c r="W193" s="74" t="str">
        <f t="shared" si="45"/>
        <v/>
      </c>
      <c r="X193" s="74" t="str">
        <f t="shared" si="43"/>
        <v/>
      </c>
      <c r="Y193" s="74" t="str">
        <f t="shared" si="43"/>
        <v/>
      </c>
      <c r="Z193" s="75" t="str">
        <f t="shared" si="43"/>
        <v/>
      </c>
      <c r="AJ193" s="50"/>
      <c r="AK193" s="50"/>
      <c r="AL193" s="50"/>
      <c r="AM193" s="50"/>
      <c r="AN193" s="50"/>
      <c r="AO193" s="50"/>
      <c r="AP193" s="4"/>
    </row>
    <row r="194" spans="3:42" hidden="1">
      <c r="C194" s="86">
        <f t="shared" si="52"/>
        <v>243</v>
      </c>
      <c r="D194" s="87">
        <f t="shared" si="52"/>
        <v>213</v>
      </c>
      <c r="E194" s="87" t="str">
        <f t="shared" si="52"/>
        <v/>
      </c>
      <c r="F194" s="87" t="str">
        <f t="shared" si="52"/>
        <v/>
      </c>
      <c r="G194" s="87" t="str">
        <f t="shared" si="52"/>
        <v/>
      </c>
      <c r="H194" s="7" t="str">
        <f t="shared" si="52"/>
        <v/>
      </c>
      <c r="I194" s="78">
        <f t="shared" si="48"/>
        <v>148</v>
      </c>
      <c r="J194" s="74">
        <f t="shared" si="51"/>
        <v>149</v>
      </c>
      <c r="K194" s="74">
        <f t="shared" si="49"/>
        <v>156</v>
      </c>
      <c r="L194" s="75">
        <f t="shared" si="50"/>
        <v>161</v>
      </c>
      <c r="M194" s="78">
        <f t="shared" si="44"/>
        <v>261.37599999999998</v>
      </c>
      <c r="N194" s="74">
        <f t="shared" si="44"/>
        <v>461.31200000000001</v>
      </c>
      <c r="O194" s="74" t="str">
        <f t="shared" si="44"/>
        <v/>
      </c>
      <c r="P194" s="74" t="str">
        <f t="shared" si="44"/>
        <v/>
      </c>
      <c r="Q194" s="74" t="str">
        <f t="shared" si="44"/>
        <v/>
      </c>
      <c r="R194" s="75" t="str">
        <f t="shared" si="44"/>
        <v/>
      </c>
      <c r="S194" s="73">
        <f>ROUND((8*([1]FSK!$B$25+([1]FSK!$B$26+1)+[1]FSK!$B$27+[1]FSK!$B$28+[1]FSK!$B$30+'UL FRMPL'!L194)/[1]FSK!$B$31)*1000,0)</f>
        <v>28</v>
      </c>
      <c r="U194" s="50">
        <f t="shared" si="45"/>
        <v>4529.8726738491678</v>
      </c>
      <c r="V194" s="74">
        <f t="shared" si="45"/>
        <v>2566.5926748057714</v>
      </c>
      <c r="W194" s="74" t="str">
        <f t="shared" si="45"/>
        <v/>
      </c>
      <c r="X194" s="74" t="str">
        <f t="shared" si="43"/>
        <v/>
      </c>
      <c r="Y194" s="74" t="str">
        <f t="shared" si="43"/>
        <v/>
      </c>
      <c r="Z194" s="75" t="str">
        <f t="shared" si="43"/>
        <v/>
      </c>
      <c r="AJ194" s="50"/>
      <c r="AK194" s="50"/>
      <c r="AL194" s="50"/>
      <c r="AM194" s="50"/>
      <c r="AN194" s="50"/>
      <c r="AO194" s="50"/>
      <c r="AP194" s="4"/>
    </row>
    <row r="195" spans="3:42" hidden="1">
      <c r="C195" s="86">
        <f t="shared" si="52"/>
        <v>243</v>
      </c>
      <c r="D195" s="87">
        <f t="shared" si="52"/>
        <v>213</v>
      </c>
      <c r="E195" s="87" t="str">
        <f t="shared" si="52"/>
        <v/>
      </c>
      <c r="F195" s="87" t="str">
        <f t="shared" si="52"/>
        <v/>
      </c>
      <c r="G195" s="87" t="str">
        <f t="shared" si="52"/>
        <v/>
      </c>
      <c r="H195" s="7" t="str">
        <f t="shared" si="52"/>
        <v/>
      </c>
      <c r="I195" s="78">
        <f t="shared" si="48"/>
        <v>149</v>
      </c>
      <c r="J195" s="74">
        <f t="shared" si="51"/>
        <v>150</v>
      </c>
      <c r="K195" s="74">
        <f t="shared" si="49"/>
        <v>157</v>
      </c>
      <c r="L195" s="75">
        <f t="shared" si="50"/>
        <v>162</v>
      </c>
      <c r="M195" s="78">
        <f t="shared" si="44"/>
        <v>261.37599999999998</v>
      </c>
      <c r="N195" s="74">
        <f t="shared" si="44"/>
        <v>461.31200000000001</v>
      </c>
      <c r="O195" s="74" t="str">
        <f t="shared" si="44"/>
        <v/>
      </c>
      <c r="P195" s="74" t="str">
        <f t="shared" ref="P195:R258" si="53">IF($K195&gt;VLOOKUP(F$33,$U$31:$W$38,2),"",F$36+F195*F$35)</f>
        <v/>
      </c>
      <c r="Q195" s="74" t="str">
        <f t="shared" si="53"/>
        <v/>
      </c>
      <c r="R195" s="75" t="str">
        <f t="shared" si="53"/>
        <v/>
      </c>
      <c r="S195" s="73">
        <f>ROUND((8*([1]FSK!$B$25+([1]FSK!$B$26+1)+[1]FSK!$B$27+[1]FSK!$B$28+[1]FSK!$B$30+'UL FRMPL'!L195)/[1]FSK!$B$31)*1000,0)</f>
        <v>28</v>
      </c>
      <c r="U195" s="50">
        <f t="shared" si="45"/>
        <v>4560.4799216454458</v>
      </c>
      <c r="V195" s="74">
        <f t="shared" si="45"/>
        <v>2583.9345172031076</v>
      </c>
      <c r="W195" s="74" t="str">
        <f t="shared" si="45"/>
        <v/>
      </c>
      <c r="X195" s="74" t="str">
        <f t="shared" si="43"/>
        <v/>
      </c>
      <c r="Y195" s="74" t="str">
        <f t="shared" si="43"/>
        <v/>
      </c>
      <c r="Z195" s="75" t="str">
        <f t="shared" si="43"/>
        <v/>
      </c>
      <c r="AJ195" s="50"/>
      <c r="AK195" s="50"/>
      <c r="AL195" s="50"/>
      <c r="AM195" s="50"/>
      <c r="AN195" s="50"/>
      <c r="AO195" s="50"/>
      <c r="AP195" s="4"/>
    </row>
    <row r="196" spans="3:42" hidden="1">
      <c r="C196" s="86">
        <f t="shared" si="52"/>
        <v>248</v>
      </c>
      <c r="D196" s="87">
        <f t="shared" si="52"/>
        <v>218</v>
      </c>
      <c r="E196" s="87" t="str">
        <f t="shared" si="52"/>
        <v/>
      </c>
      <c r="F196" s="87" t="str">
        <f t="shared" si="52"/>
        <v/>
      </c>
      <c r="G196" s="87" t="str">
        <f t="shared" si="52"/>
        <v/>
      </c>
      <c r="H196" s="7" t="str">
        <f t="shared" si="52"/>
        <v/>
      </c>
      <c r="I196" s="78">
        <f t="shared" si="48"/>
        <v>150</v>
      </c>
      <c r="J196" s="74">
        <f t="shared" si="51"/>
        <v>151</v>
      </c>
      <c r="K196" s="74">
        <f t="shared" si="49"/>
        <v>158</v>
      </c>
      <c r="L196" s="75">
        <f t="shared" si="50"/>
        <v>163</v>
      </c>
      <c r="M196" s="78">
        <f t="shared" ref="M196:R259" si="54">IF($K196&gt;VLOOKUP(C$33,$U$31:$W$38,2),"",C$36+C196*C$35)</f>
        <v>266.49599999999998</v>
      </c>
      <c r="N196" s="74">
        <f t="shared" si="54"/>
        <v>471.55200000000002</v>
      </c>
      <c r="O196" s="74" t="str">
        <f t="shared" si="54"/>
        <v/>
      </c>
      <c r="P196" s="74" t="str">
        <f t="shared" si="53"/>
        <v/>
      </c>
      <c r="Q196" s="74" t="str">
        <f t="shared" si="53"/>
        <v/>
      </c>
      <c r="R196" s="75" t="str">
        <f t="shared" si="53"/>
        <v/>
      </c>
      <c r="S196" s="73">
        <f>ROUND((8*([1]FSK!$B$25+([1]FSK!$B$26+1)+[1]FSK!$B$27+[1]FSK!$B$28+[1]FSK!$B$30+'UL FRMPL'!L196)/[1]FSK!$B$31)*1000,0)</f>
        <v>28</v>
      </c>
      <c r="U196" s="50">
        <f t="shared" si="45"/>
        <v>4502.8818443804039</v>
      </c>
      <c r="V196" s="74">
        <f t="shared" si="45"/>
        <v>2544.7882736156353</v>
      </c>
      <c r="W196" s="74" t="str">
        <f t="shared" si="45"/>
        <v/>
      </c>
      <c r="X196" s="74" t="str">
        <f t="shared" si="43"/>
        <v/>
      </c>
      <c r="Y196" s="74" t="str">
        <f t="shared" si="43"/>
        <v/>
      </c>
      <c r="Z196" s="75" t="str">
        <f t="shared" si="43"/>
        <v/>
      </c>
      <c r="AJ196" s="50"/>
      <c r="AK196" s="50"/>
      <c r="AL196" s="50"/>
      <c r="AM196" s="50"/>
      <c r="AN196" s="50"/>
      <c r="AO196" s="50"/>
      <c r="AP196" s="4"/>
    </row>
    <row r="197" spans="3:42" hidden="1">
      <c r="C197" s="86">
        <f t="shared" si="52"/>
        <v>248</v>
      </c>
      <c r="D197" s="87">
        <f t="shared" si="52"/>
        <v>218</v>
      </c>
      <c r="E197" s="87" t="str">
        <f t="shared" si="52"/>
        <v/>
      </c>
      <c r="F197" s="87" t="str">
        <f t="shared" si="52"/>
        <v/>
      </c>
      <c r="G197" s="87" t="str">
        <f t="shared" si="52"/>
        <v/>
      </c>
      <c r="H197" s="7" t="str">
        <f t="shared" si="52"/>
        <v/>
      </c>
      <c r="I197" s="78">
        <f t="shared" si="48"/>
        <v>151</v>
      </c>
      <c r="J197" s="74">
        <f t="shared" si="51"/>
        <v>152</v>
      </c>
      <c r="K197" s="74">
        <f t="shared" si="49"/>
        <v>159</v>
      </c>
      <c r="L197" s="75">
        <f t="shared" si="50"/>
        <v>164</v>
      </c>
      <c r="M197" s="78">
        <f t="shared" si="54"/>
        <v>266.49599999999998</v>
      </c>
      <c r="N197" s="74">
        <f t="shared" si="54"/>
        <v>471.55200000000002</v>
      </c>
      <c r="O197" s="74" t="str">
        <f t="shared" si="54"/>
        <v/>
      </c>
      <c r="P197" s="74" t="str">
        <f t="shared" si="53"/>
        <v/>
      </c>
      <c r="Q197" s="74" t="str">
        <f t="shared" si="53"/>
        <v/>
      </c>
      <c r="R197" s="75" t="str">
        <f t="shared" si="53"/>
        <v/>
      </c>
      <c r="S197" s="73">
        <f>ROUND((8*([1]FSK!$B$25+([1]FSK!$B$26+1)+[1]FSK!$B$27+[1]FSK!$B$28+[1]FSK!$B$30+'UL FRMPL'!L197)/[1]FSK!$B$31)*1000,0)</f>
        <v>28</v>
      </c>
      <c r="U197" s="50">
        <f t="shared" si="45"/>
        <v>4532.9010566762736</v>
      </c>
      <c r="V197" s="74">
        <f t="shared" si="45"/>
        <v>2561.7535287730725</v>
      </c>
      <c r="W197" s="74" t="str">
        <f t="shared" si="45"/>
        <v/>
      </c>
      <c r="X197" s="74" t="str">
        <f t="shared" si="43"/>
        <v/>
      </c>
      <c r="Y197" s="74" t="str">
        <f t="shared" si="43"/>
        <v/>
      </c>
      <c r="Z197" s="75" t="str">
        <f t="shared" si="43"/>
        <v/>
      </c>
      <c r="AJ197" s="50"/>
      <c r="AK197" s="50"/>
      <c r="AL197" s="50"/>
      <c r="AM197" s="50"/>
      <c r="AN197" s="50"/>
      <c r="AO197" s="50"/>
      <c r="AP197" s="4"/>
    </row>
    <row r="198" spans="3:42" hidden="1">
      <c r="C198" s="86">
        <f t="shared" si="52"/>
        <v>248</v>
      </c>
      <c r="D198" s="87">
        <f t="shared" si="52"/>
        <v>218</v>
      </c>
      <c r="E198" s="87" t="str">
        <f t="shared" si="52"/>
        <v/>
      </c>
      <c r="F198" s="87" t="str">
        <f t="shared" si="52"/>
        <v/>
      </c>
      <c r="G198" s="87" t="str">
        <f t="shared" si="52"/>
        <v/>
      </c>
      <c r="H198" s="7" t="str">
        <f t="shared" si="52"/>
        <v/>
      </c>
      <c r="I198" s="78">
        <f t="shared" si="48"/>
        <v>152</v>
      </c>
      <c r="J198" s="74">
        <f t="shared" si="51"/>
        <v>153</v>
      </c>
      <c r="K198" s="74">
        <f t="shared" si="49"/>
        <v>160</v>
      </c>
      <c r="L198" s="75">
        <f t="shared" si="50"/>
        <v>165</v>
      </c>
      <c r="M198" s="78">
        <f t="shared" si="54"/>
        <v>266.49599999999998</v>
      </c>
      <c r="N198" s="74">
        <f t="shared" si="54"/>
        <v>471.55200000000002</v>
      </c>
      <c r="O198" s="74" t="str">
        <f t="shared" si="54"/>
        <v/>
      </c>
      <c r="P198" s="74" t="str">
        <f t="shared" si="53"/>
        <v/>
      </c>
      <c r="Q198" s="74" t="str">
        <f t="shared" si="53"/>
        <v/>
      </c>
      <c r="R198" s="75" t="str">
        <f t="shared" si="53"/>
        <v/>
      </c>
      <c r="S198" s="73">
        <f>ROUND((8*([1]FSK!$B$25+([1]FSK!$B$26+1)+[1]FSK!$B$27+[1]FSK!$B$28+[1]FSK!$B$30+'UL FRMPL'!L198)/[1]FSK!$B$31)*1000,0)</f>
        <v>28</v>
      </c>
      <c r="U198" s="50">
        <f t="shared" si="45"/>
        <v>4562.9202689721424</v>
      </c>
      <c r="V198" s="74">
        <f t="shared" si="45"/>
        <v>2578.7187839305102</v>
      </c>
      <c r="W198" s="74" t="str">
        <f t="shared" si="45"/>
        <v/>
      </c>
      <c r="X198" s="74" t="str">
        <f t="shared" si="43"/>
        <v/>
      </c>
      <c r="Y198" s="74" t="str">
        <f t="shared" si="43"/>
        <v/>
      </c>
      <c r="Z198" s="75" t="str">
        <f t="shared" si="43"/>
        <v/>
      </c>
      <c r="AJ198" s="50"/>
      <c r="AK198" s="50"/>
      <c r="AL198" s="50"/>
      <c r="AM198" s="50"/>
      <c r="AN198" s="50"/>
      <c r="AO198" s="50"/>
      <c r="AP198" s="4"/>
    </row>
    <row r="199" spans="3:42" hidden="1">
      <c r="C199" s="86">
        <f t="shared" si="52"/>
        <v>248</v>
      </c>
      <c r="D199" s="87">
        <f t="shared" si="52"/>
        <v>218</v>
      </c>
      <c r="E199" s="87" t="str">
        <f t="shared" si="52"/>
        <v/>
      </c>
      <c r="F199" s="87" t="str">
        <f t="shared" si="52"/>
        <v/>
      </c>
      <c r="G199" s="87" t="str">
        <f t="shared" si="52"/>
        <v/>
      </c>
      <c r="H199" s="7" t="str">
        <f t="shared" si="52"/>
        <v/>
      </c>
      <c r="I199" s="78">
        <f t="shared" si="48"/>
        <v>153</v>
      </c>
      <c r="J199" s="74">
        <f t="shared" si="51"/>
        <v>154</v>
      </c>
      <c r="K199" s="74">
        <f t="shared" si="49"/>
        <v>161</v>
      </c>
      <c r="L199" s="75">
        <f t="shared" si="50"/>
        <v>166</v>
      </c>
      <c r="M199" s="78">
        <f t="shared" si="54"/>
        <v>266.49599999999998</v>
      </c>
      <c r="N199" s="74">
        <f t="shared" si="54"/>
        <v>471.55200000000002</v>
      </c>
      <c r="O199" s="74" t="str">
        <f t="shared" si="54"/>
        <v/>
      </c>
      <c r="P199" s="74" t="str">
        <f t="shared" si="53"/>
        <v/>
      </c>
      <c r="Q199" s="74" t="str">
        <f t="shared" si="53"/>
        <v/>
      </c>
      <c r="R199" s="75" t="str">
        <f t="shared" si="53"/>
        <v/>
      </c>
      <c r="S199" s="73">
        <f>ROUND((8*([1]FSK!$B$25+([1]FSK!$B$26+1)+[1]FSK!$B$27+[1]FSK!$B$28+[1]FSK!$B$30+'UL FRMPL'!L199)/[1]FSK!$B$31)*1000,0)</f>
        <v>28</v>
      </c>
      <c r="U199" s="50">
        <f t="shared" si="45"/>
        <v>4592.9394812680121</v>
      </c>
      <c r="V199" s="74">
        <f t="shared" si="45"/>
        <v>2595.6840390879479</v>
      </c>
      <c r="W199" s="74" t="str">
        <f t="shared" si="45"/>
        <v/>
      </c>
      <c r="X199" s="74" t="str">
        <f t="shared" si="43"/>
        <v/>
      </c>
      <c r="Y199" s="74" t="str">
        <f t="shared" si="43"/>
        <v/>
      </c>
      <c r="Z199" s="75" t="str">
        <f t="shared" si="43"/>
        <v/>
      </c>
      <c r="AJ199" s="50"/>
      <c r="AK199" s="50"/>
      <c r="AL199" s="50"/>
      <c r="AM199" s="50"/>
      <c r="AN199" s="50"/>
      <c r="AO199" s="50"/>
      <c r="AP199" s="4"/>
    </row>
    <row r="200" spans="3:42" hidden="1">
      <c r="C200" s="86">
        <f t="shared" si="52"/>
        <v>253</v>
      </c>
      <c r="D200" s="87">
        <f t="shared" si="52"/>
        <v>223</v>
      </c>
      <c r="E200" s="87" t="str">
        <f t="shared" si="52"/>
        <v/>
      </c>
      <c r="F200" s="87" t="str">
        <f t="shared" si="52"/>
        <v/>
      </c>
      <c r="G200" s="87" t="str">
        <f t="shared" si="52"/>
        <v/>
      </c>
      <c r="H200" s="7" t="str">
        <f t="shared" si="52"/>
        <v/>
      </c>
      <c r="I200" s="78">
        <f t="shared" si="48"/>
        <v>154</v>
      </c>
      <c r="J200" s="74">
        <f t="shared" si="51"/>
        <v>155</v>
      </c>
      <c r="K200" s="74">
        <f t="shared" si="49"/>
        <v>162</v>
      </c>
      <c r="L200" s="75">
        <f t="shared" si="50"/>
        <v>167</v>
      </c>
      <c r="M200" s="78">
        <f t="shared" si="54"/>
        <v>271.61599999999999</v>
      </c>
      <c r="N200" s="74">
        <f t="shared" si="54"/>
        <v>481.79200000000003</v>
      </c>
      <c r="O200" s="74" t="str">
        <f t="shared" si="54"/>
        <v/>
      </c>
      <c r="P200" s="74" t="str">
        <f t="shared" si="53"/>
        <v/>
      </c>
      <c r="Q200" s="74" t="str">
        <f t="shared" si="53"/>
        <v/>
      </c>
      <c r="R200" s="75" t="str">
        <f t="shared" si="53"/>
        <v/>
      </c>
      <c r="S200" s="73">
        <f>ROUND((8*([1]FSK!$B$25+([1]FSK!$B$26+1)+[1]FSK!$B$27+[1]FSK!$B$28+[1]FSK!$B$30+'UL FRMPL'!L200)/[1]FSK!$B$31)*1000,0)</f>
        <v>28</v>
      </c>
      <c r="U200" s="50">
        <f t="shared" si="45"/>
        <v>4535.8152686145149</v>
      </c>
      <c r="V200" s="74">
        <f t="shared" si="45"/>
        <v>2557.1200850159403</v>
      </c>
      <c r="W200" s="74" t="str">
        <f t="shared" si="45"/>
        <v/>
      </c>
      <c r="X200" s="74" t="str">
        <f t="shared" si="43"/>
        <v/>
      </c>
      <c r="Y200" s="74" t="str">
        <f t="shared" si="43"/>
        <v/>
      </c>
      <c r="Z200" s="75" t="str">
        <f t="shared" si="43"/>
        <v/>
      </c>
      <c r="AJ200" s="50"/>
      <c r="AK200" s="50"/>
      <c r="AL200" s="50"/>
      <c r="AM200" s="50"/>
      <c r="AN200" s="50"/>
      <c r="AO200" s="50"/>
      <c r="AP200" s="4"/>
    </row>
    <row r="201" spans="3:42" hidden="1">
      <c r="C201" s="86">
        <f t="shared" si="52"/>
        <v>253</v>
      </c>
      <c r="D201" s="87">
        <f t="shared" si="52"/>
        <v>223</v>
      </c>
      <c r="E201" s="87" t="str">
        <f t="shared" si="52"/>
        <v/>
      </c>
      <c r="F201" s="87" t="str">
        <f t="shared" si="52"/>
        <v/>
      </c>
      <c r="G201" s="87" t="str">
        <f t="shared" si="52"/>
        <v/>
      </c>
      <c r="H201" s="7" t="str">
        <f t="shared" si="52"/>
        <v/>
      </c>
      <c r="I201" s="78">
        <f t="shared" si="48"/>
        <v>155</v>
      </c>
      <c r="J201" s="74">
        <f t="shared" si="51"/>
        <v>156</v>
      </c>
      <c r="K201" s="74">
        <f t="shared" si="49"/>
        <v>163</v>
      </c>
      <c r="L201" s="75">
        <f t="shared" si="50"/>
        <v>168</v>
      </c>
      <c r="M201" s="78">
        <f t="shared" si="54"/>
        <v>271.61599999999999</v>
      </c>
      <c r="N201" s="74">
        <f t="shared" si="54"/>
        <v>481.79200000000003</v>
      </c>
      <c r="O201" s="74" t="str">
        <f t="shared" si="54"/>
        <v/>
      </c>
      <c r="P201" s="74" t="str">
        <f t="shared" si="53"/>
        <v/>
      </c>
      <c r="Q201" s="74" t="str">
        <f t="shared" si="53"/>
        <v/>
      </c>
      <c r="R201" s="75" t="str">
        <f t="shared" si="53"/>
        <v/>
      </c>
      <c r="S201" s="73">
        <f>ROUND((8*([1]FSK!$B$25+([1]FSK!$B$26+1)+[1]FSK!$B$27+[1]FSK!$B$28+[1]FSK!$B$30+'UL FRMPL'!L201)/[1]FSK!$B$31)*1000,0)</f>
        <v>29</v>
      </c>
      <c r="U201" s="50">
        <f t="shared" si="45"/>
        <v>4565.268614514609</v>
      </c>
      <c r="V201" s="74">
        <f t="shared" si="45"/>
        <v>2573.7247608926673</v>
      </c>
      <c r="W201" s="74" t="str">
        <f t="shared" si="45"/>
        <v/>
      </c>
      <c r="X201" s="74" t="str">
        <f t="shared" si="43"/>
        <v/>
      </c>
      <c r="Y201" s="74" t="str">
        <f t="shared" si="43"/>
        <v/>
      </c>
      <c r="Z201" s="75" t="str">
        <f t="shared" si="43"/>
        <v/>
      </c>
      <c r="AJ201" s="50"/>
      <c r="AK201" s="50"/>
      <c r="AL201" s="50"/>
      <c r="AM201" s="50"/>
      <c r="AN201" s="50"/>
      <c r="AO201" s="50"/>
      <c r="AP201" s="4"/>
    </row>
    <row r="202" spans="3:42" hidden="1">
      <c r="C202" s="86">
        <f t="shared" si="52"/>
        <v>253</v>
      </c>
      <c r="D202" s="87">
        <f t="shared" si="52"/>
        <v>223</v>
      </c>
      <c r="E202" s="87" t="str">
        <f t="shared" si="52"/>
        <v/>
      </c>
      <c r="F202" s="87" t="str">
        <f t="shared" si="52"/>
        <v/>
      </c>
      <c r="G202" s="87" t="str">
        <f t="shared" si="52"/>
        <v/>
      </c>
      <c r="H202" s="7" t="str">
        <f t="shared" si="52"/>
        <v/>
      </c>
      <c r="I202" s="78">
        <f t="shared" si="48"/>
        <v>156</v>
      </c>
      <c r="J202" s="74">
        <f t="shared" si="51"/>
        <v>157</v>
      </c>
      <c r="K202" s="74">
        <f t="shared" si="49"/>
        <v>164</v>
      </c>
      <c r="L202" s="75">
        <f t="shared" si="50"/>
        <v>169</v>
      </c>
      <c r="M202" s="78">
        <f t="shared" si="54"/>
        <v>271.61599999999999</v>
      </c>
      <c r="N202" s="74">
        <f t="shared" si="54"/>
        <v>481.79200000000003</v>
      </c>
      <c r="O202" s="74" t="str">
        <f t="shared" si="54"/>
        <v/>
      </c>
      <c r="P202" s="74" t="str">
        <f t="shared" si="53"/>
        <v/>
      </c>
      <c r="Q202" s="74" t="str">
        <f t="shared" si="53"/>
        <v/>
      </c>
      <c r="R202" s="75" t="str">
        <f t="shared" si="53"/>
        <v/>
      </c>
      <c r="S202" s="73">
        <f>ROUND((8*([1]FSK!$B$25+([1]FSK!$B$26+1)+[1]FSK!$B$27+[1]FSK!$B$28+[1]FSK!$B$30+'UL FRMPL'!L202)/[1]FSK!$B$31)*1000,0)</f>
        <v>29</v>
      </c>
      <c r="U202" s="50">
        <f t="shared" si="45"/>
        <v>4594.7219604147031</v>
      </c>
      <c r="V202" s="74">
        <f t="shared" si="45"/>
        <v>2590.3294367693943</v>
      </c>
      <c r="W202" s="74" t="str">
        <f t="shared" si="45"/>
        <v/>
      </c>
      <c r="X202" s="74" t="str">
        <f t="shared" si="43"/>
        <v/>
      </c>
      <c r="Y202" s="74" t="str">
        <f t="shared" si="43"/>
        <v/>
      </c>
      <c r="Z202" s="75" t="str">
        <f t="shared" si="43"/>
        <v/>
      </c>
      <c r="AJ202" s="50"/>
      <c r="AK202" s="50"/>
      <c r="AL202" s="50"/>
      <c r="AM202" s="50"/>
      <c r="AN202" s="50"/>
      <c r="AO202" s="50"/>
      <c r="AP202" s="4"/>
    </row>
    <row r="203" spans="3:42" hidden="1">
      <c r="C203" s="86">
        <f t="shared" si="52"/>
        <v>258</v>
      </c>
      <c r="D203" s="87">
        <f t="shared" si="52"/>
        <v>223</v>
      </c>
      <c r="E203" s="87" t="str">
        <f t="shared" si="52"/>
        <v/>
      </c>
      <c r="F203" s="87" t="str">
        <f t="shared" si="52"/>
        <v/>
      </c>
      <c r="G203" s="87" t="str">
        <f t="shared" si="52"/>
        <v/>
      </c>
      <c r="H203" s="7" t="str">
        <f t="shared" si="52"/>
        <v/>
      </c>
      <c r="I203" s="78">
        <f t="shared" si="48"/>
        <v>157</v>
      </c>
      <c r="J203" s="74">
        <f t="shared" si="51"/>
        <v>158</v>
      </c>
      <c r="K203" s="74">
        <f t="shared" si="49"/>
        <v>165</v>
      </c>
      <c r="L203" s="75">
        <f t="shared" si="50"/>
        <v>170</v>
      </c>
      <c r="M203" s="78">
        <f t="shared" si="54"/>
        <v>276.73599999999999</v>
      </c>
      <c r="N203" s="74">
        <f t="shared" si="54"/>
        <v>481.79200000000003</v>
      </c>
      <c r="O203" s="74" t="str">
        <f t="shared" si="54"/>
        <v/>
      </c>
      <c r="P203" s="74" t="str">
        <f t="shared" si="53"/>
        <v/>
      </c>
      <c r="Q203" s="74" t="str">
        <f t="shared" si="53"/>
        <v/>
      </c>
      <c r="R203" s="75" t="str">
        <f t="shared" si="53"/>
        <v/>
      </c>
      <c r="S203" s="73">
        <f>ROUND((8*([1]FSK!$B$25+([1]FSK!$B$26+1)+[1]FSK!$B$27+[1]FSK!$B$28+[1]FSK!$B$30+'UL FRMPL'!L203)/[1]FSK!$B$31)*1000,0)</f>
        <v>29</v>
      </c>
      <c r="U203" s="50">
        <f t="shared" si="45"/>
        <v>4538.6216466234973</v>
      </c>
      <c r="V203" s="74">
        <f t="shared" si="45"/>
        <v>2606.9341126461209</v>
      </c>
      <c r="W203" s="74" t="str">
        <f t="shared" si="45"/>
        <v/>
      </c>
      <c r="X203" s="74" t="str">
        <f t="shared" si="43"/>
        <v/>
      </c>
      <c r="Y203" s="74" t="str">
        <f t="shared" si="43"/>
        <v/>
      </c>
      <c r="Z203" s="75" t="str">
        <f t="shared" si="43"/>
        <v/>
      </c>
      <c r="AJ203" s="50"/>
      <c r="AK203" s="50"/>
      <c r="AL203" s="50"/>
      <c r="AM203" s="50"/>
      <c r="AN203" s="50"/>
      <c r="AO203" s="50"/>
      <c r="AP203" s="4"/>
    </row>
    <row r="204" spans="3:42" hidden="1">
      <c r="C204" s="86">
        <f t="shared" si="52"/>
        <v>258</v>
      </c>
      <c r="D204" s="87">
        <f t="shared" si="52"/>
        <v>228</v>
      </c>
      <c r="E204" s="87" t="str">
        <f t="shared" si="52"/>
        <v/>
      </c>
      <c r="F204" s="87" t="str">
        <f t="shared" si="52"/>
        <v/>
      </c>
      <c r="G204" s="87" t="str">
        <f t="shared" si="52"/>
        <v/>
      </c>
      <c r="H204" s="7" t="str">
        <f t="shared" si="52"/>
        <v/>
      </c>
      <c r="I204" s="78">
        <f t="shared" si="48"/>
        <v>158</v>
      </c>
      <c r="J204" s="74">
        <f t="shared" si="51"/>
        <v>159</v>
      </c>
      <c r="K204" s="74">
        <f t="shared" si="49"/>
        <v>166</v>
      </c>
      <c r="L204" s="75">
        <f t="shared" si="50"/>
        <v>171</v>
      </c>
      <c r="M204" s="78">
        <f t="shared" si="54"/>
        <v>276.73599999999999</v>
      </c>
      <c r="N204" s="74">
        <f t="shared" si="54"/>
        <v>492.03200000000004</v>
      </c>
      <c r="O204" s="74" t="str">
        <f t="shared" si="54"/>
        <v/>
      </c>
      <c r="P204" s="74" t="str">
        <f t="shared" si="53"/>
        <v/>
      </c>
      <c r="Q204" s="74" t="str">
        <f t="shared" si="53"/>
        <v/>
      </c>
      <c r="R204" s="75" t="str">
        <f t="shared" si="53"/>
        <v/>
      </c>
      <c r="S204" s="73">
        <f>ROUND((8*([1]FSK!$B$25+([1]FSK!$B$26+1)+[1]FSK!$B$27+[1]FSK!$B$28+[1]FSK!$B$30+'UL FRMPL'!L204)/[1]FSK!$B$31)*1000,0)</f>
        <v>29</v>
      </c>
      <c r="U204" s="50">
        <f t="shared" si="45"/>
        <v>4567.5300647548565</v>
      </c>
      <c r="V204" s="74">
        <f t="shared" si="45"/>
        <v>2568.9386056191465</v>
      </c>
      <c r="W204" s="74" t="str">
        <f t="shared" si="45"/>
        <v/>
      </c>
      <c r="X204" s="74" t="str">
        <f t="shared" si="43"/>
        <v/>
      </c>
      <c r="Y204" s="74" t="str">
        <f t="shared" si="43"/>
        <v/>
      </c>
      <c r="Z204" s="75" t="str">
        <f t="shared" si="43"/>
        <v/>
      </c>
      <c r="AJ204" s="50"/>
      <c r="AK204" s="50"/>
      <c r="AL204" s="50"/>
      <c r="AM204" s="50"/>
      <c r="AN204" s="50"/>
      <c r="AO204" s="50"/>
      <c r="AP204" s="4"/>
    </row>
    <row r="205" spans="3:42" hidden="1">
      <c r="C205" s="86">
        <f t="shared" si="52"/>
        <v>258</v>
      </c>
      <c r="D205" s="87">
        <f t="shared" si="52"/>
        <v>228</v>
      </c>
      <c r="E205" s="87" t="str">
        <f t="shared" si="52"/>
        <v/>
      </c>
      <c r="F205" s="87" t="str">
        <f t="shared" si="52"/>
        <v/>
      </c>
      <c r="G205" s="87" t="str">
        <f t="shared" si="52"/>
        <v/>
      </c>
      <c r="H205" s="7" t="str">
        <f t="shared" si="52"/>
        <v/>
      </c>
      <c r="I205" s="78">
        <f t="shared" si="48"/>
        <v>159</v>
      </c>
      <c r="J205" s="74">
        <f t="shared" si="51"/>
        <v>160</v>
      </c>
      <c r="K205" s="74">
        <f t="shared" si="49"/>
        <v>167</v>
      </c>
      <c r="L205" s="75">
        <f t="shared" si="50"/>
        <v>172</v>
      </c>
      <c r="M205" s="78">
        <f t="shared" si="54"/>
        <v>276.73599999999999</v>
      </c>
      <c r="N205" s="74">
        <f t="shared" si="54"/>
        <v>492.03200000000004</v>
      </c>
      <c r="O205" s="74" t="str">
        <f t="shared" si="54"/>
        <v/>
      </c>
      <c r="P205" s="74" t="str">
        <f t="shared" si="53"/>
        <v/>
      </c>
      <c r="Q205" s="74" t="str">
        <f t="shared" si="53"/>
        <v/>
      </c>
      <c r="R205" s="75" t="str">
        <f t="shared" si="53"/>
        <v/>
      </c>
      <c r="S205" s="73">
        <f>ROUND((8*([1]FSK!$B$25+([1]FSK!$B$26+1)+[1]FSK!$B$27+[1]FSK!$B$28+[1]FSK!$B$30+'UL FRMPL'!L205)/[1]FSK!$B$31)*1000,0)</f>
        <v>29</v>
      </c>
      <c r="U205" s="50">
        <f t="shared" si="45"/>
        <v>4596.4384828862167</v>
      </c>
      <c r="V205" s="74">
        <f t="shared" si="45"/>
        <v>2585.1977107180019</v>
      </c>
      <c r="W205" s="74" t="str">
        <f t="shared" si="45"/>
        <v/>
      </c>
      <c r="X205" s="74" t="str">
        <f t="shared" si="43"/>
        <v/>
      </c>
      <c r="Y205" s="74" t="str">
        <f t="shared" si="43"/>
        <v/>
      </c>
      <c r="Z205" s="75" t="str">
        <f t="shared" si="43"/>
        <v/>
      </c>
      <c r="AJ205" s="50"/>
      <c r="AK205" s="50"/>
      <c r="AL205" s="50"/>
      <c r="AM205" s="50"/>
      <c r="AN205" s="50"/>
      <c r="AO205" s="50"/>
      <c r="AP205" s="4"/>
    </row>
    <row r="206" spans="3:42" hidden="1">
      <c r="C206" s="86">
        <f t="shared" ref="C206:H221" si="55">IF($K206&gt;VLOOKUP(C$33,$U$31:$W$38,2),"", 8 + MAX(CEILING((8*$L206-4*C$34+28+16*$C$39-20*$C$40)/(4*(C$34-2*IF(C$34&gt;10,1,$C$42))),1)*($C$41+4),0))</f>
        <v>258</v>
      </c>
      <c r="D206" s="87">
        <f t="shared" si="55"/>
        <v>228</v>
      </c>
      <c r="E206" s="87" t="str">
        <f t="shared" si="55"/>
        <v/>
      </c>
      <c r="F206" s="87" t="str">
        <f t="shared" si="55"/>
        <v/>
      </c>
      <c r="G206" s="87" t="str">
        <f t="shared" si="55"/>
        <v/>
      </c>
      <c r="H206" s="7" t="str">
        <f t="shared" si="55"/>
        <v/>
      </c>
      <c r="I206" s="78">
        <f t="shared" si="48"/>
        <v>160</v>
      </c>
      <c r="J206" s="74">
        <f t="shared" si="51"/>
        <v>161</v>
      </c>
      <c r="K206" s="74">
        <f t="shared" si="49"/>
        <v>168</v>
      </c>
      <c r="L206" s="75">
        <f t="shared" si="50"/>
        <v>173</v>
      </c>
      <c r="M206" s="78">
        <f t="shared" si="54"/>
        <v>276.73599999999999</v>
      </c>
      <c r="N206" s="74">
        <f t="shared" si="54"/>
        <v>492.03200000000004</v>
      </c>
      <c r="O206" s="74" t="str">
        <f t="shared" si="54"/>
        <v/>
      </c>
      <c r="P206" s="74" t="str">
        <f t="shared" si="53"/>
        <v/>
      </c>
      <c r="Q206" s="74" t="str">
        <f t="shared" si="53"/>
        <v/>
      </c>
      <c r="R206" s="75" t="str">
        <f t="shared" si="53"/>
        <v/>
      </c>
      <c r="S206" s="73">
        <f>ROUND((8*([1]FSK!$B$25+([1]FSK!$B$26+1)+[1]FSK!$B$27+[1]FSK!$B$28+[1]FSK!$B$30+'UL FRMPL'!L206)/[1]FSK!$B$31)*1000,0)</f>
        <v>29</v>
      </c>
      <c r="U206" s="50">
        <f t="shared" si="45"/>
        <v>4625.3469010175768</v>
      </c>
      <c r="V206" s="74">
        <f t="shared" si="45"/>
        <v>2601.4568158168572</v>
      </c>
      <c r="W206" s="74" t="str">
        <f t="shared" si="45"/>
        <v/>
      </c>
      <c r="X206" s="74" t="str">
        <f t="shared" si="43"/>
        <v/>
      </c>
      <c r="Y206" s="74" t="str">
        <f t="shared" si="43"/>
        <v/>
      </c>
      <c r="Z206" s="75" t="str">
        <f t="shared" si="43"/>
        <v/>
      </c>
      <c r="AJ206" s="50"/>
      <c r="AK206" s="50"/>
      <c r="AL206" s="50"/>
      <c r="AM206" s="50"/>
      <c r="AN206" s="50"/>
      <c r="AO206" s="50"/>
      <c r="AP206" s="4"/>
    </row>
    <row r="207" spans="3:42" hidden="1">
      <c r="C207" s="86">
        <f t="shared" si="55"/>
        <v>263</v>
      </c>
      <c r="D207" s="87">
        <f t="shared" si="55"/>
        <v>228</v>
      </c>
      <c r="E207" s="87" t="str">
        <f t="shared" si="55"/>
        <v/>
      </c>
      <c r="F207" s="87" t="str">
        <f t="shared" si="55"/>
        <v/>
      </c>
      <c r="G207" s="87" t="str">
        <f t="shared" si="55"/>
        <v/>
      </c>
      <c r="H207" s="7" t="str">
        <f t="shared" si="55"/>
        <v/>
      </c>
      <c r="I207" s="78">
        <f t="shared" si="48"/>
        <v>161</v>
      </c>
      <c r="J207" s="74">
        <f t="shared" si="51"/>
        <v>162</v>
      </c>
      <c r="K207" s="74">
        <f t="shared" si="49"/>
        <v>169</v>
      </c>
      <c r="L207" s="75">
        <f t="shared" si="50"/>
        <v>174</v>
      </c>
      <c r="M207" s="78">
        <f t="shared" si="54"/>
        <v>281.85599999999999</v>
      </c>
      <c r="N207" s="74">
        <f t="shared" si="54"/>
        <v>492.03200000000004</v>
      </c>
      <c r="O207" s="74" t="str">
        <f t="shared" si="54"/>
        <v/>
      </c>
      <c r="P207" s="74" t="str">
        <f t="shared" si="53"/>
        <v/>
      </c>
      <c r="Q207" s="74" t="str">
        <f t="shared" si="53"/>
        <v/>
      </c>
      <c r="R207" s="75" t="str">
        <f t="shared" si="53"/>
        <v/>
      </c>
      <c r="S207" s="73">
        <f>ROUND((8*([1]FSK!$B$25+([1]FSK!$B$26+1)+[1]FSK!$B$27+[1]FSK!$B$28+[1]FSK!$B$30+'UL FRMPL'!L207)/[1]FSK!$B$31)*1000,0)</f>
        <v>30</v>
      </c>
      <c r="U207" s="50">
        <f t="shared" si="45"/>
        <v>4569.7093551316984</v>
      </c>
      <c r="V207" s="74">
        <f t="shared" si="45"/>
        <v>2617.7159209157126</v>
      </c>
      <c r="W207" s="74" t="str">
        <f t="shared" si="45"/>
        <v/>
      </c>
      <c r="X207" s="74" t="str">
        <f t="shared" si="43"/>
        <v/>
      </c>
      <c r="Y207" s="74" t="str">
        <f t="shared" si="43"/>
        <v/>
      </c>
      <c r="Z207" s="75" t="str">
        <f t="shared" si="43"/>
        <v/>
      </c>
      <c r="AJ207" s="50"/>
      <c r="AK207" s="50"/>
      <c r="AL207" s="50"/>
      <c r="AM207" s="50"/>
      <c r="AN207" s="50"/>
      <c r="AO207" s="50"/>
      <c r="AP207" s="4"/>
    </row>
    <row r="208" spans="3:42" hidden="1">
      <c r="C208" s="86">
        <f t="shared" si="55"/>
        <v>263</v>
      </c>
      <c r="D208" s="87">
        <f t="shared" si="55"/>
        <v>233</v>
      </c>
      <c r="E208" s="87" t="str">
        <f t="shared" si="55"/>
        <v/>
      </c>
      <c r="F208" s="87" t="str">
        <f t="shared" si="55"/>
        <v/>
      </c>
      <c r="G208" s="87" t="str">
        <f t="shared" si="55"/>
        <v/>
      </c>
      <c r="H208" s="7" t="str">
        <f t="shared" si="55"/>
        <v/>
      </c>
      <c r="I208" s="78">
        <f t="shared" si="48"/>
        <v>162</v>
      </c>
      <c r="J208" s="74">
        <f t="shared" si="51"/>
        <v>163</v>
      </c>
      <c r="K208" s="74">
        <f t="shared" si="49"/>
        <v>170</v>
      </c>
      <c r="L208" s="75">
        <f t="shared" si="50"/>
        <v>175</v>
      </c>
      <c r="M208" s="78">
        <f t="shared" si="54"/>
        <v>281.85599999999999</v>
      </c>
      <c r="N208" s="74">
        <f t="shared" si="54"/>
        <v>502.27200000000005</v>
      </c>
      <c r="O208" s="74" t="str">
        <f t="shared" si="54"/>
        <v/>
      </c>
      <c r="P208" s="74" t="str">
        <f t="shared" si="53"/>
        <v/>
      </c>
      <c r="Q208" s="74" t="str">
        <f t="shared" si="53"/>
        <v/>
      </c>
      <c r="R208" s="75" t="str">
        <f t="shared" si="53"/>
        <v/>
      </c>
      <c r="S208" s="73">
        <f>ROUND((8*([1]FSK!$B$25+([1]FSK!$B$26+1)+[1]FSK!$B$27+[1]FSK!$B$28+[1]FSK!$B$30+'UL FRMPL'!L208)/[1]FSK!$B$31)*1000,0)</f>
        <v>30</v>
      </c>
      <c r="U208" s="50">
        <f t="shared" si="45"/>
        <v>4598.0926430517711</v>
      </c>
      <c r="V208" s="74">
        <f t="shared" si="45"/>
        <v>2580.2752293577978</v>
      </c>
      <c r="W208" s="74" t="str">
        <f t="shared" si="45"/>
        <v/>
      </c>
      <c r="X208" s="74" t="str">
        <f t="shared" si="43"/>
        <v/>
      </c>
      <c r="Y208" s="74" t="str">
        <f t="shared" si="43"/>
        <v/>
      </c>
      <c r="Z208" s="75" t="str">
        <f t="shared" si="43"/>
        <v/>
      </c>
      <c r="AJ208" s="50"/>
      <c r="AK208" s="50"/>
      <c r="AL208" s="50"/>
      <c r="AM208" s="50"/>
      <c r="AN208" s="50"/>
      <c r="AO208" s="50"/>
      <c r="AP208" s="4"/>
    </row>
    <row r="209" spans="3:42" hidden="1">
      <c r="C209" s="86">
        <f t="shared" si="55"/>
        <v>263</v>
      </c>
      <c r="D209" s="87">
        <f t="shared" si="55"/>
        <v>233</v>
      </c>
      <c r="E209" s="87" t="str">
        <f t="shared" si="55"/>
        <v/>
      </c>
      <c r="F209" s="87" t="str">
        <f t="shared" si="55"/>
        <v/>
      </c>
      <c r="G209" s="87" t="str">
        <f t="shared" si="55"/>
        <v/>
      </c>
      <c r="H209" s="7" t="str">
        <f t="shared" si="55"/>
        <v/>
      </c>
      <c r="I209" s="78">
        <f t="shared" si="48"/>
        <v>163</v>
      </c>
      <c r="J209" s="74">
        <f t="shared" si="51"/>
        <v>164</v>
      </c>
      <c r="K209" s="74">
        <f t="shared" si="49"/>
        <v>171</v>
      </c>
      <c r="L209" s="75">
        <f t="shared" si="50"/>
        <v>176</v>
      </c>
      <c r="M209" s="78">
        <f t="shared" si="54"/>
        <v>281.85599999999999</v>
      </c>
      <c r="N209" s="74">
        <f t="shared" si="54"/>
        <v>502.27200000000005</v>
      </c>
      <c r="O209" s="74" t="str">
        <f t="shared" si="54"/>
        <v/>
      </c>
      <c r="P209" s="74" t="str">
        <f t="shared" si="53"/>
        <v/>
      </c>
      <c r="Q209" s="74" t="str">
        <f t="shared" si="53"/>
        <v/>
      </c>
      <c r="R209" s="75" t="str">
        <f t="shared" si="53"/>
        <v/>
      </c>
      <c r="S209" s="73">
        <f>ROUND((8*([1]FSK!$B$25+([1]FSK!$B$26+1)+[1]FSK!$B$27+[1]FSK!$B$28+[1]FSK!$B$30+'UL FRMPL'!L209)/[1]FSK!$B$31)*1000,0)</f>
        <v>30</v>
      </c>
      <c r="U209" s="50">
        <f t="shared" si="45"/>
        <v>4626.4759309718438</v>
      </c>
      <c r="V209" s="74">
        <f t="shared" si="45"/>
        <v>2596.2028542303769</v>
      </c>
      <c r="W209" s="74" t="str">
        <f t="shared" si="45"/>
        <v/>
      </c>
      <c r="X209" s="74" t="str">
        <f t="shared" si="43"/>
        <v/>
      </c>
      <c r="Y209" s="74" t="str">
        <f t="shared" si="43"/>
        <v/>
      </c>
      <c r="Z209" s="75" t="str">
        <f t="shared" si="43"/>
        <v/>
      </c>
      <c r="AJ209" s="50"/>
      <c r="AK209" s="50"/>
      <c r="AL209" s="50"/>
      <c r="AM209" s="50"/>
      <c r="AN209" s="50"/>
      <c r="AO209" s="50"/>
      <c r="AP209" s="4"/>
    </row>
    <row r="210" spans="3:42" hidden="1">
      <c r="C210" s="86">
        <f t="shared" si="55"/>
        <v>268</v>
      </c>
      <c r="D210" s="87">
        <f t="shared" si="55"/>
        <v>233</v>
      </c>
      <c r="E210" s="87" t="str">
        <f t="shared" si="55"/>
        <v/>
      </c>
      <c r="F210" s="87" t="str">
        <f t="shared" si="55"/>
        <v/>
      </c>
      <c r="G210" s="87" t="str">
        <f t="shared" si="55"/>
        <v/>
      </c>
      <c r="H210" s="7" t="str">
        <f t="shared" si="55"/>
        <v/>
      </c>
      <c r="I210" s="78">
        <f t="shared" si="48"/>
        <v>164</v>
      </c>
      <c r="J210" s="74">
        <f t="shared" si="51"/>
        <v>165</v>
      </c>
      <c r="K210" s="74">
        <f t="shared" si="49"/>
        <v>172</v>
      </c>
      <c r="L210" s="75">
        <f t="shared" si="50"/>
        <v>177</v>
      </c>
      <c r="M210" s="78">
        <f t="shared" si="54"/>
        <v>286.976</v>
      </c>
      <c r="N210" s="74">
        <f t="shared" si="54"/>
        <v>502.27200000000005</v>
      </c>
      <c r="O210" s="74" t="str">
        <f t="shared" si="54"/>
        <v/>
      </c>
      <c r="P210" s="74" t="str">
        <f t="shared" si="53"/>
        <v/>
      </c>
      <c r="Q210" s="74" t="str">
        <f t="shared" si="53"/>
        <v/>
      </c>
      <c r="R210" s="75" t="str">
        <f t="shared" si="53"/>
        <v/>
      </c>
      <c r="S210" s="73">
        <f>ROUND((8*([1]FSK!$B$25+([1]FSK!$B$26+1)+[1]FSK!$B$27+[1]FSK!$B$28+[1]FSK!$B$30+'UL FRMPL'!L210)/[1]FSK!$B$31)*1000,0)</f>
        <v>30</v>
      </c>
      <c r="U210" s="50">
        <f t="shared" si="45"/>
        <v>4571.8108831400532</v>
      </c>
      <c r="V210" s="74">
        <f t="shared" si="45"/>
        <v>2612.1304791029561</v>
      </c>
      <c r="W210" s="74" t="str">
        <f t="shared" si="45"/>
        <v/>
      </c>
      <c r="X210" s="74" t="str">
        <f t="shared" si="43"/>
        <v/>
      </c>
      <c r="Y210" s="74" t="str">
        <f t="shared" si="43"/>
        <v/>
      </c>
      <c r="Z210" s="75" t="str">
        <f t="shared" si="43"/>
        <v/>
      </c>
      <c r="AJ210" s="50"/>
      <c r="AK210" s="50"/>
      <c r="AL210" s="50"/>
      <c r="AM210" s="50"/>
      <c r="AN210" s="50"/>
      <c r="AO210" s="50"/>
      <c r="AP210" s="4"/>
    </row>
    <row r="211" spans="3:42" hidden="1">
      <c r="C211" s="86">
        <f t="shared" si="55"/>
        <v>268</v>
      </c>
      <c r="D211" s="87">
        <f t="shared" si="55"/>
        <v>233</v>
      </c>
      <c r="E211" s="87" t="str">
        <f t="shared" si="55"/>
        <v/>
      </c>
      <c r="F211" s="87" t="str">
        <f t="shared" si="55"/>
        <v/>
      </c>
      <c r="G211" s="87" t="str">
        <f t="shared" si="55"/>
        <v/>
      </c>
      <c r="H211" s="7" t="str">
        <f t="shared" si="55"/>
        <v/>
      </c>
      <c r="I211" s="78">
        <f t="shared" si="48"/>
        <v>165</v>
      </c>
      <c r="J211" s="74">
        <f t="shared" si="51"/>
        <v>166</v>
      </c>
      <c r="K211" s="74">
        <f t="shared" si="49"/>
        <v>173</v>
      </c>
      <c r="L211" s="75">
        <f t="shared" si="50"/>
        <v>178</v>
      </c>
      <c r="M211" s="78">
        <f t="shared" si="54"/>
        <v>286.976</v>
      </c>
      <c r="N211" s="74">
        <f t="shared" si="54"/>
        <v>502.27200000000005</v>
      </c>
      <c r="O211" s="74" t="str">
        <f t="shared" si="54"/>
        <v/>
      </c>
      <c r="P211" s="74" t="str">
        <f t="shared" si="53"/>
        <v/>
      </c>
      <c r="Q211" s="74" t="str">
        <f t="shared" si="53"/>
        <v/>
      </c>
      <c r="R211" s="75" t="str">
        <f t="shared" si="53"/>
        <v/>
      </c>
      <c r="S211" s="73">
        <f>ROUND((8*([1]FSK!$B$25+([1]FSK!$B$26+1)+[1]FSK!$B$27+[1]FSK!$B$28+[1]FSK!$B$30+'UL FRMPL'!L211)/[1]FSK!$B$31)*1000,0)</f>
        <v>30</v>
      </c>
      <c r="U211" s="50">
        <f t="shared" si="45"/>
        <v>4599.6877787689564</v>
      </c>
      <c r="V211" s="74">
        <f t="shared" si="45"/>
        <v>2628.0581039755348</v>
      </c>
      <c r="W211" s="74" t="str">
        <f t="shared" si="45"/>
        <v/>
      </c>
      <c r="X211" s="74" t="str">
        <f t="shared" si="43"/>
        <v/>
      </c>
      <c r="Y211" s="74" t="str">
        <f t="shared" si="43"/>
        <v/>
      </c>
      <c r="Z211" s="75" t="str">
        <f t="shared" si="43"/>
        <v/>
      </c>
      <c r="AJ211" s="50"/>
      <c r="AK211" s="50"/>
      <c r="AL211" s="50"/>
      <c r="AM211" s="50"/>
      <c r="AN211" s="50"/>
      <c r="AO211" s="50"/>
      <c r="AP211" s="4"/>
    </row>
    <row r="212" spans="3:42" hidden="1">
      <c r="C212" s="86">
        <f t="shared" si="55"/>
        <v>268</v>
      </c>
      <c r="D212" s="87">
        <f t="shared" si="55"/>
        <v>238</v>
      </c>
      <c r="E212" s="87" t="str">
        <f t="shared" si="55"/>
        <v/>
      </c>
      <c r="F212" s="87" t="str">
        <f t="shared" si="55"/>
        <v/>
      </c>
      <c r="G212" s="87" t="str">
        <f t="shared" si="55"/>
        <v/>
      </c>
      <c r="H212" s="7" t="str">
        <f t="shared" si="55"/>
        <v/>
      </c>
      <c r="I212" s="78">
        <f t="shared" si="48"/>
        <v>166</v>
      </c>
      <c r="J212" s="74">
        <f t="shared" si="51"/>
        <v>167</v>
      </c>
      <c r="K212" s="74">
        <f t="shared" si="49"/>
        <v>174</v>
      </c>
      <c r="L212" s="75">
        <f t="shared" si="50"/>
        <v>179</v>
      </c>
      <c r="M212" s="78">
        <f t="shared" si="54"/>
        <v>286.976</v>
      </c>
      <c r="N212" s="74">
        <f t="shared" si="54"/>
        <v>512.51200000000006</v>
      </c>
      <c r="O212" s="74" t="str">
        <f t="shared" si="54"/>
        <v/>
      </c>
      <c r="P212" s="74" t="str">
        <f t="shared" si="53"/>
        <v/>
      </c>
      <c r="Q212" s="74" t="str">
        <f t="shared" si="53"/>
        <v/>
      </c>
      <c r="R212" s="75" t="str">
        <f t="shared" si="53"/>
        <v/>
      </c>
      <c r="S212" s="73">
        <f>ROUND((8*([1]FSK!$B$25+([1]FSK!$B$26+1)+[1]FSK!$B$27+[1]FSK!$B$28+[1]FSK!$B$30+'UL FRMPL'!L212)/[1]FSK!$B$31)*1000,0)</f>
        <v>30</v>
      </c>
      <c r="U212" s="50">
        <f t="shared" si="45"/>
        <v>4627.5646743978587</v>
      </c>
      <c r="V212" s="74">
        <f t="shared" si="45"/>
        <v>2591.1588411588409</v>
      </c>
      <c r="W212" s="74" t="str">
        <f t="shared" si="45"/>
        <v/>
      </c>
      <c r="X212" s="74" t="str">
        <f t="shared" si="43"/>
        <v/>
      </c>
      <c r="Y212" s="74" t="str">
        <f t="shared" si="43"/>
        <v/>
      </c>
      <c r="Z212" s="75" t="str">
        <f t="shared" si="43"/>
        <v/>
      </c>
      <c r="AJ212" s="50"/>
      <c r="AK212" s="50"/>
      <c r="AL212" s="50"/>
      <c r="AM212" s="50"/>
      <c r="AN212" s="50"/>
      <c r="AO212" s="50"/>
      <c r="AP212" s="4"/>
    </row>
    <row r="213" spans="3:42" hidden="1">
      <c r="C213" s="86">
        <f t="shared" si="55"/>
        <v>268</v>
      </c>
      <c r="D213" s="87">
        <f t="shared" si="55"/>
        <v>238</v>
      </c>
      <c r="E213" s="87" t="str">
        <f t="shared" si="55"/>
        <v/>
      </c>
      <c r="F213" s="87" t="str">
        <f t="shared" si="55"/>
        <v/>
      </c>
      <c r="G213" s="87" t="str">
        <f t="shared" si="55"/>
        <v/>
      </c>
      <c r="H213" s="7" t="str">
        <f t="shared" si="55"/>
        <v/>
      </c>
      <c r="I213" s="78">
        <f t="shared" si="48"/>
        <v>167</v>
      </c>
      <c r="J213" s="74">
        <f t="shared" si="51"/>
        <v>168</v>
      </c>
      <c r="K213" s="74">
        <f t="shared" si="49"/>
        <v>175</v>
      </c>
      <c r="L213" s="75">
        <f t="shared" si="50"/>
        <v>180</v>
      </c>
      <c r="M213" s="78">
        <f t="shared" si="54"/>
        <v>286.976</v>
      </c>
      <c r="N213" s="74">
        <f t="shared" si="54"/>
        <v>512.51200000000006</v>
      </c>
      <c r="O213" s="74" t="str">
        <f t="shared" si="54"/>
        <v/>
      </c>
      <c r="P213" s="74" t="str">
        <f t="shared" si="53"/>
        <v/>
      </c>
      <c r="Q213" s="74" t="str">
        <f t="shared" si="53"/>
        <v/>
      </c>
      <c r="R213" s="75" t="str">
        <f t="shared" si="53"/>
        <v/>
      </c>
      <c r="S213" s="73">
        <f>ROUND((8*([1]FSK!$B$25+([1]FSK!$B$26+1)+[1]FSK!$B$27+[1]FSK!$B$28+[1]FSK!$B$30+'UL FRMPL'!L213)/[1]FSK!$B$31)*1000,0)</f>
        <v>31</v>
      </c>
      <c r="U213" s="50">
        <f t="shared" si="45"/>
        <v>4655.4415700267618</v>
      </c>
      <c r="V213" s="74">
        <f t="shared" si="45"/>
        <v>2606.7682317682315</v>
      </c>
      <c r="W213" s="74" t="str">
        <f t="shared" si="45"/>
        <v/>
      </c>
      <c r="X213" s="74" t="str">
        <f t="shared" si="43"/>
        <v/>
      </c>
      <c r="Y213" s="74" t="str">
        <f t="shared" si="43"/>
        <v/>
      </c>
      <c r="Z213" s="75" t="str">
        <f t="shared" si="43"/>
        <v/>
      </c>
      <c r="AJ213" s="50"/>
      <c r="AK213" s="50"/>
      <c r="AL213" s="50"/>
      <c r="AM213" s="50"/>
      <c r="AN213" s="50"/>
      <c r="AO213" s="50"/>
      <c r="AP213" s="4"/>
    </row>
    <row r="214" spans="3:42" hidden="1">
      <c r="C214" s="86">
        <f t="shared" si="55"/>
        <v>273</v>
      </c>
      <c r="D214" s="87">
        <f t="shared" si="55"/>
        <v>238</v>
      </c>
      <c r="E214" s="87" t="str">
        <f t="shared" si="55"/>
        <v/>
      </c>
      <c r="F214" s="87" t="str">
        <f t="shared" si="55"/>
        <v/>
      </c>
      <c r="G214" s="87" t="str">
        <f t="shared" si="55"/>
        <v/>
      </c>
      <c r="H214" s="7" t="str">
        <f t="shared" si="55"/>
        <v/>
      </c>
      <c r="I214" s="78">
        <f t="shared" si="48"/>
        <v>168</v>
      </c>
      <c r="J214" s="74">
        <f t="shared" si="51"/>
        <v>169</v>
      </c>
      <c r="K214" s="74">
        <f t="shared" si="49"/>
        <v>176</v>
      </c>
      <c r="L214" s="75">
        <f t="shared" si="50"/>
        <v>181</v>
      </c>
      <c r="M214" s="78">
        <f t="shared" si="54"/>
        <v>292.096</v>
      </c>
      <c r="N214" s="74">
        <f t="shared" si="54"/>
        <v>512.51200000000006</v>
      </c>
      <c r="O214" s="74" t="str">
        <f t="shared" si="54"/>
        <v/>
      </c>
      <c r="P214" s="74" t="str">
        <f t="shared" si="53"/>
        <v/>
      </c>
      <c r="Q214" s="74" t="str">
        <f t="shared" si="53"/>
        <v/>
      </c>
      <c r="R214" s="75" t="str">
        <f t="shared" si="53"/>
        <v/>
      </c>
      <c r="S214" s="73">
        <f>ROUND((8*([1]FSK!$B$25+([1]FSK!$B$26+1)+[1]FSK!$B$27+[1]FSK!$B$28+[1]FSK!$B$30+'UL FRMPL'!L214)/[1]FSK!$B$31)*1000,0)</f>
        <v>31</v>
      </c>
      <c r="U214" s="50">
        <f t="shared" si="45"/>
        <v>4601.2269938650306</v>
      </c>
      <c r="V214" s="74">
        <f t="shared" si="45"/>
        <v>2622.3776223776222</v>
      </c>
      <c r="W214" s="74" t="str">
        <f t="shared" si="45"/>
        <v/>
      </c>
      <c r="X214" s="74" t="str">
        <f t="shared" si="43"/>
        <v/>
      </c>
      <c r="Y214" s="74" t="str">
        <f t="shared" si="43"/>
        <v/>
      </c>
      <c r="Z214" s="75" t="str">
        <f t="shared" si="43"/>
        <v/>
      </c>
      <c r="AJ214" s="50"/>
      <c r="AK214" s="50"/>
      <c r="AL214" s="50"/>
      <c r="AM214" s="50"/>
      <c r="AN214" s="50"/>
      <c r="AO214" s="50"/>
      <c r="AP214" s="4"/>
    </row>
    <row r="215" spans="3:42" hidden="1">
      <c r="C215" s="86">
        <f t="shared" si="55"/>
        <v>273</v>
      </c>
      <c r="D215" s="87">
        <f t="shared" si="55"/>
        <v>238</v>
      </c>
      <c r="E215" s="87" t="str">
        <f t="shared" si="55"/>
        <v/>
      </c>
      <c r="F215" s="87" t="str">
        <f t="shared" si="55"/>
        <v/>
      </c>
      <c r="G215" s="87" t="str">
        <f t="shared" si="55"/>
        <v/>
      </c>
      <c r="H215" s="7" t="str">
        <f t="shared" si="55"/>
        <v/>
      </c>
      <c r="I215" s="78">
        <f t="shared" si="48"/>
        <v>169</v>
      </c>
      <c r="J215" s="74">
        <f t="shared" si="51"/>
        <v>170</v>
      </c>
      <c r="K215" s="74">
        <f t="shared" si="49"/>
        <v>177</v>
      </c>
      <c r="L215" s="75">
        <f t="shared" si="50"/>
        <v>182</v>
      </c>
      <c r="M215" s="78">
        <f t="shared" si="54"/>
        <v>292.096</v>
      </c>
      <c r="N215" s="74">
        <f t="shared" si="54"/>
        <v>512.51200000000006</v>
      </c>
      <c r="O215" s="74" t="str">
        <f t="shared" si="54"/>
        <v/>
      </c>
      <c r="P215" s="74" t="str">
        <f t="shared" si="53"/>
        <v/>
      </c>
      <c r="Q215" s="74" t="str">
        <f t="shared" si="53"/>
        <v/>
      </c>
      <c r="R215" s="75" t="str">
        <f t="shared" si="53"/>
        <v/>
      </c>
      <c r="S215" s="73">
        <f>ROUND((8*([1]FSK!$B$25+([1]FSK!$B$26+1)+[1]FSK!$B$27+[1]FSK!$B$28+[1]FSK!$B$30+'UL FRMPL'!L215)/[1]FSK!$B$31)*1000,0)</f>
        <v>31</v>
      </c>
      <c r="U215" s="50">
        <f t="shared" si="45"/>
        <v>4628.6152497808935</v>
      </c>
      <c r="V215" s="74">
        <f t="shared" si="45"/>
        <v>2637.9870129870128</v>
      </c>
      <c r="W215" s="74" t="str">
        <f t="shared" si="45"/>
        <v/>
      </c>
      <c r="X215" s="74" t="str">
        <f t="shared" si="43"/>
        <v/>
      </c>
      <c r="Y215" s="74" t="str">
        <f t="shared" si="43"/>
        <v/>
      </c>
      <c r="Z215" s="75" t="str">
        <f t="shared" si="43"/>
        <v/>
      </c>
      <c r="AJ215" s="50"/>
      <c r="AK215" s="50"/>
      <c r="AL215" s="50"/>
      <c r="AM215" s="50"/>
      <c r="AN215" s="50"/>
      <c r="AO215" s="50"/>
      <c r="AP215" s="4"/>
    </row>
    <row r="216" spans="3:42" hidden="1">
      <c r="C216" s="86">
        <f t="shared" si="55"/>
        <v>273</v>
      </c>
      <c r="D216" s="87">
        <f t="shared" si="55"/>
        <v>243</v>
      </c>
      <c r="E216" s="87" t="str">
        <f t="shared" si="55"/>
        <v/>
      </c>
      <c r="F216" s="87" t="str">
        <f t="shared" si="55"/>
        <v/>
      </c>
      <c r="G216" s="87" t="str">
        <f t="shared" si="55"/>
        <v/>
      </c>
      <c r="H216" s="7" t="str">
        <f t="shared" si="55"/>
        <v/>
      </c>
      <c r="I216" s="78">
        <f t="shared" si="48"/>
        <v>170</v>
      </c>
      <c r="J216" s="74">
        <f t="shared" si="51"/>
        <v>171</v>
      </c>
      <c r="K216" s="74">
        <f t="shared" si="49"/>
        <v>178</v>
      </c>
      <c r="L216" s="75">
        <f t="shared" si="50"/>
        <v>183</v>
      </c>
      <c r="M216" s="78">
        <f t="shared" si="54"/>
        <v>292.096</v>
      </c>
      <c r="N216" s="74">
        <f t="shared" si="54"/>
        <v>522.75199999999995</v>
      </c>
      <c r="O216" s="74" t="str">
        <f t="shared" si="54"/>
        <v/>
      </c>
      <c r="P216" s="74" t="str">
        <f t="shared" si="53"/>
        <v/>
      </c>
      <c r="Q216" s="74" t="str">
        <f t="shared" si="53"/>
        <v/>
      </c>
      <c r="R216" s="75" t="str">
        <f t="shared" si="53"/>
        <v/>
      </c>
      <c r="S216" s="73">
        <f>ROUND((8*([1]FSK!$B$25+([1]FSK!$B$26+1)+[1]FSK!$B$27+[1]FSK!$B$28+[1]FSK!$B$30+'UL FRMPL'!L216)/[1]FSK!$B$31)*1000,0)</f>
        <v>31</v>
      </c>
      <c r="U216" s="50">
        <f t="shared" si="45"/>
        <v>4656.0035056967572</v>
      </c>
      <c r="V216" s="74">
        <f t="shared" si="45"/>
        <v>2601.6160626836436</v>
      </c>
      <c r="W216" s="74" t="str">
        <f t="shared" si="45"/>
        <v/>
      </c>
      <c r="X216" s="74" t="str">
        <f t="shared" si="45"/>
        <v/>
      </c>
      <c r="Y216" s="74" t="str">
        <f t="shared" si="45"/>
        <v/>
      </c>
      <c r="Z216" s="75" t="str">
        <f t="shared" si="45"/>
        <v/>
      </c>
      <c r="AJ216" s="50"/>
      <c r="AK216" s="50"/>
      <c r="AL216" s="50"/>
      <c r="AM216" s="50"/>
      <c r="AN216" s="50"/>
      <c r="AO216" s="50"/>
      <c r="AP216" s="4"/>
    </row>
    <row r="217" spans="3:42" hidden="1">
      <c r="C217" s="86">
        <f t="shared" si="55"/>
        <v>278</v>
      </c>
      <c r="D217" s="87">
        <f t="shared" si="55"/>
        <v>243</v>
      </c>
      <c r="E217" s="87" t="str">
        <f t="shared" si="55"/>
        <v/>
      </c>
      <c r="F217" s="87" t="str">
        <f t="shared" si="55"/>
        <v/>
      </c>
      <c r="G217" s="87" t="str">
        <f t="shared" si="55"/>
        <v/>
      </c>
      <c r="H217" s="7" t="str">
        <f t="shared" si="55"/>
        <v/>
      </c>
      <c r="I217" s="78">
        <f t="shared" si="48"/>
        <v>171</v>
      </c>
      <c r="J217" s="74">
        <f t="shared" si="51"/>
        <v>172</v>
      </c>
      <c r="K217" s="74">
        <f t="shared" si="49"/>
        <v>179</v>
      </c>
      <c r="L217" s="75">
        <f t="shared" si="50"/>
        <v>184</v>
      </c>
      <c r="M217" s="78">
        <f t="shared" si="54"/>
        <v>297.21600000000001</v>
      </c>
      <c r="N217" s="74">
        <f t="shared" si="54"/>
        <v>522.75199999999995</v>
      </c>
      <c r="O217" s="74" t="str">
        <f t="shared" si="54"/>
        <v/>
      </c>
      <c r="P217" s="74" t="str">
        <f t="shared" si="53"/>
        <v/>
      </c>
      <c r="Q217" s="74" t="str">
        <f t="shared" si="53"/>
        <v/>
      </c>
      <c r="R217" s="75" t="str">
        <f t="shared" si="53"/>
        <v/>
      </c>
      <c r="S217" s="73">
        <f>ROUND((8*([1]FSK!$B$25+([1]FSK!$B$26+1)+[1]FSK!$B$27+[1]FSK!$B$28+[1]FSK!$B$30+'UL FRMPL'!L217)/[1]FSK!$B$31)*1000,0)</f>
        <v>31</v>
      </c>
      <c r="U217" s="50">
        <f t="shared" ref="U217:Z259" si="56">IF($K217&gt;VLOOKUP(C$33,$U$31:$W$38,2),"",$I217*8000/M217)</f>
        <v>4602.7131782945735</v>
      </c>
      <c r="V217" s="74">
        <f t="shared" si="56"/>
        <v>2616.919686581783</v>
      </c>
      <c r="W217" s="74" t="str">
        <f t="shared" si="56"/>
        <v/>
      </c>
      <c r="X217" s="74" t="str">
        <f t="shared" si="56"/>
        <v/>
      </c>
      <c r="Y217" s="74" t="str">
        <f t="shared" si="56"/>
        <v/>
      </c>
      <c r="Z217" s="75" t="str">
        <f t="shared" si="56"/>
        <v/>
      </c>
      <c r="AJ217" s="50"/>
      <c r="AK217" s="50"/>
      <c r="AL217" s="50"/>
      <c r="AM217" s="50"/>
      <c r="AN217" s="50"/>
      <c r="AO217" s="50"/>
      <c r="AP217" s="4"/>
    </row>
    <row r="218" spans="3:42" hidden="1">
      <c r="C218" s="86">
        <f t="shared" si="55"/>
        <v>278</v>
      </c>
      <c r="D218" s="87">
        <f t="shared" si="55"/>
        <v>243</v>
      </c>
      <c r="E218" s="87" t="str">
        <f t="shared" si="55"/>
        <v/>
      </c>
      <c r="F218" s="87" t="str">
        <f t="shared" si="55"/>
        <v/>
      </c>
      <c r="G218" s="87" t="str">
        <f t="shared" si="55"/>
        <v/>
      </c>
      <c r="H218" s="7" t="str">
        <f t="shared" si="55"/>
        <v/>
      </c>
      <c r="I218" s="78">
        <f t="shared" si="48"/>
        <v>172</v>
      </c>
      <c r="J218" s="74">
        <f t="shared" si="51"/>
        <v>173</v>
      </c>
      <c r="K218" s="74">
        <f t="shared" si="49"/>
        <v>180</v>
      </c>
      <c r="L218" s="75">
        <f t="shared" si="50"/>
        <v>185</v>
      </c>
      <c r="M218" s="78">
        <f t="shared" si="54"/>
        <v>297.21600000000001</v>
      </c>
      <c r="N218" s="74">
        <f t="shared" si="54"/>
        <v>522.75199999999995</v>
      </c>
      <c r="O218" s="74" t="str">
        <f t="shared" si="54"/>
        <v/>
      </c>
      <c r="P218" s="74" t="str">
        <f t="shared" si="53"/>
        <v/>
      </c>
      <c r="Q218" s="74" t="str">
        <f t="shared" si="53"/>
        <v/>
      </c>
      <c r="R218" s="75" t="str">
        <f t="shared" si="53"/>
        <v/>
      </c>
      <c r="S218" s="73">
        <f>ROUND((8*([1]FSK!$B$25+([1]FSK!$B$26+1)+[1]FSK!$B$27+[1]FSK!$B$28+[1]FSK!$B$30+'UL FRMPL'!L218)/[1]FSK!$B$31)*1000,0)</f>
        <v>31</v>
      </c>
      <c r="U218" s="50">
        <f t="shared" si="56"/>
        <v>4629.6296296296296</v>
      </c>
      <c r="V218" s="74">
        <f t="shared" si="56"/>
        <v>2632.223310479922</v>
      </c>
      <c r="W218" s="74" t="str">
        <f t="shared" si="56"/>
        <v/>
      </c>
      <c r="X218" s="74" t="str">
        <f t="shared" si="56"/>
        <v/>
      </c>
      <c r="Y218" s="74" t="str">
        <f t="shared" si="56"/>
        <v/>
      </c>
      <c r="Z218" s="75" t="str">
        <f t="shared" si="56"/>
        <v/>
      </c>
      <c r="AJ218" s="50"/>
      <c r="AK218" s="50"/>
      <c r="AL218" s="50"/>
      <c r="AM218" s="50"/>
      <c r="AN218" s="50"/>
      <c r="AO218" s="50"/>
      <c r="AP218" s="4"/>
    </row>
    <row r="219" spans="3:42" hidden="1">
      <c r="C219" s="86">
        <f t="shared" si="55"/>
        <v>278</v>
      </c>
      <c r="D219" s="87">
        <f t="shared" si="55"/>
        <v>243</v>
      </c>
      <c r="E219" s="87" t="str">
        <f t="shared" si="55"/>
        <v/>
      </c>
      <c r="F219" s="87" t="str">
        <f t="shared" si="55"/>
        <v/>
      </c>
      <c r="G219" s="87" t="str">
        <f t="shared" si="55"/>
        <v/>
      </c>
      <c r="H219" s="7" t="str">
        <f t="shared" si="55"/>
        <v/>
      </c>
      <c r="I219" s="78">
        <f t="shared" si="48"/>
        <v>173</v>
      </c>
      <c r="J219" s="74">
        <f t="shared" si="51"/>
        <v>174</v>
      </c>
      <c r="K219" s="74">
        <f t="shared" si="49"/>
        <v>181</v>
      </c>
      <c r="L219" s="75">
        <f t="shared" si="50"/>
        <v>186</v>
      </c>
      <c r="M219" s="78">
        <f t="shared" si="54"/>
        <v>297.21600000000001</v>
      </c>
      <c r="N219" s="74">
        <f t="shared" si="54"/>
        <v>522.75199999999995</v>
      </c>
      <c r="O219" s="74" t="str">
        <f t="shared" si="54"/>
        <v/>
      </c>
      <c r="P219" s="74" t="str">
        <f t="shared" si="53"/>
        <v/>
      </c>
      <c r="Q219" s="74" t="str">
        <f t="shared" si="53"/>
        <v/>
      </c>
      <c r="R219" s="75" t="str">
        <f t="shared" si="53"/>
        <v/>
      </c>
      <c r="S219" s="73">
        <f>ROUND((8*([1]FSK!$B$25+([1]FSK!$B$26+1)+[1]FSK!$B$27+[1]FSK!$B$28+[1]FSK!$B$30+'UL FRMPL'!L219)/[1]FSK!$B$31)*1000,0)</f>
        <v>32</v>
      </c>
      <c r="U219" s="50">
        <f t="shared" si="56"/>
        <v>4656.5460809646856</v>
      </c>
      <c r="V219" s="74">
        <f t="shared" si="56"/>
        <v>2647.526934378061</v>
      </c>
      <c r="W219" s="74" t="str">
        <f t="shared" si="56"/>
        <v/>
      </c>
      <c r="X219" s="74" t="str">
        <f t="shared" si="56"/>
        <v/>
      </c>
      <c r="Y219" s="74" t="str">
        <f t="shared" si="56"/>
        <v/>
      </c>
      <c r="Z219" s="75" t="str">
        <f t="shared" si="56"/>
        <v/>
      </c>
      <c r="AJ219" s="50"/>
      <c r="AK219" s="50"/>
      <c r="AL219" s="50"/>
      <c r="AM219" s="50"/>
      <c r="AN219" s="50"/>
      <c r="AO219" s="50"/>
      <c r="AP219" s="4"/>
    </row>
    <row r="220" spans="3:42" hidden="1">
      <c r="C220" s="86">
        <f t="shared" si="55"/>
        <v>278</v>
      </c>
      <c r="D220" s="87">
        <f t="shared" si="55"/>
        <v>248</v>
      </c>
      <c r="E220" s="87" t="str">
        <f t="shared" si="55"/>
        <v/>
      </c>
      <c r="F220" s="87" t="str">
        <f t="shared" si="55"/>
        <v/>
      </c>
      <c r="G220" s="87" t="str">
        <f t="shared" si="55"/>
        <v/>
      </c>
      <c r="H220" s="7" t="str">
        <f t="shared" si="55"/>
        <v/>
      </c>
      <c r="I220" s="78">
        <f t="shared" si="48"/>
        <v>174</v>
      </c>
      <c r="J220" s="74">
        <f t="shared" si="51"/>
        <v>175</v>
      </c>
      <c r="K220" s="74">
        <f t="shared" si="49"/>
        <v>182</v>
      </c>
      <c r="L220" s="75">
        <f t="shared" si="50"/>
        <v>187</v>
      </c>
      <c r="M220" s="78">
        <f t="shared" si="54"/>
        <v>297.21600000000001</v>
      </c>
      <c r="N220" s="74">
        <f t="shared" si="54"/>
        <v>532.99199999999996</v>
      </c>
      <c r="O220" s="74" t="str">
        <f t="shared" si="54"/>
        <v/>
      </c>
      <c r="P220" s="74" t="str">
        <f t="shared" si="53"/>
        <v/>
      </c>
      <c r="Q220" s="74" t="str">
        <f t="shared" si="53"/>
        <v/>
      </c>
      <c r="R220" s="75" t="str">
        <f t="shared" si="53"/>
        <v/>
      </c>
      <c r="S220" s="73">
        <f>ROUND((8*([1]FSK!$B$25+([1]FSK!$B$26+1)+[1]FSK!$B$27+[1]FSK!$B$28+[1]FSK!$B$30+'UL FRMPL'!L220)/[1]FSK!$B$31)*1000,0)</f>
        <v>32</v>
      </c>
      <c r="U220" s="50">
        <f t="shared" si="56"/>
        <v>4683.4625322997417</v>
      </c>
      <c r="V220" s="74">
        <f t="shared" si="56"/>
        <v>2611.6714697406342</v>
      </c>
      <c r="W220" s="74" t="str">
        <f t="shared" si="56"/>
        <v/>
      </c>
      <c r="X220" s="74" t="str">
        <f t="shared" si="56"/>
        <v/>
      </c>
      <c r="Y220" s="74" t="str">
        <f t="shared" si="56"/>
        <v/>
      </c>
      <c r="Z220" s="75" t="str">
        <f t="shared" si="56"/>
        <v/>
      </c>
      <c r="AJ220" s="50"/>
      <c r="AK220" s="50"/>
      <c r="AL220" s="50"/>
      <c r="AM220" s="50"/>
      <c r="AN220" s="50"/>
      <c r="AO220" s="50"/>
      <c r="AP220" s="4"/>
    </row>
    <row r="221" spans="3:42" hidden="1">
      <c r="C221" s="86">
        <f t="shared" si="55"/>
        <v>283</v>
      </c>
      <c r="D221" s="87">
        <f t="shared" si="55"/>
        <v>248</v>
      </c>
      <c r="E221" s="87" t="str">
        <f t="shared" si="55"/>
        <v/>
      </c>
      <c r="F221" s="87" t="str">
        <f t="shared" si="55"/>
        <v/>
      </c>
      <c r="G221" s="87" t="str">
        <f t="shared" si="55"/>
        <v/>
      </c>
      <c r="H221" s="7" t="str">
        <f t="shared" si="55"/>
        <v/>
      </c>
      <c r="I221" s="78">
        <f t="shared" si="48"/>
        <v>175</v>
      </c>
      <c r="J221" s="74">
        <f t="shared" si="51"/>
        <v>176</v>
      </c>
      <c r="K221" s="74">
        <f t="shared" si="49"/>
        <v>183</v>
      </c>
      <c r="L221" s="75">
        <f t="shared" si="50"/>
        <v>188</v>
      </c>
      <c r="M221" s="78">
        <f t="shared" si="54"/>
        <v>302.33600000000001</v>
      </c>
      <c r="N221" s="74">
        <f t="shared" si="54"/>
        <v>532.99199999999996</v>
      </c>
      <c r="O221" s="74" t="str">
        <f t="shared" si="54"/>
        <v/>
      </c>
      <c r="P221" s="74" t="str">
        <f t="shared" si="53"/>
        <v/>
      </c>
      <c r="Q221" s="74" t="str">
        <f t="shared" si="53"/>
        <v/>
      </c>
      <c r="R221" s="75" t="str">
        <f t="shared" si="53"/>
        <v/>
      </c>
      <c r="S221" s="73">
        <f>ROUND((8*([1]FSK!$B$25+([1]FSK!$B$26+1)+[1]FSK!$B$27+[1]FSK!$B$28+[1]FSK!$B$30+'UL FRMPL'!L221)/[1]FSK!$B$31)*1000,0)</f>
        <v>32</v>
      </c>
      <c r="U221" s="50">
        <f t="shared" si="56"/>
        <v>4630.6096528365788</v>
      </c>
      <c r="V221" s="74">
        <f t="shared" si="56"/>
        <v>2626.681075888569</v>
      </c>
      <c r="W221" s="74" t="str">
        <f t="shared" si="56"/>
        <v/>
      </c>
      <c r="X221" s="74" t="str">
        <f t="shared" si="56"/>
        <v/>
      </c>
      <c r="Y221" s="74" t="str">
        <f t="shared" si="56"/>
        <v/>
      </c>
      <c r="Z221" s="75" t="str">
        <f t="shared" si="56"/>
        <v/>
      </c>
      <c r="AJ221" s="50"/>
      <c r="AK221" s="50"/>
      <c r="AL221" s="50"/>
      <c r="AM221" s="50"/>
      <c r="AN221" s="50"/>
      <c r="AO221" s="50"/>
      <c r="AP221" s="4"/>
    </row>
    <row r="222" spans="3:42" hidden="1">
      <c r="C222" s="86">
        <f t="shared" ref="C222:H237" si="57">IF($K222&gt;VLOOKUP(C$33,$U$31:$W$38,2),"", 8 + MAX(CEILING((8*$L222-4*C$34+28+16*$C$39-20*$C$40)/(4*(C$34-2*IF(C$34&gt;10,1,$C$42))),1)*($C$41+4),0))</f>
        <v>283</v>
      </c>
      <c r="D222" s="87">
        <f t="shared" si="57"/>
        <v>248</v>
      </c>
      <c r="E222" s="87" t="str">
        <f t="shared" si="57"/>
        <v/>
      </c>
      <c r="F222" s="87" t="str">
        <f t="shared" si="57"/>
        <v/>
      </c>
      <c r="G222" s="87" t="str">
        <f t="shared" si="57"/>
        <v/>
      </c>
      <c r="H222" s="7" t="str">
        <f t="shared" si="57"/>
        <v/>
      </c>
      <c r="I222" s="78">
        <f t="shared" si="48"/>
        <v>176</v>
      </c>
      <c r="J222" s="74">
        <f t="shared" si="51"/>
        <v>177</v>
      </c>
      <c r="K222" s="74">
        <f t="shared" si="49"/>
        <v>184</v>
      </c>
      <c r="L222" s="75">
        <f t="shared" si="50"/>
        <v>189</v>
      </c>
      <c r="M222" s="78">
        <f t="shared" si="54"/>
        <v>302.33600000000001</v>
      </c>
      <c r="N222" s="74">
        <f t="shared" si="54"/>
        <v>532.99199999999996</v>
      </c>
      <c r="O222" s="74" t="str">
        <f t="shared" si="54"/>
        <v/>
      </c>
      <c r="P222" s="74" t="str">
        <f t="shared" si="53"/>
        <v/>
      </c>
      <c r="Q222" s="74" t="str">
        <f t="shared" si="53"/>
        <v/>
      </c>
      <c r="R222" s="75" t="str">
        <f t="shared" si="53"/>
        <v/>
      </c>
      <c r="S222" s="73">
        <f>ROUND((8*([1]FSK!$B$25+([1]FSK!$B$26+1)+[1]FSK!$B$27+[1]FSK!$B$28+[1]FSK!$B$30+'UL FRMPL'!L222)/[1]FSK!$B$31)*1000,0)</f>
        <v>32</v>
      </c>
      <c r="U222" s="50">
        <f t="shared" si="56"/>
        <v>4657.070279424217</v>
      </c>
      <c r="V222" s="74">
        <f t="shared" si="56"/>
        <v>2641.6906820365034</v>
      </c>
      <c r="W222" s="74" t="str">
        <f t="shared" si="56"/>
        <v/>
      </c>
      <c r="X222" s="74" t="str">
        <f t="shared" si="56"/>
        <v/>
      </c>
      <c r="Y222" s="74" t="str">
        <f t="shared" si="56"/>
        <v/>
      </c>
      <c r="Z222" s="75" t="str">
        <f t="shared" si="56"/>
        <v/>
      </c>
      <c r="AJ222" s="50"/>
      <c r="AK222" s="50"/>
      <c r="AL222" s="50"/>
      <c r="AM222" s="50"/>
      <c r="AN222" s="50"/>
      <c r="AO222" s="50"/>
      <c r="AP222" s="4"/>
    </row>
    <row r="223" spans="3:42" hidden="1">
      <c r="C223" s="86">
        <f t="shared" si="57"/>
        <v>283</v>
      </c>
      <c r="D223" s="87">
        <f t="shared" si="57"/>
        <v>248</v>
      </c>
      <c r="E223" s="87" t="str">
        <f t="shared" si="57"/>
        <v/>
      </c>
      <c r="F223" s="87" t="str">
        <f t="shared" si="57"/>
        <v/>
      </c>
      <c r="G223" s="87" t="str">
        <f t="shared" si="57"/>
        <v/>
      </c>
      <c r="H223" s="7" t="str">
        <f t="shared" si="57"/>
        <v/>
      </c>
      <c r="I223" s="78">
        <f t="shared" si="48"/>
        <v>177</v>
      </c>
      <c r="J223" s="74">
        <f t="shared" si="51"/>
        <v>178</v>
      </c>
      <c r="K223" s="74">
        <f t="shared" si="49"/>
        <v>185</v>
      </c>
      <c r="L223" s="75">
        <f t="shared" si="50"/>
        <v>190</v>
      </c>
      <c r="M223" s="78">
        <f t="shared" si="54"/>
        <v>302.33600000000001</v>
      </c>
      <c r="N223" s="74">
        <f t="shared" si="54"/>
        <v>532.99199999999996</v>
      </c>
      <c r="O223" s="74" t="str">
        <f t="shared" si="54"/>
        <v/>
      </c>
      <c r="P223" s="74" t="str">
        <f t="shared" si="53"/>
        <v/>
      </c>
      <c r="Q223" s="74" t="str">
        <f t="shared" si="53"/>
        <v/>
      </c>
      <c r="R223" s="75" t="str">
        <f t="shared" si="53"/>
        <v/>
      </c>
      <c r="S223" s="73">
        <f>ROUND((8*([1]FSK!$B$25+([1]FSK!$B$26+1)+[1]FSK!$B$27+[1]FSK!$B$28+[1]FSK!$B$30+'UL FRMPL'!L223)/[1]FSK!$B$31)*1000,0)</f>
        <v>32</v>
      </c>
      <c r="U223" s="50">
        <f t="shared" si="56"/>
        <v>4683.5309060118543</v>
      </c>
      <c r="V223" s="74">
        <f t="shared" si="56"/>
        <v>2656.7002881844383</v>
      </c>
      <c r="W223" s="74" t="str">
        <f t="shared" si="56"/>
        <v/>
      </c>
      <c r="X223" s="74" t="str">
        <f t="shared" si="56"/>
        <v/>
      </c>
      <c r="Y223" s="74" t="str">
        <f t="shared" si="56"/>
        <v/>
      </c>
      <c r="Z223" s="75" t="str">
        <f t="shared" si="56"/>
        <v/>
      </c>
      <c r="AJ223" s="50"/>
      <c r="AK223" s="50"/>
      <c r="AL223" s="50"/>
      <c r="AM223" s="50"/>
      <c r="AN223" s="50"/>
      <c r="AO223" s="50"/>
      <c r="AP223" s="4"/>
    </row>
    <row r="224" spans="3:42" hidden="1">
      <c r="C224" s="86">
        <f t="shared" si="57"/>
        <v>288</v>
      </c>
      <c r="D224" s="87">
        <f t="shared" si="57"/>
        <v>253</v>
      </c>
      <c r="E224" s="87" t="str">
        <f t="shared" si="57"/>
        <v/>
      </c>
      <c r="F224" s="87" t="str">
        <f t="shared" si="57"/>
        <v/>
      </c>
      <c r="G224" s="87" t="str">
        <f t="shared" si="57"/>
        <v/>
      </c>
      <c r="H224" s="7" t="str">
        <f t="shared" si="57"/>
        <v/>
      </c>
      <c r="I224" s="78">
        <f t="shared" si="48"/>
        <v>178</v>
      </c>
      <c r="J224" s="74">
        <f t="shared" si="51"/>
        <v>179</v>
      </c>
      <c r="K224" s="74">
        <f t="shared" si="49"/>
        <v>186</v>
      </c>
      <c r="L224" s="75">
        <f t="shared" si="50"/>
        <v>191</v>
      </c>
      <c r="M224" s="78">
        <f t="shared" si="54"/>
        <v>307.45600000000002</v>
      </c>
      <c r="N224" s="74">
        <f t="shared" si="54"/>
        <v>543.23199999999997</v>
      </c>
      <c r="O224" s="74" t="str">
        <f t="shared" si="54"/>
        <v/>
      </c>
      <c r="P224" s="74" t="str">
        <f t="shared" si="53"/>
        <v/>
      </c>
      <c r="Q224" s="74" t="str">
        <f t="shared" si="53"/>
        <v/>
      </c>
      <c r="R224" s="75" t="str">
        <f t="shared" si="53"/>
        <v/>
      </c>
      <c r="S224" s="73">
        <f>ROUND((8*([1]FSK!$B$25+([1]FSK!$B$26+1)+[1]FSK!$B$27+[1]FSK!$B$28+[1]FSK!$B$30+'UL FRMPL'!L224)/[1]FSK!$B$31)*1000,0)</f>
        <v>32</v>
      </c>
      <c r="U224" s="50">
        <f t="shared" si="56"/>
        <v>4631.5570358034965</v>
      </c>
      <c r="V224" s="74">
        <f t="shared" si="56"/>
        <v>2621.3477851083885</v>
      </c>
      <c r="W224" s="74" t="str">
        <f t="shared" si="56"/>
        <v/>
      </c>
      <c r="X224" s="74" t="str">
        <f t="shared" si="56"/>
        <v/>
      </c>
      <c r="Y224" s="74" t="str">
        <f t="shared" si="56"/>
        <v/>
      </c>
      <c r="Z224" s="75" t="str">
        <f t="shared" si="56"/>
        <v/>
      </c>
      <c r="AJ224" s="50"/>
      <c r="AK224" s="50"/>
      <c r="AL224" s="50"/>
      <c r="AM224" s="50"/>
      <c r="AN224" s="50"/>
      <c r="AO224" s="50"/>
      <c r="AP224" s="4"/>
    </row>
    <row r="225" spans="3:42" hidden="1">
      <c r="C225" s="86">
        <f t="shared" si="57"/>
        <v>288</v>
      </c>
      <c r="D225" s="87">
        <f t="shared" si="57"/>
        <v>253</v>
      </c>
      <c r="E225" s="87" t="str">
        <f t="shared" si="57"/>
        <v/>
      </c>
      <c r="F225" s="87" t="str">
        <f t="shared" si="57"/>
        <v/>
      </c>
      <c r="G225" s="87" t="str">
        <f t="shared" si="57"/>
        <v/>
      </c>
      <c r="H225" s="7" t="str">
        <f t="shared" si="57"/>
        <v/>
      </c>
      <c r="I225" s="78">
        <f t="shared" si="48"/>
        <v>179</v>
      </c>
      <c r="J225" s="74">
        <f t="shared" si="51"/>
        <v>180</v>
      </c>
      <c r="K225" s="74">
        <f t="shared" si="49"/>
        <v>187</v>
      </c>
      <c r="L225" s="75">
        <f t="shared" si="50"/>
        <v>192</v>
      </c>
      <c r="M225" s="78">
        <f t="shared" si="54"/>
        <v>307.45600000000002</v>
      </c>
      <c r="N225" s="74">
        <f t="shared" si="54"/>
        <v>543.23199999999997</v>
      </c>
      <c r="O225" s="74" t="str">
        <f t="shared" si="54"/>
        <v/>
      </c>
      <c r="P225" s="74" t="str">
        <f t="shared" si="53"/>
        <v/>
      </c>
      <c r="Q225" s="74" t="str">
        <f t="shared" si="53"/>
        <v/>
      </c>
      <c r="R225" s="75" t="str">
        <f t="shared" si="53"/>
        <v/>
      </c>
      <c r="S225" s="73">
        <f>ROUND((8*([1]FSK!$B$25+([1]FSK!$B$26+1)+[1]FSK!$B$27+[1]FSK!$B$28+[1]FSK!$B$30+'UL FRMPL'!L225)/[1]FSK!$B$31)*1000,0)</f>
        <v>32</v>
      </c>
      <c r="U225" s="50">
        <f t="shared" si="56"/>
        <v>4657.5770191507072</v>
      </c>
      <c r="V225" s="74">
        <f t="shared" si="56"/>
        <v>2636.0744580584355</v>
      </c>
      <c r="W225" s="74" t="str">
        <f t="shared" si="56"/>
        <v/>
      </c>
      <c r="X225" s="74" t="str">
        <f t="shared" si="56"/>
        <v/>
      </c>
      <c r="Y225" s="74" t="str">
        <f t="shared" si="56"/>
        <v/>
      </c>
      <c r="Z225" s="75" t="str">
        <f t="shared" si="56"/>
        <v/>
      </c>
      <c r="AJ225" s="50"/>
      <c r="AK225" s="50"/>
      <c r="AL225" s="50"/>
      <c r="AM225" s="50"/>
      <c r="AN225" s="50"/>
      <c r="AO225" s="50"/>
      <c r="AP225" s="4"/>
    </row>
    <row r="226" spans="3:42" hidden="1">
      <c r="C226" s="86">
        <f t="shared" si="57"/>
        <v>288</v>
      </c>
      <c r="D226" s="87">
        <f t="shared" si="57"/>
        <v>253</v>
      </c>
      <c r="E226" s="87" t="str">
        <f t="shared" si="57"/>
        <v/>
      </c>
      <c r="F226" s="87" t="str">
        <f t="shared" si="57"/>
        <v/>
      </c>
      <c r="G226" s="87" t="str">
        <f t="shared" si="57"/>
        <v/>
      </c>
      <c r="H226" s="7" t="str">
        <f t="shared" si="57"/>
        <v/>
      </c>
      <c r="I226" s="78">
        <f t="shared" si="48"/>
        <v>180</v>
      </c>
      <c r="J226" s="74">
        <f t="shared" si="51"/>
        <v>181</v>
      </c>
      <c r="K226" s="74">
        <f t="shared" si="49"/>
        <v>188</v>
      </c>
      <c r="L226" s="75">
        <f t="shared" si="50"/>
        <v>193</v>
      </c>
      <c r="M226" s="78">
        <f t="shared" si="54"/>
        <v>307.45600000000002</v>
      </c>
      <c r="N226" s="74">
        <f t="shared" si="54"/>
        <v>543.23199999999997</v>
      </c>
      <c r="O226" s="74" t="str">
        <f t="shared" si="54"/>
        <v/>
      </c>
      <c r="P226" s="74" t="str">
        <f t="shared" si="53"/>
        <v/>
      </c>
      <c r="Q226" s="74" t="str">
        <f t="shared" si="53"/>
        <v/>
      </c>
      <c r="R226" s="75" t="str">
        <f t="shared" si="53"/>
        <v/>
      </c>
      <c r="S226" s="73">
        <f>ROUND((8*([1]FSK!$B$25+([1]FSK!$B$26+1)+[1]FSK!$B$27+[1]FSK!$B$28+[1]FSK!$B$30+'UL FRMPL'!L226)/[1]FSK!$B$31)*1000,0)</f>
        <v>33</v>
      </c>
      <c r="U226" s="50">
        <f t="shared" si="56"/>
        <v>4683.5970024979179</v>
      </c>
      <c r="V226" s="74">
        <f t="shared" si="56"/>
        <v>2650.8011310084826</v>
      </c>
      <c r="W226" s="74" t="str">
        <f t="shared" si="56"/>
        <v/>
      </c>
      <c r="X226" s="74" t="str">
        <f t="shared" si="56"/>
        <v/>
      </c>
      <c r="Y226" s="74" t="str">
        <f t="shared" si="56"/>
        <v/>
      </c>
      <c r="Z226" s="75" t="str">
        <f t="shared" si="56"/>
        <v/>
      </c>
      <c r="AJ226" s="50"/>
      <c r="AK226" s="50"/>
      <c r="AL226" s="50"/>
      <c r="AM226" s="50"/>
      <c r="AN226" s="50"/>
      <c r="AO226" s="50"/>
      <c r="AP226" s="4"/>
    </row>
    <row r="227" spans="3:42" hidden="1">
      <c r="C227" s="86">
        <f t="shared" si="57"/>
        <v>288</v>
      </c>
      <c r="D227" s="87">
        <f t="shared" si="57"/>
        <v>253</v>
      </c>
      <c r="E227" s="87" t="str">
        <f t="shared" si="57"/>
        <v/>
      </c>
      <c r="F227" s="87" t="str">
        <f t="shared" si="57"/>
        <v/>
      </c>
      <c r="G227" s="87" t="str">
        <f t="shared" si="57"/>
        <v/>
      </c>
      <c r="H227" s="7" t="str">
        <f t="shared" si="57"/>
        <v/>
      </c>
      <c r="I227" s="78">
        <f t="shared" si="48"/>
        <v>181</v>
      </c>
      <c r="J227" s="74">
        <f t="shared" si="51"/>
        <v>182</v>
      </c>
      <c r="K227" s="74">
        <f t="shared" si="49"/>
        <v>189</v>
      </c>
      <c r="L227" s="75">
        <f t="shared" si="50"/>
        <v>194</v>
      </c>
      <c r="M227" s="78">
        <f t="shared" si="54"/>
        <v>307.45600000000002</v>
      </c>
      <c r="N227" s="74">
        <f t="shared" si="54"/>
        <v>543.23199999999997</v>
      </c>
      <c r="O227" s="74" t="str">
        <f t="shared" si="54"/>
        <v/>
      </c>
      <c r="P227" s="74" t="str">
        <f t="shared" si="53"/>
        <v/>
      </c>
      <c r="Q227" s="74" t="str">
        <f t="shared" si="53"/>
        <v/>
      </c>
      <c r="R227" s="75" t="str">
        <f t="shared" si="53"/>
        <v/>
      </c>
      <c r="S227" s="73">
        <f>ROUND((8*([1]FSK!$B$25+([1]FSK!$B$26+1)+[1]FSK!$B$27+[1]FSK!$B$28+[1]FSK!$B$30+'UL FRMPL'!L227)/[1]FSK!$B$31)*1000,0)</f>
        <v>33</v>
      </c>
      <c r="U227" s="50">
        <f t="shared" si="56"/>
        <v>4709.6169858451285</v>
      </c>
      <c r="V227" s="74">
        <f t="shared" si="56"/>
        <v>2665.5278039585301</v>
      </c>
      <c r="W227" s="74" t="str">
        <f t="shared" si="56"/>
        <v/>
      </c>
      <c r="X227" s="74" t="str">
        <f t="shared" si="56"/>
        <v/>
      </c>
      <c r="Y227" s="74" t="str">
        <f t="shared" si="56"/>
        <v/>
      </c>
      <c r="Z227" s="75" t="str">
        <f t="shared" si="56"/>
        <v/>
      </c>
      <c r="AJ227" s="50"/>
      <c r="AK227" s="50"/>
      <c r="AL227" s="50"/>
      <c r="AM227" s="50"/>
      <c r="AN227" s="50"/>
      <c r="AO227" s="50"/>
      <c r="AP227" s="4"/>
    </row>
    <row r="228" spans="3:42" hidden="1">
      <c r="C228" s="86">
        <f t="shared" si="57"/>
        <v>293</v>
      </c>
      <c r="D228" s="87">
        <f t="shared" si="57"/>
        <v>258</v>
      </c>
      <c r="E228" s="87" t="str">
        <f t="shared" si="57"/>
        <v/>
      </c>
      <c r="F228" s="87" t="str">
        <f t="shared" si="57"/>
        <v/>
      </c>
      <c r="G228" s="87" t="str">
        <f t="shared" si="57"/>
        <v/>
      </c>
      <c r="H228" s="7" t="str">
        <f t="shared" si="57"/>
        <v/>
      </c>
      <c r="I228" s="78">
        <f t="shared" si="48"/>
        <v>182</v>
      </c>
      <c r="J228" s="74">
        <f t="shared" si="51"/>
        <v>183</v>
      </c>
      <c r="K228" s="74">
        <f t="shared" si="49"/>
        <v>190</v>
      </c>
      <c r="L228" s="75">
        <f t="shared" si="50"/>
        <v>195</v>
      </c>
      <c r="M228" s="78">
        <f t="shared" si="54"/>
        <v>312.57599999999996</v>
      </c>
      <c r="N228" s="74">
        <f t="shared" si="54"/>
        <v>553.47199999999998</v>
      </c>
      <c r="O228" s="74" t="str">
        <f t="shared" si="54"/>
        <v/>
      </c>
      <c r="P228" s="74" t="str">
        <f t="shared" si="53"/>
        <v/>
      </c>
      <c r="Q228" s="74" t="str">
        <f t="shared" si="53"/>
        <v/>
      </c>
      <c r="R228" s="75" t="str">
        <f t="shared" si="53"/>
        <v/>
      </c>
      <c r="S228" s="73">
        <f>ROUND((8*([1]FSK!$B$25+([1]FSK!$B$26+1)+[1]FSK!$B$27+[1]FSK!$B$28+[1]FSK!$B$30+'UL FRMPL'!L228)/[1]FSK!$B$31)*1000,0)</f>
        <v>33</v>
      </c>
      <c r="U228" s="50">
        <f t="shared" si="56"/>
        <v>4658.0671580671587</v>
      </c>
      <c r="V228" s="74">
        <f t="shared" si="56"/>
        <v>2630.6660499537466</v>
      </c>
      <c r="W228" s="74" t="str">
        <f t="shared" si="56"/>
        <v/>
      </c>
      <c r="X228" s="74" t="str">
        <f t="shared" si="56"/>
        <v/>
      </c>
      <c r="Y228" s="74" t="str">
        <f t="shared" si="56"/>
        <v/>
      </c>
      <c r="Z228" s="75" t="str">
        <f t="shared" si="56"/>
        <v/>
      </c>
      <c r="AJ228" s="50"/>
      <c r="AK228" s="50"/>
      <c r="AL228" s="50"/>
      <c r="AM228" s="50"/>
      <c r="AN228" s="50"/>
      <c r="AO228" s="50"/>
      <c r="AP228" s="4"/>
    </row>
    <row r="229" spans="3:42" hidden="1">
      <c r="C229" s="86">
        <f t="shared" si="57"/>
        <v>293</v>
      </c>
      <c r="D229" s="87">
        <f t="shared" si="57"/>
        <v>258</v>
      </c>
      <c r="E229" s="87" t="str">
        <f t="shared" si="57"/>
        <v/>
      </c>
      <c r="F229" s="87" t="str">
        <f t="shared" si="57"/>
        <v/>
      </c>
      <c r="G229" s="87" t="str">
        <f t="shared" si="57"/>
        <v/>
      </c>
      <c r="H229" s="7" t="str">
        <f t="shared" si="57"/>
        <v/>
      </c>
      <c r="I229" s="78">
        <f t="shared" si="48"/>
        <v>183</v>
      </c>
      <c r="J229" s="74">
        <f t="shared" si="51"/>
        <v>184</v>
      </c>
      <c r="K229" s="74">
        <f t="shared" si="49"/>
        <v>191</v>
      </c>
      <c r="L229" s="75">
        <f t="shared" si="50"/>
        <v>196</v>
      </c>
      <c r="M229" s="78">
        <f t="shared" si="54"/>
        <v>312.57599999999996</v>
      </c>
      <c r="N229" s="74">
        <f t="shared" si="54"/>
        <v>553.47199999999998</v>
      </c>
      <c r="O229" s="74" t="str">
        <f t="shared" si="54"/>
        <v/>
      </c>
      <c r="P229" s="74" t="str">
        <f t="shared" si="53"/>
        <v/>
      </c>
      <c r="Q229" s="74" t="str">
        <f t="shared" si="53"/>
        <v/>
      </c>
      <c r="R229" s="75" t="str">
        <f t="shared" si="53"/>
        <v/>
      </c>
      <c r="S229" s="73">
        <f>ROUND((8*([1]FSK!$B$25+([1]FSK!$B$26+1)+[1]FSK!$B$27+[1]FSK!$B$28+[1]FSK!$B$30+'UL FRMPL'!L229)/[1]FSK!$B$31)*1000,0)</f>
        <v>33</v>
      </c>
      <c r="U229" s="50">
        <f t="shared" si="56"/>
        <v>4683.6609336609345</v>
      </c>
      <c r="V229" s="74">
        <f t="shared" si="56"/>
        <v>2645.1202590194266</v>
      </c>
      <c r="W229" s="74" t="str">
        <f t="shared" si="56"/>
        <v/>
      </c>
      <c r="X229" s="74" t="str">
        <f t="shared" si="56"/>
        <v/>
      </c>
      <c r="Y229" s="74" t="str">
        <f t="shared" si="56"/>
        <v/>
      </c>
      <c r="Z229" s="75" t="str">
        <f t="shared" si="56"/>
        <v/>
      </c>
      <c r="AJ229" s="50"/>
      <c r="AK229" s="50"/>
      <c r="AL229" s="50"/>
      <c r="AM229" s="50"/>
      <c r="AN229" s="50"/>
      <c r="AO229" s="50"/>
      <c r="AP229" s="4"/>
    </row>
    <row r="230" spans="3:42" hidden="1">
      <c r="C230" s="86">
        <f t="shared" si="57"/>
        <v>293</v>
      </c>
      <c r="D230" s="87">
        <f t="shared" si="57"/>
        <v>258</v>
      </c>
      <c r="E230" s="87" t="str">
        <f t="shared" si="57"/>
        <v/>
      </c>
      <c r="F230" s="87" t="str">
        <f t="shared" si="57"/>
        <v/>
      </c>
      <c r="G230" s="87" t="str">
        <f t="shared" si="57"/>
        <v/>
      </c>
      <c r="H230" s="7" t="str">
        <f t="shared" si="57"/>
        <v/>
      </c>
      <c r="I230" s="78">
        <f t="shared" si="48"/>
        <v>184</v>
      </c>
      <c r="J230" s="74">
        <f t="shared" si="51"/>
        <v>185</v>
      </c>
      <c r="K230" s="74">
        <f t="shared" si="49"/>
        <v>192</v>
      </c>
      <c r="L230" s="75">
        <f t="shared" si="50"/>
        <v>197</v>
      </c>
      <c r="M230" s="78">
        <f t="shared" si="54"/>
        <v>312.57599999999996</v>
      </c>
      <c r="N230" s="74">
        <f t="shared" si="54"/>
        <v>553.47199999999998</v>
      </c>
      <c r="O230" s="74" t="str">
        <f t="shared" si="54"/>
        <v/>
      </c>
      <c r="P230" s="74" t="str">
        <f t="shared" si="53"/>
        <v/>
      </c>
      <c r="Q230" s="74" t="str">
        <f t="shared" si="53"/>
        <v/>
      </c>
      <c r="R230" s="75" t="str">
        <f t="shared" si="53"/>
        <v/>
      </c>
      <c r="S230" s="73">
        <f>ROUND((8*([1]FSK!$B$25+([1]FSK!$B$26+1)+[1]FSK!$B$27+[1]FSK!$B$28+[1]FSK!$B$30+'UL FRMPL'!L230)/[1]FSK!$B$31)*1000,0)</f>
        <v>33</v>
      </c>
      <c r="U230" s="50">
        <f t="shared" si="56"/>
        <v>4709.2547092547102</v>
      </c>
      <c r="V230" s="74">
        <f t="shared" si="56"/>
        <v>2659.5744680851067</v>
      </c>
      <c r="W230" s="74" t="str">
        <f t="shared" si="56"/>
        <v/>
      </c>
      <c r="X230" s="74" t="str">
        <f t="shared" si="56"/>
        <v/>
      </c>
      <c r="Y230" s="74" t="str">
        <f t="shared" si="56"/>
        <v/>
      </c>
      <c r="Z230" s="75" t="str">
        <f t="shared" si="56"/>
        <v/>
      </c>
      <c r="AJ230" s="50"/>
      <c r="AK230" s="50"/>
      <c r="AL230" s="50"/>
      <c r="AM230" s="50"/>
      <c r="AN230" s="50"/>
      <c r="AO230" s="50"/>
      <c r="AP230" s="4"/>
    </row>
    <row r="231" spans="3:42" hidden="1">
      <c r="C231" s="86">
        <f t="shared" si="57"/>
        <v>298</v>
      </c>
      <c r="D231" s="87">
        <f t="shared" si="57"/>
        <v>258</v>
      </c>
      <c r="E231" s="87" t="str">
        <f t="shared" si="57"/>
        <v/>
      </c>
      <c r="F231" s="87" t="str">
        <f t="shared" si="57"/>
        <v/>
      </c>
      <c r="G231" s="87" t="str">
        <f t="shared" si="57"/>
        <v/>
      </c>
      <c r="H231" s="7" t="str">
        <f t="shared" si="57"/>
        <v/>
      </c>
      <c r="I231" s="78">
        <f t="shared" si="48"/>
        <v>185</v>
      </c>
      <c r="J231" s="74">
        <f t="shared" si="51"/>
        <v>186</v>
      </c>
      <c r="K231" s="74">
        <f t="shared" si="49"/>
        <v>193</v>
      </c>
      <c r="L231" s="75">
        <f t="shared" si="50"/>
        <v>198</v>
      </c>
      <c r="M231" s="78">
        <f t="shared" si="54"/>
        <v>317.69599999999997</v>
      </c>
      <c r="N231" s="74">
        <f t="shared" si="54"/>
        <v>553.47199999999998</v>
      </c>
      <c r="O231" s="74" t="str">
        <f t="shared" si="54"/>
        <v/>
      </c>
      <c r="P231" s="74" t="str">
        <f t="shared" si="53"/>
        <v/>
      </c>
      <c r="Q231" s="74" t="str">
        <f t="shared" si="53"/>
        <v/>
      </c>
      <c r="R231" s="75" t="str">
        <f t="shared" si="53"/>
        <v/>
      </c>
      <c r="S231" s="73">
        <f>ROUND((8*([1]FSK!$B$25+([1]FSK!$B$26+1)+[1]FSK!$B$27+[1]FSK!$B$28+[1]FSK!$B$30+'UL FRMPL'!L231)/[1]FSK!$B$31)*1000,0)</f>
        <v>33</v>
      </c>
      <c r="U231" s="50">
        <f t="shared" si="56"/>
        <v>4658.5414987912982</v>
      </c>
      <c r="V231" s="74">
        <f t="shared" si="56"/>
        <v>2674.0286771507863</v>
      </c>
      <c r="W231" s="74" t="str">
        <f t="shared" si="56"/>
        <v/>
      </c>
      <c r="X231" s="74" t="str">
        <f t="shared" si="56"/>
        <v/>
      </c>
      <c r="Y231" s="74" t="str">
        <f t="shared" si="56"/>
        <v/>
      </c>
      <c r="Z231" s="75" t="str">
        <f t="shared" si="56"/>
        <v/>
      </c>
      <c r="AJ231" s="50"/>
      <c r="AK231" s="50"/>
      <c r="AL231" s="50"/>
      <c r="AM231" s="50"/>
      <c r="AN231" s="50"/>
      <c r="AO231" s="50"/>
      <c r="AP231" s="4"/>
    </row>
    <row r="232" spans="3:42" hidden="1">
      <c r="C232" s="86">
        <f t="shared" si="57"/>
        <v>298</v>
      </c>
      <c r="D232" s="87">
        <f t="shared" si="57"/>
        <v>263</v>
      </c>
      <c r="E232" s="87" t="str">
        <f t="shared" si="57"/>
        <v/>
      </c>
      <c r="F232" s="87" t="str">
        <f t="shared" si="57"/>
        <v/>
      </c>
      <c r="G232" s="87" t="str">
        <f t="shared" si="57"/>
        <v/>
      </c>
      <c r="H232" s="7" t="str">
        <f t="shared" si="57"/>
        <v/>
      </c>
      <c r="I232" s="78">
        <f t="shared" si="48"/>
        <v>186</v>
      </c>
      <c r="J232" s="74">
        <f t="shared" si="51"/>
        <v>187</v>
      </c>
      <c r="K232" s="74">
        <f t="shared" si="49"/>
        <v>194</v>
      </c>
      <c r="L232" s="75">
        <f t="shared" si="50"/>
        <v>199</v>
      </c>
      <c r="M232" s="78">
        <f t="shared" si="54"/>
        <v>317.69599999999997</v>
      </c>
      <c r="N232" s="74">
        <f t="shared" si="54"/>
        <v>563.71199999999999</v>
      </c>
      <c r="O232" s="74" t="str">
        <f t="shared" si="54"/>
        <v/>
      </c>
      <c r="P232" s="74" t="str">
        <f t="shared" si="53"/>
        <v/>
      </c>
      <c r="Q232" s="74" t="str">
        <f t="shared" si="53"/>
        <v/>
      </c>
      <c r="R232" s="75" t="str">
        <f t="shared" si="53"/>
        <v/>
      </c>
      <c r="S232" s="73">
        <f>ROUND((8*([1]FSK!$B$25+([1]FSK!$B$26+1)+[1]FSK!$B$27+[1]FSK!$B$28+[1]FSK!$B$30+'UL FRMPL'!L232)/[1]FSK!$B$31)*1000,0)</f>
        <v>34</v>
      </c>
      <c r="U232" s="50">
        <f t="shared" si="56"/>
        <v>4683.7228041901699</v>
      </c>
      <c r="V232" s="74">
        <f t="shared" si="56"/>
        <v>2639.6457765667574</v>
      </c>
      <c r="W232" s="74" t="str">
        <f t="shared" si="56"/>
        <v/>
      </c>
      <c r="X232" s="74" t="str">
        <f t="shared" si="56"/>
        <v/>
      </c>
      <c r="Y232" s="74" t="str">
        <f t="shared" si="56"/>
        <v/>
      </c>
      <c r="Z232" s="75" t="str">
        <f t="shared" si="56"/>
        <v/>
      </c>
      <c r="AJ232" s="50"/>
      <c r="AK232" s="50"/>
      <c r="AL232" s="50"/>
      <c r="AM232" s="50"/>
      <c r="AN232" s="50"/>
      <c r="AO232" s="50"/>
      <c r="AP232" s="4"/>
    </row>
    <row r="233" spans="3:42" hidden="1">
      <c r="C233" s="86">
        <f t="shared" si="57"/>
        <v>298</v>
      </c>
      <c r="D233" s="87">
        <f t="shared" si="57"/>
        <v>263</v>
      </c>
      <c r="E233" s="87" t="str">
        <f t="shared" si="57"/>
        <v/>
      </c>
      <c r="F233" s="87" t="str">
        <f t="shared" si="57"/>
        <v/>
      </c>
      <c r="G233" s="87" t="str">
        <f t="shared" si="57"/>
        <v/>
      </c>
      <c r="H233" s="7" t="str">
        <f t="shared" si="57"/>
        <v/>
      </c>
      <c r="I233" s="78">
        <f t="shared" si="48"/>
        <v>187</v>
      </c>
      <c r="J233" s="74">
        <f t="shared" si="51"/>
        <v>188</v>
      </c>
      <c r="K233" s="74">
        <f t="shared" si="49"/>
        <v>195</v>
      </c>
      <c r="L233" s="75">
        <f t="shared" si="50"/>
        <v>200</v>
      </c>
      <c r="M233" s="78">
        <f t="shared" si="54"/>
        <v>317.69599999999997</v>
      </c>
      <c r="N233" s="74">
        <f t="shared" si="54"/>
        <v>563.71199999999999</v>
      </c>
      <c r="O233" s="74" t="str">
        <f t="shared" si="54"/>
        <v/>
      </c>
      <c r="P233" s="74" t="str">
        <f t="shared" si="53"/>
        <v/>
      </c>
      <c r="Q233" s="74" t="str">
        <f t="shared" si="53"/>
        <v/>
      </c>
      <c r="R233" s="75" t="str">
        <f t="shared" si="53"/>
        <v/>
      </c>
      <c r="S233" s="73">
        <f>ROUND((8*([1]FSK!$B$25+([1]FSK!$B$26+1)+[1]FSK!$B$27+[1]FSK!$B$28+[1]FSK!$B$30+'UL FRMPL'!L233)/[1]FSK!$B$31)*1000,0)</f>
        <v>34</v>
      </c>
      <c r="U233" s="50">
        <f t="shared" si="56"/>
        <v>4708.9041095890416</v>
      </c>
      <c r="V233" s="74">
        <f t="shared" si="56"/>
        <v>2653.8374205267937</v>
      </c>
      <c r="W233" s="74" t="str">
        <f t="shared" si="56"/>
        <v/>
      </c>
      <c r="X233" s="74" t="str">
        <f t="shared" si="56"/>
        <v/>
      </c>
      <c r="Y233" s="74" t="str">
        <f t="shared" si="56"/>
        <v/>
      </c>
      <c r="Z233" s="75" t="str">
        <f t="shared" si="56"/>
        <v/>
      </c>
      <c r="AJ233" s="50"/>
      <c r="AK233" s="50"/>
      <c r="AL233" s="50"/>
      <c r="AM233" s="50"/>
      <c r="AN233" s="50"/>
      <c r="AO233" s="50"/>
      <c r="AP233" s="4"/>
    </row>
    <row r="234" spans="3:42" hidden="1">
      <c r="C234" s="86">
        <f t="shared" si="57"/>
        <v>298</v>
      </c>
      <c r="D234" s="87">
        <f t="shared" si="57"/>
        <v>263</v>
      </c>
      <c r="E234" s="87" t="str">
        <f t="shared" si="57"/>
        <v/>
      </c>
      <c r="F234" s="87" t="str">
        <f t="shared" si="57"/>
        <v/>
      </c>
      <c r="G234" s="87" t="str">
        <f t="shared" si="57"/>
        <v/>
      </c>
      <c r="H234" s="7" t="str">
        <f t="shared" si="57"/>
        <v/>
      </c>
      <c r="I234" s="78">
        <f t="shared" si="48"/>
        <v>188</v>
      </c>
      <c r="J234" s="74">
        <f t="shared" si="51"/>
        <v>189</v>
      </c>
      <c r="K234" s="74">
        <f t="shared" si="49"/>
        <v>196</v>
      </c>
      <c r="L234" s="75">
        <f t="shared" si="50"/>
        <v>201</v>
      </c>
      <c r="M234" s="78">
        <f t="shared" si="54"/>
        <v>317.69599999999997</v>
      </c>
      <c r="N234" s="74">
        <f t="shared" si="54"/>
        <v>563.71199999999999</v>
      </c>
      <c r="O234" s="74" t="str">
        <f t="shared" si="54"/>
        <v/>
      </c>
      <c r="P234" s="74" t="str">
        <f t="shared" si="53"/>
        <v/>
      </c>
      <c r="Q234" s="74" t="str">
        <f t="shared" si="53"/>
        <v/>
      </c>
      <c r="R234" s="75" t="str">
        <f t="shared" si="53"/>
        <v/>
      </c>
      <c r="S234" s="73">
        <f>ROUND((8*([1]FSK!$B$25+([1]FSK!$B$26+1)+[1]FSK!$B$27+[1]FSK!$B$28+[1]FSK!$B$30+'UL FRMPL'!L234)/[1]FSK!$B$31)*1000,0)</f>
        <v>34</v>
      </c>
      <c r="U234" s="50">
        <f t="shared" si="56"/>
        <v>4734.0854149879133</v>
      </c>
      <c r="V234" s="74">
        <f t="shared" si="56"/>
        <v>2668.0290644868301</v>
      </c>
      <c r="W234" s="74" t="str">
        <f t="shared" si="56"/>
        <v/>
      </c>
      <c r="X234" s="74" t="str">
        <f t="shared" si="56"/>
        <v/>
      </c>
      <c r="Y234" s="74" t="str">
        <f t="shared" si="56"/>
        <v/>
      </c>
      <c r="Z234" s="75" t="str">
        <f t="shared" si="56"/>
        <v/>
      </c>
      <c r="AJ234" s="50"/>
      <c r="AK234" s="50"/>
      <c r="AL234" s="50"/>
      <c r="AM234" s="50"/>
      <c r="AN234" s="50"/>
      <c r="AO234" s="50"/>
      <c r="AP234" s="4"/>
    </row>
    <row r="235" spans="3:42" hidden="1">
      <c r="C235" s="86">
        <f t="shared" si="57"/>
        <v>303</v>
      </c>
      <c r="D235" s="87">
        <f t="shared" si="57"/>
        <v>263</v>
      </c>
      <c r="E235" s="87" t="str">
        <f t="shared" si="57"/>
        <v/>
      </c>
      <c r="F235" s="87" t="str">
        <f t="shared" si="57"/>
        <v/>
      </c>
      <c r="G235" s="87" t="str">
        <f t="shared" si="57"/>
        <v/>
      </c>
      <c r="H235" s="7" t="str">
        <f t="shared" si="57"/>
        <v/>
      </c>
      <c r="I235" s="78">
        <f t="shared" si="48"/>
        <v>189</v>
      </c>
      <c r="J235" s="74">
        <f t="shared" si="51"/>
        <v>190</v>
      </c>
      <c r="K235" s="74">
        <f t="shared" si="49"/>
        <v>197</v>
      </c>
      <c r="L235" s="75">
        <f t="shared" si="50"/>
        <v>202</v>
      </c>
      <c r="M235" s="78">
        <f t="shared" si="54"/>
        <v>322.81599999999997</v>
      </c>
      <c r="N235" s="74">
        <f t="shared" si="54"/>
        <v>563.71199999999999</v>
      </c>
      <c r="O235" s="74" t="str">
        <f t="shared" si="54"/>
        <v/>
      </c>
      <c r="P235" s="74" t="str">
        <f t="shared" si="53"/>
        <v/>
      </c>
      <c r="Q235" s="74" t="str">
        <f t="shared" si="53"/>
        <v/>
      </c>
      <c r="R235" s="75" t="str">
        <f t="shared" si="53"/>
        <v/>
      </c>
      <c r="S235" s="73">
        <f>ROUND((8*([1]FSK!$B$25+([1]FSK!$B$26+1)+[1]FSK!$B$27+[1]FSK!$B$28+[1]FSK!$B$30+'UL FRMPL'!L235)/[1]FSK!$B$31)*1000,0)</f>
        <v>34</v>
      </c>
      <c r="U235" s="50">
        <f t="shared" si="56"/>
        <v>4683.7827121332284</v>
      </c>
      <c r="V235" s="74">
        <f t="shared" si="56"/>
        <v>2682.2207084468664</v>
      </c>
      <c r="W235" s="74" t="str">
        <f t="shared" si="56"/>
        <v/>
      </c>
      <c r="X235" s="74" t="str">
        <f t="shared" si="56"/>
        <v/>
      </c>
      <c r="Y235" s="74" t="str">
        <f t="shared" si="56"/>
        <v/>
      </c>
      <c r="Z235" s="75" t="str">
        <f t="shared" si="56"/>
        <v/>
      </c>
      <c r="AJ235" s="50"/>
      <c r="AK235" s="50"/>
      <c r="AL235" s="50"/>
      <c r="AM235" s="50"/>
      <c r="AN235" s="50"/>
      <c r="AO235" s="50"/>
      <c r="AP235" s="4"/>
    </row>
    <row r="236" spans="3:42" hidden="1">
      <c r="C236" s="86">
        <f t="shared" si="57"/>
        <v>303</v>
      </c>
      <c r="D236" s="87">
        <f t="shared" si="57"/>
        <v>268</v>
      </c>
      <c r="E236" s="87" t="str">
        <f t="shared" si="57"/>
        <v/>
      </c>
      <c r="F236" s="87" t="str">
        <f t="shared" si="57"/>
        <v/>
      </c>
      <c r="G236" s="87" t="str">
        <f t="shared" si="57"/>
        <v/>
      </c>
      <c r="H236" s="7" t="str">
        <f t="shared" si="57"/>
        <v/>
      </c>
      <c r="I236" s="78">
        <f t="shared" si="48"/>
        <v>190</v>
      </c>
      <c r="J236" s="74">
        <f t="shared" si="51"/>
        <v>191</v>
      </c>
      <c r="K236" s="74">
        <f t="shared" si="49"/>
        <v>198</v>
      </c>
      <c r="L236" s="75">
        <f t="shared" si="50"/>
        <v>203</v>
      </c>
      <c r="M236" s="78">
        <f t="shared" si="54"/>
        <v>322.81599999999997</v>
      </c>
      <c r="N236" s="74">
        <f t="shared" si="54"/>
        <v>573.952</v>
      </c>
      <c r="O236" s="74" t="str">
        <f t="shared" si="54"/>
        <v/>
      </c>
      <c r="P236" s="74" t="str">
        <f t="shared" si="53"/>
        <v/>
      </c>
      <c r="Q236" s="74" t="str">
        <f t="shared" si="53"/>
        <v/>
      </c>
      <c r="R236" s="75" t="str">
        <f t="shared" si="53"/>
        <v/>
      </c>
      <c r="S236" s="73">
        <f>ROUND((8*([1]FSK!$B$25+([1]FSK!$B$26+1)+[1]FSK!$B$27+[1]FSK!$B$28+[1]FSK!$B$30+'UL FRMPL'!L236)/[1]FSK!$B$31)*1000,0)</f>
        <v>34</v>
      </c>
      <c r="U236" s="50">
        <f t="shared" si="56"/>
        <v>4708.5646312450444</v>
      </c>
      <c r="V236" s="74">
        <f t="shared" si="56"/>
        <v>2648.3050847457625</v>
      </c>
      <c r="W236" s="74" t="str">
        <f t="shared" si="56"/>
        <v/>
      </c>
      <c r="X236" s="74" t="str">
        <f t="shared" si="56"/>
        <v/>
      </c>
      <c r="Y236" s="74" t="str">
        <f t="shared" si="56"/>
        <v/>
      </c>
      <c r="Z236" s="75" t="str">
        <f t="shared" si="56"/>
        <v/>
      </c>
      <c r="AJ236" s="50"/>
      <c r="AK236" s="50"/>
      <c r="AL236" s="50"/>
      <c r="AM236" s="50"/>
      <c r="AN236" s="50"/>
      <c r="AO236" s="50"/>
      <c r="AP236" s="4"/>
    </row>
    <row r="237" spans="3:42" hidden="1">
      <c r="C237" s="86">
        <f t="shared" si="57"/>
        <v>303</v>
      </c>
      <c r="D237" s="87">
        <f t="shared" si="57"/>
        <v>268</v>
      </c>
      <c r="E237" s="87" t="str">
        <f t="shared" si="57"/>
        <v/>
      </c>
      <c r="F237" s="87" t="str">
        <f t="shared" si="57"/>
        <v/>
      </c>
      <c r="G237" s="87" t="str">
        <f t="shared" si="57"/>
        <v/>
      </c>
      <c r="H237" s="7" t="str">
        <f t="shared" si="57"/>
        <v/>
      </c>
      <c r="I237" s="78">
        <f t="shared" si="48"/>
        <v>191</v>
      </c>
      <c r="J237" s="74">
        <f t="shared" si="51"/>
        <v>192</v>
      </c>
      <c r="K237" s="74">
        <f t="shared" si="49"/>
        <v>199</v>
      </c>
      <c r="L237" s="75">
        <f t="shared" si="50"/>
        <v>204</v>
      </c>
      <c r="M237" s="78">
        <f t="shared" si="54"/>
        <v>322.81599999999997</v>
      </c>
      <c r="N237" s="74">
        <f t="shared" si="54"/>
        <v>573.952</v>
      </c>
      <c r="O237" s="74" t="str">
        <f t="shared" si="54"/>
        <v/>
      </c>
      <c r="P237" s="74" t="str">
        <f t="shared" si="53"/>
        <v/>
      </c>
      <c r="Q237" s="74" t="str">
        <f t="shared" si="53"/>
        <v/>
      </c>
      <c r="R237" s="75" t="str">
        <f t="shared" si="53"/>
        <v/>
      </c>
      <c r="S237" s="73">
        <f>ROUND((8*([1]FSK!$B$25+([1]FSK!$B$26+1)+[1]FSK!$B$27+[1]FSK!$B$28+[1]FSK!$B$30+'UL FRMPL'!L237)/[1]FSK!$B$31)*1000,0)</f>
        <v>34</v>
      </c>
      <c r="U237" s="50">
        <f t="shared" si="56"/>
        <v>4733.3465503568605</v>
      </c>
      <c r="V237" s="74">
        <f t="shared" si="56"/>
        <v>2662.2435325602141</v>
      </c>
      <c r="W237" s="74" t="str">
        <f t="shared" si="56"/>
        <v/>
      </c>
      <c r="X237" s="74" t="str">
        <f t="shared" si="56"/>
        <v/>
      </c>
      <c r="Y237" s="74" t="str">
        <f t="shared" si="56"/>
        <v/>
      </c>
      <c r="Z237" s="75" t="str">
        <f t="shared" si="56"/>
        <v/>
      </c>
      <c r="AJ237" s="50"/>
      <c r="AK237" s="50"/>
      <c r="AL237" s="50"/>
      <c r="AM237" s="50"/>
      <c r="AN237" s="50"/>
      <c r="AO237" s="50"/>
      <c r="AP237" s="4"/>
    </row>
    <row r="238" spans="3:42" hidden="1">
      <c r="C238" s="86">
        <f t="shared" ref="C238:H253" si="58">IF($K238&gt;VLOOKUP(C$33,$U$31:$W$38,2),"", 8 + MAX(CEILING((8*$L238-4*C$34+28+16*$C$39-20*$C$40)/(4*(C$34-2*IF(C$34&gt;10,1,$C$42))),1)*($C$41+4),0))</f>
        <v>308</v>
      </c>
      <c r="D238" s="87">
        <f t="shared" si="58"/>
        <v>268</v>
      </c>
      <c r="E238" s="87" t="str">
        <f t="shared" si="58"/>
        <v/>
      </c>
      <c r="F238" s="87" t="str">
        <f t="shared" si="58"/>
        <v/>
      </c>
      <c r="G238" s="87" t="str">
        <f t="shared" si="58"/>
        <v/>
      </c>
      <c r="H238" s="7" t="str">
        <f t="shared" si="58"/>
        <v/>
      </c>
      <c r="I238" s="78">
        <f t="shared" ref="I238:I289" si="59">J238-($C$13+$C$5)</f>
        <v>192</v>
      </c>
      <c r="J238" s="74">
        <f t="shared" si="51"/>
        <v>193</v>
      </c>
      <c r="K238" s="74">
        <f t="shared" si="49"/>
        <v>200</v>
      </c>
      <c r="L238" s="75">
        <f t="shared" si="50"/>
        <v>205</v>
      </c>
      <c r="M238" s="78">
        <f t="shared" si="54"/>
        <v>327.93599999999998</v>
      </c>
      <c r="N238" s="74">
        <f t="shared" si="54"/>
        <v>573.952</v>
      </c>
      <c r="O238" s="74" t="str">
        <f t="shared" si="54"/>
        <v/>
      </c>
      <c r="P238" s="74" t="str">
        <f t="shared" si="53"/>
        <v/>
      </c>
      <c r="Q238" s="74" t="str">
        <f t="shared" si="53"/>
        <v/>
      </c>
      <c r="R238" s="75" t="str">
        <f t="shared" si="53"/>
        <v/>
      </c>
      <c r="S238" s="73">
        <f>ROUND((8*([1]FSK!$B$25+([1]FSK!$B$26+1)+[1]FSK!$B$27+[1]FSK!$B$28+[1]FSK!$B$30+'UL FRMPL'!L238)/[1]FSK!$B$31)*1000,0)</f>
        <v>35</v>
      </c>
      <c r="U238" s="50">
        <f t="shared" si="56"/>
        <v>4683.8407494145204</v>
      </c>
      <c r="V238" s="74">
        <f t="shared" si="56"/>
        <v>2676.1819803746653</v>
      </c>
      <c r="W238" s="74" t="str">
        <f t="shared" si="56"/>
        <v/>
      </c>
      <c r="X238" s="74" t="str">
        <f t="shared" si="56"/>
        <v/>
      </c>
      <c r="Y238" s="74" t="str">
        <f t="shared" si="56"/>
        <v/>
      </c>
      <c r="Z238" s="75" t="str">
        <f t="shared" si="56"/>
        <v/>
      </c>
      <c r="AJ238" s="50"/>
      <c r="AK238" s="50"/>
      <c r="AL238" s="50"/>
      <c r="AM238" s="50"/>
      <c r="AN238" s="50"/>
      <c r="AO238" s="50"/>
      <c r="AP238" s="4"/>
    </row>
    <row r="239" spans="3:42" hidden="1">
      <c r="C239" s="86">
        <f t="shared" si="58"/>
        <v>308</v>
      </c>
      <c r="D239" s="87">
        <f t="shared" si="58"/>
        <v>268</v>
      </c>
      <c r="E239" s="87" t="str">
        <f t="shared" si="58"/>
        <v/>
      </c>
      <c r="F239" s="87" t="str">
        <f t="shared" si="58"/>
        <v/>
      </c>
      <c r="G239" s="87" t="str">
        <f t="shared" si="58"/>
        <v/>
      </c>
      <c r="H239" s="7" t="str">
        <f t="shared" si="58"/>
        <v/>
      </c>
      <c r="I239" s="78">
        <f t="shared" si="59"/>
        <v>193</v>
      </c>
      <c r="J239" s="74">
        <f t="shared" si="51"/>
        <v>194</v>
      </c>
      <c r="K239" s="74">
        <f t="shared" ref="K239:K289" si="60">J239+7</f>
        <v>201</v>
      </c>
      <c r="L239" s="75">
        <f t="shared" ref="L239:L289" si="61">K239+5</f>
        <v>206</v>
      </c>
      <c r="M239" s="78">
        <f t="shared" si="54"/>
        <v>327.93599999999998</v>
      </c>
      <c r="N239" s="74">
        <f t="shared" si="54"/>
        <v>573.952</v>
      </c>
      <c r="O239" s="74" t="str">
        <f t="shared" si="54"/>
        <v/>
      </c>
      <c r="P239" s="74" t="str">
        <f t="shared" si="53"/>
        <v/>
      </c>
      <c r="Q239" s="74" t="str">
        <f t="shared" si="53"/>
        <v/>
      </c>
      <c r="R239" s="75" t="str">
        <f t="shared" si="53"/>
        <v/>
      </c>
      <c r="S239" s="73">
        <f>ROUND((8*([1]FSK!$B$25+([1]FSK!$B$26+1)+[1]FSK!$B$27+[1]FSK!$B$28+[1]FSK!$B$30+'UL FRMPL'!L239)/[1]FSK!$B$31)*1000,0)</f>
        <v>35</v>
      </c>
      <c r="U239" s="50">
        <f t="shared" si="56"/>
        <v>4708.235753317721</v>
      </c>
      <c r="V239" s="74">
        <f t="shared" si="56"/>
        <v>2690.1204281891169</v>
      </c>
      <c r="W239" s="74" t="str">
        <f t="shared" si="56"/>
        <v/>
      </c>
      <c r="X239" s="74" t="str">
        <f t="shared" si="56"/>
        <v/>
      </c>
      <c r="Y239" s="74" t="str">
        <f t="shared" si="56"/>
        <v/>
      </c>
      <c r="Z239" s="75" t="str">
        <f t="shared" si="56"/>
        <v/>
      </c>
      <c r="AJ239" s="50"/>
      <c r="AK239" s="50"/>
      <c r="AL239" s="50"/>
      <c r="AM239" s="50"/>
      <c r="AN239" s="50"/>
      <c r="AO239" s="50"/>
      <c r="AP239" s="4"/>
    </row>
    <row r="240" spans="3:42" hidden="1">
      <c r="C240" s="86">
        <f t="shared" si="58"/>
        <v>308</v>
      </c>
      <c r="D240" s="87">
        <f t="shared" si="58"/>
        <v>273</v>
      </c>
      <c r="E240" s="87" t="str">
        <f t="shared" si="58"/>
        <v/>
      </c>
      <c r="F240" s="87" t="str">
        <f t="shared" si="58"/>
        <v/>
      </c>
      <c r="G240" s="87" t="str">
        <f t="shared" si="58"/>
        <v/>
      </c>
      <c r="H240" s="7" t="str">
        <f t="shared" si="58"/>
        <v/>
      </c>
      <c r="I240" s="78">
        <f t="shared" si="59"/>
        <v>194</v>
      </c>
      <c r="J240" s="74">
        <f t="shared" ref="J240:J289" si="62">J239+1</f>
        <v>195</v>
      </c>
      <c r="K240" s="74">
        <f t="shared" si="60"/>
        <v>202</v>
      </c>
      <c r="L240" s="75">
        <f t="shared" si="61"/>
        <v>207</v>
      </c>
      <c r="M240" s="78">
        <f t="shared" si="54"/>
        <v>327.93599999999998</v>
      </c>
      <c r="N240" s="74">
        <f t="shared" si="54"/>
        <v>584.19200000000001</v>
      </c>
      <c r="O240" s="74" t="str">
        <f t="shared" si="54"/>
        <v/>
      </c>
      <c r="P240" s="74" t="str">
        <f t="shared" si="53"/>
        <v/>
      </c>
      <c r="Q240" s="74" t="str">
        <f t="shared" si="53"/>
        <v/>
      </c>
      <c r="R240" s="75" t="str">
        <f t="shared" si="53"/>
        <v/>
      </c>
      <c r="S240" s="73">
        <f>ROUND((8*([1]FSK!$B$25+([1]FSK!$B$26+1)+[1]FSK!$B$27+[1]FSK!$B$28+[1]FSK!$B$30+'UL FRMPL'!L240)/[1]FSK!$B$31)*1000,0)</f>
        <v>35</v>
      </c>
      <c r="U240" s="50">
        <f t="shared" si="56"/>
        <v>4732.6307572209216</v>
      </c>
      <c r="V240" s="74">
        <f t="shared" si="56"/>
        <v>2656.660823838738</v>
      </c>
      <c r="W240" s="74" t="str">
        <f t="shared" si="56"/>
        <v/>
      </c>
      <c r="X240" s="74" t="str">
        <f t="shared" si="56"/>
        <v/>
      </c>
      <c r="Y240" s="74" t="str">
        <f t="shared" si="56"/>
        <v/>
      </c>
      <c r="Z240" s="75" t="str">
        <f t="shared" si="56"/>
        <v/>
      </c>
      <c r="AJ240" s="50"/>
      <c r="AK240" s="50"/>
      <c r="AL240" s="50"/>
      <c r="AM240" s="50"/>
      <c r="AN240" s="50"/>
      <c r="AO240" s="50"/>
      <c r="AP240" s="4"/>
    </row>
    <row r="241" spans="3:42" hidden="1">
      <c r="C241" s="86">
        <f t="shared" si="58"/>
        <v>308</v>
      </c>
      <c r="D241" s="87">
        <f t="shared" si="58"/>
        <v>273</v>
      </c>
      <c r="E241" s="87" t="str">
        <f t="shared" si="58"/>
        <v/>
      </c>
      <c r="F241" s="87" t="str">
        <f t="shared" si="58"/>
        <v/>
      </c>
      <c r="G241" s="87" t="str">
        <f t="shared" si="58"/>
        <v/>
      </c>
      <c r="H241" s="7" t="str">
        <f t="shared" si="58"/>
        <v/>
      </c>
      <c r="I241" s="78">
        <f t="shared" si="59"/>
        <v>195</v>
      </c>
      <c r="J241" s="74">
        <f t="shared" si="62"/>
        <v>196</v>
      </c>
      <c r="K241" s="74">
        <f t="shared" si="60"/>
        <v>203</v>
      </c>
      <c r="L241" s="75">
        <f t="shared" si="61"/>
        <v>208</v>
      </c>
      <c r="M241" s="78">
        <f t="shared" si="54"/>
        <v>327.93599999999998</v>
      </c>
      <c r="N241" s="74">
        <f t="shared" si="54"/>
        <v>584.19200000000001</v>
      </c>
      <c r="O241" s="74" t="str">
        <f t="shared" si="54"/>
        <v/>
      </c>
      <c r="P241" s="74" t="str">
        <f t="shared" si="53"/>
        <v/>
      </c>
      <c r="Q241" s="74" t="str">
        <f t="shared" si="53"/>
        <v/>
      </c>
      <c r="R241" s="75" t="str">
        <f t="shared" si="53"/>
        <v/>
      </c>
      <c r="S241" s="73">
        <f>ROUND((8*([1]FSK!$B$25+([1]FSK!$B$26+1)+[1]FSK!$B$27+[1]FSK!$B$28+[1]FSK!$B$30+'UL FRMPL'!L241)/[1]FSK!$B$31)*1000,0)</f>
        <v>35</v>
      </c>
      <c r="U241" s="50">
        <f t="shared" si="56"/>
        <v>4757.0257611241223</v>
      </c>
      <c r="V241" s="74">
        <f t="shared" si="56"/>
        <v>2670.3549517966694</v>
      </c>
      <c r="W241" s="74" t="str">
        <f t="shared" si="56"/>
        <v/>
      </c>
      <c r="X241" s="74" t="str">
        <f t="shared" si="56"/>
        <v/>
      </c>
      <c r="Y241" s="74" t="str">
        <f t="shared" si="56"/>
        <v/>
      </c>
      <c r="Z241" s="75" t="str">
        <f t="shared" si="56"/>
        <v/>
      </c>
      <c r="AJ241" s="50"/>
      <c r="AK241" s="50"/>
      <c r="AL241" s="50"/>
      <c r="AM241" s="50"/>
      <c r="AN241" s="50"/>
      <c r="AO241" s="50"/>
      <c r="AP241" s="4"/>
    </row>
    <row r="242" spans="3:42" hidden="1">
      <c r="C242" s="86">
        <f t="shared" si="58"/>
        <v>313</v>
      </c>
      <c r="D242" s="87">
        <f t="shared" si="58"/>
        <v>273</v>
      </c>
      <c r="E242" s="87" t="str">
        <f t="shared" si="58"/>
        <v/>
      </c>
      <c r="F242" s="87" t="str">
        <f t="shared" si="58"/>
        <v/>
      </c>
      <c r="G242" s="87" t="str">
        <f t="shared" si="58"/>
        <v/>
      </c>
      <c r="H242" s="7" t="str">
        <f t="shared" si="58"/>
        <v/>
      </c>
      <c r="I242" s="78">
        <f t="shared" si="59"/>
        <v>196</v>
      </c>
      <c r="J242" s="74">
        <f t="shared" si="62"/>
        <v>197</v>
      </c>
      <c r="K242" s="74">
        <f t="shared" si="60"/>
        <v>204</v>
      </c>
      <c r="L242" s="75">
        <f t="shared" si="61"/>
        <v>209</v>
      </c>
      <c r="M242" s="78">
        <f t="shared" si="54"/>
        <v>333.05599999999998</v>
      </c>
      <c r="N242" s="74">
        <f t="shared" si="54"/>
        <v>584.19200000000001</v>
      </c>
      <c r="O242" s="74" t="str">
        <f t="shared" si="54"/>
        <v/>
      </c>
      <c r="P242" s="74" t="str">
        <f t="shared" si="53"/>
        <v/>
      </c>
      <c r="Q242" s="74" t="str">
        <f t="shared" si="53"/>
        <v/>
      </c>
      <c r="R242" s="75" t="str">
        <f t="shared" si="53"/>
        <v/>
      </c>
      <c r="S242" s="73">
        <f>ROUND((8*([1]FSK!$B$25+([1]FSK!$B$26+1)+[1]FSK!$B$27+[1]FSK!$B$28+[1]FSK!$B$30+'UL FRMPL'!L242)/[1]FSK!$B$31)*1000,0)</f>
        <v>35</v>
      </c>
      <c r="U242" s="50">
        <f t="shared" si="56"/>
        <v>4707.916986933129</v>
      </c>
      <c r="V242" s="74">
        <f t="shared" si="56"/>
        <v>2684.0490797546013</v>
      </c>
      <c r="W242" s="74" t="str">
        <f t="shared" si="56"/>
        <v/>
      </c>
      <c r="X242" s="74" t="str">
        <f t="shared" si="56"/>
        <v/>
      </c>
      <c r="Y242" s="74" t="str">
        <f t="shared" si="56"/>
        <v/>
      </c>
      <c r="Z242" s="75" t="str">
        <f t="shared" si="56"/>
        <v/>
      </c>
      <c r="AJ242" s="50"/>
      <c r="AK242" s="50"/>
      <c r="AL242" s="50"/>
      <c r="AM242" s="50"/>
      <c r="AN242" s="50"/>
      <c r="AO242" s="50"/>
      <c r="AP242" s="4"/>
    </row>
    <row r="243" spans="3:42" hidden="1">
      <c r="C243" s="86">
        <f t="shared" si="58"/>
        <v>313</v>
      </c>
      <c r="D243" s="87">
        <f t="shared" si="58"/>
        <v>273</v>
      </c>
      <c r="E243" s="87" t="str">
        <f t="shared" si="58"/>
        <v/>
      </c>
      <c r="F243" s="87" t="str">
        <f t="shared" si="58"/>
        <v/>
      </c>
      <c r="G243" s="87" t="str">
        <f t="shared" si="58"/>
        <v/>
      </c>
      <c r="H243" s="7" t="str">
        <f t="shared" si="58"/>
        <v/>
      </c>
      <c r="I243" s="78">
        <f t="shared" si="59"/>
        <v>197</v>
      </c>
      <c r="J243" s="74">
        <f t="shared" si="62"/>
        <v>198</v>
      </c>
      <c r="K243" s="74">
        <f t="shared" si="60"/>
        <v>205</v>
      </c>
      <c r="L243" s="75">
        <f t="shared" si="61"/>
        <v>210</v>
      </c>
      <c r="M243" s="78">
        <f t="shared" si="54"/>
        <v>333.05599999999998</v>
      </c>
      <c r="N243" s="74">
        <f t="shared" si="54"/>
        <v>584.19200000000001</v>
      </c>
      <c r="O243" s="74" t="str">
        <f t="shared" si="54"/>
        <v/>
      </c>
      <c r="P243" s="74" t="str">
        <f t="shared" si="53"/>
        <v/>
      </c>
      <c r="Q243" s="74" t="str">
        <f t="shared" si="53"/>
        <v/>
      </c>
      <c r="R243" s="75" t="str">
        <f t="shared" si="53"/>
        <v/>
      </c>
      <c r="S243" s="73">
        <f>ROUND((8*([1]FSK!$B$25+([1]FSK!$B$26+1)+[1]FSK!$B$27+[1]FSK!$B$28+[1]FSK!$B$30+'UL FRMPL'!L243)/[1]FSK!$B$31)*1000,0)</f>
        <v>35</v>
      </c>
      <c r="U243" s="50">
        <f t="shared" si="56"/>
        <v>4731.9369715603389</v>
      </c>
      <c r="V243" s="74">
        <f t="shared" si="56"/>
        <v>2697.7432077125327</v>
      </c>
      <c r="W243" s="74" t="str">
        <f t="shared" si="56"/>
        <v/>
      </c>
      <c r="X243" s="74" t="str">
        <f t="shared" si="56"/>
        <v/>
      </c>
      <c r="Y243" s="74" t="str">
        <f t="shared" si="56"/>
        <v/>
      </c>
      <c r="Z243" s="75" t="str">
        <f t="shared" si="56"/>
        <v/>
      </c>
      <c r="AJ243" s="50"/>
      <c r="AK243" s="50"/>
      <c r="AL243" s="50"/>
      <c r="AM243" s="50"/>
      <c r="AN243" s="50"/>
      <c r="AO243" s="50"/>
      <c r="AP243" s="4"/>
    </row>
    <row r="244" spans="3:42" hidden="1">
      <c r="C244" s="86">
        <f t="shared" si="58"/>
        <v>313</v>
      </c>
      <c r="D244" s="87">
        <f t="shared" si="58"/>
        <v>278</v>
      </c>
      <c r="E244" s="87" t="str">
        <f t="shared" si="58"/>
        <v/>
      </c>
      <c r="F244" s="87" t="str">
        <f t="shared" si="58"/>
        <v/>
      </c>
      <c r="G244" s="87" t="str">
        <f t="shared" si="58"/>
        <v/>
      </c>
      <c r="H244" s="7" t="str">
        <f t="shared" si="58"/>
        <v/>
      </c>
      <c r="I244" s="78">
        <f t="shared" si="59"/>
        <v>198</v>
      </c>
      <c r="J244" s="74">
        <f t="shared" si="62"/>
        <v>199</v>
      </c>
      <c r="K244" s="74">
        <f t="shared" si="60"/>
        <v>206</v>
      </c>
      <c r="L244" s="75">
        <f t="shared" si="61"/>
        <v>211</v>
      </c>
      <c r="M244" s="78">
        <f t="shared" si="54"/>
        <v>333.05599999999998</v>
      </c>
      <c r="N244" s="74">
        <f t="shared" si="54"/>
        <v>594.43200000000002</v>
      </c>
      <c r="O244" s="74" t="str">
        <f t="shared" si="54"/>
        <v/>
      </c>
      <c r="P244" s="74" t="str">
        <f t="shared" si="53"/>
        <v/>
      </c>
      <c r="Q244" s="74" t="str">
        <f t="shared" si="53"/>
        <v/>
      </c>
      <c r="R244" s="75" t="str">
        <f t="shared" si="53"/>
        <v/>
      </c>
      <c r="S244" s="73">
        <f>ROUND((8*([1]FSK!$B$25+([1]FSK!$B$26+1)+[1]FSK!$B$27+[1]FSK!$B$28+[1]FSK!$B$30+'UL FRMPL'!L244)/[1]FSK!$B$31)*1000,0)</f>
        <v>36</v>
      </c>
      <c r="U244" s="50">
        <f t="shared" si="56"/>
        <v>4755.9569561875487</v>
      </c>
      <c r="V244" s="74">
        <f t="shared" si="56"/>
        <v>2664.7286821705425</v>
      </c>
      <c r="W244" s="74" t="str">
        <f t="shared" si="56"/>
        <v/>
      </c>
      <c r="X244" s="74" t="str">
        <f t="shared" si="56"/>
        <v/>
      </c>
      <c r="Y244" s="74" t="str">
        <f t="shared" si="56"/>
        <v/>
      </c>
      <c r="Z244" s="75" t="str">
        <f t="shared" si="56"/>
        <v/>
      </c>
      <c r="AJ244" s="50"/>
      <c r="AK244" s="50"/>
      <c r="AL244" s="50"/>
      <c r="AM244" s="50"/>
      <c r="AN244" s="50"/>
      <c r="AO244" s="50"/>
      <c r="AP244" s="4"/>
    </row>
    <row r="245" spans="3:42" hidden="1">
      <c r="C245" s="86">
        <f t="shared" si="58"/>
        <v>318</v>
      </c>
      <c r="D245" s="87">
        <f t="shared" si="58"/>
        <v>278</v>
      </c>
      <c r="E245" s="87" t="str">
        <f t="shared" si="58"/>
        <v/>
      </c>
      <c r="F245" s="87" t="str">
        <f t="shared" si="58"/>
        <v/>
      </c>
      <c r="G245" s="87" t="str">
        <f t="shared" si="58"/>
        <v/>
      </c>
      <c r="H245" s="7" t="str">
        <f t="shared" si="58"/>
        <v/>
      </c>
      <c r="I245" s="78">
        <f t="shared" si="59"/>
        <v>199</v>
      </c>
      <c r="J245" s="74">
        <f t="shared" si="62"/>
        <v>200</v>
      </c>
      <c r="K245" s="74">
        <f t="shared" si="60"/>
        <v>207</v>
      </c>
      <c r="L245" s="75">
        <f t="shared" si="61"/>
        <v>212</v>
      </c>
      <c r="M245" s="78">
        <f t="shared" si="54"/>
        <v>338.17599999999999</v>
      </c>
      <c r="N245" s="74">
        <f t="shared" si="54"/>
        <v>594.43200000000002</v>
      </c>
      <c r="O245" s="74" t="str">
        <f t="shared" si="54"/>
        <v/>
      </c>
      <c r="P245" s="74" t="str">
        <f t="shared" si="53"/>
        <v/>
      </c>
      <c r="Q245" s="74" t="str">
        <f t="shared" si="53"/>
        <v/>
      </c>
      <c r="R245" s="75" t="str">
        <f t="shared" si="53"/>
        <v/>
      </c>
      <c r="S245" s="73">
        <f>ROUND((8*([1]FSK!$B$25+([1]FSK!$B$26+1)+[1]FSK!$B$27+[1]FSK!$B$28+[1]FSK!$B$30+'UL FRMPL'!L245)/[1]FSK!$B$31)*1000,0)</f>
        <v>36</v>
      </c>
      <c r="U245" s="50">
        <f t="shared" si="56"/>
        <v>4707.6078728236189</v>
      </c>
      <c r="V245" s="74">
        <f t="shared" si="56"/>
        <v>2678.1869078380705</v>
      </c>
      <c r="W245" s="74" t="str">
        <f t="shared" si="56"/>
        <v/>
      </c>
      <c r="X245" s="74" t="str">
        <f t="shared" si="56"/>
        <v/>
      </c>
      <c r="Y245" s="74" t="str">
        <f t="shared" si="56"/>
        <v/>
      </c>
      <c r="Z245" s="75" t="str">
        <f t="shared" si="56"/>
        <v/>
      </c>
      <c r="AJ245" s="50"/>
      <c r="AK245" s="50"/>
      <c r="AL245" s="50"/>
      <c r="AM245" s="50"/>
      <c r="AN245" s="50"/>
      <c r="AO245" s="50"/>
      <c r="AP245" s="4"/>
    </row>
    <row r="246" spans="3:42" hidden="1">
      <c r="C246" s="86">
        <f t="shared" si="58"/>
        <v>318</v>
      </c>
      <c r="D246" s="87">
        <f t="shared" si="58"/>
        <v>278</v>
      </c>
      <c r="E246" s="87" t="str">
        <f t="shared" si="58"/>
        <v/>
      </c>
      <c r="F246" s="87" t="str">
        <f t="shared" si="58"/>
        <v/>
      </c>
      <c r="G246" s="87" t="str">
        <f t="shared" si="58"/>
        <v/>
      </c>
      <c r="H246" s="7" t="str">
        <f t="shared" si="58"/>
        <v/>
      </c>
      <c r="I246" s="78">
        <f t="shared" si="59"/>
        <v>200</v>
      </c>
      <c r="J246" s="74">
        <f t="shared" si="62"/>
        <v>201</v>
      </c>
      <c r="K246" s="74">
        <f t="shared" si="60"/>
        <v>208</v>
      </c>
      <c r="L246" s="75">
        <f t="shared" si="61"/>
        <v>213</v>
      </c>
      <c r="M246" s="78">
        <f t="shared" si="54"/>
        <v>338.17599999999999</v>
      </c>
      <c r="N246" s="74">
        <f t="shared" si="54"/>
        <v>594.43200000000002</v>
      </c>
      <c r="O246" s="74" t="str">
        <f t="shared" si="54"/>
        <v/>
      </c>
      <c r="P246" s="74" t="str">
        <f t="shared" si="53"/>
        <v/>
      </c>
      <c r="Q246" s="74" t="str">
        <f t="shared" si="53"/>
        <v/>
      </c>
      <c r="R246" s="75" t="str">
        <f t="shared" si="53"/>
        <v/>
      </c>
      <c r="S246" s="73">
        <f>ROUND((8*([1]FSK!$B$25+([1]FSK!$B$26+1)+[1]FSK!$B$27+[1]FSK!$B$28+[1]FSK!$B$30+'UL FRMPL'!L246)/[1]FSK!$B$31)*1000,0)</f>
        <v>36</v>
      </c>
      <c r="U246" s="50">
        <f t="shared" si="56"/>
        <v>4731.2641937925819</v>
      </c>
      <c r="V246" s="74">
        <f t="shared" si="56"/>
        <v>2691.6451335055986</v>
      </c>
      <c r="W246" s="74" t="str">
        <f t="shared" si="56"/>
        <v/>
      </c>
      <c r="X246" s="74" t="str">
        <f t="shared" si="56"/>
        <v/>
      </c>
      <c r="Y246" s="74" t="str">
        <f t="shared" si="56"/>
        <v/>
      </c>
      <c r="Z246" s="75" t="str">
        <f t="shared" si="56"/>
        <v/>
      </c>
      <c r="AJ246" s="50"/>
      <c r="AK246" s="50"/>
      <c r="AL246" s="50"/>
      <c r="AM246" s="50"/>
      <c r="AN246" s="50"/>
      <c r="AO246" s="50"/>
      <c r="AP246" s="4"/>
    </row>
    <row r="247" spans="3:42" hidden="1">
      <c r="C247" s="86">
        <f t="shared" si="58"/>
        <v>318</v>
      </c>
      <c r="D247" s="87">
        <f t="shared" si="58"/>
        <v>278</v>
      </c>
      <c r="E247" s="87" t="str">
        <f t="shared" si="58"/>
        <v/>
      </c>
      <c r="F247" s="87" t="str">
        <f t="shared" si="58"/>
        <v/>
      </c>
      <c r="G247" s="87" t="str">
        <f t="shared" si="58"/>
        <v/>
      </c>
      <c r="H247" s="7" t="str">
        <f t="shared" si="58"/>
        <v/>
      </c>
      <c r="I247" s="78">
        <f t="shared" si="59"/>
        <v>201</v>
      </c>
      <c r="J247" s="74">
        <f t="shared" si="62"/>
        <v>202</v>
      </c>
      <c r="K247" s="74">
        <f t="shared" si="60"/>
        <v>209</v>
      </c>
      <c r="L247" s="75">
        <f t="shared" si="61"/>
        <v>214</v>
      </c>
      <c r="M247" s="78">
        <f t="shared" si="54"/>
        <v>338.17599999999999</v>
      </c>
      <c r="N247" s="74">
        <f t="shared" si="54"/>
        <v>594.43200000000002</v>
      </c>
      <c r="O247" s="74" t="str">
        <f t="shared" si="54"/>
        <v/>
      </c>
      <c r="P247" s="74" t="str">
        <f t="shared" si="53"/>
        <v/>
      </c>
      <c r="Q247" s="74" t="str">
        <f t="shared" si="53"/>
        <v/>
      </c>
      <c r="R247" s="75" t="str">
        <f t="shared" si="53"/>
        <v/>
      </c>
      <c r="S247" s="73">
        <f>ROUND((8*([1]FSK!$B$25+([1]FSK!$B$26+1)+[1]FSK!$B$27+[1]FSK!$B$28+[1]FSK!$B$30+'UL FRMPL'!L247)/[1]FSK!$B$31)*1000,0)</f>
        <v>36</v>
      </c>
      <c r="U247" s="50">
        <f t="shared" si="56"/>
        <v>4754.9205147615448</v>
      </c>
      <c r="V247" s="74">
        <f t="shared" si="56"/>
        <v>2705.1033591731266</v>
      </c>
      <c r="W247" s="74" t="str">
        <f t="shared" si="56"/>
        <v/>
      </c>
      <c r="X247" s="74" t="str">
        <f t="shared" si="56"/>
        <v/>
      </c>
      <c r="Y247" s="74" t="str">
        <f t="shared" si="56"/>
        <v/>
      </c>
      <c r="Z247" s="75" t="str">
        <f t="shared" si="56"/>
        <v/>
      </c>
      <c r="AJ247" s="50"/>
      <c r="AK247" s="50"/>
      <c r="AL247" s="50"/>
      <c r="AM247" s="50"/>
      <c r="AN247" s="50"/>
      <c r="AO247" s="50"/>
      <c r="AP247" s="4"/>
    </row>
    <row r="248" spans="3:42" hidden="1">
      <c r="C248" s="86">
        <f t="shared" si="58"/>
        <v>318</v>
      </c>
      <c r="D248" s="87">
        <f t="shared" si="58"/>
        <v>283</v>
      </c>
      <c r="E248" s="87" t="str">
        <f t="shared" si="58"/>
        <v/>
      </c>
      <c r="F248" s="87" t="str">
        <f t="shared" si="58"/>
        <v/>
      </c>
      <c r="G248" s="87" t="str">
        <f t="shared" si="58"/>
        <v/>
      </c>
      <c r="H248" s="7" t="str">
        <f t="shared" si="58"/>
        <v/>
      </c>
      <c r="I248" s="78">
        <f t="shared" si="59"/>
        <v>202</v>
      </c>
      <c r="J248" s="74">
        <f t="shared" si="62"/>
        <v>203</v>
      </c>
      <c r="K248" s="74">
        <f t="shared" si="60"/>
        <v>210</v>
      </c>
      <c r="L248" s="75">
        <f t="shared" si="61"/>
        <v>215</v>
      </c>
      <c r="M248" s="78">
        <f t="shared" si="54"/>
        <v>338.17599999999999</v>
      </c>
      <c r="N248" s="74">
        <f t="shared" si="54"/>
        <v>604.67200000000003</v>
      </c>
      <c r="O248" s="74" t="str">
        <f t="shared" si="54"/>
        <v/>
      </c>
      <c r="P248" s="74" t="str">
        <f t="shared" si="53"/>
        <v/>
      </c>
      <c r="Q248" s="74" t="str">
        <f t="shared" si="53"/>
        <v/>
      </c>
      <c r="R248" s="75" t="str">
        <f t="shared" si="53"/>
        <v/>
      </c>
      <c r="S248" s="73">
        <f>ROUND((8*([1]FSK!$B$25+([1]FSK!$B$26+1)+[1]FSK!$B$27+[1]FSK!$B$28+[1]FSK!$B$30+'UL FRMPL'!L248)/[1]FSK!$B$31)*1000,0)</f>
        <v>36</v>
      </c>
      <c r="U248" s="50">
        <f t="shared" si="56"/>
        <v>4778.5768357305078</v>
      </c>
      <c r="V248" s="74">
        <f t="shared" si="56"/>
        <v>2672.5232853513971</v>
      </c>
      <c r="W248" s="74" t="str">
        <f t="shared" si="56"/>
        <v/>
      </c>
      <c r="X248" s="74" t="str">
        <f t="shared" si="56"/>
        <v/>
      </c>
      <c r="Y248" s="74" t="str">
        <f t="shared" si="56"/>
        <v/>
      </c>
      <c r="Z248" s="75" t="str">
        <f t="shared" si="56"/>
        <v/>
      </c>
      <c r="AJ248" s="50"/>
      <c r="AK248" s="50"/>
      <c r="AL248" s="50"/>
      <c r="AM248" s="50"/>
      <c r="AN248" s="50"/>
      <c r="AO248" s="50"/>
      <c r="AP248" s="4"/>
    </row>
    <row r="249" spans="3:42" hidden="1">
      <c r="C249" s="86">
        <f t="shared" si="58"/>
        <v>323</v>
      </c>
      <c r="D249" s="87">
        <f t="shared" si="58"/>
        <v>283</v>
      </c>
      <c r="E249" s="87" t="str">
        <f t="shared" si="58"/>
        <v/>
      </c>
      <c r="F249" s="87" t="str">
        <f t="shared" si="58"/>
        <v/>
      </c>
      <c r="G249" s="87" t="str">
        <f t="shared" si="58"/>
        <v/>
      </c>
      <c r="H249" s="7" t="str">
        <f t="shared" si="58"/>
        <v/>
      </c>
      <c r="I249" s="78">
        <f t="shared" si="59"/>
        <v>203</v>
      </c>
      <c r="J249" s="74">
        <f t="shared" si="62"/>
        <v>204</v>
      </c>
      <c r="K249" s="74">
        <f t="shared" si="60"/>
        <v>211</v>
      </c>
      <c r="L249" s="75">
        <f t="shared" si="61"/>
        <v>216</v>
      </c>
      <c r="M249" s="78">
        <f t="shared" si="54"/>
        <v>343.29599999999999</v>
      </c>
      <c r="N249" s="74">
        <f t="shared" si="54"/>
        <v>604.67200000000003</v>
      </c>
      <c r="O249" s="74" t="str">
        <f t="shared" si="54"/>
        <v/>
      </c>
      <c r="P249" s="74" t="str">
        <f t="shared" si="53"/>
        <v/>
      </c>
      <c r="Q249" s="74" t="str">
        <f t="shared" si="53"/>
        <v/>
      </c>
      <c r="R249" s="75" t="str">
        <f t="shared" si="53"/>
        <v/>
      </c>
      <c r="S249" s="73">
        <f>ROUND((8*([1]FSK!$B$25+([1]FSK!$B$26+1)+[1]FSK!$B$27+[1]FSK!$B$28+[1]FSK!$B$30+'UL FRMPL'!L249)/[1]FSK!$B$31)*1000,0)</f>
        <v>36</v>
      </c>
      <c r="U249" s="50">
        <f t="shared" si="56"/>
        <v>4730.6114839671891</v>
      </c>
      <c r="V249" s="74">
        <f t="shared" si="56"/>
        <v>2685.7535986452158</v>
      </c>
      <c r="W249" s="74" t="str">
        <f t="shared" si="56"/>
        <v/>
      </c>
      <c r="X249" s="74" t="str">
        <f t="shared" si="56"/>
        <v/>
      </c>
      <c r="Y249" s="74" t="str">
        <f t="shared" si="56"/>
        <v/>
      </c>
      <c r="Z249" s="75" t="str">
        <f t="shared" si="56"/>
        <v/>
      </c>
      <c r="AJ249" s="50"/>
      <c r="AK249" s="50"/>
      <c r="AL249" s="50"/>
      <c r="AM249" s="50"/>
      <c r="AN249" s="50"/>
      <c r="AO249" s="50"/>
      <c r="AP249" s="4"/>
    </row>
    <row r="250" spans="3:42" hidden="1">
      <c r="C250" s="86">
        <f t="shared" si="58"/>
        <v>323</v>
      </c>
      <c r="D250" s="87">
        <f t="shared" si="58"/>
        <v>283</v>
      </c>
      <c r="E250" s="87" t="str">
        <f t="shared" si="58"/>
        <v/>
      </c>
      <c r="F250" s="87" t="str">
        <f t="shared" si="58"/>
        <v/>
      </c>
      <c r="G250" s="87" t="str">
        <f t="shared" si="58"/>
        <v/>
      </c>
      <c r="H250" s="7" t="str">
        <f t="shared" si="58"/>
        <v/>
      </c>
      <c r="I250" s="78">
        <f t="shared" si="59"/>
        <v>204</v>
      </c>
      <c r="J250" s="74">
        <f t="shared" si="62"/>
        <v>205</v>
      </c>
      <c r="K250" s="74">
        <f t="shared" si="60"/>
        <v>212</v>
      </c>
      <c r="L250" s="75">
        <f t="shared" si="61"/>
        <v>217</v>
      </c>
      <c r="M250" s="78">
        <f t="shared" si="54"/>
        <v>343.29599999999999</v>
      </c>
      <c r="N250" s="74">
        <f t="shared" si="54"/>
        <v>604.67200000000003</v>
      </c>
      <c r="O250" s="74" t="str">
        <f t="shared" si="54"/>
        <v/>
      </c>
      <c r="P250" s="74" t="str">
        <f t="shared" si="53"/>
        <v/>
      </c>
      <c r="Q250" s="74" t="str">
        <f t="shared" si="53"/>
        <v/>
      </c>
      <c r="R250" s="75" t="str">
        <f t="shared" si="53"/>
        <v/>
      </c>
      <c r="S250" s="73">
        <f>ROUND((8*([1]FSK!$B$25+([1]FSK!$B$26+1)+[1]FSK!$B$27+[1]FSK!$B$28+[1]FSK!$B$30+'UL FRMPL'!L250)/[1]FSK!$B$31)*1000,0)</f>
        <v>36</v>
      </c>
      <c r="U250" s="50">
        <f t="shared" si="56"/>
        <v>4753.9149888143174</v>
      </c>
      <c r="V250" s="74">
        <f t="shared" si="56"/>
        <v>2698.9839119390344</v>
      </c>
      <c r="W250" s="74" t="str">
        <f t="shared" si="56"/>
        <v/>
      </c>
      <c r="X250" s="74" t="str">
        <f t="shared" si="56"/>
        <v/>
      </c>
      <c r="Y250" s="74" t="str">
        <f t="shared" si="56"/>
        <v/>
      </c>
      <c r="Z250" s="75" t="str">
        <f t="shared" si="56"/>
        <v/>
      </c>
      <c r="AJ250" s="50"/>
      <c r="AK250" s="50"/>
      <c r="AL250" s="50"/>
      <c r="AM250" s="50"/>
      <c r="AN250" s="50"/>
      <c r="AO250" s="50"/>
      <c r="AP250" s="4"/>
    </row>
    <row r="251" spans="3:42" hidden="1">
      <c r="C251" s="86">
        <f t="shared" si="58"/>
        <v>323</v>
      </c>
      <c r="D251" s="87">
        <f t="shared" si="58"/>
        <v>283</v>
      </c>
      <c r="E251" s="87" t="str">
        <f t="shared" si="58"/>
        <v/>
      </c>
      <c r="F251" s="87" t="str">
        <f t="shared" si="58"/>
        <v/>
      </c>
      <c r="G251" s="87" t="str">
        <f t="shared" si="58"/>
        <v/>
      </c>
      <c r="H251" s="7" t="str">
        <f t="shared" si="58"/>
        <v/>
      </c>
      <c r="I251" s="78">
        <f t="shared" si="59"/>
        <v>205</v>
      </c>
      <c r="J251" s="74">
        <f t="shared" si="62"/>
        <v>206</v>
      </c>
      <c r="K251" s="74">
        <f t="shared" si="60"/>
        <v>213</v>
      </c>
      <c r="L251" s="75">
        <f t="shared" si="61"/>
        <v>218</v>
      </c>
      <c r="M251" s="78">
        <f t="shared" si="54"/>
        <v>343.29599999999999</v>
      </c>
      <c r="N251" s="74">
        <f t="shared" si="54"/>
        <v>604.67200000000003</v>
      </c>
      <c r="O251" s="74" t="str">
        <f t="shared" si="54"/>
        <v/>
      </c>
      <c r="P251" s="74" t="str">
        <f t="shared" si="53"/>
        <v/>
      </c>
      <c r="Q251" s="74" t="str">
        <f t="shared" si="53"/>
        <v/>
      </c>
      <c r="R251" s="75" t="str">
        <f t="shared" si="53"/>
        <v/>
      </c>
      <c r="S251" s="73">
        <f>ROUND((8*([1]FSK!$B$25+([1]FSK!$B$26+1)+[1]FSK!$B$27+[1]FSK!$B$28+[1]FSK!$B$30+'UL FRMPL'!L251)/[1]FSK!$B$31)*1000,0)</f>
        <v>37</v>
      </c>
      <c r="U251" s="50">
        <f t="shared" si="56"/>
        <v>4777.2184936614467</v>
      </c>
      <c r="V251" s="74">
        <f t="shared" si="56"/>
        <v>2712.2142252328536</v>
      </c>
      <c r="W251" s="74" t="str">
        <f t="shared" si="56"/>
        <v/>
      </c>
      <c r="X251" s="74" t="str">
        <f t="shared" si="56"/>
        <v/>
      </c>
      <c r="Y251" s="74" t="str">
        <f t="shared" si="56"/>
        <v/>
      </c>
      <c r="Z251" s="75" t="str">
        <f t="shared" si="56"/>
        <v/>
      </c>
      <c r="AJ251" s="50"/>
      <c r="AK251" s="50"/>
      <c r="AL251" s="50"/>
      <c r="AM251" s="50"/>
      <c r="AN251" s="50"/>
      <c r="AO251" s="50"/>
      <c r="AP251" s="4"/>
    </row>
    <row r="252" spans="3:42" hidden="1">
      <c r="C252" s="86">
        <f t="shared" si="58"/>
        <v>328</v>
      </c>
      <c r="D252" s="87">
        <f t="shared" si="58"/>
        <v>288</v>
      </c>
      <c r="E252" s="87" t="str">
        <f t="shared" si="58"/>
        <v/>
      </c>
      <c r="F252" s="87" t="str">
        <f t="shared" si="58"/>
        <v/>
      </c>
      <c r="G252" s="87" t="str">
        <f t="shared" si="58"/>
        <v/>
      </c>
      <c r="H252" s="7" t="str">
        <f t="shared" si="58"/>
        <v/>
      </c>
      <c r="I252" s="78">
        <f t="shared" si="59"/>
        <v>206</v>
      </c>
      <c r="J252" s="74">
        <f t="shared" si="62"/>
        <v>207</v>
      </c>
      <c r="K252" s="74">
        <f t="shared" si="60"/>
        <v>214</v>
      </c>
      <c r="L252" s="75">
        <f t="shared" si="61"/>
        <v>219</v>
      </c>
      <c r="M252" s="78">
        <f t="shared" si="54"/>
        <v>348.416</v>
      </c>
      <c r="N252" s="74">
        <f t="shared" si="54"/>
        <v>614.91200000000003</v>
      </c>
      <c r="O252" s="74" t="str">
        <f t="shared" si="54"/>
        <v/>
      </c>
      <c r="P252" s="74" t="str">
        <f t="shared" si="53"/>
        <v/>
      </c>
      <c r="Q252" s="74" t="str">
        <f t="shared" si="53"/>
        <v/>
      </c>
      <c r="R252" s="75" t="str">
        <f t="shared" si="53"/>
        <v/>
      </c>
      <c r="S252" s="73">
        <f>ROUND((8*([1]FSK!$B$25+([1]FSK!$B$26+1)+[1]FSK!$B$27+[1]FSK!$B$28+[1]FSK!$B$30+'UL FRMPL'!L252)/[1]FSK!$B$31)*1000,0)</f>
        <v>37</v>
      </c>
      <c r="U252" s="50">
        <f t="shared" si="56"/>
        <v>4729.9779573842761</v>
      </c>
      <c r="V252" s="74">
        <f t="shared" si="56"/>
        <v>2680.0582847626974</v>
      </c>
      <c r="W252" s="74" t="str">
        <f t="shared" si="56"/>
        <v/>
      </c>
      <c r="X252" s="74" t="str">
        <f t="shared" si="56"/>
        <v/>
      </c>
      <c r="Y252" s="74" t="str">
        <f t="shared" si="56"/>
        <v/>
      </c>
      <c r="Z252" s="75" t="str">
        <f t="shared" si="56"/>
        <v/>
      </c>
      <c r="AJ252" s="50"/>
      <c r="AK252" s="50"/>
      <c r="AL252" s="50"/>
      <c r="AM252" s="50"/>
      <c r="AN252" s="50"/>
      <c r="AO252" s="50"/>
      <c r="AP252" s="4"/>
    </row>
    <row r="253" spans="3:42" hidden="1">
      <c r="C253" s="86">
        <f t="shared" si="58"/>
        <v>328</v>
      </c>
      <c r="D253" s="87">
        <f t="shared" si="58"/>
        <v>288</v>
      </c>
      <c r="E253" s="87" t="str">
        <f t="shared" si="58"/>
        <v/>
      </c>
      <c r="F253" s="87" t="str">
        <f t="shared" si="58"/>
        <v/>
      </c>
      <c r="G253" s="87" t="str">
        <f t="shared" si="58"/>
        <v/>
      </c>
      <c r="H253" s="7" t="str">
        <f t="shared" si="58"/>
        <v/>
      </c>
      <c r="I253" s="78">
        <f t="shared" si="59"/>
        <v>207</v>
      </c>
      <c r="J253" s="74">
        <f t="shared" si="62"/>
        <v>208</v>
      </c>
      <c r="K253" s="74">
        <f t="shared" si="60"/>
        <v>215</v>
      </c>
      <c r="L253" s="75">
        <f t="shared" si="61"/>
        <v>220</v>
      </c>
      <c r="M253" s="78">
        <f t="shared" si="54"/>
        <v>348.416</v>
      </c>
      <c r="N253" s="74">
        <f t="shared" si="54"/>
        <v>614.91200000000003</v>
      </c>
      <c r="O253" s="74" t="str">
        <f t="shared" si="54"/>
        <v/>
      </c>
      <c r="P253" s="74" t="str">
        <f t="shared" si="53"/>
        <v/>
      </c>
      <c r="Q253" s="74" t="str">
        <f t="shared" si="53"/>
        <v/>
      </c>
      <c r="R253" s="75" t="str">
        <f t="shared" si="53"/>
        <v/>
      </c>
      <c r="S253" s="73">
        <f>ROUND((8*([1]FSK!$B$25+([1]FSK!$B$26+1)+[1]FSK!$B$27+[1]FSK!$B$28+[1]FSK!$B$30+'UL FRMPL'!L253)/[1]FSK!$B$31)*1000,0)</f>
        <v>37</v>
      </c>
      <c r="U253" s="50">
        <f t="shared" si="56"/>
        <v>4752.9390154298308</v>
      </c>
      <c r="V253" s="74">
        <f t="shared" si="56"/>
        <v>2693.0682764363028</v>
      </c>
      <c r="W253" s="74" t="str">
        <f t="shared" si="56"/>
        <v/>
      </c>
      <c r="X253" s="74" t="str">
        <f t="shared" si="56"/>
        <v/>
      </c>
      <c r="Y253" s="74" t="str">
        <f t="shared" si="56"/>
        <v/>
      </c>
      <c r="Z253" s="75" t="str">
        <f t="shared" si="56"/>
        <v/>
      </c>
      <c r="AJ253" s="50"/>
      <c r="AK253" s="50"/>
      <c r="AL253" s="50"/>
      <c r="AM253" s="50"/>
      <c r="AN253" s="50"/>
      <c r="AO253" s="50"/>
      <c r="AP253" s="4"/>
    </row>
    <row r="254" spans="3:42" hidden="1">
      <c r="C254" s="86">
        <f t="shared" ref="C254:H269" si="63">IF($K254&gt;VLOOKUP(C$33,$U$31:$W$38,2),"", 8 + MAX(CEILING((8*$L254-4*C$34+28+16*$C$39-20*$C$40)/(4*(C$34-2*IF(C$34&gt;10,1,$C$42))),1)*($C$41+4),0))</f>
        <v>328</v>
      </c>
      <c r="D254" s="87">
        <f t="shared" si="63"/>
        <v>288</v>
      </c>
      <c r="E254" s="87" t="str">
        <f t="shared" si="63"/>
        <v/>
      </c>
      <c r="F254" s="87" t="str">
        <f t="shared" si="63"/>
        <v/>
      </c>
      <c r="G254" s="87" t="str">
        <f t="shared" si="63"/>
        <v/>
      </c>
      <c r="H254" s="7" t="str">
        <f t="shared" si="63"/>
        <v/>
      </c>
      <c r="I254" s="78">
        <f t="shared" si="59"/>
        <v>208</v>
      </c>
      <c r="J254" s="74">
        <f t="shared" si="62"/>
        <v>209</v>
      </c>
      <c r="K254" s="74">
        <f t="shared" si="60"/>
        <v>216</v>
      </c>
      <c r="L254" s="75">
        <f t="shared" si="61"/>
        <v>221</v>
      </c>
      <c r="M254" s="78">
        <f t="shared" si="54"/>
        <v>348.416</v>
      </c>
      <c r="N254" s="74">
        <f t="shared" si="54"/>
        <v>614.91200000000003</v>
      </c>
      <c r="O254" s="74" t="str">
        <f t="shared" si="54"/>
        <v/>
      </c>
      <c r="P254" s="74" t="str">
        <f t="shared" si="53"/>
        <v/>
      </c>
      <c r="Q254" s="74" t="str">
        <f t="shared" si="53"/>
        <v/>
      </c>
      <c r="R254" s="75" t="str">
        <f t="shared" si="53"/>
        <v/>
      </c>
      <c r="S254" s="73">
        <f>ROUND((8*([1]FSK!$B$25+([1]FSK!$B$26+1)+[1]FSK!$B$27+[1]FSK!$B$28+[1]FSK!$B$30+'UL FRMPL'!L254)/[1]FSK!$B$31)*1000,0)</f>
        <v>37</v>
      </c>
      <c r="U254" s="50">
        <f t="shared" si="56"/>
        <v>4775.9000734753854</v>
      </c>
      <c r="V254" s="74">
        <f t="shared" si="56"/>
        <v>2706.0782681099081</v>
      </c>
      <c r="W254" s="74" t="str">
        <f t="shared" si="56"/>
        <v/>
      </c>
      <c r="X254" s="74" t="str">
        <f t="shared" si="56"/>
        <v/>
      </c>
      <c r="Y254" s="74" t="str">
        <f t="shared" si="56"/>
        <v/>
      </c>
      <c r="Z254" s="75" t="str">
        <f t="shared" si="56"/>
        <v/>
      </c>
      <c r="AJ254" s="50"/>
      <c r="AK254" s="50"/>
      <c r="AL254" s="50"/>
      <c r="AM254" s="50"/>
      <c r="AN254" s="50"/>
      <c r="AO254" s="50"/>
      <c r="AP254" s="4"/>
    </row>
    <row r="255" spans="3:42" hidden="1">
      <c r="C255" s="86">
        <f t="shared" si="63"/>
        <v>328</v>
      </c>
      <c r="D255" s="87">
        <f t="shared" si="63"/>
        <v>288</v>
      </c>
      <c r="E255" s="87" t="str">
        <f t="shared" si="63"/>
        <v/>
      </c>
      <c r="F255" s="87" t="str">
        <f t="shared" si="63"/>
        <v/>
      </c>
      <c r="G255" s="87" t="str">
        <f t="shared" si="63"/>
        <v/>
      </c>
      <c r="H255" s="7" t="str">
        <f t="shared" si="63"/>
        <v/>
      </c>
      <c r="I255" s="78">
        <f t="shared" si="59"/>
        <v>209</v>
      </c>
      <c r="J255" s="74">
        <f t="shared" si="62"/>
        <v>210</v>
      </c>
      <c r="K255" s="74">
        <f t="shared" si="60"/>
        <v>217</v>
      </c>
      <c r="L255" s="75">
        <f t="shared" si="61"/>
        <v>222</v>
      </c>
      <c r="M255" s="78">
        <f t="shared" si="54"/>
        <v>348.416</v>
      </c>
      <c r="N255" s="74">
        <f t="shared" si="54"/>
        <v>614.91200000000003</v>
      </c>
      <c r="O255" s="74" t="str">
        <f t="shared" si="54"/>
        <v/>
      </c>
      <c r="P255" s="74" t="str">
        <f t="shared" si="53"/>
        <v/>
      </c>
      <c r="Q255" s="74" t="str">
        <f t="shared" si="53"/>
        <v/>
      </c>
      <c r="R255" s="75" t="str">
        <f t="shared" si="53"/>
        <v/>
      </c>
      <c r="S255" s="73">
        <f>ROUND((8*([1]FSK!$B$25+([1]FSK!$B$26+1)+[1]FSK!$B$27+[1]FSK!$B$28+[1]FSK!$B$30+'UL FRMPL'!L255)/[1]FSK!$B$31)*1000,0)</f>
        <v>37</v>
      </c>
      <c r="U255" s="50">
        <f t="shared" si="56"/>
        <v>4798.8611315209409</v>
      </c>
      <c r="V255" s="74">
        <f t="shared" si="56"/>
        <v>2719.0882597835134</v>
      </c>
      <c r="W255" s="74" t="str">
        <f t="shared" si="56"/>
        <v/>
      </c>
      <c r="X255" s="74" t="str">
        <f t="shared" si="56"/>
        <v/>
      </c>
      <c r="Y255" s="74" t="str">
        <f t="shared" si="56"/>
        <v/>
      </c>
      <c r="Z255" s="75" t="str">
        <f t="shared" si="56"/>
        <v/>
      </c>
      <c r="AJ255" s="50"/>
      <c r="AK255" s="50"/>
      <c r="AL255" s="50"/>
      <c r="AM255" s="50"/>
      <c r="AN255" s="50"/>
      <c r="AO255" s="50"/>
      <c r="AP255" s="4"/>
    </row>
    <row r="256" spans="3:42" hidden="1">
      <c r="C256" s="86">
        <f t="shared" si="63"/>
        <v>333</v>
      </c>
      <c r="D256" s="87">
        <f t="shared" si="63"/>
        <v>293</v>
      </c>
      <c r="E256" s="87" t="str">
        <f t="shared" si="63"/>
        <v/>
      </c>
      <c r="F256" s="87" t="str">
        <f t="shared" si="63"/>
        <v/>
      </c>
      <c r="G256" s="87" t="str">
        <f t="shared" si="63"/>
        <v/>
      </c>
      <c r="H256" s="7" t="str">
        <f t="shared" si="63"/>
        <v/>
      </c>
      <c r="I256" s="78">
        <f t="shared" si="59"/>
        <v>210</v>
      </c>
      <c r="J256" s="74">
        <f t="shared" si="62"/>
        <v>211</v>
      </c>
      <c r="K256" s="74">
        <f t="shared" si="60"/>
        <v>218</v>
      </c>
      <c r="L256" s="75">
        <f t="shared" si="61"/>
        <v>223</v>
      </c>
      <c r="M256" s="78">
        <f t="shared" si="54"/>
        <v>353.536</v>
      </c>
      <c r="N256" s="74">
        <f t="shared" si="54"/>
        <v>625.15199999999993</v>
      </c>
      <c r="O256" s="74" t="str">
        <f t="shared" si="54"/>
        <v/>
      </c>
      <c r="P256" s="74" t="str">
        <f t="shared" si="53"/>
        <v/>
      </c>
      <c r="Q256" s="74" t="str">
        <f t="shared" si="53"/>
        <v/>
      </c>
      <c r="R256" s="75" t="str">
        <f t="shared" si="53"/>
        <v/>
      </c>
      <c r="S256" s="73">
        <f>ROUND((8*([1]FSK!$B$25+([1]FSK!$B$26+1)+[1]FSK!$B$27+[1]FSK!$B$28+[1]FSK!$B$30+'UL FRMPL'!L256)/[1]FSK!$B$31)*1000,0)</f>
        <v>37</v>
      </c>
      <c r="U256" s="50">
        <f t="shared" si="56"/>
        <v>4751.9913106444601</v>
      </c>
      <c r="V256" s="74">
        <f t="shared" si="56"/>
        <v>2687.3464373464376</v>
      </c>
      <c r="W256" s="74" t="str">
        <f t="shared" si="56"/>
        <v/>
      </c>
      <c r="X256" s="74" t="str">
        <f t="shared" si="56"/>
        <v/>
      </c>
      <c r="Y256" s="74" t="str">
        <f t="shared" si="56"/>
        <v/>
      </c>
      <c r="Z256" s="75" t="str">
        <f t="shared" si="56"/>
        <v/>
      </c>
      <c r="AJ256" s="50"/>
      <c r="AK256" s="50"/>
      <c r="AL256" s="50"/>
      <c r="AM256" s="50"/>
      <c r="AN256" s="50"/>
      <c r="AO256" s="50"/>
      <c r="AP256" s="4"/>
    </row>
    <row r="257" spans="3:42" hidden="1">
      <c r="C257" s="86">
        <f t="shared" si="63"/>
        <v>333</v>
      </c>
      <c r="D257" s="87">
        <f t="shared" si="63"/>
        <v>293</v>
      </c>
      <c r="E257" s="87" t="str">
        <f t="shared" si="63"/>
        <v/>
      </c>
      <c r="F257" s="87" t="str">
        <f t="shared" si="63"/>
        <v/>
      </c>
      <c r="G257" s="87" t="str">
        <f t="shared" si="63"/>
        <v/>
      </c>
      <c r="H257" s="7" t="str">
        <f t="shared" si="63"/>
        <v/>
      </c>
      <c r="I257" s="78">
        <f t="shared" si="59"/>
        <v>211</v>
      </c>
      <c r="J257" s="74">
        <f t="shared" si="62"/>
        <v>212</v>
      </c>
      <c r="K257" s="74">
        <f t="shared" si="60"/>
        <v>219</v>
      </c>
      <c r="L257" s="75">
        <f t="shared" si="61"/>
        <v>224</v>
      </c>
      <c r="M257" s="78">
        <f t="shared" si="54"/>
        <v>353.536</v>
      </c>
      <c r="N257" s="74">
        <f t="shared" si="54"/>
        <v>625.15199999999993</v>
      </c>
      <c r="O257" s="74" t="str">
        <f t="shared" si="54"/>
        <v/>
      </c>
      <c r="P257" s="74" t="str">
        <f t="shared" si="53"/>
        <v/>
      </c>
      <c r="Q257" s="74" t="str">
        <f t="shared" si="53"/>
        <v/>
      </c>
      <c r="R257" s="75" t="str">
        <f t="shared" si="53"/>
        <v/>
      </c>
      <c r="S257" s="73">
        <f>ROUND((8*([1]FSK!$B$25+([1]FSK!$B$26+1)+[1]FSK!$B$27+[1]FSK!$B$28+[1]FSK!$B$30+'UL FRMPL'!L257)/[1]FSK!$B$31)*1000,0)</f>
        <v>38</v>
      </c>
      <c r="U257" s="50">
        <f t="shared" si="56"/>
        <v>4774.619840695148</v>
      </c>
      <c r="V257" s="74">
        <f t="shared" si="56"/>
        <v>2700.1433251433255</v>
      </c>
      <c r="W257" s="74" t="str">
        <f t="shared" si="56"/>
        <v/>
      </c>
      <c r="X257" s="74" t="str">
        <f t="shared" si="56"/>
        <v/>
      </c>
      <c r="Y257" s="74" t="str">
        <f t="shared" si="56"/>
        <v/>
      </c>
      <c r="Z257" s="75" t="str">
        <f t="shared" si="56"/>
        <v/>
      </c>
      <c r="AJ257" s="50"/>
      <c r="AK257" s="50"/>
      <c r="AL257" s="50"/>
      <c r="AM257" s="50"/>
      <c r="AN257" s="50"/>
      <c r="AO257" s="50"/>
      <c r="AP257" s="4"/>
    </row>
    <row r="258" spans="3:42" hidden="1">
      <c r="C258" s="86">
        <f t="shared" si="63"/>
        <v>333</v>
      </c>
      <c r="D258" s="87">
        <f t="shared" si="63"/>
        <v>293</v>
      </c>
      <c r="E258" s="87" t="str">
        <f t="shared" si="63"/>
        <v/>
      </c>
      <c r="F258" s="87" t="str">
        <f t="shared" si="63"/>
        <v/>
      </c>
      <c r="G258" s="87" t="str">
        <f t="shared" si="63"/>
        <v/>
      </c>
      <c r="H258" s="7" t="str">
        <f t="shared" si="63"/>
        <v/>
      </c>
      <c r="I258" s="78">
        <f t="shared" si="59"/>
        <v>212</v>
      </c>
      <c r="J258" s="74">
        <f t="shared" si="62"/>
        <v>213</v>
      </c>
      <c r="K258" s="74">
        <f t="shared" si="60"/>
        <v>220</v>
      </c>
      <c r="L258" s="75">
        <f t="shared" si="61"/>
        <v>225</v>
      </c>
      <c r="M258" s="78">
        <f t="shared" si="54"/>
        <v>353.536</v>
      </c>
      <c r="N258" s="74">
        <f t="shared" si="54"/>
        <v>625.15199999999993</v>
      </c>
      <c r="O258" s="74" t="str">
        <f t="shared" si="54"/>
        <v/>
      </c>
      <c r="P258" s="74" t="str">
        <f t="shared" si="53"/>
        <v/>
      </c>
      <c r="Q258" s="74" t="str">
        <f t="shared" si="53"/>
        <v/>
      </c>
      <c r="R258" s="75" t="str">
        <f t="shared" si="53"/>
        <v/>
      </c>
      <c r="S258" s="73">
        <f>ROUND((8*([1]FSK!$B$25+([1]FSK!$B$26+1)+[1]FSK!$B$27+[1]FSK!$B$28+[1]FSK!$B$30+'UL FRMPL'!L258)/[1]FSK!$B$31)*1000,0)</f>
        <v>38</v>
      </c>
      <c r="U258" s="50">
        <f t="shared" si="56"/>
        <v>4797.2483707458359</v>
      </c>
      <c r="V258" s="74">
        <f t="shared" si="56"/>
        <v>2712.9402129402133</v>
      </c>
      <c r="W258" s="74" t="str">
        <f t="shared" si="56"/>
        <v/>
      </c>
      <c r="X258" s="74" t="str">
        <f t="shared" si="56"/>
        <v/>
      </c>
      <c r="Y258" s="74" t="str">
        <f t="shared" si="56"/>
        <v/>
      </c>
      <c r="Z258" s="75" t="str">
        <f t="shared" si="56"/>
        <v/>
      </c>
      <c r="AJ258" s="50"/>
      <c r="AK258" s="50"/>
      <c r="AL258" s="50"/>
      <c r="AM258" s="50"/>
      <c r="AN258" s="50"/>
      <c r="AO258" s="50"/>
      <c r="AP258" s="4"/>
    </row>
    <row r="259" spans="3:42" hidden="1">
      <c r="C259" s="86">
        <f t="shared" si="63"/>
        <v>338</v>
      </c>
      <c r="D259" s="87">
        <f t="shared" si="63"/>
        <v>293</v>
      </c>
      <c r="E259" s="87" t="str">
        <f t="shared" si="63"/>
        <v/>
      </c>
      <c r="F259" s="87" t="str">
        <f t="shared" si="63"/>
        <v/>
      </c>
      <c r="G259" s="87" t="str">
        <f t="shared" si="63"/>
        <v/>
      </c>
      <c r="H259" s="7" t="str">
        <f t="shared" si="63"/>
        <v/>
      </c>
      <c r="I259" s="78">
        <f t="shared" si="59"/>
        <v>213</v>
      </c>
      <c r="J259" s="74">
        <f t="shared" si="62"/>
        <v>214</v>
      </c>
      <c r="K259" s="74">
        <f t="shared" si="60"/>
        <v>221</v>
      </c>
      <c r="L259" s="75">
        <f t="shared" si="61"/>
        <v>226</v>
      </c>
      <c r="M259" s="78">
        <f t="shared" si="54"/>
        <v>358.65600000000001</v>
      </c>
      <c r="N259" s="74">
        <f t="shared" si="54"/>
        <v>625.15199999999993</v>
      </c>
      <c r="O259" s="74" t="str">
        <f t="shared" si="54"/>
        <v/>
      </c>
      <c r="P259" s="74" t="str">
        <f t="shared" si="54"/>
        <v/>
      </c>
      <c r="Q259" s="74" t="str">
        <f t="shared" si="54"/>
        <v/>
      </c>
      <c r="R259" s="75" t="str">
        <f t="shared" si="54"/>
        <v/>
      </c>
      <c r="S259" s="73">
        <f>ROUND((8*([1]FSK!$B$25+([1]FSK!$B$26+1)+[1]FSK!$B$27+[1]FSK!$B$28+[1]FSK!$B$30+'UL FRMPL'!L259)/[1]FSK!$B$31)*1000,0)</f>
        <v>38</v>
      </c>
      <c r="U259" s="50">
        <f t="shared" si="56"/>
        <v>4751.0706638115635</v>
      </c>
      <c r="V259" s="74">
        <f t="shared" si="56"/>
        <v>2725.7371007371012</v>
      </c>
      <c r="W259" s="74" t="str">
        <f t="shared" si="56"/>
        <v/>
      </c>
      <c r="X259" s="74" t="str">
        <f t="shared" ref="X259:Z289" si="64">IF($K259&gt;VLOOKUP(F$33,$U$31:$W$38,2),"",$I259*8000/P259)</f>
        <v/>
      </c>
      <c r="Y259" s="74" t="str">
        <f t="shared" si="64"/>
        <v/>
      </c>
      <c r="Z259" s="75" t="str">
        <f t="shared" si="64"/>
        <v/>
      </c>
      <c r="AJ259" s="50"/>
      <c r="AK259" s="50"/>
      <c r="AL259" s="50"/>
      <c r="AM259" s="50"/>
      <c r="AN259" s="50"/>
      <c r="AO259" s="50"/>
      <c r="AP259" s="4"/>
    </row>
    <row r="260" spans="3:42" hidden="1">
      <c r="C260" s="86">
        <f t="shared" si="63"/>
        <v>338</v>
      </c>
      <c r="D260" s="87">
        <f t="shared" si="63"/>
        <v>298</v>
      </c>
      <c r="E260" s="87" t="str">
        <f t="shared" si="63"/>
        <v/>
      </c>
      <c r="F260" s="87" t="str">
        <f t="shared" si="63"/>
        <v/>
      </c>
      <c r="G260" s="87" t="str">
        <f t="shared" si="63"/>
        <v/>
      </c>
      <c r="H260" s="7" t="str">
        <f t="shared" si="63"/>
        <v/>
      </c>
      <c r="I260" s="78">
        <f t="shared" si="59"/>
        <v>214</v>
      </c>
      <c r="J260" s="74">
        <f t="shared" si="62"/>
        <v>215</v>
      </c>
      <c r="K260" s="74">
        <f t="shared" si="60"/>
        <v>222</v>
      </c>
      <c r="L260" s="75">
        <f t="shared" si="61"/>
        <v>227</v>
      </c>
      <c r="M260" s="78">
        <f t="shared" ref="M260:R289" si="65">IF($K260&gt;VLOOKUP(C$33,$U$31:$W$38,2),"",C$36+C260*C$35)</f>
        <v>358.65600000000001</v>
      </c>
      <c r="N260" s="74">
        <f t="shared" si="65"/>
        <v>635.39199999999994</v>
      </c>
      <c r="O260" s="74" t="str">
        <f t="shared" si="65"/>
        <v/>
      </c>
      <c r="P260" s="74" t="str">
        <f t="shared" si="65"/>
        <v/>
      </c>
      <c r="Q260" s="74" t="str">
        <f t="shared" si="65"/>
        <v/>
      </c>
      <c r="R260" s="75" t="str">
        <f t="shared" si="65"/>
        <v/>
      </c>
      <c r="S260" s="73">
        <f>ROUND((8*([1]FSK!$B$25+([1]FSK!$B$26+1)+[1]FSK!$B$27+[1]FSK!$B$28+[1]FSK!$B$30+'UL FRMPL'!L260)/[1]FSK!$B$31)*1000,0)</f>
        <v>38</v>
      </c>
      <c r="U260" s="50">
        <f t="shared" ref="U260:W289" si="66">IF($K260&gt;VLOOKUP(C$33,$U$31:$W$38,2),"",$I260*8000/M260)</f>
        <v>4773.3761598857955</v>
      </c>
      <c r="V260" s="74">
        <f t="shared" si="66"/>
        <v>2694.399677679291</v>
      </c>
      <c r="W260" s="74" t="str">
        <f t="shared" si="66"/>
        <v/>
      </c>
      <c r="X260" s="74" t="str">
        <f t="shared" si="64"/>
        <v/>
      </c>
      <c r="Y260" s="74" t="str">
        <f t="shared" si="64"/>
        <v/>
      </c>
      <c r="Z260" s="75" t="str">
        <f t="shared" si="64"/>
        <v/>
      </c>
      <c r="AJ260" s="50"/>
      <c r="AK260" s="50"/>
      <c r="AL260" s="50"/>
      <c r="AM260" s="50"/>
      <c r="AN260" s="50"/>
      <c r="AO260" s="50"/>
      <c r="AP260" s="4"/>
    </row>
    <row r="261" spans="3:42" hidden="1">
      <c r="C261" s="86">
        <f t="shared" si="63"/>
        <v>338</v>
      </c>
      <c r="D261" s="87">
        <f t="shared" si="63"/>
        <v>298</v>
      </c>
      <c r="E261" s="87" t="str">
        <f t="shared" si="63"/>
        <v/>
      </c>
      <c r="F261" s="87" t="str">
        <f t="shared" si="63"/>
        <v/>
      </c>
      <c r="G261" s="87" t="str">
        <f t="shared" si="63"/>
        <v/>
      </c>
      <c r="H261" s="7" t="str">
        <f t="shared" si="63"/>
        <v/>
      </c>
      <c r="I261" s="78">
        <f t="shared" si="59"/>
        <v>215</v>
      </c>
      <c r="J261" s="74">
        <f t="shared" si="62"/>
        <v>216</v>
      </c>
      <c r="K261" s="74">
        <f t="shared" si="60"/>
        <v>223</v>
      </c>
      <c r="L261" s="75">
        <f t="shared" si="61"/>
        <v>228</v>
      </c>
      <c r="M261" s="78">
        <f t="shared" si="65"/>
        <v>358.65600000000001</v>
      </c>
      <c r="N261" s="74">
        <f t="shared" si="65"/>
        <v>635.39199999999994</v>
      </c>
      <c r="O261" s="74" t="str">
        <f t="shared" si="65"/>
        <v/>
      </c>
      <c r="P261" s="74" t="str">
        <f t="shared" si="65"/>
        <v/>
      </c>
      <c r="Q261" s="74" t="str">
        <f t="shared" si="65"/>
        <v/>
      </c>
      <c r="R261" s="75" t="str">
        <f t="shared" si="65"/>
        <v/>
      </c>
      <c r="S261" s="73">
        <f>ROUND((8*([1]FSK!$B$25+([1]FSK!$B$26+1)+[1]FSK!$B$27+[1]FSK!$B$28+[1]FSK!$B$30+'UL FRMPL'!L261)/[1]FSK!$B$31)*1000,0)</f>
        <v>38</v>
      </c>
      <c r="U261" s="50">
        <f t="shared" si="66"/>
        <v>4795.6816559600284</v>
      </c>
      <c r="V261" s="74">
        <f t="shared" si="66"/>
        <v>2706.9903303787269</v>
      </c>
      <c r="W261" s="74" t="str">
        <f t="shared" si="66"/>
        <v/>
      </c>
      <c r="X261" s="74" t="str">
        <f t="shared" si="64"/>
        <v/>
      </c>
      <c r="Y261" s="74" t="str">
        <f t="shared" si="64"/>
        <v/>
      </c>
      <c r="Z261" s="75" t="str">
        <f t="shared" si="64"/>
        <v/>
      </c>
      <c r="AJ261" s="50"/>
      <c r="AK261" s="50"/>
      <c r="AL261" s="50"/>
      <c r="AM261" s="50"/>
      <c r="AN261" s="50"/>
      <c r="AO261" s="50"/>
      <c r="AP261" s="4"/>
    </row>
    <row r="262" spans="3:42" hidden="1">
      <c r="C262" s="86">
        <f t="shared" si="63"/>
        <v>338</v>
      </c>
      <c r="D262" s="87">
        <f t="shared" si="63"/>
        <v>298</v>
      </c>
      <c r="E262" s="87" t="str">
        <f t="shared" si="63"/>
        <v/>
      </c>
      <c r="F262" s="87" t="str">
        <f t="shared" si="63"/>
        <v/>
      </c>
      <c r="G262" s="87" t="str">
        <f t="shared" si="63"/>
        <v/>
      </c>
      <c r="H262" s="7" t="str">
        <f t="shared" si="63"/>
        <v/>
      </c>
      <c r="I262" s="78">
        <f t="shared" si="59"/>
        <v>216</v>
      </c>
      <c r="J262" s="74">
        <f t="shared" si="62"/>
        <v>217</v>
      </c>
      <c r="K262" s="74">
        <f t="shared" si="60"/>
        <v>224</v>
      </c>
      <c r="L262" s="75">
        <f t="shared" si="61"/>
        <v>229</v>
      </c>
      <c r="M262" s="78">
        <f t="shared" si="65"/>
        <v>358.65600000000001</v>
      </c>
      <c r="N262" s="74">
        <f t="shared" si="65"/>
        <v>635.39199999999994</v>
      </c>
      <c r="O262" s="74" t="str">
        <f t="shared" si="65"/>
        <v/>
      </c>
      <c r="P262" s="74" t="str">
        <f t="shared" si="65"/>
        <v/>
      </c>
      <c r="Q262" s="74" t="str">
        <f t="shared" si="65"/>
        <v/>
      </c>
      <c r="R262" s="75" t="str">
        <f t="shared" si="65"/>
        <v/>
      </c>
      <c r="S262" s="73">
        <f>ROUND((8*([1]FSK!$B$25+([1]FSK!$B$26+1)+[1]FSK!$B$27+[1]FSK!$B$28+[1]FSK!$B$30+'UL FRMPL'!L262)/[1]FSK!$B$31)*1000,0)</f>
        <v>38</v>
      </c>
      <c r="U262" s="50">
        <f t="shared" si="66"/>
        <v>4817.9871520342613</v>
      </c>
      <c r="V262" s="74">
        <f t="shared" si="66"/>
        <v>2719.5809830781632</v>
      </c>
      <c r="W262" s="74" t="str">
        <f t="shared" si="66"/>
        <v/>
      </c>
      <c r="X262" s="74" t="str">
        <f t="shared" si="64"/>
        <v/>
      </c>
      <c r="Y262" s="74" t="str">
        <f t="shared" si="64"/>
        <v/>
      </c>
      <c r="Z262" s="75" t="str">
        <f t="shared" si="64"/>
        <v/>
      </c>
      <c r="AJ262" s="50"/>
      <c r="AK262" s="50"/>
      <c r="AL262" s="50"/>
      <c r="AM262" s="50"/>
      <c r="AN262" s="50"/>
      <c r="AO262" s="50"/>
      <c r="AP262" s="4"/>
    </row>
    <row r="263" spans="3:42" hidden="1">
      <c r="C263" s="86">
        <f t="shared" si="63"/>
        <v>343</v>
      </c>
      <c r="D263" s="87">
        <f t="shared" si="63"/>
        <v>298</v>
      </c>
      <c r="E263" s="87" t="str">
        <f t="shared" si="63"/>
        <v/>
      </c>
      <c r="F263" s="87" t="str">
        <f t="shared" si="63"/>
        <v/>
      </c>
      <c r="G263" s="87" t="str">
        <f t="shared" si="63"/>
        <v/>
      </c>
      <c r="H263" s="7" t="str">
        <f t="shared" si="63"/>
        <v/>
      </c>
      <c r="I263" s="78">
        <f t="shared" si="59"/>
        <v>217</v>
      </c>
      <c r="J263" s="74">
        <f t="shared" si="62"/>
        <v>218</v>
      </c>
      <c r="K263" s="74">
        <f t="shared" si="60"/>
        <v>225</v>
      </c>
      <c r="L263" s="75">
        <f t="shared" si="61"/>
        <v>230</v>
      </c>
      <c r="M263" s="78">
        <f t="shared" si="65"/>
        <v>363.77600000000001</v>
      </c>
      <c r="N263" s="74">
        <f t="shared" si="65"/>
        <v>635.39199999999994</v>
      </c>
      <c r="O263" s="74" t="str">
        <f t="shared" si="65"/>
        <v/>
      </c>
      <c r="P263" s="74" t="str">
        <f t="shared" si="65"/>
        <v/>
      </c>
      <c r="Q263" s="74" t="str">
        <f t="shared" si="65"/>
        <v/>
      </c>
      <c r="R263" s="75" t="str">
        <f t="shared" si="65"/>
        <v/>
      </c>
      <c r="S263" s="73">
        <f>ROUND((8*([1]FSK!$B$25+([1]FSK!$B$26+1)+[1]FSK!$B$27+[1]FSK!$B$28+[1]FSK!$B$30+'UL FRMPL'!L263)/[1]FSK!$B$31)*1000,0)</f>
        <v>39</v>
      </c>
      <c r="U263" s="50">
        <f t="shared" si="66"/>
        <v>4772.1674876847292</v>
      </c>
      <c r="V263" s="74">
        <f t="shared" si="66"/>
        <v>2732.171635777599</v>
      </c>
      <c r="W263" s="74" t="str">
        <f t="shared" si="66"/>
        <v/>
      </c>
      <c r="X263" s="74" t="str">
        <f t="shared" si="64"/>
        <v/>
      </c>
      <c r="Y263" s="74" t="str">
        <f t="shared" si="64"/>
        <v/>
      </c>
      <c r="Z263" s="75" t="str">
        <f t="shared" si="64"/>
        <v/>
      </c>
      <c r="AJ263" s="50"/>
      <c r="AK263" s="50"/>
      <c r="AL263" s="50"/>
      <c r="AM263" s="50"/>
      <c r="AN263" s="50"/>
      <c r="AO263" s="50"/>
      <c r="AP263" s="4"/>
    </row>
    <row r="264" spans="3:42" hidden="1">
      <c r="C264" s="86">
        <f t="shared" si="63"/>
        <v>343</v>
      </c>
      <c r="D264" s="87">
        <f t="shared" si="63"/>
        <v>303</v>
      </c>
      <c r="E264" s="87" t="str">
        <f t="shared" si="63"/>
        <v/>
      </c>
      <c r="F264" s="87" t="str">
        <f t="shared" si="63"/>
        <v/>
      </c>
      <c r="G264" s="87" t="str">
        <f t="shared" si="63"/>
        <v/>
      </c>
      <c r="H264" s="7" t="str">
        <f t="shared" si="63"/>
        <v/>
      </c>
      <c r="I264" s="78">
        <f t="shared" si="59"/>
        <v>218</v>
      </c>
      <c r="J264" s="74">
        <f t="shared" si="62"/>
        <v>219</v>
      </c>
      <c r="K264" s="74">
        <f t="shared" si="60"/>
        <v>226</v>
      </c>
      <c r="L264" s="75">
        <f t="shared" si="61"/>
        <v>231</v>
      </c>
      <c r="M264" s="78">
        <f t="shared" si="65"/>
        <v>363.77600000000001</v>
      </c>
      <c r="N264" s="74">
        <f t="shared" si="65"/>
        <v>645.63199999999995</v>
      </c>
      <c r="O264" s="74" t="str">
        <f t="shared" si="65"/>
        <v/>
      </c>
      <c r="P264" s="74" t="str">
        <f t="shared" si="65"/>
        <v/>
      </c>
      <c r="Q264" s="74" t="str">
        <f t="shared" si="65"/>
        <v/>
      </c>
      <c r="R264" s="75" t="str">
        <f t="shared" si="65"/>
        <v/>
      </c>
      <c r="S264" s="73">
        <f>ROUND((8*([1]FSK!$B$25+([1]FSK!$B$26+1)+[1]FSK!$B$27+[1]FSK!$B$28+[1]FSK!$B$30+'UL FRMPL'!L264)/[1]FSK!$B$31)*1000,0)</f>
        <v>39</v>
      </c>
      <c r="U264" s="50">
        <f t="shared" si="66"/>
        <v>4794.1590429275157</v>
      </c>
      <c r="V264" s="74">
        <f t="shared" si="66"/>
        <v>2701.2291831879461</v>
      </c>
      <c r="W264" s="74" t="str">
        <f t="shared" si="66"/>
        <v/>
      </c>
      <c r="X264" s="74" t="str">
        <f t="shared" si="64"/>
        <v/>
      </c>
      <c r="Y264" s="74" t="str">
        <f t="shared" si="64"/>
        <v/>
      </c>
      <c r="Z264" s="75" t="str">
        <f t="shared" si="64"/>
        <v/>
      </c>
      <c r="AJ264" s="50"/>
      <c r="AK264" s="50"/>
      <c r="AL264" s="50"/>
      <c r="AM264" s="50"/>
      <c r="AN264" s="50"/>
      <c r="AO264" s="50"/>
      <c r="AP264" s="4"/>
    </row>
    <row r="265" spans="3:42" hidden="1">
      <c r="C265" s="86">
        <f t="shared" si="63"/>
        <v>343</v>
      </c>
      <c r="D265" s="87">
        <f t="shared" si="63"/>
        <v>303</v>
      </c>
      <c r="E265" s="87" t="str">
        <f t="shared" si="63"/>
        <v/>
      </c>
      <c r="F265" s="87" t="str">
        <f t="shared" si="63"/>
        <v/>
      </c>
      <c r="G265" s="87" t="str">
        <f t="shared" si="63"/>
        <v/>
      </c>
      <c r="H265" s="7" t="str">
        <f t="shared" si="63"/>
        <v/>
      </c>
      <c r="I265" s="78">
        <f t="shared" si="59"/>
        <v>219</v>
      </c>
      <c r="J265" s="74">
        <f t="shared" si="62"/>
        <v>220</v>
      </c>
      <c r="K265" s="74">
        <f t="shared" si="60"/>
        <v>227</v>
      </c>
      <c r="L265" s="75">
        <f t="shared" si="61"/>
        <v>232</v>
      </c>
      <c r="M265" s="78">
        <f t="shared" si="65"/>
        <v>363.77600000000001</v>
      </c>
      <c r="N265" s="74">
        <f t="shared" si="65"/>
        <v>645.63199999999995</v>
      </c>
      <c r="O265" s="74" t="str">
        <f t="shared" si="65"/>
        <v/>
      </c>
      <c r="P265" s="74" t="str">
        <f t="shared" si="65"/>
        <v/>
      </c>
      <c r="Q265" s="74" t="str">
        <f t="shared" si="65"/>
        <v/>
      </c>
      <c r="R265" s="75" t="str">
        <f t="shared" si="65"/>
        <v/>
      </c>
      <c r="S265" s="73">
        <f>ROUND((8*([1]FSK!$B$25+([1]FSK!$B$26+1)+[1]FSK!$B$27+[1]FSK!$B$28+[1]FSK!$B$30+'UL FRMPL'!L265)/[1]FSK!$B$31)*1000,0)</f>
        <v>39</v>
      </c>
      <c r="U265" s="50">
        <f t="shared" si="66"/>
        <v>4816.1505981703021</v>
      </c>
      <c r="V265" s="74">
        <f t="shared" si="66"/>
        <v>2713.6201427438541</v>
      </c>
      <c r="W265" s="74" t="str">
        <f t="shared" si="66"/>
        <v/>
      </c>
      <c r="X265" s="74" t="str">
        <f t="shared" si="64"/>
        <v/>
      </c>
      <c r="Y265" s="74" t="str">
        <f t="shared" si="64"/>
        <v/>
      </c>
      <c r="Z265" s="75" t="str">
        <f t="shared" si="64"/>
        <v/>
      </c>
      <c r="AJ265" s="50"/>
      <c r="AK265" s="50"/>
      <c r="AL265" s="50"/>
      <c r="AM265" s="50"/>
      <c r="AN265" s="50"/>
      <c r="AO265" s="50"/>
      <c r="AP265" s="4"/>
    </row>
    <row r="266" spans="3:42" hidden="1">
      <c r="C266" s="86">
        <f t="shared" si="63"/>
        <v>348</v>
      </c>
      <c r="D266" s="87">
        <f t="shared" si="63"/>
        <v>303</v>
      </c>
      <c r="E266" s="87" t="str">
        <f t="shared" si="63"/>
        <v/>
      </c>
      <c r="F266" s="87" t="str">
        <f t="shared" si="63"/>
        <v/>
      </c>
      <c r="G266" s="87" t="str">
        <f t="shared" si="63"/>
        <v/>
      </c>
      <c r="H266" s="7" t="str">
        <f t="shared" si="63"/>
        <v/>
      </c>
      <c r="I266" s="78">
        <f t="shared" si="59"/>
        <v>220</v>
      </c>
      <c r="J266" s="74">
        <f t="shared" si="62"/>
        <v>221</v>
      </c>
      <c r="K266" s="74">
        <f t="shared" si="60"/>
        <v>228</v>
      </c>
      <c r="L266" s="75">
        <f t="shared" si="61"/>
        <v>233</v>
      </c>
      <c r="M266" s="78">
        <f t="shared" si="65"/>
        <v>368.89600000000002</v>
      </c>
      <c r="N266" s="74">
        <f t="shared" si="65"/>
        <v>645.63199999999995</v>
      </c>
      <c r="O266" s="74" t="str">
        <f t="shared" si="65"/>
        <v/>
      </c>
      <c r="P266" s="74" t="str">
        <f t="shared" si="65"/>
        <v/>
      </c>
      <c r="Q266" s="74" t="str">
        <f t="shared" si="65"/>
        <v/>
      </c>
      <c r="R266" s="75" t="str">
        <f t="shared" si="65"/>
        <v/>
      </c>
      <c r="S266" s="73">
        <f>ROUND((8*([1]FSK!$B$25+([1]FSK!$B$26+1)+[1]FSK!$B$27+[1]FSK!$B$28+[1]FSK!$B$30+'UL FRMPL'!L266)/[1]FSK!$B$31)*1000,0)</f>
        <v>39</v>
      </c>
      <c r="U266" s="50">
        <f t="shared" si="66"/>
        <v>4770.9923664122134</v>
      </c>
      <c r="V266" s="74">
        <f t="shared" si="66"/>
        <v>2726.0111022997621</v>
      </c>
      <c r="W266" s="74" t="str">
        <f t="shared" si="66"/>
        <v/>
      </c>
      <c r="X266" s="74" t="str">
        <f t="shared" si="64"/>
        <v/>
      </c>
      <c r="Y266" s="74" t="str">
        <f t="shared" si="64"/>
        <v/>
      </c>
      <c r="Z266" s="75" t="str">
        <f t="shared" si="64"/>
        <v/>
      </c>
      <c r="AJ266" s="50"/>
      <c r="AK266" s="50"/>
      <c r="AL266" s="50"/>
      <c r="AM266" s="50"/>
      <c r="AN266" s="50"/>
      <c r="AO266" s="50"/>
      <c r="AP266" s="4"/>
    </row>
    <row r="267" spans="3:42" hidden="1">
      <c r="C267" s="86">
        <f t="shared" si="63"/>
        <v>348</v>
      </c>
      <c r="D267" s="87">
        <f t="shared" si="63"/>
        <v>303</v>
      </c>
      <c r="E267" s="87" t="str">
        <f t="shared" si="63"/>
        <v/>
      </c>
      <c r="F267" s="87" t="str">
        <f t="shared" si="63"/>
        <v/>
      </c>
      <c r="G267" s="87" t="str">
        <f t="shared" si="63"/>
        <v/>
      </c>
      <c r="H267" s="7" t="str">
        <f t="shared" si="63"/>
        <v/>
      </c>
      <c r="I267" s="78">
        <f t="shared" si="59"/>
        <v>221</v>
      </c>
      <c r="J267" s="74">
        <f t="shared" si="62"/>
        <v>222</v>
      </c>
      <c r="K267" s="74">
        <f t="shared" si="60"/>
        <v>229</v>
      </c>
      <c r="L267" s="75">
        <f t="shared" si="61"/>
        <v>234</v>
      </c>
      <c r="M267" s="78">
        <f t="shared" si="65"/>
        <v>368.89600000000002</v>
      </c>
      <c r="N267" s="74">
        <f t="shared" si="65"/>
        <v>645.63199999999995</v>
      </c>
      <c r="O267" s="74" t="str">
        <f t="shared" si="65"/>
        <v/>
      </c>
      <c r="P267" s="74" t="str">
        <f t="shared" si="65"/>
        <v/>
      </c>
      <c r="Q267" s="74" t="str">
        <f t="shared" si="65"/>
        <v/>
      </c>
      <c r="R267" s="75" t="str">
        <f t="shared" si="65"/>
        <v/>
      </c>
      <c r="S267" s="73">
        <f>ROUND((8*([1]FSK!$B$25+([1]FSK!$B$26+1)+[1]FSK!$B$27+[1]FSK!$B$28+[1]FSK!$B$30+'UL FRMPL'!L267)/[1]FSK!$B$31)*1000,0)</f>
        <v>39</v>
      </c>
      <c r="U267" s="50">
        <f t="shared" si="66"/>
        <v>4792.6786953504507</v>
      </c>
      <c r="V267" s="74">
        <f t="shared" si="66"/>
        <v>2738.4020618556701</v>
      </c>
      <c r="W267" s="74" t="str">
        <f t="shared" si="66"/>
        <v/>
      </c>
      <c r="X267" s="74" t="str">
        <f t="shared" si="64"/>
        <v/>
      </c>
      <c r="Y267" s="74" t="str">
        <f t="shared" si="64"/>
        <v/>
      </c>
      <c r="Z267" s="75" t="str">
        <f t="shared" si="64"/>
        <v/>
      </c>
      <c r="AJ267" s="50"/>
      <c r="AK267" s="50"/>
      <c r="AL267" s="50"/>
      <c r="AM267" s="50"/>
      <c r="AN267" s="50"/>
      <c r="AO267" s="50"/>
      <c r="AP267" s="4"/>
    </row>
    <row r="268" spans="3:42" hidden="1">
      <c r="C268" s="86">
        <f t="shared" si="63"/>
        <v>348</v>
      </c>
      <c r="D268" s="87">
        <f t="shared" si="63"/>
        <v>308</v>
      </c>
      <c r="E268" s="87" t="str">
        <f t="shared" si="63"/>
        <v/>
      </c>
      <c r="F268" s="87" t="str">
        <f t="shared" si="63"/>
        <v/>
      </c>
      <c r="G268" s="87" t="str">
        <f t="shared" si="63"/>
        <v/>
      </c>
      <c r="H268" s="7" t="str">
        <f t="shared" si="63"/>
        <v/>
      </c>
      <c r="I268" s="78">
        <f t="shared" si="59"/>
        <v>222</v>
      </c>
      <c r="J268" s="74">
        <f t="shared" si="62"/>
        <v>223</v>
      </c>
      <c r="K268" s="74">
        <f t="shared" si="60"/>
        <v>230</v>
      </c>
      <c r="L268" s="75">
        <f t="shared" si="61"/>
        <v>235</v>
      </c>
      <c r="M268" s="78">
        <f t="shared" si="65"/>
        <v>368.89600000000002</v>
      </c>
      <c r="N268" s="74">
        <f t="shared" si="65"/>
        <v>655.87199999999996</v>
      </c>
      <c r="O268" s="74" t="str">
        <f t="shared" si="65"/>
        <v/>
      </c>
      <c r="P268" s="74" t="str">
        <f t="shared" si="65"/>
        <v/>
      </c>
      <c r="Q268" s="74" t="str">
        <f t="shared" si="65"/>
        <v/>
      </c>
      <c r="R268" s="75" t="str">
        <f t="shared" si="65"/>
        <v/>
      </c>
      <c r="S268" s="73">
        <f>ROUND((8*([1]FSK!$B$25+([1]FSK!$B$26+1)+[1]FSK!$B$27+[1]FSK!$B$28+[1]FSK!$B$30+'UL FRMPL'!L268)/[1]FSK!$B$31)*1000,0)</f>
        <v>39</v>
      </c>
      <c r="U268" s="50">
        <f t="shared" si="66"/>
        <v>4814.3650242886879</v>
      </c>
      <c r="V268" s="74">
        <f t="shared" si="66"/>
        <v>2707.8454332552697</v>
      </c>
      <c r="W268" s="74" t="str">
        <f t="shared" si="66"/>
        <v/>
      </c>
      <c r="X268" s="74" t="str">
        <f t="shared" si="64"/>
        <v/>
      </c>
      <c r="Y268" s="74" t="str">
        <f t="shared" si="64"/>
        <v/>
      </c>
      <c r="Z268" s="75" t="str">
        <f t="shared" si="64"/>
        <v/>
      </c>
      <c r="AJ268" s="50"/>
      <c r="AK268" s="50"/>
      <c r="AL268" s="50"/>
      <c r="AM268" s="50"/>
      <c r="AN268" s="50"/>
      <c r="AO268" s="50"/>
      <c r="AP268" s="4"/>
    </row>
    <row r="269" spans="3:42" hidden="1">
      <c r="C269" s="86">
        <f t="shared" si="63"/>
        <v>348</v>
      </c>
      <c r="D269" s="87">
        <f t="shared" si="63"/>
        <v>308</v>
      </c>
      <c r="E269" s="87" t="str">
        <f t="shared" si="63"/>
        <v/>
      </c>
      <c r="F269" s="87" t="str">
        <f t="shared" si="63"/>
        <v/>
      </c>
      <c r="G269" s="87" t="str">
        <f t="shared" si="63"/>
        <v/>
      </c>
      <c r="H269" s="7" t="str">
        <f t="shared" si="63"/>
        <v/>
      </c>
      <c r="I269" s="78">
        <f t="shared" si="59"/>
        <v>223</v>
      </c>
      <c r="J269" s="74">
        <f t="shared" si="62"/>
        <v>224</v>
      </c>
      <c r="K269" s="74">
        <f t="shared" si="60"/>
        <v>231</v>
      </c>
      <c r="L269" s="75">
        <f t="shared" si="61"/>
        <v>236</v>
      </c>
      <c r="M269" s="78">
        <f t="shared" si="65"/>
        <v>368.89600000000002</v>
      </c>
      <c r="N269" s="74">
        <f t="shared" si="65"/>
        <v>655.87199999999996</v>
      </c>
      <c r="O269" s="74" t="str">
        <f t="shared" si="65"/>
        <v/>
      </c>
      <c r="P269" s="74" t="str">
        <f t="shared" si="65"/>
        <v/>
      </c>
      <c r="Q269" s="74" t="str">
        <f t="shared" si="65"/>
        <v/>
      </c>
      <c r="R269" s="75" t="str">
        <f t="shared" si="65"/>
        <v/>
      </c>
      <c r="S269" s="73">
        <f>ROUND((8*([1]FSK!$B$25+([1]FSK!$B$26+1)+[1]FSK!$B$27+[1]FSK!$B$28+[1]FSK!$B$30+'UL FRMPL'!L269)/[1]FSK!$B$31)*1000,0)</f>
        <v>40</v>
      </c>
      <c r="U269" s="50">
        <f t="shared" si="66"/>
        <v>4836.0513532269251</v>
      </c>
      <c r="V269" s="74">
        <f t="shared" si="66"/>
        <v>2720.04293520687</v>
      </c>
      <c r="W269" s="74" t="str">
        <f t="shared" si="66"/>
        <v/>
      </c>
      <c r="X269" s="74" t="str">
        <f t="shared" si="64"/>
        <v/>
      </c>
      <c r="Y269" s="74" t="str">
        <f t="shared" si="64"/>
        <v/>
      </c>
      <c r="Z269" s="75" t="str">
        <f t="shared" si="64"/>
        <v/>
      </c>
      <c r="AJ269" s="50"/>
      <c r="AK269" s="50"/>
      <c r="AL269" s="50"/>
      <c r="AM269" s="50"/>
      <c r="AN269" s="50"/>
      <c r="AO269" s="50"/>
      <c r="AP269" s="4"/>
    </row>
    <row r="270" spans="3:42" hidden="1">
      <c r="C270" s="86">
        <f t="shared" ref="C270:H285" si="67">IF($K270&gt;VLOOKUP(C$33,$U$31:$W$38,2),"", 8 + MAX(CEILING((8*$L270-4*C$34+28+16*$C$39-20*$C$40)/(4*(C$34-2*IF(C$34&gt;10,1,$C$42))),1)*($C$41+4),0))</f>
        <v>353</v>
      </c>
      <c r="D270" s="87">
        <f t="shared" si="67"/>
        <v>308</v>
      </c>
      <c r="E270" s="87" t="str">
        <f t="shared" si="67"/>
        <v/>
      </c>
      <c r="F270" s="87" t="str">
        <f t="shared" si="67"/>
        <v/>
      </c>
      <c r="G270" s="87" t="str">
        <f t="shared" si="67"/>
        <v/>
      </c>
      <c r="H270" s="7" t="str">
        <f t="shared" si="67"/>
        <v/>
      </c>
      <c r="I270" s="78">
        <f t="shared" si="59"/>
        <v>224</v>
      </c>
      <c r="J270" s="74">
        <f t="shared" si="62"/>
        <v>225</v>
      </c>
      <c r="K270" s="74">
        <f t="shared" si="60"/>
        <v>232</v>
      </c>
      <c r="L270" s="75">
        <f t="shared" si="61"/>
        <v>237</v>
      </c>
      <c r="M270" s="78">
        <f t="shared" si="65"/>
        <v>374.01599999999996</v>
      </c>
      <c r="N270" s="74">
        <f t="shared" si="65"/>
        <v>655.87199999999996</v>
      </c>
      <c r="O270" s="74" t="str">
        <f t="shared" si="65"/>
        <v/>
      </c>
      <c r="P270" s="74" t="str">
        <f t="shared" si="65"/>
        <v/>
      </c>
      <c r="Q270" s="74" t="str">
        <f t="shared" si="65"/>
        <v/>
      </c>
      <c r="R270" s="75" t="str">
        <f t="shared" si="65"/>
        <v/>
      </c>
      <c r="S270" s="73">
        <f>ROUND((8*([1]FSK!$B$25+([1]FSK!$B$26+1)+[1]FSK!$B$27+[1]FSK!$B$28+[1]FSK!$B$30+'UL FRMPL'!L270)/[1]FSK!$B$31)*1000,0)</f>
        <v>40</v>
      </c>
      <c r="U270" s="50">
        <f t="shared" si="66"/>
        <v>4791.238877481178</v>
      </c>
      <c r="V270" s="74">
        <f t="shared" si="66"/>
        <v>2732.2404371584703</v>
      </c>
      <c r="W270" s="74" t="str">
        <f t="shared" si="66"/>
        <v/>
      </c>
      <c r="X270" s="74" t="str">
        <f t="shared" si="64"/>
        <v/>
      </c>
      <c r="Y270" s="74" t="str">
        <f t="shared" si="64"/>
        <v/>
      </c>
      <c r="Z270" s="75" t="str">
        <f t="shared" si="64"/>
        <v/>
      </c>
      <c r="AJ270" s="50"/>
      <c r="AK270" s="50"/>
      <c r="AL270" s="50"/>
      <c r="AM270" s="50"/>
      <c r="AN270" s="50"/>
      <c r="AO270" s="50"/>
      <c r="AP270" s="4"/>
    </row>
    <row r="271" spans="3:42" hidden="1">
      <c r="C271" s="86">
        <f t="shared" si="67"/>
        <v>353</v>
      </c>
      <c r="D271" s="87">
        <f t="shared" si="67"/>
        <v>308</v>
      </c>
      <c r="E271" s="87" t="str">
        <f t="shared" si="67"/>
        <v/>
      </c>
      <c r="F271" s="87" t="str">
        <f t="shared" si="67"/>
        <v/>
      </c>
      <c r="G271" s="87" t="str">
        <f t="shared" si="67"/>
        <v/>
      </c>
      <c r="H271" s="7" t="str">
        <f t="shared" si="67"/>
        <v/>
      </c>
      <c r="I271" s="78">
        <f t="shared" si="59"/>
        <v>225</v>
      </c>
      <c r="J271" s="74">
        <f t="shared" si="62"/>
        <v>226</v>
      </c>
      <c r="K271" s="74">
        <f t="shared" si="60"/>
        <v>233</v>
      </c>
      <c r="L271" s="75">
        <f t="shared" si="61"/>
        <v>238</v>
      </c>
      <c r="M271" s="78">
        <f t="shared" si="65"/>
        <v>374.01599999999996</v>
      </c>
      <c r="N271" s="74">
        <f t="shared" si="65"/>
        <v>655.87199999999996</v>
      </c>
      <c r="O271" s="74" t="str">
        <f t="shared" si="65"/>
        <v/>
      </c>
      <c r="P271" s="74" t="str">
        <f t="shared" si="65"/>
        <v/>
      </c>
      <c r="Q271" s="74" t="str">
        <f t="shared" si="65"/>
        <v/>
      </c>
      <c r="R271" s="75" t="str">
        <f t="shared" si="65"/>
        <v/>
      </c>
      <c r="S271" s="73">
        <f>ROUND((8*([1]FSK!$B$25+([1]FSK!$B$26+1)+[1]FSK!$B$27+[1]FSK!$B$28+[1]FSK!$B$30+'UL FRMPL'!L271)/[1]FSK!$B$31)*1000,0)</f>
        <v>40</v>
      </c>
      <c r="U271" s="50">
        <f t="shared" si="66"/>
        <v>4812.6283367556471</v>
      </c>
      <c r="V271" s="74">
        <f t="shared" si="66"/>
        <v>2744.4379391100706</v>
      </c>
      <c r="W271" s="74" t="str">
        <f t="shared" si="66"/>
        <v/>
      </c>
      <c r="X271" s="74" t="str">
        <f t="shared" si="64"/>
        <v/>
      </c>
      <c r="Y271" s="74" t="str">
        <f t="shared" si="64"/>
        <v/>
      </c>
      <c r="Z271" s="75" t="str">
        <f t="shared" si="64"/>
        <v/>
      </c>
      <c r="AJ271" s="50"/>
      <c r="AK271" s="50"/>
      <c r="AL271" s="50"/>
      <c r="AM271" s="50"/>
      <c r="AN271" s="50"/>
      <c r="AO271" s="50"/>
      <c r="AP271" s="4"/>
    </row>
    <row r="272" spans="3:42" hidden="1">
      <c r="C272" s="86">
        <f t="shared" si="67"/>
        <v>353</v>
      </c>
      <c r="D272" s="87">
        <f t="shared" si="67"/>
        <v>313</v>
      </c>
      <c r="E272" s="87" t="str">
        <f t="shared" si="67"/>
        <v/>
      </c>
      <c r="F272" s="87" t="str">
        <f t="shared" si="67"/>
        <v/>
      </c>
      <c r="G272" s="87" t="str">
        <f t="shared" si="67"/>
        <v/>
      </c>
      <c r="H272" s="7" t="str">
        <f t="shared" si="67"/>
        <v/>
      </c>
      <c r="I272" s="78">
        <f t="shared" si="59"/>
        <v>226</v>
      </c>
      <c r="J272" s="74">
        <f t="shared" si="62"/>
        <v>227</v>
      </c>
      <c r="K272" s="74">
        <f t="shared" si="60"/>
        <v>234</v>
      </c>
      <c r="L272" s="75">
        <f t="shared" si="61"/>
        <v>239</v>
      </c>
      <c r="M272" s="78">
        <f t="shared" si="65"/>
        <v>374.01599999999996</v>
      </c>
      <c r="N272" s="74">
        <f t="shared" si="65"/>
        <v>666.11199999999997</v>
      </c>
      <c r="O272" s="74" t="str">
        <f t="shared" si="65"/>
        <v/>
      </c>
      <c r="P272" s="74" t="str">
        <f t="shared" si="65"/>
        <v/>
      </c>
      <c r="Q272" s="74" t="str">
        <f t="shared" si="65"/>
        <v/>
      </c>
      <c r="R272" s="75" t="str">
        <f t="shared" si="65"/>
        <v/>
      </c>
      <c r="S272" s="73">
        <f>ROUND((8*([1]FSK!$B$25+([1]FSK!$B$26+1)+[1]FSK!$B$27+[1]FSK!$B$28+[1]FSK!$B$30+'UL FRMPL'!L272)/[1]FSK!$B$31)*1000,0)</f>
        <v>40</v>
      </c>
      <c r="U272" s="50">
        <f t="shared" si="66"/>
        <v>4834.0177960301171</v>
      </c>
      <c r="V272" s="74">
        <f t="shared" si="66"/>
        <v>2714.2582628747118</v>
      </c>
      <c r="W272" s="74" t="str">
        <f t="shared" si="66"/>
        <v/>
      </c>
      <c r="X272" s="74" t="str">
        <f t="shared" si="64"/>
        <v/>
      </c>
      <c r="Y272" s="74" t="str">
        <f t="shared" si="64"/>
        <v/>
      </c>
      <c r="Z272" s="75" t="str">
        <f t="shared" si="64"/>
        <v/>
      </c>
      <c r="AJ272" s="50"/>
      <c r="AK272" s="50"/>
      <c r="AL272" s="50"/>
      <c r="AM272" s="50"/>
      <c r="AN272" s="50"/>
      <c r="AO272" s="50"/>
      <c r="AP272" s="4"/>
    </row>
    <row r="273" spans="3:42" hidden="1">
      <c r="C273" s="86">
        <f t="shared" si="67"/>
        <v>358</v>
      </c>
      <c r="D273" s="87">
        <f t="shared" si="67"/>
        <v>313</v>
      </c>
      <c r="E273" s="87" t="str">
        <f t="shared" si="67"/>
        <v/>
      </c>
      <c r="F273" s="87" t="str">
        <f t="shared" si="67"/>
        <v/>
      </c>
      <c r="G273" s="87" t="str">
        <f t="shared" si="67"/>
        <v/>
      </c>
      <c r="H273" s="7" t="str">
        <f t="shared" si="67"/>
        <v/>
      </c>
      <c r="I273" s="78">
        <f t="shared" si="59"/>
        <v>227</v>
      </c>
      <c r="J273" s="74">
        <f t="shared" si="62"/>
        <v>228</v>
      </c>
      <c r="K273" s="74">
        <f t="shared" si="60"/>
        <v>235</v>
      </c>
      <c r="L273" s="75">
        <f t="shared" si="61"/>
        <v>240</v>
      </c>
      <c r="M273" s="78">
        <f t="shared" si="65"/>
        <v>379.13599999999997</v>
      </c>
      <c r="N273" s="74">
        <f t="shared" si="65"/>
        <v>666.11199999999997</v>
      </c>
      <c r="O273" s="74" t="str">
        <f t="shared" si="65"/>
        <v/>
      </c>
      <c r="P273" s="74" t="str">
        <f t="shared" si="65"/>
        <v/>
      </c>
      <c r="Q273" s="74" t="str">
        <f t="shared" si="65"/>
        <v/>
      </c>
      <c r="R273" s="75" t="str">
        <f t="shared" si="65"/>
        <v/>
      </c>
      <c r="S273" s="73">
        <f>ROUND((8*([1]FSK!$B$25+([1]FSK!$B$26+1)+[1]FSK!$B$27+[1]FSK!$B$28+[1]FSK!$B$30+'UL FRMPL'!L273)/[1]FSK!$B$31)*1000,0)</f>
        <v>40</v>
      </c>
      <c r="U273" s="50">
        <f t="shared" si="66"/>
        <v>4789.8379473328832</v>
      </c>
      <c r="V273" s="74">
        <f t="shared" si="66"/>
        <v>2726.2682551883167</v>
      </c>
      <c r="W273" s="74" t="str">
        <f t="shared" si="66"/>
        <v/>
      </c>
      <c r="X273" s="74" t="str">
        <f t="shared" si="64"/>
        <v/>
      </c>
      <c r="Y273" s="74" t="str">
        <f t="shared" si="64"/>
        <v/>
      </c>
      <c r="Z273" s="75" t="str">
        <f t="shared" si="64"/>
        <v/>
      </c>
      <c r="AJ273" s="50"/>
      <c r="AK273" s="50"/>
      <c r="AL273" s="50"/>
      <c r="AM273" s="50"/>
      <c r="AN273" s="50"/>
      <c r="AO273" s="50"/>
      <c r="AP273" s="4"/>
    </row>
    <row r="274" spans="3:42" hidden="1">
      <c r="C274" s="86">
        <f t="shared" si="67"/>
        <v>358</v>
      </c>
      <c r="D274" s="87">
        <f t="shared" si="67"/>
        <v>313</v>
      </c>
      <c r="E274" s="87" t="str">
        <f t="shared" si="67"/>
        <v/>
      </c>
      <c r="F274" s="87" t="str">
        <f t="shared" si="67"/>
        <v/>
      </c>
      <c r="G274" s="87" t="str">
        <f t="shared" si="67"/>
        <v/>
      </c>
      <c r="H274" s="7" t="str">
        <f t="shared" si="67"/>
        <v/>
      </c>
      <c r="I274" s="78">
        <f t="shared" si="59"/>
        <v>228</v>
      </c>
      <c r="J274" s="74">
        <f t="shared" si="62"/>
        <v>229</v>
      </c>
      <c r="K274" s="74">
        <f t="shared" si="60"/>
        <v>236</v>
      </c>
      <c r="L274" s="75">
        <f t="shared" si="61"/>
        <v>241</v>
      </c>
      <c r="M274" s="78">
        <f t="shared" si="65"/>
        <v>379.13599999999997</v>
      </c>
      <c r="N274" s="74">
        <f t="shared" si="65"/>
        <v>666.11199999999997</v>
      </c>
      <c r="O274" s="74" t="str">
        <f t="shared" si="65"/>
        <v/>
      </c>
      <c r="P274" s="74" t="str">
        <f t="shared" si="65"/>
        <v/>
      </c>
      <c r="Q274" s="74" t="str">
        <f t="shared" si="65"/>
        <v/>
      </c>
      <c r="R274" s="75" t="str">
        <f t="shared" si="65"/>
        <v/>
      </c>
      <c r="S274" s="73">
        <f>ROUND((8*([1]FSK!$B$25+([1]FSK!$B$26+1)+[1]FSK!$B$27+[1]FSK!$B$28+[1]FSK!$B$30+'UL FRMPL'!L274)/[1]FSK!$B$31)*1000,0)</f>
        <v>40</v>
      </c>
      <c r="U274" s="50">
        <f t="shared" si="66"/>
        <v>4810.938555030385</v>
      </c>
      <c r="V274" s="74">
        <f t="shared" si="66"/>
        <v>2738.2782475019217</v>
      </c>
      <c r="W274" s="74" t="str">
        <f t="shared" si="66"/>
        <v/>
      </c>
      <c r="X274" s="74" t="str">
        <f t="shared" si="64"/>
        <v/>
      </c>
      <c r="Y274" s="74" t="str">
        <f t="shared" si="64"/>
        <v/>
      </c>
      <c r="Z274" s="75" t="str">
        <f t="shared" si="64"/>
        <v/>
      </c>
      <c r="AJ274" s="50"/>
      <c r="AK274" s="50"/>
      <c r="AL274" s="50"/>
      <c r="AM274" s="50"/>
      <c r="AN274" s="50"/>
      <c r="AO274" s="50"/>
      <c r="AP274" s="4"/>
    </row>
    <row r="275" spans="3:42" hidden="1">
      <c r="C275" s="86">
        <f t="shared" si="67"/>
        <v>358</v>
      </c>
      <c r="D275" s="87">
        <f t="shared" si="67"/>
        <v>313</v>
      </c>
      <c r="E275" s="87" t="str">
        <f t="shared" si="67"/>
        <v/>
      </c>
      <c r="F275" s="87" t="str">
        <f t="shared" si="67"/>
        <v/>
      </c>
      <c r="G275" s="87" t="str">
        <f t="shared" si="67"/>
        <v/>
      </c>
      <c r="H275" s="7" t="str">
        <f t="shared" si="67"/>
        <v/>
      </c>
      <c r="I275" s="78">
        <f t="shared" si="59"/>
        <v>229</v>
      </c>
      <c r="J275" s="74">
        <f t="shared" si="62"/>
        <v>230</v>
      </c>
      <c r="K275" s="74">
        <f t="shared" si="60"/>
        <v>237</v>
      </c>
      <c r="L275" s="75">
        <f t="shared" si="61"/>
        <v>242</v>
      </c>
      <c r="M275" s="78">
        <f t="shared" si="65"/>
        <v>379.13599999999997</v>
      </c>
      <c r="N275" s="74">
        <f t="shared" si="65"/>
        <v>666.11199999999997</v>
      </c>
      <c r="O275" s="74" t="str">
        <f t="shared" si="65"/>
        <v/>
      </c>
      <c r="P275" s="74" t="str">
        <f t="shared" si="65"/>
        <v/>
      </c>
      <c r="Q275" s="74" t="str">
        <f t="shared" si="65"/>
        <v/>
      </c>
      <c r="R275" s="75" t="str">
        <f t="shared" si="65"/>
        <v/>
      </c>
      <c r="S275" s="73">
        <f>ROUND((8*([1]FSK!$B$25+([1]FSK!$B$26+1)+[1]FSK!$B$27+[1]FSK!$B$28+[1]FSK!$B$30+'UL FRMPL'!L275)/[1]FSK!$B$31)*1000,0)</f>
        <v>40</v>
      </c>
      <c r="U275" s="50">
        <f t="shared" si="66"/>
        <v>4832.0391627278868</v>
      </c>
      <c r="V275" s="74">
        <f t="shared" si="66"/>
        <v>2750.2882398155266</v>
      </c>
      <c r="W275" s="74" t="str">
        <f t="shared" si="66"/>
        <v/>
      </c>
      <c r="X275" s="74" t="str">
        <f t="shared" si="64"/>
        <v/>
      </c>
      <c r="Y275" s="74" t="str">
        <f t="shared" si="64"/>
        <v/>
      </c>
      <c r="Z275" s="75" t="str">
        <f t="shared" si="64"/>
        <v/>
      </c>
      <c r="AJ275" s="50"/>
      <c r="AK275" s="50"/>
      <c r="AL275" s="50"/>
      <c r="AM275" s="50"/>
      <c r="AN275" s="50"/>
      <c r="AO275" s="50"/>
      <c r="AP275" s="4"/>
    </row>
    <row r="276" spans="3:42" hidden="1">
      <c r="C276" s="86">
        <f t="shared" si="67"/>
        <v>358</v>
      </c>
      <c r="D276" s="87">
        <f t="shared" si="67"/>
        <v>318</v>
      </c>
      <c r="E276" s="87" t="str">
        <f t="shared" si="67"/>
        <v/>
      </c>
      <c r="F276" s="87" t="str">
        <f t="shared" si="67"/>
        <v/>
      </c>
      <c r="G276" s="87" t="str">
        <f t="shared" si="67"/>
        <v/>
      </c>
      <c r="H276" s="7" t="str">
        <f t="shared" si="67"/>
        <v/>
      </c>
      <c r="I276" s="78">
        <f t="shared" si="59"/>
        <v>230</v>
      </c>
      <c r="J276" s="74">
        <f t="shared" si="62"/>
        <v>231</v>
      </c>
      <c r="K276" s="74">
        <f t="shared" si="60"/>
        <v>238</v>
      </c>
      <c r="L276" s="75">
        <f t="shared" si="61"/>
        <v>243</v>
      </c>
      <c r="M276" s="78">
        <f t="shared" si="65"/>
        <v>379.13599999999997</v>
      </c>
      <c r="N276" s="74">
        <f t="shared" si="65"/>
        <v>676.35199999999998</v>
      </c>
      <c r="O276" s="74" t="str">
        <f t="shared" si="65"/>
        <v/>
      </c>
      <c r="P276" s="74" t="str">
        <f t="shared" si="65"/>
        <v/>
      </c>
      <c r="Q276" s="74" t="str">
        <f t="shared" si="65"/>
        <v/>
      </c>
      <c r="R276" s="75" t="str">
        <f t="shared" si="65"/>
        <v/>
      </c>
      <c r="S276" s="73">
        <f>ROUND((8*([1]FSK!$B$25+([1]FSK!$B$26+1)+[1]FSK!$B$27+[1]FSK!$B$28+[1]FSK!$B$30+'UL FRMPL'!L276)/[1]FSK!$B$31)*1000,0)</f>
        <v>41</v>
      </c>
      <c r="U276" s="50">
        <f t="shared" si="66"/>
        <v>4853.1397704253886</v>
      </c>
      <c r="V276" s="74">
        <f t="shared" si="66"/>
        <v>2720.4769114307346</v>
      </c>
      <c r="W276" s="74" t="str">
        <f t="shared" si="66"/>
        <v/>
      </c>
      <c r="X276" s="74" t="str">
        <f t="shared" si="64"/>
        <v/>
      </c>
      <c r="Y276" s="74" t="str">
        <f t="shared" si="64"/>
        <v/>
      </c>
      <c r="Z276" s="75" t="str">
        <f t="shared" si="64"/>
        <v/>
      </c>
      <c r="AJ276" s="50"/>
      <c r="AK276" s="50"/>
      <c r="AL276" s="50"/>
      <c r="AM276" s="50"/>
      <c r="AN276" s="50"/>
      <c r="AO276" s="50"/>
      <c r="AP276" s="4"/>
    </row>
    <row r="277" spans="3:42" hidden="1">
      <c r="C277" s="86">
        <f t="shared" si="67"/>
        <v>363</v>
      </c>
      <c r="D277" s="87">
        <f t="shared" si="67"/>
        <v>318</v>
      </c>
      <c r="E277" s="87" t="str">
        <f t="shared" si="67"/>
        <v/>
      </c>
      <c r="F277" s="87" t="str">
        <f t="shared" si="67"/>
        <v/>
      </c>
      <c r="G277" s="87" t="str">
        <f t="shared" si="67"/>
        <v/>
      </c>
      <c r="H277" s="7" t="str">
        <f t="shared" si="67"/>
        <v/>
      </c>
      <c r="I277" s="78">
        <f t="shared" si="59"/>
        <v>231</v>
      </c>
      <c r="J277" s="74">
        <f t="shared" si="62"/>
        <v>232</v>
      </c>
      <c r="K277" s="74">
        <f t="shared" si="60"/>
        <v>239</v>
      </c>
      <c r="L277" s="75">
        <f t="shared" si="61"/>
        <v>244</v>
      </c>
      <c r="M277" s="78">
        <f t="shared" si="65"/>
        <v>384.25599999999997</v>
      </c>
      <c r="N277" s="74">
        <f t="shared" si="65"/>
        <v>676.35199999999998</v>
      </c>
      <c r="O277" s="74" t="str">
        <f t="shared" si="65"/>
        <v/>
      </c>
      <c r="P277" s="74" t="str">
        <f t="shared" si="65"/>
        <v/>
      </c>
      <c r="Q277" s="74" t="str">
        <f t="shared" si="65"/>
        <v/>
      </c>
      <c r="R277" s="75" t="str">
        <f t="shared" si="65"/>
        <v/>
      </c>
      <c r="S277" s="73">
        <f>ROUND((8*([1]FSK!$B$25+([1]FSK!$B$26+1)+[1]FSK!$B$27+[1]FSK!$B$28+[1]FSK!$B$30+'UL FRMPL'!L277)/[1]FSK!$B$31)*1000,0)</f>
        <v>41</v>
      </c>
      <c r="U277" s="50">
        <f t="shared" si="66"/>
        <v>4809.2938041305797</v>
      </c>
      <c r="V277" s="74">
        <f t="shared" si="66"/>
        <v>2732.3050719152156</v>
      </c>
      <c r="W277" s="74" t="str">
        <f t="shared" si="66"/>
        <v/>
      </c>
      <c r="X277" s="74" t="str">
        <f t="shared" si="64"/>
        <v/>
      </c>
      <c r="Y277" s="74" t="str">
        <f t="shared" si="64"/>
        <v/>
      </c>
      <c r="Z277" s="75" t="str">
        <f t="shared" si="64"/>
        <v/>
      </c>
      <c r="AJ277" s="50"/>
      <c r="AK277" s="50"/>
      <c r="AL277" s="50"/>
      <c r="AM277" s="50"/>
      <c r="AN277" s="50"/>
      <c r="AO277" s="50"/>
      <c r="AP277" s="4"/>
    </row>
    <row r="278" spans="3:42" hidden="1">
      <c r="C278" s="86">
        <f t="shared" si="67"/>
        <v>363</v>
      </c>
      <c r="D278" s="87">
        <f t="shared" si="67"/>
        <v>318</v>
      </c>
      <c r="E278" s="87" t="str">
        <f t="shared" si="67"/>
        <v/>
      </c>
      <c r="F278" s="87" t="str">
        <f t="shared" si="67"/>
        <v/>
      </c>
      <c r="G278" s="87" t="str">
        <f t="shared" si="67"/>
        <v/>
      </c>
      <c r="H278" s="7" t="str">
        <f t="shared" si="67"/>
        <v/>
      </c>
      <c r="I278" s="78">
        <f t="shared" si="59"/>
        <v>232</v>
      </c>
      <c r="J278" s="74">
        <f t="shared" si="62"/>
        <v>233</v>
      </c>
      <c r="K278" s="74">
        <f t="shared" si="60"/>
        <v>240</v>
      </c>
      <c r="L278" s="75">
        <f t="shared" si="61"/>
        <v>245</v>
      </c>
      <c r="M278" s="78">
        <f t="shared" si="65"/>
        <v>384.25599999999997</v>
      </c>
      <c r="N278" s="74">
        <f t="shared" si="65"/>
        <v>676.35199999999998</v>
      </c>
      <c r="O278" s="74" t="str">
        <f t="shared" si="65"/>
        <v/>
      </c>
      <c r="P278" s="74" t="str">
        <f t="shared" si="65"/>
        <v/>
      </c>
      <c r="Q278" s="74" t="str">
        <f t="shared" si="65"/>
        <v/>
      </c>
      <c r="R278" s="75" t="str">
        <f t="shared" si="65"/>
        <v/>
      </c>
      <c r="S278" s="73">
        <f>ROUND((8*([1]FSK!$B$25+([1]FSK!$B$26+1)+[1]FSK!$B$27+[1]FSK!$B$28+[1]FSK!$B$30+'UL FRMPL'!L278)/[1]FSK!$B$31)*1000,0)</f>
        <v>41</v>
      </c>
      <c r="U278" s="50">
        <f t="shared" si="66"/>
        <v>4830.1132578281149</v>
      </c>
      <c r="V278" s="74">
        <f t="shared" si="66"/>
        <v>2744.1332323996971</v>
      </c>
      <c r="W278" s="74" t="str">
        <f t="shared" si="66"/>
        <v/>
      </c>
      <c r="X278" s="74" t="str">
        <f t="shared" si="64"/>
        <v/>
      </c>
      <c r="Y278" s="74" t="str">
        <f t="shared" si="64"/>
        <v/>
      </c>
      <c r="Z278" s="75" t="str">
        <f t="shared" si="64"/>
        <v/>
      </c>
      <c r="AJ278" s="50"/>
      <c r="AK278" s="50"/>
      <c r="AL278" s="50"/>
      <c r="AM278" s="50"/>
      <c r="AN278" s="50"/>
      <c r="AO278" s="50"/>
      <c r="AP278" s="4"/>
    </row>
    <row r="279" spans="3:42" hidden="1">
      <c r="C279" s="86">
        <f t="shared" si="67"/>
        <v>363</v>
      </c>
      <c r="D279" s="87">
        <f t="shared" si="67"/>
        <v>318</v>
      </c>
      <c r="E279" s="87" t="str">
        <f t="shared" si="67"/>
        <v/>
      </c>
      <c r="F279" s="87" t="str">
        <f t="shared" si="67"/>
        <v/>
      </c>
      <c r="G279" s="87" t="str">
        <f t="shared" si="67"/>
        <v/>
      </c>
      <c r="H279" s="7" t="str">
        <f t="shared" si="67"/>
        <v/>
      </c>
      <c r="I279" s="78">
        <f t="shared" si="59"/>
        <v>233</v>
      </c>
      <c r="J279" s="74">
        <f t="shared" si="62"/>
        <v>234</v>
      </c>
      <c r="K279" s="74">
        <f t="shared" si="60"/>
        <v>241</v>
      </c>
      <c r="L279" s="75">
        <f t="shared" si="61"/>
        <v>246</v>
      </c>
      <c r="M279" s="78">
        <f t="shared" si="65"/>
        <v>384.25599999999997</v>
      </c>
      <c r="N279" s="74">
        <f t="shared" si="65"/>
        <v>676.35199999999998</v>
      </c>
      <c r="O279" s="74" t="str">
        <f t="shared" si="65"/>
        <v/>
      </c>
      <c r="P279" s="74" t="str">
        <f t="shared" si="65"/>
        <v/>
      </c>
      <c r="Q279" s="74" t="str">
        <f t="shared" si="65"/>
        <v/>
      </c>
      <c r="R279" s="75" t="str">
        <f t="shared" si="65"/>
        <v/>
      </c>
      <c r="S279" s="73">
        <f>ROUND((8*([1]FSK!$B$25+([1]FSK!$B$26+1)+[1]FSK!$B$27+[1]FSK!$B$28+[1]FSK!$B$30+'UL FRMPL'!L279)/[1]FSK!$B$31)*1000,0)</f>
        <v>41</v>
      </c>
      <c r="U279" s="50">
        <f t="shared" si="66"/>
        <v>4850.9327115256501</v>
      </c>
      <c r="V279" s="74">
        <f t="shared" si="66"/>
        <v>2755.9613928841786</v>
      </c>
      <c r="W279" s="74" t="str">
        <f t="shared" si="66"/>
        <v/>
      </c>
      <c r="X279" s="74" t="str">
        <f t="shared" si="64"/>
        <v/>
      </c>
      <c r="Y279" s="74" t="str">
        <f t="shared" si="64"/>
        <v/>
      </c>
      <c r="Z279" s="75" t="str">
        <f t="shared" si="64"/>
        <v/>
      </c>
      <c r="AJ279" s="50"/>
      <c r="AK279" s="50"/>
      <c r="AL279" s="50"/>
      <c r="AM279" s="50"/>
      <c r="AN279" s="50"/>
      <c r="AO279" s="50"/>
      <c r="AP279" s="4"/>
    </row>
    <row r="280" spans="3:42" hidden="1">
      <c r="C280" s="86">
        <f t="shared" si="67"/>
        <v>368</v>
      </c>
      <c r="D280" s="87">
        <f t="shared" si="67"/>
        <v>323</v>
      </c>
      <c r="E280" s="87" t="str">
        <f t="shared" si="67"/>
        <v/>
      </c>
      <c r="F280" s="87" t="str">
        <f t="shared" si="67"/>
        <v/>
      </c>
      <c r="G280" s="87" t="str">
        <f t="shared" si="67"/>
        <v/>
      </c>
      <c r="H280" s="7" t="str">
        <f t="shared" si="67"/>
        <v/>
      </c>
      <c r="I280" s="78">
        <f t="shared" si="59"/>
        <v>234</v>
      </c>
      <c r="J280" s="74">
        <f t="shared" si="62"/>
        <v>235</v>
      </c>
      <c r="K280" s="74">
        <f t="shared" si="60"/>
        <v>242</v>
      </c>
      <c r="L280" s="75">
        <f t="shared" si="61"/>
        <v>247</v>
      </c>
      <c r="M280" s="78">
        <f t="shared" si="65"/>
        <v>389.37599999999998</v>
      </c>
      <c r="N280" s="74">
        <f t="shared" si="65"/>
        <v>686.59199999999998</v>
      </c>
      <c r="O280" s="74" t="str">
        <f t="shared" si="65"/>
        <v/>
      </c>
      <c r="P280" s="74" t="str">
        <f t="shared" si="65"/>
        <v/>
      </c>
      <c r="Q280" s="74" t="str">
        <f t="shared" si="65"/>
        <v/>
      </c>
      <c r="R280" s="75" t="str">
        <f t="shared" si="65"/>
        <v/>
      </c>
      <c r="S280" s="73">
        <f>ROUND((8*([1]FSK!$B$25+([1]FSK!$B$26+1)+[1]FSK!$B$27+[1]FSK!$B$28+[1]FSK!$B$30+'UL FRMPL'!L280)/[1]FSK!$B$31)*1000,0)</f>
        <v>41</v>
      </c>
      <c r="U280" s="50">
        <f t="shared" si="66"/>
        <v>4807.6923076923076</v>
      </c>
      <c r="V280" s="74">
        <f t="shared" si="66"/>
        <v>2726.510067114094</v>
      </c>
      <c r="W280" s="74" t="str">
        <f t="shared" si="66"/>
        <v/>
      </c>
      <c r="X280" s="74" t="str">
        <f t="shared" si="64"/>
        <v/>
      </c>
      <c r="Y280" s="74" t="str">
        <f t="shared" si="64"/>
        <v/>
      </c>
      <c r="Z280" s="75" t="str">
        <f t="shared" si="64"/>
        <v/>
      </c>
      <c r="AJ280" s="50"/>
      <c r="AK280" s="50"/>
      <c r="AL280" s="50"/>
      <c r="AM280" s="50"/>
      <c r="AN280" s="50"/>
      <c r="AO280" s="50"/>
      <c r="AP280" s="4"/>
    </row>
    <row r="281" spans="3:42" hidden="1">
      <c r="C281" s="86">
        <f t="shared" si="67"/>
        <v>368</v>
      </c>
      <c r="D281" s="87">
        <f t="shared" si="67"/>
        <v>323</v>
      </c>
      <c r="E281" s="87" t="str">
        <f t="shared" si="67"/>
        <v/>
      </c>
      <c r="F281" s="87" t="str">
        <f t="shared" si="67"/>
        <v/>
      </c>
      <c r="G281" s="87" t="str">
        <f t="shared" si="67"/>
        <v/>
      </c>
      <c r="H281" s="7" t="str">
        <f t="shared" si="67"/>
        <v/>
      </c>
      <c r="I281" s="78">
        <f t="shared" si="59"/>
        <v>235</v>
      </c>
      <c r="J281" s="74">
        <f t="shared" si="62"/>
        <v>236</v>
      </c>
      <c r="K281" s="74">
        <f t="shared" si="60"/>
        <v>243</v>
      </c>
      <c r="L281" s="75">
        <f t="shared" si="61"/>
        <v>248</v>
      </c>
      <c r="M281" s="78">
        <f t="shared" si="65"/>
        <v>389.37599999999998</v>
      </c>
      <c r="N281" s="74">
        <f t="shared" si="65"/>
        <v>686.59199999999998</v>
      </c>
      <c r="O281" s="74" t="str">
        <f t="shared" si="65"/>
        <v/>
      </c>
      <c r="P281" s="74" t="str">
        <f t="shared" si="65"/>
        <v/>
      </c>
      <c r="Q281" s="74" t="str">
        <f t="shared" si="65"/>
        <v/>
      </c>
      <c r="R281" s="75" t="str">
        <f t="shared" si="65"/>
        <v/>
      </c>
      <c r="S281" s="73">
        <f>ROUND((8*([1]FSK!$B$25+([1]FSK!$B$26+1)+[1]FSK!$B$27+[1]FSK!$B$28+[1]FSK!$B$30+'UL FRMPL'!L281)/[1]FSK!$B$31)*1000,0)</f>
        <v>41</v>
      </c>
      <c r="U281" s="50">
        <f t="shared" si="66"/>
        <v>4828.238001314925</v>
      </c>
      <c r="V281" s="74">
        <f t="shared" si="66"/>
        <v>2738.1618195376586</v>
      </c>
      <c r="W281" s="74" t="str">
        <f t="shared" si="66"/>
        <v/>
      </c>
      <c r="X281" s="74" t="str">
        <f t="shared" si="64"/>
        <v/>
      </c>
      <c r="Y281" s="74" t="str">
        <f t="shared" si="64"/>
        <v/>
      </c>
      <c r="Z281" s="75" t="str">
        <f t="shared" si="64"/>
        <v/>
      </c>
      <c r="AJ281" s="50"/>
      <c r="AK281" s="50"/>
      <c r="AL281" s="50"/>
      <c r="AM281" s="50"/>
      <c r="AN281" s="50"/>
      <c r="AO281" s="50"/>
      <c r="AP281" s="4"/>
    </row>
    <row r="282" spans="3:42" hidden="1">
      <c r="C282" s="86">
        <f t="shared" si="67"/>
        <v>368</v>
      </c>
      <c r="D282" s="87">
        <f t="shared" si="67"/>
        <v>323</v>
      </c>
      <c r="E282" s="87" t="str">
        <f t="shared" si="67"/>
        <v/>
      </c>
      <c r="F282" s="87" t="str">
        <f t="shared" si="67"/>
        <v/>
      </c>
      <c r="G282" s="87" t="str">
        <f t="shared" si="67"/>
        <v/>
      </c>
      <c r="H282" s="7" t="str">
        <f t="shared" si="67"/>
        <v/>
      </c>
      <c r="I282" s="78">
        <f t="shared" si="59"/>
        <v>236</v>
      </c>
      <c r="J282" s="74">
        <f t="shared" si="62"/>
        <v>237</v>
      </c>
      <c r="K282" s="74">
        <f t="shared" si="60"/>
        <v>244</v>
      </c>
      <c r="L282" s="75">
        <f t="shared" si="61"/>
        <v>249</v>
      </c>
      <c r="M282" s="78">
        <f t="shared" si="65"/>
        <v>389.37599999999998</v>
      </c>
      <c r="N282" s="74">
        <f t="shared" si="65"/>
        <v>686.59199999999998</v>
      </c>
      <c r="O282" s="74" t="str">
        <f t="shared" si="65"/>
        <v/>
      </c>
      <c r="P282" s="74" t="str">
        <f t="shared" si="65"/>
        <v/>
      </c>
      <c r="Q282" s="74" t="str">
        <f t="shared" si="65"/>
        <v/>
      </c>
      <c r="R282" s="75" t="str">
        <f t="shared" si="65"/>
        <v/>
      </c>
      <c r="S282" s="73">
        <f>ROUND((8*([1]FSK!$B$25+([1]FSK!$B$26+1)+[1]FSK!$B$27+[1]FSK!$B$28+[1]FSK!$B$30+'UL FRMPL'!L282)/[1]FSK!$B$31)*1000,0)</f>
        <v>42</v>
      </c>
      <c r="U282" s="50">
        <f t="shared" si="66"/>
        <v>4848.7836949375414</v>
      </c>
      <c r="V282" s="74">
        <f t="shared" si="66"/>
        <v>2749.8135719612228</v>
      </c>
      <c r="W282" s="74" t="str">
        <f t="shared" si="66"/>
        <v/>
      </c>
      <c r="X282" s="74" t="str">
        <f t="shared" si="64"/>
        <v/>
      </c>
      <c r="Y282" s="74" t="str">
        <f t="shared" si="64"/>
        <v/>
      </c>
      <c r="Z282" s="75" t="str">
        <f t="shared" si="64"/>
        <v/>
      </c>
      <c r="AJ282" s="50"/>
      <c r="AK282" s="50"/>
      <c r="AL282" s="50"/>
      <c r="AM282" s="50"/>
      <c r="AN282" s="50"/>
      <c r="AO282" s="50"/>
      <c r="AP282" s="4"/>
    </row>
    <row r="283" spans="3:42" hidden="1">
      <c r="C283" s="86">
        <f t="shared" si="67"/>
        <v>368</v>
      </c>
      <c r="D283" s="87">
        <f t="shared" si="67"/>
        <v>323</v>
      </c>
      <c r="E283" s="87" t="str">
        <f t="shared" si="67"/>
        <v/>
      </c>
      <c r="F283" s="87" t="str">
        <f t="shared" si="67"/>
        <v/>
      </c>
      <c r="G283" s="87" t="str">
        <f t="shared" si="67"/>
        <v/>
      </c>
      <c r="H283" s="7" t="str">
        <f t="shared" si="67"/>
        <v/>
      </c>
      <c r="I283" s="78">
        <f t="shared" si="59"/>
        <v>237</v>
      </c>
      <c r="J283" s="74">
        <f t="shared" si="62"/>
        <v>238</v>
      </c>
      <c r="K283" s="74">
        <f t="shared" si="60"/>
        <v>245</v>
      </c>
      <c r="L283" s="75">
        <f t="shared" si="61"/>
        <v>250</v>
      </c>
      <c r="M283" s="78">
        <f t="shared" si="65"/>
        <v>389.37599999999998</v>
      </c>
      <c r="N283" s="74">
        <f t="shared" si="65"/>
        <v>686.59199999999998</v>
      </c>
      <c r="O283" s="74" t="str">
        <f t="shared" si="65"/>
        <v/>
      </c>
      <c r="P283" s="74" t="str">
        <f t="shared" si="65"/>
        <v/>
      </c>
      <c r="Q283" s="74" t="str">
        <f t="shared" si="65"/>
        <v/>
      </c>
      <c r="R283" s="75" t="str">
        <f t="shared" si="65"/>
        <v/>
      </c>
      <c r="S283" s="73">
        <f>ROUND((8*([1]FSK!$B$25+([1]FSK!$B$26+1)+[1]FSK!$B$27+[1]FSK!$B$28+[1]FSK!$B$30+'UL FRMPL'!L283)/[1]FSK!$B$31)*1000,0)</f>
        <v>42</v>
      </c>
      <c r="U283" s="50">
        <f t="shared" si="66"/>
        <v>4869.3293885601579</v>
      </c>
      <c r="V283" s="74">
        <f t="shared" si="66"/>
        <v>2761.4653243847874</v>
      </c>
      <c r="W283" s="74" t="str">
        <f t="shared" si="66"/>
        <v/>
      </c>
      <c r="X283" s="74" t="str">
        <f t="shared" si="64"/>
        <v/>
      </c>
      <c r="Y283" s="74" t="str">
        <f t="shared" si="64"/>
        <v/>
      </c>
      <c r="Z283" s="75" t="str">
        <f t="shared" si="64"/>
        <v/>
      </c>
      <c r="AJ283" s="50"/>
      <c r="AK283" s="50"/>
      <c r="AL283" s="50"/>
      <c r="AM283" s="50"/>
      <c r="AN283" s="50"/>
      <c r="AO283" s="50"/>
      <c r="AP283" s="4"/>
    </row>
    <row r="284" spans="3:42" hidden="1">
      <c r="C284" s="86">
        <f t="shared" si="67"/>
        <v>373</v>
      </c>
      <c r="D284" s="87">
        <f t="shared" si="67"/>
        <v>328</v>
      </c>
      <c r="E284" s="87" t="str">
        <f t="shared" si="67"/>
        <v/>
      </c>
      <c r="F284" s="87" t="str">
        <f t="shared" si="67"/>
        <v/>
      </c>
      <c r="G284" s="87" t="str">
        <f t="shared" si="67"/>
        <v/>
      </c>
      <c r="H284" s="7" t="str">
        <f t="shared" si="67"/>
        <v/>
      </c>
      <c r="I284" s="78">
        <f t="shared" si="59"/>
        <v>238</v>
      </c>
      <c r="J284" s="74">
        <f t="shared" si="62"/>
        <v>239</v>
      </c>
      <c r="K284" s="74">
        <f t="shared" si="60"/>
        <v>246</v>
      </c>
      <c r="L284" s="75">
        <f t="shared" si="61"/>
        <v>251</v>
      </c>
      <c r="M284" s="78">
        <f t="shared" si="65"/>
        <v>394.49599999999998</v>
      </c>
      <c r="N284" s="74">
        <f t="shared" si="65"/>
        <v>696.83199999999999</v>
      </c>
      <c r="O284" s="74" t="str">
        <f t="shared" si="65"/>
        <v/>
      </c>
      <c r="P284" s="74" t="str">
        <f t="shared" si="65"/>
        <v/>
      </c>
      <c r="Q284" s="74" t="str">
        <f t="shared" si="65"/>
        <v/>
      </c>
      <c r="R284" s="75" t="str">
        <f t="shared" si="65"/>
        <v/>
      </c>
      <c r="S284" s="73">
        <f>ROUND((8*([1]FSK!$B$25+([1]FSK!$B$26+1)+[1]FSK!$B$27+[1]FSK!$B$28+[1]FSK!$B$30+'UL FRMPL'!L284)/[1]FSK!$B$31)*1000,0)</f>
        <v>42</v>
      </c>
      <c r="U284" s="50">
        <f t="shared" si="66"/>
        <v>4826.4114211550941</v>
      </c>
      <c r="V284" s="74">
        <f t="shared" si="66"/>
        <v>2732.3659074210141</v>
      </c>
      <c r="W284" s="74" t="str">
        <f t="shared" si="66"/>
        <v/>
      </c>
      <c r="X284" s="74" t="str">
        <f t="shared" si="64"/>
        <v/>
      </c>
      <c r="Y284" s="74" t="str">
        <f t="shared" si="64"/>
        <v/>
      </c>
      <c r="Z284" s="75" t="str">
        <f t="shared" si="64"/>
        <v/>
      </c>
      <c r="AJ284" s="50"/>
      <c r="AK284" s="50"/>
      <c r="AL284" s="50"/>
      <c r="AM284" s="50"/>
      <c r="AN284" s="50"/>
      <c r="AO284" s="50"/>
      <c r="AP284" s="4"/>
    </row>
    <row r="285" spans="3:42" hidden="1">
      <c r="C285" s="86">
        <f t="shared" si="67"/>
        <v>373</v>
      </c>
      <c r="D285" s="87">
        <f t="shared" si="67"/>
        <v>328</v>
      </c>
      <c r="E285" s="87" t="str">
        <f t="shared" si="67"/>
        <v/>
      </c>
      <c r="F285" s="87" t="str">
        <f t="shared" si="67"/>
        <v/>
      </c>
      <c r="G285" s="87" t="str">
        <f t="shared" si="67"/>
        <v/>
      </c>
      <c r="H285" s="7" t="str">
        <f t="shared" si="67"/>
        <v/>
      </c>
      <c r="I285" s="78">
        <f t="shared" si="59"/>
        <v>239</v>
      </c>
      <c r="J285" s="74">
        <f t="shared" si="62"/>
        <v>240</v>
      </c>
      <c r="K285" s="74">
        <f t="shared" si="60"/>
        <v>247</v>
      </c>
      <c r="L285" s="75">
        <f t="shared" si="61"/>
        <v>252</v>
      </c>
      <c r="M285" s="78">
        <f t="shared" si="65"/>
        <v>394.49599999999998</v>
      </c>
      <c r="N285" s="74">
        <f t="shared" si="65"/>
        <v>696.83199999999999</v>
      </c>
      <c r="O285" s="74" t="str">
        <f t="shared" si="65"/>
        <v/>
      </c>
      <c r="P285" s="74" t="str">
        <f t="shared" si="65"/>
        <v/>
      </c>
      <c r="Q285" s="74" t="str">
        <f t="shared" si="65"/>
        <v/>
      </c>
      <c r="R285" s="75" t="str">
        <f t="shared" si="65"/>
        <v/>
      </c>
      <c r="S285" s="73">
        <f>ROUND((8*([1]FSK!$B$25+([1]FSK!$B$26+1)+[1]FSK!$B$27+[1]FSK!$B$28+[1]FSK!$B$30+'UL FRMPL'!L285)/[1]FSK!$B$31)*1000,0)</f>
        <v>42</v>
      </c>
      <c r="U285" s="50">
        <f t="shared" si="66"/>
        <v>4846.6904607397792</v>
      </c>
      <c r="V285" s="74">
        <f t="shared" si="66"/>
        <v>2743.8464364437914</v>
      </c>
      <c r="W285" s="74" t="str">
        <f t="shared" si="66"/>
        <v/>
      </c>
      <c r="X285" s="74" t="str">
        <f t="shared" si="64"/>
        <v/>
      </c>
      <c r="Y285" s="74" t="str">
        <f t="shared" si="64"/>
        <v/>
      </c>
      <c r="Z285" s="75" t="str">
        <f t="shared" si="64"/>
        <v/>
      </c>
      <c r="AJ285" s="50"/>
      <c r="AK285" s="50"/>
      <c r="AL285" s="50"/>
      <c r="AM285" s="50"/>
      <c r="AN285" s="50"/>
      <c r="AO285" s="50"/>
      <c r="AP285" s="4"/>
    </row>
    <row r="286" spans="3:42" hidden="1">
      <c r="C286" s="86">
        <f t="shared" ref="C286:H289" si="68">IF($K286&gt;VLOOKUP(C$33,$U$31:$W$38,2),"", 8 + MAX(CEILING((8*$L286-4*C$34+28+16*$C$39-20*$C$40)/(4*(C$34-2*IF(C$34&gt;10,1,$C$42))),1)*($C$41+4),0))</f>
        <v>373</v>
      </c>
      <c r="D286" s="87">
        <f t="shared" si="68"/>
        <v>328</v>
      </c>
      <c r="E286" s="87" t="str">
        <f t="shared" si="68"/>
        <v/>
      </c>
      <c r="F286" s="87" t="str">
        <f t="shared" si="68"/>
        <v/>
      </c>
      <c r="G286" s="87" t="str">
        <f t="shared" si="68"/>
        <v/>
      </c>
      <c r="H286" s="7" t="str">
        <f t="shared" si="68"/>
        <v/>
      </c>
      <c r="I286" s="78">
        <f t="shared" si="59"/>
        <v>240</v>
      </c>
      <c r="J286" s="74">
        <f t="shared" si="62"/>
        <v>241</v>
      </c>
      <c r="K286" s="74">
        <f t="shared" si="60"/>
        <v>248</v>
      </c>
      <c r="L286" s="75">
        <f t="shared" si="61"/>
        <v>253</v>
      </c>
      <c r="M286" s="78">
        <f t="shared" si="65"/>
        <v>394.49599999999998</v>
      </c>
      <c r="N286" s="74">
        <f t="shared" si="65"/>
        <v>696.83199999999999</v>
      </c>
      <c r="O286" s="74" t="str">
        <f t="shared" si="65"/>
        <v/>
      </c>
      <c r="P286" s="74" t="str">
        <f t="shared" si="65"/>
        <v/>
      </c>
      <c r="Q286" s="74" t="str">
        <f t="shared" si="65"/>
        <v/>
      </c>
      <c r="R286" s="75" t="str">
        <f t="shared" si="65"/>
        <v/>
      </c>
      <c r="S286" s="73">
        <f>ROUND((8*([1]FSK!$B$25+([1]FSK!$B$26+1)+[1]FSK!$B$27+[1]FSK!$B$28+[1]FSK!$B$30+'UL FRMPL'!L286)/[1]FSK!$B$31)*1000,0)</f>
        <v>42</v>
      </c>
      <c r="U286" s="50">
        <f t="shared" si="66"/>
        <v>4866.9695003244651</v>
      </c>
      <c r="V286" s="74">
        <f t="shared" si="66"/>
        <v>2755.3269654665687</v>
      </c>
      <c r="W286" s="74" t="str">
        <f t="shared" si="66"/>
        <v/>
      </c>
      <c r="X286" s="74" t="str">
        <f t="shared" si="64"/>
        <v/>
      </c>
      <c r="Y286" s="74" t="str">
        <f t="shared" si="64"/>
        <v/>
      </c>
      <c r="Z286" s="75" t="str">
        <f t="shared" si="64"/>
        <v/>
      </c>
      <c r="AJ286" s="50"/>
      <c r="AK286" s="50"/>
      <c r="AL286" s="50"/>
      <c r="AM286" s="50"/>
      <c r="AN286" s="50"/>
      <c r="AO286" s="50"/>
      <c r="AP286" s="4"/>
    </row>
    <row r="287" spans="3:42">
      <c r="C287" s="86">
        <f t="shared" si="68"/>
        <v>378</v>
      </c>
      <c r="D287" s="87">
        <f t="shared" si="68"/>
        <v>328</v>
      </c>
      <c r="E287" s="87" t="str">
        <f t="shared" si="68"/>
        <v/>
      </c>
      <c r="F287" s="87" t="str">
        <f t="shared" si="68"/>
        <v/>
      </c>
      <c r="G287" s="87" t="str">
        <f t="shared" si="68"/>
        <v/>
      </c>
      <c r="H287" s="7" t="str">
        <f t="shared" si="68"/>
        <v/>
      </c>
      <c r="I287" s="78">
        <f t="shared" si="59"/>
        <v>241</v>
      </c>
      <c r="J287" s="74">
        <f t="shared" si="62"/>
        <v>242</v>
      </c>
      <c r="K287" s="74">
        <f t="shared" si="60"/>
        <v>249</v>
      </c>
      <c r="L287" s="75">
        <f t="shared" si="61"/>
        <v>254</v>
      </c>
      <c r="M287" s="78">
        <f t="shared" si="65"/>
        <v>399.61599999999999</v>
      </c>
      <c r="N287" s="74">
        <f t="shared" si="65"/>
        <v>696.83199999999999</v>
      </c>
      <c r="O287" s="74" t="str">
        <f t="shared" si="65"/>
        <v/>
      </c>
      <c r="P287" s="74" t="str">
        <f t="shared" si="65"/>
        <v/>
      </c>
      <c r="Q287" s="74" t="str">
        <f t="shared" si="65"/>
        <v/>
      </c>
      <c r="R287" s="75" t="str">
        <f t="shared" si="65"/>
        <v/>
      </c>
      <c r="S287" s="73">
        <f>ROUND((8*([1]FSK!$B$25+([1]FSK!$B$26+1)+[1]FSK!$B$27+[1]FSK!$B$28+[1]FSK!$B$30+'UL FRMPL'!L287)/[1]FSK!$B$31)*1000,0)</f>
        <v>42</v>
      </c>
      <c r="U287" s="50">
        <f t="shared" si="66"/>
        <v>4824.6316463805251</v>
      </c>
      <c r="V287" s="74">
        <f t="shared" si="66"/>
        <v>2766.807494489346</v>
      </c>
      <c r="W287" s="74" t="str">
        <f t="shared" si="66"/>
        <v/>
      </c>
      <c r="X287" s="74" t="str">
        <f t="shared" si="64"/>
        <v/>
      </c>
      <c r="Y287" s="74" t="str">
        <f t="shared" si="64"/>
        <v/>
      </c>
      <c r="Z287" s="75" t="str">
        <f t="shared" si="64"/>
        <v/>
      </c>
      <c r="AJ287" s="50"/>
      <c r="AK287" s="50"/>
      <c r="AL287" s="50"/>
      <c r="AM287" s="50"/>
      <c r="AN287" s="50"/>
      <c r="AO287" s="50"/>
      <c r="AP287" s="4"/>
    </row>
    <row r="288" spans="3:42">
      <c r="C288" s="86">
        <f t="shared" si="68"/>
        <v>378</v>
      </c>
      <c r="D288" s="87">
        <f t="shared" si="68"/>
        <v>333</v>
      </c>
      <c r="E288" s="87" t="str">
        <f t="shared" si="68"/>
        <v/>
      </c>
      <c r="F288" s="87" t="str">
        <f t="shared" si="68"/>
        <v/>
      </c>
      <c r="G288" s="87" t="str">
        <f t="shared" si="68"/>
        <v/>
      </c>
      <c r="H288" s="7" t="str">
        <f t="shared" si="68"/>
        <v/>
      </c>
      <c r="I288" s="78">
        <f t="shared" si="59"/>
        <v>242</v>
      </c>
      <c r="J288" s="74">
        <f t="shared" si="62"/>
        <v>243</v>
      </c>
      <c r="K288" s="74">
        <f t="shared" si="60"/>
        <v>250</v>
      </c>
      <c r="L288" s="75">
        <f t="shared" si="61"/>
        <v>255</v>
      </c>
      <c r="M288" s="78">
        <f t="shared" si="65"/>
        <v>399.61599999999999</v>
      </c>
      <c r="N288" s="74">
        <f t="shared" si="65"/>
        <v>707.072</v>
      </c>
      <c r="O288" s="74" t="str">
        <f t="shared" si="65"/>
        <v/>
      </c>
      <c r="P288" s="74" t="str">
        <f t="shared" si="65"/>
        <v/>
      </c>
      <c r="Q288" s="74" t="str">
        <f t="shared" si="65"/>
        <v/>
      </c>
      <c r="R288" s="75" t="str">
        <f t="shared" si="65"/>
        <v/>
      </c>
      <c r="S288" s="73">
        <f>ROUND((8*([1]FSK!$B$25+([1]FSK!$B$26+1)+[1]FSK!$B$27+[1]FSK!$B$28+[1]FSK!$B$30+'UL FRMPL'!L288)/[1]FSK!$B$31)*1000,0)</f>
        <v>43</v>
      </c>
      <c r="U288" s="50">
        <f t="shared" si="66"/>
        <v>4844.650864830237</v>
      </c>
      <c r="V288" s="74">
        <f t="shared" si="66"/>
        <v>2738.0521361332367</v>
      </c>
      <c r="W288" s="74" t="str">
        <f t="shared" si="66"/>
        <v/>
      </c>
      <c r="X288" s="74" t="str">
        <f t="shared" si="64"/>
        <v/>
      </c>
      <c r="Y288" s="74" t="str">
        <f t="shared" si="64"/>
        <v/>
      </c>
      <c r="Z288" s="75" t="str">
        <f t="shared" si="64"/>
        <v/>
      </c>
      <c r="AJ288" s="50"/>
      <c r="AK288" s="50"/>
      <c r="AL288" s="50"/>
      <c r="AM288" s="50"/>
      <c r="AN288" s="50"/>
      <c r="AO288" s="50"/>
      <c r="AP288" s="4"/>
    </row>
    <row r="289" spans="3:42" ht="15.75" thickBot="1">
      <c r="C289" s="86" t="str">
        <f t="shared" si="68"/>
        <v/>
      </c>
      <c r="D289" s="87" t="str">
        <f t="shared" si="68"/>
        <v/>
      </c>
      <c r="E289" s="87" t="str">
        <f t="shared" si="68"/>
        <v/>
      </c>
      <c r="F289" s="87" t="str">
        <f t="shared" si="68"/>
        <v/>
      </c>
      <c r="G289" s="87" t="str">
        <f t="shared" si="68"/>
        <v/>
      </c>
      <c r="H289" s="7" t="str">
        <f t="shared" si="68"/>
        <v/>
      </c>
      <c r="I289" s="78">
        <f t="shared" si="59"/>
        <v>243</v>
      </c>
      <c r="J289" s="74">
        <f t="shared" si="62"/>
        <v>244</v>
      </c>
      <c r="K289" s="74">
        <f t="shared" si="60"/>
        <v>251</v>
      </c>
      <c r="L289" s="75">
        <f t="shared" si="61"/>
        <v>256</v>
      </c>
      <c r="M289" s="78" t="str">
        <f t="shared" si="65"/>
        <v/>
      </c>
      <c r="N289" s="74" t="str">
        <f t="shared" si="65"/>
        <v/>
      </c>
      <c r="O289" s="74" t="str">
        <f t="shared" si="65"/>
        <v/>
      </c>
      <c r="P289" s="74" t="str">
        <f t="shared" si="65"/>
        <v/>
      </c>
      <c r="Q289" s="74" t="str">
        <f t="shared" si="65"/>
        <v/>
      </c>
      <c r="R289" s="75" t="str">
        <f t="shared" si="65"/>
        <v/>
      </c>
      <c r="S289" s="83">
        <f>ROUND((8*([1]FSK!$B$25+([1]FSK!$B$26+1)+[1]FSK!$B$27+[1]FSK!$B$28+[1]FSK!$B$30+'UL FRMPL'!L289)/[1]FSK!$B$31)*1000,0)</f>
        <v>43</v>
      </c>
      <c r="U289" s="53" t="str">
        <f t="shared" si="66"/>
        <v/>
      </c>
      <c r="V289" s="84" t="str">
        <f t="shared" si="66"/>
        <v/>
      </c>
      <c r="W289" s="84" t="str">
        <f t="shared" si="66"/>
        <v/>
      </c>
      <c r="X289" s="84" t="str">
        <f t="shared" si="64"/>
        <v/>
      </c>
      <c r="Y289" s="84" t="str">
        <f t="shared" si="64"/>
        <v/>
      </c>
      <c r="Z289" s="85" t="str">
        <f t="shared" si="64"/>
        <v/>
      </c>
      <c r="AJ289" s="50"/>
      <c r="AK289" s="50"/>
      <c r="AL289" s="50"/>
      <c r="AM289" s="50"/>
      <c r="AN289" s="50"/>
      <c r="AO289" s="50"/>
      <c r="AP289" s="4"/>
    </row>
  </sheetData>
  <dataConsolidate link="1"/>
  <mergeCells count="41">
    <mergeCell ref="C44:H44"/>
    <mergeCell ref="M44:S44"/>
    <mergeCell ref="U44:Z44"/>
    <mergeCell ref="AJ44:AO44"/>
    <mergeCell ref="H24:I24"/>
    <mergeCell ref="J24:N24"/>
    <mergeCell ref="R24:V24"/>
    <mergeCell ref="E26:X26"/>
    <mergeCell ref="V39:W39"/>
    <mergeCell ref="B18:B22"/>
    <mergeCell ref="C18:C22"/>
    <mergeCell ref="D18:D22"/>
    <mergeCell ref="E18:W18"/>
    <mergeCell ref="X18:X22"/>
    <mergeCell ref="E19:G19"/>
    <mergeCell ref="H19:R19"/>
    <mergeCell ref="W19:W22"/>
    <mergeCell ref="E20:E22"/>
    <mergeCell ref="F20:F22"/>
    <mergeCell ref="G20:G22"/>
    <mergeCell ref="H20:P20"/>
    <mergeCell ref="Q20:Q22"/>
    <mergeCell ref="R20:V22"/>
    <mergeCell ref="H21:I21"/>
    <mergeCell ref="J21:N21"/>
    <mergeCell ref="H7:J7"/>
    <mergeCell ref="AB47:AG47"/>
    <mergeCell ref="C3:E3"/>
    <mergeCell ref="H3:J3"/>
    <mergeCell ref="H4:J4"/>
    <mergeCell ref="H5:J5"/>
    <mergeCell ref="H6:J6"/>
    <mergeCell ref="H8:J8"/>
    <mergeCell ref="H9:J9"/>
    <mergeCell ref="H10:J10"/>
    <mergeCell ref="H11:J11"/>
    <mergeCell ref="B17:X17"/>
    <mergeCell ref="O21:O22"/>
    <mergeCell ref="P21:P22"/>
    <mergeCell ref="C24:D24"/>
    <mergeCell ref="E24:G24"/>
  </mergeCells>
  <dataValidations disablePrompts="1" count="3">
    <dataValidation type="list" allowBlank="1" showInputMessage="1" showErrorMessage="1" sqref="C3" xr:uid="{00000000-0002-0000-0000-000000000000}">
      <formula1>$H$4:$H$11</formula1>
    </dataValidation>
    <dataValidation type="list" allowBlank="1" showInputMessage="1" showErrorMessage="1" sqref="C13 C39:D40 C42:D42" xr:uid="{00000000-0002-0000-0000-000001000000}">
      <formula1>"0, 1"</formula1>
    </dataValidation>
    <dataValidation type="list" allowBlank="1" showInputMessage="1" showErrorMessage="1" sqref="C41:D41" xr:uid="{00000000-0002-0000-0000-000002000000}">
      <formula1>"1, 2, 3, 4"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C693-FF00-4BA0-94E1-366AF29E2C4B}">
  <dimension ref="B24:S273"/>
  <sheetViews>
    <sheetView topLeftCell="A26" workbookViewId="0">
      <selection activeCell="G22" sqref="G22"/>
    </sheetView>
  </sheetViews>
  <sheetFormatPr defaultRowHeight="15"/>
  <cols>
    <col min="1" max="2" width="11.42578125"/>
    <col min="3" max="3" width="20.28515625" customWidth="1"/>
    <col min="4" max="4" width="12.28515625" customWidth="1"/>
    <col min="5" max="8" width="11.42578125"/>
    <col min="9" max="9" width="11.42578125" style="121"/>
    <col min="10" max="11" width="11.42578125"/>
    <col min="12" max="12" width="14.85546875" bestFit="1" customWidth="1"/>
    <col min="13" max="14" width="11.42578125"/>
    <col min="15" max="15" width="13.42578125" customWidth="1"/>
    <col min="16" max="16" width="8.28515625" customWidth="1"/>
    <col min="17" max="17" width="11.42578125"/>
    <col min="18" max="18" width="16.7109375" customWidth="1"/>
  </cols>
  <sheetData>
    <row r="24" spans="2:19" ht="15.75" thickBot="1">
      <c r="P24" t="str">
        <f>CONCATENATE("theroy, lambda=",'UL FRMPL'!$AW$42)</f>
        <v>theroy, lambda=0.01</v>
      </c>
    </row>
    <row r="25" spans="2:19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19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</row>
    <row r="27" spans="2:19" ht="15.75" thickBot="1">
      <c r="C27" s="97" t="s">
        <v>92</v>
      </c>
      <c r="D27" s="98"/>
      <c r="E27" s="99">
        <v>0.01</v>
      </c>
    </row>
    <row r="28" spans="2:19">
      <c r="C28" s="140" t="s">
        <v>85</v>
      </c>
      <c r="D28" s="142"/>
      <c r="E28" s="142"/>
      <c r="F28" s="142"/>
      <c r="G28" s="142"/>
      <c r="H28" s="194"/>
      <c r="I28" s="6"/>
    </row>
    <row r="29" spans="2:19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</row>
    <row r="30" spans="2:19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</row>
    <row r="31" spans="2:19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102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11">
        <f t="shared" ref="Q31:Q94" si="0">AVERAGE(O31:P31)</f>
        <v>1</v>
      </c>
      <c r="R31" s="115">
        <v>1</v>
      </c>
    </row>
    <row r="32" spans="2:19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102">
        <f>EXP(-2*($B32-1)*$E$27*($E$25*'UL FRMPL'!H$35-'UL FRMPL'!$H$35)/1000)</f>
        <v>0.97157594528323898</v>
      </c>
      <c r="K32">
        <v>2</v>
      </c>
      <c r="L32" s="106">
        <v>1</v>
      </c>
      <c r="M32" s="3">
        <v>1</v>
      </c>
      <c r="N32" s="107">
        <f t="shared" ref="N32:N95" si="1">AVERAGE(L32:M32)</f>
        <v>1</v>
      </c>
      <c r="O32" s="106">
        <v>1</v>
      </c>
      <c r="P32" s="3"/>
      <c r="Q32" s="112">
        <f t="shared" si="0"/>
        <v>1</v>
      </c>
      <c r="R32" s="116">
        <v>1</v>
      </c>
    </row>
    <row r="33" spans="2:18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102">
        <f>EXP(-2*($B33-1)*$E$27*($E$25*'UL FRMPL'!H$35-'UL FRMPL'!$H$35)/1000)</f>
        <v>0.94395981745301927</v>
      </c>
      <c r="K33">
        <v>3</v>
      </c>
      <c r="L33" s="106">
        <v>0.91909135525485497</v>
      </c>
      <c r="M33" s="3">
        <v>0.91722498379079298</v>
      </c>
      <c r="N33" s="107">
        <f t="shared" si="1"/>
        <v>0.91815816952282403</v>
      </c>
      <c r="O33" s="106">
        <v>1</v>
      </c>
      <c r="P33" s="3"/>
      <c r="Q33" s="112">
        <f t="shared" si="0"/>
        <v>1</v>
      </c>
      <c r="R33" s="116">
        <v>1</v>
      </c>
    </row>
    <row r="34" spans="2:18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102">
        <f>EXP(-2*($B34-1)*$E$27*($E$25*'UL FRMPL'!H$35-'UL FRMPL'!$H$35)/1000)</f>
        <v>0.91712865195131088</v>
      </c>
      <c r="K34">
        <v>4</v>
      </c>
      <c r="L34" s="106">
        <v>0.93796261781777501</v>
      </c>
      <c r="M34" s="3">
        <v>0.83063248604411599</v>
      </c>
      <c r="N34" s="107">
        <f t="shared" si="1"/>
        <v>0.8842975519309455</v>
      </c>
      <c r="O34" s="106">
        <v>0.99118028534370906</v>
      </c>
      <c r="P34" s="3"/>
      <c r="Q34" s="112">
        <f t="shared" si="0"/>
        <v>0.99118028534370906</v>
      </c>
      <c r="R34" s="116">
        <v>1</v>
      </c>
    </row>
    <row r="35" spans="2:18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102">
        <f>EXP(-2*($B35-1)*$E$27*($E$25*'UL FRMPL'!H$35-'UL FRMPL'!$H$35)/1000)</f>
        <v>0.89106013696593755</v>
      </c>
      <c r="K35">
        <v>5</v>
      </c>
      <c r="L35" s="106">
        <v>0.95000431741645797</v>
      </c>
      <c r="M35" s="3">
        <v>0.59099953431268704</v>
      </c>
      <c r="N35" s="107">
        <f t="shared" si="1"/>
        <v>0.77050192586457245</v>
      </c>
      <c r="O35" s="106">
        <v>0.97078054760931698</v>
      </c>
      <c r="P35" s="113"/>
      <c r="Q35" s="112">
        <f t="shared" si="0"/>
        <v>0.97078054760931698</v>
      </c>
      <c r="R35" s="116">
        <v>0.99626168224299005</v>
      </c>
    </row>
    <row r="36" spans="2:18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102">
        <f>EXP(-2*($B36-1)*$E$27*($E$25*'UL FRMPL'!H$35-'UL FRMPL'!$H$35)/1000)</f>
        <v>0.86573259487689314</v>
      </c>
      <c r="K36">
        <v>6</v>
      </c>
      <c r="L36" s="106">
        <v>0.96017039403620796</v>
      </c>
      <c r="M36" s="3">
        <v>0.95940345035247399</v>
      </c>
      <c r="N36" s="107">
        <f t="shared" si="1"/>
        <v>0.95978692219434092</v>
      </c>
      <c r="O36" s="106">
        <v>0.99110959138314203</v>
      </c>
      <c r="P36" s="3"/>
      <c r="Q36" s="112">
        <f t="shared" si="0"/>
        <v>0.99110959138314203</v>
      </c>
      <c r="R36" s="116">
        <v>0.99653379549393395</v>
      </c>
    </row>
    <row r="37" spans="2:18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102">
        <f>EXP(-2*($B37-1)*$E$27*($E$25*'UL FRMPL'!H$35-'UL FRMPL'!$H$35)/1000)</f>
        <v>0.8411249642300288</v>
      </c>
      <c r="K37">
        <v>7</v>
      </c>
      <c r="L37" s="106">
        <v>0.90411000670772601</v>
      </c>
      <c r="M37" s="3">
        <v>0.70823760071071895</v>
      </c>
      <c r="N37" s="107">
        <f t="shared" si="1"/>
        <v>0.80617380370922254</v>
      </c>
      <c r="O37" s="106">
        <v>0.97524467472653997</v>
      </c>
      <c r="P37" s="3"/>
      <c r="Q37" s="112">
        <f t="shared" si="0"/>
        <v>0.97524467472653997</v>
      </c>
      <c r="R37" s="116">
        <v>1</v>
      </c>
    </row>
    <row r="38" spans="2:18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102">
        <f>EXP(-2*($B38-1)*$E$27*($E$25*'UL FRMPL'!H$35-'UL FRMPL'!$H$35)/1000)</f>
        <v>0.81721678222312077</v>
      </c>
      <c r="K38">
        <v>8</v>
      </c>
      <c r="L38" s="106">
        <v>1</v>
      </c>
      <c r="M38" s="3">
        <v>0.97004351517724396</v>
      </c>
      <c r="N38" s="107">
        <f t="shared" si="1"/>
        <v>0.98502175758862198</v>
      </c>
      <c r="O38" s="106">
        <v>0.96453459432553501</v>
      </c>
      <c r="P38" s="3"/>
      <c r="Q38" s="112">
        <f t="shared" si="0"/>
        <v>0.96453459432553501</v>
      </c>
      <c r="R38" s="116">
        <v>0.99526627218934904</v>
      </c>
    </row>
    <row r="39" spans="2:18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102">
        <f>EXP(-2*($B39-1)*$E$27*($E$25*'UL FRMPL'!H$35-'UL FRMPL'!$H$35)/1000)</f>
        <v>0.79398816768975544</v>
      </c>
      <c r="K39">
        <v>9</v>
      </c>
      <c r="L39" s="106">
        <v>0.58052389902690804</v>
      </c>
      <c r="M39" s="3">
        <v>0.77660409678109998</v>
      </c>
      <c r="N39" s="107">
        <f t="shared" si="1"/>
        <v>0.67856399790400401</v>
      </c>
      <c r="O39" s="106">
        <v>0.96509286193779298</v>
      </c>
      <c r="P39" s="3"/>
      <c r="Q39" s="112">
        <f t="shared" si="0"/>
        <v>0.96509286193779298</v>
      </c>
      <c r="R39" s="116">
        <v>0.99541284403669705</v>
      </c>
    </row>
    <row r="40" spans="2:18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102">
        <f>EXP(-2*($B40-1)*$E$27*($E$25*'UL FRMPL'!H$35-'UL FRMPL'!$H$35)/1000)</f>
        <v>0.77141980456688086</v>
      </c>
      <c r="K40">
        <v>10</v>
      </c>
      <c r="L40" s="106">
        <v>0.79581463601369595</v>
      </c>
      <c r="M40" s="3">
        <v>0.87066672387163202</v>
      </c>
      <c r="N40" s="107">
        <f t="shared" si="1"/>
        <v>0.83324067994266393</v>
      </c>
      <c r="O40" s="106">
        <v>0.96853430775477001</v>
      </c>
      <c r="P40" s="3"/>
      <c r="Q40" s="112">
        <f t="shared" si="0"/>
        <v>0.96853430775477001</v>
      </c>
      <c r="R40" s="116">
        <v>0.99390243902439002</v>
      </c>
    </row>
    <row r="41" spans="2:18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102">
        <f>EXP(-2*($B41-1)*$E$27*($E$25*'UL FRMPL'!H$35-'UL FRMPL'!$H$35)/1000)</f>
        <v>0.74949292583227878</v>
      </c>
      <c r="K41">
        <v>11</v>
      </c>
      <c r="L41" s="106">
        <v>0.81856810244470302</v>
      </c>
      <c r="M41" s="3">
        <v>0.66144856160099996</v>
      </c>
      <c r="N41" s="107">
        <f t="shared" si="1"/>
        <v>0.74000833202285143</v>
      </c>
      <c r="O41" s="106">
        <v>0.87921847246891605</v>
      </c>
      <c r="P41" s="3"/>
      <c r="Q41" s="112">
        <f t="shared" si="0"/>
        <v>0.87921847246891605</v>
      </c>
      <c r="R41" s="116">
        <v>1</v>
      </c>
    </row>
    <row r="42" spans="2:18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102">
        <f>EXP(-2*($B42-1)*$E$27*($E$25*'UL FRMPL'!H$35-'UL FRMPL'!$H$35)/1000)</f>
        <v>0.72818929789859677</v>
      </c>
      <c r="K42">
        <v>12</v>
      </c>
      <c r="L42" s="106">
        <v>0.76238559934347805</v>
      </c>
      <c r="M42" s="3">
        <v>0.67915117119340096</v>
      </c>
      <c r="N42" s="107">
        <f t="shared" si="1"/>
        <v>0.72076838526843945</v>
      </c>
      <c r="O42" s="106">
        <v>0.86359782977280397</v>
      </c>
      <c r="P42" s="3"/>
      <c r="Q42" s="112">
        <f t="shared" si="0"/>
        <v>0.86359782977280397</v>
      </c>
      <c r="R42" s="116">
        <v>0.99004975124378103</v>
      </c>
    </row>
    <row r="43" spans="2:18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102">
        <f>EXP(-2*($B43-1)*$E$27*($E$25*'UL FRMPL'!H$35-'UL FRMPL'!$H$35)/1000)</f>
        <v>0.70749120545096722</v>
      </c>
      <c r="K43">
        <v>13</v>
      </c>
      <c r="L43" s="106">
        <v>0.70922184502817898</v>
      </c>
      <c r="M43" s="3">
        <v>0.55379679494524503</v>
      </c>
      <c r="N43" s="107">
        <f t="shared" si="1"/>
        <v>0.631509319986712</v>
      </c>
      <c r="O43" s="106">
        <v>0.920595533498759</v>
      </c>
      <c r="P43" s="3"/>
      <c r="Q43" s="112">
        <f t="shared" si="0"/>
        <v>0.920595533498759</v>
      </c>
      <c r="R43" s="116">
        <v>0.99687743950038998</v>
      </c>
    </row>
    <row r="44" spans="2:18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102">
        <f>EXP(-2*($B44-1)*$E$27*($E$25*'UL FRMPL'!H$35-'UL FRMPL'!$H$35)/1000)</f>
        <v>0.6873814367156017</v>
      </c>
      <c r="K44">
        <v>14</v>
      </c>
      <c r="L44" s="106">
        <v>0.50510235072586995</v>
      </c>
      <c r="M44" s="3">
        <v>0.34614802482215801</v>
      </c>
      <c r="N44" s="107">
        <f t="shared" si="1"/>
        <v>0.42562518777401398</v>
      </c>
      <c r="O44" s="106">
        <v>0.82102437608821799</v>
      </c>
      <c r="P44" s="3"/>
      <c r="Q44" s="112">
        <f t="shared" si="0"/>
        <v>0.82102437608821799</v>
      </c>
      <c r="R44" s="116">
        <v>1</v>
      </c>
    </row>
    <row r="45" spans="2:18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102">
        <f>EXP(-2*($B45-1)*$E$27*($E$25*'UL FRMPL'!H$35-'UL FRMPL'!$H$35)/1000)</f>
        <v>0.66784326914711156</v>
      </c>
      <c r="K45">
        <v>15</v>
      </c>
      <c r="L45" s="106">
        <v>0.74742552019324404</v>
      </c>
      <c r="M45" s="3">
        <v>0.61419446415897805</v>
      </c>
      <c r="N45" s="107">
        <f t="shared" si="1"/>
        <v>0.68080999217611105</v>
      </c>
      <c r="O45" s="106">
        <v>0.85736402800215405</v>
      </c>
      <c r="P45" s="3"/>
      <c r="Q45" s="112">
        <f t="shared" si="0"/>
        <v>0.85736402800215405</v>
      </c>
      <c r="R45" s="116">
        <v>0.98778004073319703</v>
      </c>
    </row>
    <row r="46" spans="2:18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102">
        <f>EXP(-2*($B46-1)*$E$27*($E$25*'UL FRMPL'!H$35-'UL FRMPL'!$H$35)/1000)</f>
        <v>0.64886045552265359</v>
      </c>
      <c r="K46">
        <v>16</v>
      </c>
      <c r="L46" s="106">
        <v>0.63925885354742995</v>
      </c>
      <c r="M46" s="3">
        <v>0.82342111582486099</v>
      </c>
      <c r="N46" s="107">
        <f t="shared" si="1"/>
        <v>0.73133998468614547</v>
      </c>
      <c r="O46" s="106">
        <v>0.89464767522118305</v>
      </c>
      <c r="P46" s="3"/>
      <c r="Q46" s="112">
        <f t="shared" si="0"/>
        <v>0.89464767522118305</v>
      </c>
      <c r="R46" s="116">
        <v>0.98745294855708898</v>
      </c>
    </row>
    <row r="47" spans="2:18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102">
        <f>EXP(-2*($B47-1)*$E$27*($E$25*'UL FRMPL'!H$35-'UL FRMPL'!$H$35)/1000)</f>
        <v>0.63041721043133514</v>
      </c>
      <c r="K47">
        <v>17</v>
      </c>
      <c r="L47" s="106">
        <v>0.52497051220919999</v>
      </c>
      <c r="M47" s="3">
        <v>0.46112382596080398</v>
      </c>
      <c r="N47" s="107">
        <f t="shared" si="1"/>
        <v>0.49304716908500201</v>
      </c>
      <c r="O47" s="106">
        <v>0.87868304902779404</v>
      </c>
      <c r="P47" s="3"/>
      <c r="Q47" s="112">
        <f t="shared" si="0"/>
        <v>0.87868304902779404</v>
      </c>
      <c r="R47" s="116">
        <v>0.98310199155099498</v>
      </c>
    </row>
    <row r="48" spans="2:18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102">
        <f>EXP(-2*($B48-1)*$E$27*($E$25*'UL FRMPL'!H$35-'UL FRMPL'!$H$35)/1000)</f>
        <v>0.61249819714764697</v>
      </c>
      <c r="K48">
        <v>18</v>
      </c>
      <c r="L48" s="106">
        <v>0.730970250049916</v>
      </c>
      <c r="M48" s="3">
        <v>0.73370132953466205</v>
      </c>
      <c r="N48" s="107">
        <f t="shared" si="1"/>
        <v>0.73233578979228908</v>
      </c>
      <c r="O48" s="106">
        <v>0.85520745131244702</v>
      </c>
      <c r="P48" s="3"/>
      <c r="Q48" s="112">
        <f t="shared" si="0"/>
        <v>0.85520745131244702</v>
      </c>
      <c r="R48" s="116">
        <v>0.98387096774193505</v>
      </c>
    </row>
    <row r="49" spans="2:18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102">
        <f>EXP(-2*($B49-1)*$E$27*($E$25*'UL FRMPL'!H$35-'UL FRMPL'!$H$35)/1000)</f>
        <v>0.59508851487800474</v>
      </c>
      <c r="K49">
        <v>19</v>
      </c>
      <c r="L49" s="106">
        <v>0.63571931628900002</v>
      </c>
      <c r="M49" s="3">
        <v>0.52073468377779497</v>
      </c>
      <c r="N49" s="107">
        <f t="shared" si="1"/>
        <v>0.57822700003339755</v>
      </c>
      <c r="O49" s="106">
        <v>0.932108327546605</v>
      </c>
      <c r="P49" s="3"/>
      <c r="Q49" s="112">
        <f t="shared" si="0"/>
        <v>0.932108327546605</v>
      </c>
      <c r="R49" s="116">
        <v>0.97857142857142798</v>
      </c>
    </row>
    <row r="50" spans="2:18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102">
        <f>EXP(-2*($B50-1)*$E$27*($E$25*'UL FRMPL'!H$35-'UL FRMPL'!$H$35)/1000)</f>
        <v>0.57817368636979627</v>
      </c>
      <c r="K50">
        <v>20</v>
      </c>
      <c r="L50" s="106">
        <v>0.42890532449652602</v>
      </c>
      <c r="M50" s="3">
        <v>0.48509773460028299</v>
      </c>
      <c r="N50" s="107">
        <f t="shared" si="1"/>
        <v>0.45700152954840451</v>
      </c>
      <c r="O50" s="106">
        <v>0.91225423643586201</v>
      </c>
      <c r="P50" s="3"/>
      <c r="Q50" s="112">
        <f t="shared" si="0"/>
        <v>0.91225423643586201</v>
      </c>
      <c r="R50" s="116">
        <v>0.97078544061302596</v>
      </c>
    </row>
    <row r="51" spans="2:18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102">
        <f>EXP(-2*($B51-1)*$E$27*($E$25*'UL FRMPL'!H$35-'UL FRMPL'!$H$35)/1000)</f>
        <v>0.5617396458726297</v>
      </c>
      <c r="K51">
        <v>21</v>
      </c>
      <c r="L51" s="106">
        <v>0.45438813099623498</v>
      </c>
      <c r="M51" s="3">
        <v>0.62061648425284699</v>
      </c>
      <c r="N51" s="107">
        <f t="shared" si="1"/>
        <v>0.53750230762454099</v>
      </c>
      <c r="O51" s="106">
        <v>0.91804384485666102</v>
      </c>
      <c r="P51" s="3"/>
      <c r="Q51" s="112">
        <f t="shared" si="0"/>
        <v>0.91804384485666102</v>
      </c>
      <c r="R51" s="116">
        <v>0.96353166986564298</v>
      </c>
    </row>
    <row r="52" spans="2:18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102">
        <f>EXP(-2*($B52-1)*$E$27*($E$25*'UL FRMPL'!H$35-'UL FRMPL'!$H$35)/1000)</f>
        <v>0.54577272744177219</v>
      </c>
      <c r="K52">
        <v>22</v>
      </c>
      <c r="L52" s="106">
        <v>0.68427177686831997</v>
      </c>
      <c r="M52" s="3">
        <v>0.43007900240105301</v>
      </c>
      <c r="N52" s="107">
        <f t="shared" si="1"/>
        <v>0.55717538963468649</v>
      </c>
      <c r="O52" s="106">
        <v>0.79472503319748999</v>
      </c>
      <c r="P52" s="3"/>
      <c r="Q52" s="112">
        <f t="shared" si="0"/>
        <v>0.79472503319748999</v>
      </c>
      <c r="R52" s="116">
        <v>0.98435404559678097</v>
      </c>
    </row>
    <row r="53" spans="2:18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102">
        <f>EXP(-2*($B53-1)*$E$27*($E$25*'UL FRMPL'!H$35-'UL FRMPL'!$H$35)/1000)</f>
        <v>0.53025965357405136</v>
      </c>
      <c r="K53">
        <v>23</v>
      </c>
      <c r="L53" s="106">
        <v>0.60224177860120398</v>
      </c>
      <c r="M53" s="3">
        <v>0.69709056997497698</v>
      </c>
      <c r="N53" s="107">
        <f t="shared" si="1"/>
        <v>0.64966617428809048</v>
      </c>
      <c r="O53" s="106">
        <v>0.84590536057272503</v>
      </c>
      <c r="P53" s="3"/>
      <c r="Q53" s="112">
        <f t="shared" si="0"/>
        <v>0.84590536057272503</v>
      </c>
      <c r="R53" s="116">
        <v>0.98262711864406704</v>
      </c>
    </row>
    <row r="54" spans="2:18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102">
        <f>EXP(-2*($B54-1)*$E$27*($E$25*'UL FRMPL'!H$35-'UL FRMPL'!$H$35)/1000)</f>
        <v>0.5151875241667716</v>
      </c>
      <c r="K54">
        <v>24</v>
      </c>
      <c r="L54" s="106">
        <v>0.52245318734836399</v>
      </c>
      <c r="M54" s="3">
        <v>0.71333775713337699</v>
      </c>
      <c r="N54" s="107">
        <f t="shared" si="1"/>
        <v>0.61789547224087049</v>
      </c>
      <c r="O54" s="106">
        <v>0.81072661446493199</v>
      </c>
      <c r="P54" s="3"/>
      <c r="Q54" s="112">
        <f t="shared" si="0"/>
        <v>0.81072661446493199</v>
      </c>
      <c r="R54" s="116">
        <v>0.98516687268232295</v>
      </c>
    </row>
    <row r="55" spans="2:18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102">
        <f>EXP(-2*($B55-1)*$E$27*($E$25*'UL FRMPL'!H$35-'UL FRMPL'!$H$35)/1000)</f>
        <v>0.50054380579046276</v>
      </c>
      <c r="K55">
        <v>25</v>
      </c>
      <c r="L55" s="106">
        <v>0.49336409374547702</v>
      </c>
      <c r="M55" s="3">
        <v>0.449358630610386</v>
      </c>
      <c r="N55" s="107">
        <f t="shared" si="1"/>
        <v>0.47136136217793151</v>
      </c>
      <c r="O55" s="106">
        <v>0.85874994923445502</v>
      </c>
      <c r="P55" s="3"/>
      <c r="Q55" s="112">
        <f t="shared" si="0"/>
        <v>0.85874994923445502</v>
      </c>
      <c r="R55" s="116">
        <v>0.985478015328761</v>
      </c>
    </row>
    <row r="56" spans="2:18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102">
        <f>EXP(-2*($B56-1)*$E$27*($E$25*'UL FRMPL'!H$35-'UL FRMPL'!$H$35)/1000)</f>
        <v>0.48631632126653879</v>
      </c>
      <c r="K56">
        <v>26</v>
      </c>
      <c r="L56" s="106">
        <v>0.60546559704811598</v>
      </c>
      <c r="M56" s="3">
        <v>0.387792050332601</v>
      </c>
      <c r="N56" s="107">
        <f t="shared" si="1"/>
        <v>0.49662882369035849</v>
      </c>
      <c r="O56" s="106">
        <v>0.72681821732677099</v>
      </c>
      <c r="P56" s="3"/>
      <c r="Q56" s="112">
        <f t="shared" si="0"/>
        <v>0.72681821732677099</v>
      </c>
      <c r="R56" s="116">
        <v>0.97495327102803697</v>
      </c>
    </row>
    <row r="57" spans="2:18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102">
        <f>EXP(-2*($B57-1)*$E$27*($E$25*'UL FRMPL'!H$35-'UL FRMPL'!$H$35)/1000)</f>
        <v>0.4724932395412047</v>
      </c>
      <c r="K57">
        <v>27</v>
      </c>
      <c r="L57" s="106">
        <v>0.57755089178798702</v>
      </c>
      <c r="M57" s="3">
        <v>0.53261992150880999</v>
      </c>
      <c r="N57" s="107">
        <f t="shared" si="1"/>
        <v>0.55508540664839856</v>
      </c>
      <c r="O57" s="106">
        <v>0.77873563218390796</v>
      </c>
      <c r="P57" s="3"/>
      <c r="Q57" s="112">
        <f t="shared" si="0"/>
        <v>0.77873563218390796</v>
      </c>
      <c r="R57" s="116">
        <v>0.98413270825820398</v>
      </c>
    </row>
    <row r="58" spans="2:18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102">
        <f>EXP(-2*($B58-1)*$E$27*($E$25*'UL FRMPL'!H$35-'UL FRMPL'!$H$35)/1000)</f>
        <v>0.45906306584718587</v>
      </c>
      <c r="K58">
        <v>28</v>
      </c>
      <c r="L58" s="106">
        <v>0.47042343590602398</v>
      </c>
      <c r="M58" s="3">
        <v>0.67730604300355801</v>
      </c>
      <c r="N58" s="107">
        <f t="shared" si="1"/>
        <v>0.573864739454791</v>
      </c>
      <c r="O58" s="106">
        <v>0.85592943482521999</v>
      </c>
      <c r="P58" s="3"/>
      <c r="Q58" s="112">
        <f t="shared" si="0"/>
        <v>0.85592943482521999</v>
      </c>
      <c r="R58" s="116">
        <v>0.97988505747126398</v>
      </c>
    </row>
    <row r="59" spans="2:18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102">
        <f>EXP(-2*($B59-1)*$E$27*($E$25*'UL FRMPL'!H$35-'UL FRMPL'!$H$35)/1000)</f>
        <v>0.44601463214510134</v>
      </c>
      <c r="K59">
        <v>29</v>
      </c>
      <c r="L59" s="106">
        <v>0.60545212765957401</v>
      </c>
      <c r="M59" s="3">
        <v>0.64623785515852605</v>
      </c>
      <c r="N59" s="107">
        <f t="shared" si="1"/>
        <v>0.62584499140905003</v>
      </c>
      <c r="O59" s="106">
        <v>0.82365305121558097</v>
      </c>
      <c r="P59" s="3"/>
      <c r="Q59" s="112">
        <f t="shared" si="0"/>
        <v>0.82365305121558097</v>
      </c>
      <c r="R59" s="116">
        <v>0.974479516453996</v>
      </c>
    </row>
    <row r="60" spans="2:18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102">
        <f>EXP(-2*($B60-1)*$E$27*($E$25*'UL FRMPL'!H$35-'UL FRMPL'!$H$35)/1000)</f>
        <v>0.43333708783653302</v>
      </c>
      <c r="K60">
        <v>30</v>
      </c>
      <c r="L60" s="106">
        <v>0.42765645662818502</v>
      </c>
      <c r="M60" s="3">
        <v>0.42462402416455702</v>
      </c>
      <c r="N60" s="107">
        <f t="shared" si="1"/>
        <v>0.426140240396371</v>
      </c>
      <c r="O60" s="106">
        <v>0.82026198532614103</v>
      </c>
      <c r="P60" s="3"/>
      <c r="Q60" s="112">
        <f t="shared" si="0"/>
        <v>0.82026198532614103</v>
      </c>
      <c r="R60" s="116">
        <v>0.97130883301096005</v>
      </c>
    </row>
    <row r="61" spans="2:18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102">
        <f>EXP(-2*($B61-1)*$E$27*($E$25*'UL FRMPL'!H$35-'UL FRMPL'!$H$35)/1000)</f>
        <v>0.42101989074106544</v>
      </c>
      <c r="K61">
        <v>31</v>
      </c>
      <c r="L61" s="106">
        <v>0.51876340243030705</v>
      </c>
      <c r="M61" s="3">
        <v>0.52133766081629496</v>
      </c>
      <c r="N61" s="107">
        <f t="shared" si="1"/>
        <v>0.52005053162330106</v>
      </c>
      <c r="O61" s="106">
        <v>0.83214742433681999</v>
      </c>
      <c r="P61" s="3"/>
      <c r="Q61" s="112">
        <f t="shared" si="0"/>
        <v>0.83214742433681999</v>
      </c>
      <c r="R61" s="116">
        <v>0.97749919639987104</v>
      </c>
    </row>
    <row r="62" spans="2:18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102">
        <f>EXP(-2*($B62-1)*$E$27*($E$25*'UL FRMPL'!H$35-'UL FRMPL'!$H$35)/1000)</f>
        <v>0.40905279832979663</v>
      </c>
      <c r="K62">
        <v>32</v>
      </c>
      <c r="L62" s="106">
        <v>0.39507385869928402</v>
      </c>
      <c r="M62" s="3">
        <v>0.46154718693284902</v>
      </c>
      <c r="N62" s="107">
        <f t="shared" si="1"/>
        <v>0.42831052281606652</v>
      </c>
      <c r="O62" s="106">
        <v>0.706364528278001</v>
      </c>
      <c r="P62" s="3"/>
      <c r="Q62" s="112">
        <f t="shared" si="0"/>
        <v>0.706364528278001</v>
      </c>
      <c r="R62" s="116">
        <v>0.96246819338422396</v>
      </c>
    </row>
    <row r="63" spans="2:18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102">
        <f>EXP(-2*($B63-1)*$E$27*($E$25*'UL FRMPL'!H$35-'UL FRMPL'!$H$35)/1000)</f>
        <v>0.39742585920802631</v>
      </c>
      <c r="K63">
        <v>33</v>
      </c>
      <c r="L63" s="106">
        <v>0.342903390147484</v>
      </c>
      <c r="M63" s="3">
        <v>0.47944869594394002</v>
      </c>
      <c r="N63" s="107">
        <f t="shared" si="1"/>
        <v>0.41117604304571198</v>
      </c>
      <c r="O63" s="106">
        <v>0.82284814231446302</v>
      </c>
      <c r="P63" s="3"/>
      <c r="Q63" s="112">
        <f t="shared" si="0"/>
        <v>0.82284814231446302</v>
      </c>
      <c r="R63" s="116">
        <v>0.97494717778448503</v>
      </c>
    </row>
    <row r="64" spans="2:18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102">
        <f>EXP(-2*($B64-1)*$E$27*($E$25*'UL FRMPL'!H$35-'UL FRMPL'!$H$35)/1000)</f>
        <v>0.38612940484004155</v>
      </c>
      <c r="K64">
        <v>34</v>
      </c>
      <c r="L64" s="106">
        <v>0.39692857366722001</v>
      </c>
      <c r="M64" s="3">
        <v>0.42929781777956499</v>
      </c>
      <c r="N64" s="107">
        <f t="shared" si="1"/>
        <v>0.4131131957233925</v>
      </c>
      <c r="O64" s="106">
        <v>0.88223053260148299</v>
      </c>
      <c r="P64" s="3"/>
      <c r="Q64" s="112">
        <f t="shared" si="0"/>
        <v>0.88223053260148299</v>
      </c>
      <c r="R64" s="116">
        <v>0.97211623128852298</v>
      </c>
    </row>
    <row r="65" spans="2:18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102">
        <f>EXP(-2*($B65-1)*$E$27*($E$25*'UL FRMPL'!H$35-'UL FRMPL'!$H$35)/1000)</f>
        <v>0.37515404150911785</v>
      </c>
      <c r="K65">
        <v>35</v>
      </c>
      <c r="L65" s="106">
        <v>0.47699664470622799</v>
      </c>
      <c r="M65" s="3">
        <v>0.47757278421299298</v>
      </c>
      <c r="N65" s="107">
        <f t="shared" si="1"/>
        <v>0.47728471445961052</v>
      </c>
      <c r="O65" s="106">
        <v>0.83385353447777499</v>
      </c>
      <c r="P65" s="3"/>
      <c r="Q65" s="112">
        <f t="shared" si="0"/>
        <v>0.83385353447777499</v>
      </c>
      <c r="R65" s="116">
        <v>0.96950334011036798</v>
      </c>
    </row>
    <row r="66" spans="2:18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102">
        <f>EXP(-2*($B66-1)*$E$27*($E$25*'UL FRMPL'!H$35-'UL FRMPL'!$H$35)/1000)</f>
        <v>0.36449064250604857</v>
      </c>
      <c r="K66">
        <v>36</v>
      </c>
      <c r="L66" s="106">
        <v>0.52375932100995604</v>
      </c>
      <c r="M66" s="3">
        <v>0.55833789997855598</v>
      </c>
      <c r="N66" s="107">
        <f t="shared" si="1"/>
        <v>0.54104861049425601</v>
      </c>
      <c r="O66" s="106">
        <v>0.87332306399663895</v>
      </c>
      <c r="P66" s="3"/>
      <c r="Q66" s="112">
        <f t="shared" si="0"/>
        <v>0.87332306399663895</v>
      </c>
      <c r="R66" s="116">
        <v>0.97981497056349798</v>
      </c>
    </row>
    <row r="67" spans="2:18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102">
        <f>EXP(-2*($B67-1)*$E$27*($E$25*'UL FRMPL'!H$35-'UL FRMPL'!$H$35)/1000)</f>
        <v>0.35413034053970927</v>
      </c>
      <c r="K67">
        <v>37</v>
      </c>
      <c r="L67" s="106">
        <v>0.47282752587169402</v>
      </c>
      <c r="M67" s="3">
        <v>0.47127142521045001</v>
      </c>
      <c r="N67" s="107">
        <f t="shared" si="1"/>
        <v>0.47204947554107202</v>
      </c>
      <c r="O67" s="106">
        <v>0.80469046200509098</v>
      </c>
      <c r="P67" s="3"/>
      <c r="Q67" s="112">
        <f t="shared" si="0"/>
        <v>0.80469046200509098</v>
      </c>
      <c r="R67" s="116">
        <v>0.95765210399356704</v>
      </c>
    </row>
    <row r="68" spans="2:18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102">
        <f>EXP(-2*($B68-1)*$E$27*($E$25*'UL FRMPL'!H$35-'UL FRMPL'!$H$35)/1000)</f>
        <v>0.3440645203633434</v>
      </c>
      <c r="K68">
        <v>38</v>
      </c>
      <c r="L68" s="106">
        <v>0.37188310701684202</v>
      </c>
      <c r="M68" s="3">
        <v>0.63876629692305098</v>
      </c>
      <c r="N68" s="107">
        <f t="shared" si="1"/>
        <v>0.5053247019699465</v>
      </c>
      <c r="O68" s="106">
        <v>0.64865295711780602</v>
      </c>
      <c r="P68" s="3"/>
      <c r="Q68" s="112">
        <f t="shared" si="0"/>
        <v>0.64865295711780602</v>
      </c>
      <c r="R68" s="116">
        <v>0.96340150699676996</v>
      </c>
    </row>
    <row r="69" spans="2:18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102">
        <f>EXP(-2*($B69-1)*$E$27*($E$25*'UL FRMPL'!H$35-'UL FRMPL'!$H$35)/1000)</f>
        <v>0.33428481161043955</v>
      </c>
      <c r="K69">
        <v>39</v>
      </c>
      <c r="L69" s="106">
        <v>0.53103406935937403</v>
      </c>
      <c r="M69" s="3">
        <v>0.53054963084495399</v>
      </c>
      <c r="N69" s="107">
        <f t="shared" si="1"/>
        <v>0.53079185010216401</v>
      </c>
      <c r="O69" s="106">
        <v>0.74030045721750404</v>
      </c>
      <c r="P69" s="3"/>
      <c r="Q69" s="112">
        <f t="shared" si="0"/>
        <v>0.74030045721750404</v>
      </c>
      <c r="R69" s="116">
        <v>0.97328145265888399</v>
      </c>
    </row>
    <row r="70" spans="2:18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102">
        <f>EXP(-2*($B70-1)*$E$27*($E$25*'UL FRMPL'!H$35-'UL FRMPL'!$H$35)/1000)</f>
        <v>0.32478308183424232</v>
      </c>
      <c r="K70">
        <v>40</v>
      </c>
      <c r="L70" s="106">
        <v>0.54304551050754901</v>
      </c>
      <c r="M70" s="3">
        <v>0.54529909049130498</v>
      </c>
      <c r="N70" s="107">
        <f t="shared" si="1"/>
        <v>0.544172300499427</v>
      </c>
      <c r="O70" s="106">
        <v>0.70971282705807204</v>
      </c>
      <c r="P70" s="3"/>
      <c r="Q70" s="112">
        <f t="shared" si="0"/>
        <v>0.70971282705807204</v>
      </c>
      <c r="R70" s="116">
        <v>0.96158643053130399</v>
      </c>
    </row>
    <row r="71" spans="2:18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102">
        <f>EXP(-2*($B71-1)*$E$27*($E$25*'UL FRMPL'!H$35-'UL FRMPL'!$H$35)/1000)</f>
        <v>0.31555142974510747</v>
      </c>
      <c r="K71">
        <v>41</v>
      </c>
      <c r="L71" s="106">
        <v>0.38840480487956602</v>
      </c>
      <c r="M71" s="3">
        <v>0.39249191005642198</v>
      </c>
      <c r="N71" s="107">
        <f t="shared" si="1"/>
        <v>0.390448357467994</v>
      </c>
      <c r="O71" s="106">
        <v>0.71204642972295895</v>
      </c>
      <c r="P71" s="3"/>
      <c r="Q71" s="112">
        <f t="shared" si="0"/>
        <v>0.71204642972295895</v>
      </c>
      <c r="R71" s="116">
        <v>0.95405855748631196</v>
      </c>
    </row>
    <row r="72" spans="2:18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102">
        <f>EXP(-2*($B72-1)*$E$27*($E$25*'UL FRMPL'!H$35-'UL FRMPL'!$H$35)/1000)</f>
        <v>0.30658217864008036</v>
      </c>
      <c r="K72">
        <v>42</v>
      </c>
      <c r="L72" s="106">
        <v>0.53867632324444703</v>
      </c>
      <c r="M72" s="3">
        <v>0.458610634125524</v>
      </c>
      <c r="N72" s="107">
        <f t="shared" si="1"/>
        <v>0.49864347868498549</v>
      </c>
      <c r="O72" s="106">
        <v>0.75798508176341195</v>
      </c>
      <c r="P72" s="3"/>
      <c r="Q72" s="112">
        <f t="shared" si="0"/>
        <v>0.75798508176341195</v>
      </c>
      <c r="R72" s="116">
        <v>0.96738865904112903</v>
      </c>
    </row>
    <row r="73" spans="2:18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102">
        <f>EXP(-2*($B73-1)*$E$27*($E$25*'UL FRMPL'!H$35-'UL FRMPL'!$H$35)/1000)</f>
        <v>0.29786787001923093</v>
      </c>
      <c r="K73">
        <v>43</v>
      </c>
      <c r="L73" s="106">
        <v>0.65486941179394098</v>
      </c>
      <c r="M73" s="3">
        <v>0.36920100849863902</v>
      </c>
      <c r="N73" s="107">
        <f t="shared" si="1"/>
        <v>0.51203521014628994</v>
      </c>
      <c r="O73" s="106">
        <v>0.713607594936708</v>
      </c>
      <c r="P73" s="3"/>
      <c r="Q73" s="112">
        <f t="shared" si="0"/>
        <v>0.713607594936708</v>
      </c>
      <c r="R73" s="116">
        <v>0.97240723120837302</v>
      </c>
    </row>
    <row r="74" spans="2:18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102">
        <f>EXP(-2*($B74-1)*$E$27*($E$25*'UL FRMPL'!H$35-'UL FRMPL'!$H$35)/1000)</f>
        <v>0.28940125738343925</v>
      </c>
      <c r="K74">
        <v>44</v>
      </c>
      <c r="L74" s="106">
        <v>0.45904213430218199</v>
      </c>
      <c r="M74" s="3">
        <v>0.55876554333241302</v>
      </c>
      <c r="N74" s="107">
        <f t="shared" si="1"/>
        <v>0.5089038388172975</v>
      </c>
      <c r="O74" s="106">
        <v>0.67655724874545298</v>
      </c>
      <c r="P74" s="3"/>
      <c r="Q74" s="112">
        <f t="shared" si="0"/>
        <v>0.67655724874545298</v>
      </c>
      <c r="R74" s="116">
        <v>0.987350350124237</v>
      </c>
    </row>
    <row r="75" spans="2:18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102">
        <f>EXP(-2*($B75-1)*$E$27*($E$25*'UL FRMPL'!H$35-'UL FRMPL'!$H$35)/1000)</f>
        <v>0.28117530020847292</v>
      </c>
      <c r="K75">
        <v>45</v>
      </c>
      <c r="L75" s="106">
        <v>0.64262329207827096</v>
      </c>
      <c r="M75" s="3">
        <v>0.51746577125305804</v>
      </c>
      <c r="N75" s="107">
        <f t="shared" si="1"/>
        <v>0.5800445316656645</v>
      </c>
      <c r="O75" s="106">
        <v>0.646173659594658</v>
      </c>
      <c r="P75" s="3"/>
      <c r="Q75" s="112">
        <f t="shared" si="0"/>
        <v>0.646173659594658</v>
      </c>
      <c r="R75" s="116">
        <v>0.95191653436153301</v>
      </c>
    </row>
    <row r="76" spans="2:18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102">
        <f>EXP(-2*($B76-1)*$E$27*($E$25*'UL FRMPL'!H$35-'UL FRMPL'!$H$35)/1000)</f>
        <v>0.2731831580903456</v>
      </c>
      <c r="K76">
        <v>46</v>
      </c>
      <c r="L76" s="106">
        <v>0.38829811869540598</v>
      </c>
      <c r="M76" s="3">
        <v>0.52931603642365599</v>
      </c>
      <c r="N76" s="107">
        <f t="shared" si="1"/>
        <v>0.45880707755953098</v>
      </c>
      <c r="O76" s="106">
        <v>0.87104230266027005</v>
      </c>
      <c r="P76" s="3"/>
      <c r="Q76" s="112">
        <f t="shared" si="0"/>
        <v>0.87104230266027005</v>
      </c>
      <c r="R76" s="116">
        <v>0.95891003460207602</v>
      </c>
    </row>
    <row r="77" spans="2:18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102">
        <f>EXP(-2*($B77-1)*$E$27*($E$25*'UL FRMPL'!H$35-'UL FRMPL'!$H$35)/1000)</f>
        <v>0.26541818505708792</v>
      </c>
      <c r="K77">
        <v>47</v>
      </c>
      <c r="L77" s="106">
        <v>0.467659999092847</v>
      </c>
      <c r="M77" s="3">
        <v>0.46976057425832501</v>
      </c>
      <c r="N77" s="107">
        <f t="shared" si="1"/>
        <v>0.46871028667558601</v>
      </c>
      <c r="O77" s="106">
        <v>0.694687217462436</v>
      </c>
      <c r="P77" s="3"/>
      <c r="Q77" s="112">
        <f t="shared" si="0"/>
        <v>0.694687217462436</v>
      </c>
      <c r="R77" s="116">
        <v>0.97858672376873601</v>
      </c>
    </row>
    <row r="78" spans="2:18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102">
        <f>EXP(-2*($B78-1)*$E$27*($E$25*'UL FRMPL'!H$35-'UL FRMPL'!$H$35)/1000)</f>
        <v>0.25787392404220183</v>
      </c>
      <c r="K78">
        <v>48</v>
      </c>
      <c r="L78" s="106">
        <v>0.54661360618187305</v>
      </c>
      <c r="M78" s="3">
        <v>0.59558329887648398</v>
      </c>
      <c r="N78" s="107">
        <f t="shared" si="1"/>
        <v>0.57109845252917846</v>
      </c>
      <c r="O78" s="106">
        <v>0.80412196259700597</v>
      </c>
      <c r="P78" s="3"/>
      <c r="Q78" s="112">
        <f t="shared" si="0"/>
        <v>0.80412196259700597</v>
      </c>
      <c r="R78" s="116">
        <v>0.95829823083403498</v>
      </c>
    </row>
    <row r="79" spans="2:18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102">
        <f>EXP(-2*($B79-1)*$E$27*($E$25*'UL FRMPL'!H$35-'UL FRMPL'!$H$35)/1000)</f>
        <v>0.25054410151520051</v>
      </c>
      <c r="K79">
        <v>49</v>
      </c>
      <c r="L79" s="106">
        <v>0.53374142571850303</v>
      </c>
      <c r="M79" s="3">
        <v>0.29491852347418801</v>
      </c>
      <c r="N79" s="107">
        <f t="shared" si="1"/>
        <v>0.41432997459634552</v>
      </c>
      <c r="O79" s="106">
        <v>0.72588842975206602</v>
      </c>
      <c r="P79" s="3"/>
      <c r="Q79" s="112">
        <f t="shared" si="0"/>
        <v>0.72588842975206602</v>
      </c>
      <c r="R79" s="116">
        <v>0.959036640592836</v>
      </c>
    </row>
    <row r="80" spans="2:18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102">
        <f>EXP(-2*($B80-1)*$E$27*($E$25*'UL FRMPL'!H$35-'UL FRMPL'!$H$35)/1000)</f>
        <v>0.24342262226477066</v>
      </c>
      <c r="K80">
        <v>50</v>
      </c>
      <c r="L80" s="106">
        <v>0.45726304101808501</v>
      </c>
      <c r="M80" s="3">
        <v>0.58787003980116503</v>
      </c>
      <c r="N80" s="107">
        <f t="shared" si="1"/>
        <v>0.52256654040962502</v>
      </c>
      <c r="O80" s="106">
        <v>0.81084261569988003</v>
      </c>
      <c r="P80" s="3"/>
      <c r="Q80" s="112">
        <f t="shared" si="0"/>
        <v>0.81084261569988003</v>
      </c>
      <c r="R80" s="116">
        <v>0.96194886249245004</v>
      </c>
    </row>
    <row r="81" spans="2:18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102">
        <f>EXP(-2*($B81-1)*$E$27*($E$25*'UL FRMPL'!H$35-'UL FRMPL'!$H$35)/1000)</f>
        <v>0.23650356433021938</v>
      </c>
      <c r="K81">
        <v>51</v>
      </c>
      <c r="L81" s="106">
        <v>0.406338698367115</v>
      </c>
      <c r="M81" s="3">
        <v>0.364127091728492</v>
      </c>
      <c r="N81" s="107">
        <f t="shared" si="1"/>
        <v>0.3852328950478035</v>
      </c>
      <c r="O81" s="106">
        <v>0.67063991214934604</v>
      </c>
      <c r="P81" s="3"/>
      <c r="Q81" s="112">
        <f t="shared" si="0"/>
        <v>0.67063991214934604</v>
      </c>
      <c r="R81" s="116">
        <v>0.96000776548243005</v>
      </c>
    </row>
    <row r="82" spans="2:18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102">
        <f>EXP(-2*($B82-1)*$E$27*($E$25*'UL FRMPL'!H$35-'UL FRMPL'!$H$35)/1000)</f>
        <v>0.2297811740769882</v>
      </c>
      <c r="K82">
        <v>52</v>
      </c>
      <c r="L82" s="106">
        <v>0.47926291752960498</v>
      </c>
      <c r="M82" s="3">
        <v>0.478714484947384</v>
      </c>
      <c r="N82" s="107">
        <f t="shared" si="1"/>
        <v>0.47898870123849446</v>
      </c>
      <c r="O82" s="106">
        <v>0.75726068773234201</v>
      </c>
      <c r="P82" s="3"/>
      <c r="Q82" s="112">
        <f t="shared" si="0"/>
        <v>0.75726068773234201</v>
      </c>
      <c r="R82" s="116">
        <v>0.97320574162679396</v>
      </c>
    </row>
    <row r="83" spans="2:18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102">
        <f>EXP(-2*($B83-1)*$E$27*($E$25*'UL FRMPL'!H$35-'UL FRMPL'!$H$35)/1000)</f>
        <v>0.22324986141214226</v>
      </c>
      <c r="K83">
        <v>53</v>
      </c>
      <c r="L83" s="106">
        <v>0.40776453491872899</v>
      </c>
      <c r="M83" s="3">
        <v>0.46559690259431802</v>
      </c>
      <c r="N83" s="107">
        <f t="shared" si="1"/>
        <v>0.43668071875652348</v>
      </c>
      <c r="O83" s="106">
        <v>0.76682701485129601</v>
      </c>
      <c r="P83" s="3"/>
      <c r="Q83" s="112">
        <f t="shared" si="0"/>
        <v>0.76682701485129601</v>
      </c>
      <c r="R83" s="116">
        <v>0.94530232558139504</v>
      </c>
    </row>
    <row r="84" spans="2:18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102">
        <f>EXP(-2*($B84-1)*$E$27*($E$25*'UL FRMPL'!H$35-'UL FRMPL'!$H$35)/1000)</f>
        <v>0.21690419513585421</v>
      </c>
      <c r="K84">
        <v>54</v>
      </c>
      <c r="L84" s="108">
        <v>0.457579597655631</v>
      </c>
      <c r="M84" s="109">
        <v>0.340274321110558</v>
      </c>
      <c r="N84" s="110">
        <f t="shared" si="1"/>
        <v>0.39892695938309453</v>
      </c>
      <c r="O84" s="108">
        <v>0.66799088735337797</v>
      </c>
      <c r="P84" s="109"/>
      <c r="Q84" s="114">
        <f t="shared" si="0"/>
        <v>0.66799088735337797</v>
      </c>
      <c r="R84" s="117">
        <v>0.96002988419872903</v>
      </c>
    </row>
    <row r="85" spans="2:18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102">
        <f>EXP(-2*($B85-1)*$E$27*($E$25*'UL FRMPL'!H$35-'UL FRMPL'!$H$35)/1000)</f>
        <v>0.2107388984250177</v>
      </c>
      <c r="K85">
        <v>55</v>
      </c>
      <c r="L85">
        <v>0.37179119738493199</v>
      </c>
      <c r="M85">
        <v>0.54514300777645897</v>
      </c>
      <c r="N85" s="203">
        <f t="shared" si="1"/>
        <v>0.45846710258069545</v>
      </c>
      <c r="O85">
        <v>0.62448014949709596</v>
      </c>
      <c r="Q85" s="203">
        <f t="shared" si="0"/>
        <v>0.62448014949709596</v>
      </c>
      <c r="R85">
        <v>0.96022304832713701</v>
      </c>
    </row>
    <row r="86" spans="2:18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102">
        <f>EXP(-2*($B86-1)*$E$27*($E$25*'UL FRMPL'!H$35-'UL FRMPL'!$H$35)/1000)</f>
        <v>0.20474884444523506</v>
      </c>
      <c r="K86">
        <v>56</v>
      </c>
      <c r="L86">
        <v>0.38167967977109102</v>
      </c>
      <c r="M86">
        <v>0.420212847116264</v>
      </c>
      <c r="N86" s="203">
        <f t="shared" si="1"/>
        <v>0.40094626344367751</v>
      </c>
      <c r="O86">
        <v>0.69838034967285201</v>
      </c>
      <c r="Q86" s="203">
        <f t="shared" si="0"/>
        <v>0.69838034967285201</v>
      </c>
      <c r="R86">
        <v>0.96714728965139596</v>
      </c>
    </row>
    <row r="87" spans="2:18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102">
        <f>EXP(-2*($B87-1)*$E$27*($E$25*'UL FRMPL'!H$35-'UL FRMPL'!$H$35)/1000)</f>
        <v>0.19892905208753006</v>
      </c>
      <c r="K87">
        <v>57</v>
      </c>
      <c r="L87">
        <v>0.63904071639287796</v>
      </c>
      <c r="M87">
        <v>0.44818409517845897</v>
      </c>
      <c r="N87" s="203">
        <f t="shared" si="1"/>
        <v>0.5436124057856685</v>
      </c>
      <c r="O87">
        <v>0.58403004109394896</v>
      </c>
      <c r="Q87" s="203">
        <f t="shared" si="0"/>
        <v>0.58403004109394896</v>
      </c>
      <c r="R87">
        <v>0.94583698510078795</v>
      </c>
    </row>
    <row r="88" spans="2:18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102">
        <f>EXP(-2*($B88-1)*$E$27*($E$25*'UL FRMPL'!H$35-'UL FRMPL'!$H$35)/1000)</f>
        <v>0.19327468182624072</v>
      </c>
      <c r="K88">
        <v>58</v>
      </c>
      <c r="L88">
        <v>0.49520586784102</v>
      </c>
      <c r="M88">
        <v>0.45872632403393199</v>
      </c>
      <c r="N88" s="203">
        <f t="shared" si="1"/>
        <v>0.47696609593747596</v>
      </c>
      <c r="O88">
        <v>0.82684035457410998</v>
      </c>
      <c r="Q88" s="203">
        <f t="shared" si="0"/>
        <v>0.82684035457410998</v>
      </c>
      <c r="R88">
        <v>0.95916978564137401</v>
      </c>
    </row>
    <row r="89" spans="2:18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102">
        <f>EXP(-2*($B89-1)*$E$27*($E$25*'UL FRMPL'!H$35-'UL FRMPL'!$H$35)/1000)</f>
        <v>0.1877810316946471</v>
      </c>
      <c r="K89">
        <v>59</v>
      </c>
      <c r="L89">
        <v>0.32599380410550299</v>
      </c>
      <c r="M89">
        <v>0.48490691874963698</v>
      </c>
      <c r="N89" s="203">
        <f t="shared" si="1"/>
        <v>0.40545036142756996</v>
      </c>
      <c r="O89">
        <v>0.69832334708959898</v>
      </c>
      <c r="Q89" s="203">
        <f t="shared" si="0"/>
        <v>0.69832334708959898</v>
      </c>
      <c r="R89">
        <v>0.94978239035821899</v>
      </c>
    </row>
    <row r="90" spans="2:18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102">
        <f>EXP(-2*($B90-1)*$E$27*($E$25*'UL FRMPL'!H$35-'UL FRMPL'!$H$35)/1000)</f>
        <v>0.18244353337498861</v>
      </c>
      <c r="K90">
        <v>60</v>
      </c>
      <c r="L90">
        <v>0.441300344530271</v>
      </c>
      <c r="M90">
        <v>0.60011068029358605</v>
      </c>
      <c r="N90" s="203">
        <f t="shared" si="1"/>
        <v>0.52070551241192853</v>
      </c>
      <c r="O90">
        <v>0.67182249539859096</v>
      </c>
      <c r="Q90" s="203">
        <f t="shared" si="0"/>
        <v>0.67182249539859096</v>
      </c>
      <c r="R90">
        <v>0.96140291995301197</v>
      </c>
    </row>
    <row r="91" spans="2:18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102">
        <f>EXP(-2*($B91-1)*$E$27*($E$25*'UL FRMPL'!H$35-'UL FRMPL'!$H$35)/1000)</f>
        <v>0.17725774839961869</v>
      </c>
      <c r="K91">
        <v>61</v>
      </c>
      <c r="L91">
        <v>0.44913149626433002</v>
      </c>
      <c r="M91">
        <v>0.431922010828722</v>
      </c>
      <c r="N91" s="203">
        <f t="shared" si="1"/>
        <v>0.44052675354652604</v>
      </c>
      <c r="O91">
        <v>0.73676633073291597</v>
      </c>
      <c r="Q91" s="203">
        <f t="shared" si="0"/>
        <v>0.73676633073291597</v>
      </c>
      <c r="R91">
        <v>0.95834011391375096</v>
      </c>
    </row>
    <row r="92" spans="2:18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102">
        <f>EXP(-2*($B92-1)*$E$27*($E$25*'UL FRMPL'!H$35-'UL FRMPL'!$H$35)/1000)</f>
        <v>0.17221936446013805</v>
      </c>
      <c r="K92">
        <v>62</v>
      </c>
      <c r="L92">
        <v>0.42679579363961401</v>
      </c>
      <c r="M92">
        <v>0.391989960732397</v>
      </c>
      <c r="N92" s="203">
        <f t="shared" si="1"/>
        <v>0.40939287718600548</v>
      </c>
      <c r="O92">
        <v>0.61899646827140598</v>
      </c>
      <c r="Q92" s="203">
        <f t="shared" si="0"/>
        <v>0.61899646827140598</v>
      </c>
      <c r="R92">
        <v>0.96184316895715405</v>
      </c>
    </row>
    <row r="93" spans="2:18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102">
        <f>EXP(-2*($B93-1)*$E$27*($E$25*'UL FRMPL'!H$35-'UL FRMPL'!$H$35)/1000)</f>
        <v>0.16732419182143726</v>
      </c>
      <c r="K93">
        <v>63</v>
      </c>
      <c r="L93">
        <v>0.517514288908689</v>
      </c>
      <c r="M93">
        <v>0.550487559756627</v>
      </c>
      <c r="N93" s="203">
        <f t="shared" si="1"/>
        <v>0.534000924332658</v>
      </c>
      <c r="O93">
        <v>0.75629536840752798</v>
      </c>
      <c r="Q93" s="203">
        <f t="shared" si="0"/>
        <v>0.75629536840752798</v>
      </c>
      <c r="R93">
        <v>0.95193675889328</v>
      </c>
    </row>
    <row r="94" spans="2:18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102">
        <f>EXP(-2*($B94-1)*$E$27*($E$25*'UL FRMPL'!H$35-'UL FRMPL'!$H$35)/1000)</f>
        <v>0.16256815983766693</v>
      </c>
      <c r="K94">
        <v>64</v>
      </c>
      <c r="L94">
        <v>0.49156615278110599</v>
      </c>
      <c r="M94">
        <v>0.50853005917593197</v>
      </c>
      <c r="N94" s="203">
        <f t="shared" si="1"/>
        <v>0.50004810597851901</v>
      </c>
      <c r="O94">
        <v>0.62782844699719098</v>
      </c>
      <c r="Q94" s="203">
        <f t="shared" si="0"/>
        <v>0.62782844699719098</v>
      </c>
      <c r="R94">
        <v>0.958572536850271</v>
      </c>
    </row>
    <row r="95" spans="2:18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102">
        <f>EXP(-2*($B95-1)*$E$27*($E$25*'UL FRMPL'!H$35-'UL FRMPL'!$H$35)/1000)</f>
        <v>0.15794731356723793</v>
      </c>
      <c r="K95">
        <v>65</v>
      </c>
      <c r="L95">
        <v>0.49929277252814103</v>
      </c>
      <c r="M95">
        <v>0.40522295954612497</v>
      </c>
      <c r="N95" s="203">
        <f t="shared" si="1"/>
        <v>0.45225786603713303</v>
      </c>
      <c r="O95">
        <v>0.63376663812563205</v>
      </c>
      <c r="Q95" s="203">
        <f t="shared" ref="Q95:Q130" si="2">AVERAGE(O95:P95)</f>
        <v>0.63376663812563205</v>
      </c>
      <c r="R95">
        <v>0.94946974422956898</v>
      </c>
    </row>
    <row r="96" spans="2:18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102">
        <f>EXP(-2*($B96-1)*$E$27*($E$25*'UL FRMPL'!H$35-'UL FRMPL'!$H$35)/1000)</f>
        <v>0.15345781048403731</v>
      </c>
      <c r="K96">
        <v>66</v>
      </c>
      <c r="L96">
        <v>0.41295399203782601</v>
      </c>
      <c r="M96">
        <v>0.49103535149626099</v>
      </c>
      <c r="N96" s="203">
        <f t="shared" ref="N96:N130" si="3">AVERAGE(L96:M96)</f>
        <v>0.4519946717670435</v>
      </c>
      <c r="O96">
        <v>0.62925864094478401</v>
      </c>
      <c r="Q96" s="203">
        <f t="shared" si="2"/>
        <v>0.62925864094478401</v>
      </c>
      <c r="R96">
        <v>0.96319112890805403</v>
      </c>
    </row>
    <row r="97" spans="2:18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102">
        <f>EXP(-2*($B97-1)*$E$27*($E$25*'UL FRMPL'!H$35-'UL FRMPL'!$H$35)/1000)</f>
        <v>0.14909591728212471</v>
      </c>
      <c r="K97">
        <v>67</v>
      </c>
      <c r="L97">
        <v>0.40940094520372899</v>
      </c>
      <c r="M97">
        <v>0.48418612195052102</v>
      </c>
      <c r="N97" s="203">
        <f t="shared" si="3"/>
        <v>0.44679353357712503</v>
      </c>
      <c r="O97">
        <v>0.70641716883391403</v>
      </c>
      <c r="Q97" s="203">
        <f t="shared" si="2"/>
        <v>0.70641716883391403</v>
      </c>
      <c r="R97">
        <v>0.93962432915921201</v>
      </c>
    </row>
    <row r="98" spans="2:18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102">
        <f>EXP(-2*($B98-1)*$E$27*($E$25*'UL FRMPL'!H$35-'UL FRMPL'!$H$35)/1000)</f>
        <v>0.14485800677125191</v>
      </c>
      <c r="K98">
        <v>68</v>
      </c>
      <c r="L98">
        <v>0.52170955709494404</v>
      </c>
      <c r="M98">
        <v>0.37036364035101399</v>
      </c>
      <c r="N98" s="203">
        <f t="shared" si="3"/>
        <v>0.44603659872297902</v>
      </c>
      <c r="O98">
        <v>0.69584959415945702</v>
      </c>
      <c r="Q98" s="203">
        <f t="shared" si="2"/>
        <v>0.69584959415945702</v>
      </c>
      <c r="R98">
        <v>0.93874538745387404</v>
      </c>
    </row>
    <row r="99" spans="2:18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102">
        <f>EXP(-2*($B99-1)*$E$27*($E$25*'UL FRMPL'!H$35-'UL FRMPL'!$H$35)/1000)</f>
        <v>0.14074055486062492</v>
      </c>
      <c r="K99">
        <v>69</v>
      </c>
      <c r="L99">
        <v>0.34958903939894997</v>
      </c>
      <c r="M99">
        <v>0.45322862021181798</v>
      </c>
      <c r="N99" s="203">
        <f t="shared" si="3"/>
        <v>0.40140882980538395</v>
      </c>
      <c r="O99">
        <v>0.65834364504154097</v>
      </c>
      <c r="Q99" s="203">
        <f t="shared" si="2"/>
        <v>0.65834364504154097</v>
      </c>
      <c r="R99">
        <v>0.96802452912833903</v>
      </c>
    </row>
    <row r="100" spans="2:18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102">
        <f>EXP(-2*($B100-1)*$E$27*($E$25*'UL FRMPL'!H$35-'UL FRMPL'!$H$35)/1000)</f>
        <v>0.13674013762839918</v>
      </c>
      <c r="K100">
        <v>70</v>
      </c>
      <c r="L100">
        <v>0.41870388614548398</v>
      </c>
      <c r="M100">
        <v>0.55067059546929498</v>
      </c>
      <c r="N100" s="203">
        <f t="shared" si="3"/>
        <v>0.48468724080738945</v>
      </c>
      <c r="O100">
        <v>0.70190326624115695</v>
      </c>
      <c r="Q100" s="203">
        <f t="shared" si="2"/>
        <v>0.70190326624115695</v>
      </c>
      <c r="R100">
        <v>0.91867598801540795</v>
      </c>
    </row>
    <row r="101" spans="2:18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102">
        <f>EXP(-2*($B101-1)*$E$27*($E$25*'UL FRMPL'!H$35-'UL FRMPL'!$H$35)/1000)</f>
        <v>0.1328534284744721</v>
      </c>
      <c r="K101">
        <v>71</v>
      </c>
      <c r="L101">
        <v>0.46910470373220398</v>
      </c>
      <c r="M101">
        <v>0.397176766768566</v>
      </c>
      <c r="N101" s="203">
        <f t="shared" si="3"/>
        <v>0.43314073525038499</v>
      </c>
      <c r="O101">
        <v>0.73867471257793205</v>
      </c>
      <c r="Q101" s="203">
        <f t="shared" si="2"/>
        <v>0.73867471257793205</v>
      </c>
      <c r="R101">
        <v>0.95105579639211302</v>
      </c>
    </row>
    <row r="102" spans="2:18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102">
        <f>EXP(-2*($B102-1)*$E$27*($E$25*'UL FRMPL'!H$35-'UL FRMPL'!$H$35)/1000)</f>
        <v>0.12907719535420445</v>
      </c>
      <c r="K102">
        <v>72</v>
      </c>
      <c r="L102">
        <v>0.47611626483399799</v>
      </c>
      <c r="M102">
        <v>0.462524233854472</v>
      </c>
      <c r="N102" s="203">
        <f t="shared" si="3"/>
        <v>0.469320249344235</v>
      </c>
      <c r="O102">
        <v>0.59787162257148396</v>
      </c>
      <c r="Q102" s="203">
        <f t="shared" si="2"/>
        <v>0.59787162257148396</v>
      </c>
      <c r="R102">
        <v>0.949487960143924</v>
      </c>
    </row>
    <row r="103" spans="2:18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102">
        <f>EXP(-2*($B103-1)*$E$27*($E$25*'UL FRMPL'!H$35-'UL FRMPL'!$H$35)/1000)</f>
        <v>0.12540829809077045</v>
      </c>
      <c r="K103">
        <v>73</v>
      </c>
      <c r="L103">
        <v>0.40059941524755199</v>
      </c>
      <c r="M103">
        <v>0.42684784666695702</v>
      </c>
      <c r="N103" s="203">
        <f t="shared" si="3"/>
        <v>0.41372363095725451</v>
      </c>
      <c r="O103">
        <v>0.65000626854444399</v>
      </c>
      <c r="Q103" s="203">
        <f t="shared" si="2"/>
        <v>0.65000626854444399</v>
      </c>
      <c r="R103">
        <v>0.94672631150874298</v>
      </c>
    </row>
    <row r="104" spans="2:18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102">
        <f>EXP(-2*($B104-1)*$E$27*($E$25*'UL FRMPL'!H$35-'UL FRMPL'!$H$35)/1000)</f>
        <v>0.12184368576390256</v>
      </c>
      <c r="K104">
        <v>74</v>
      </c>
      <c r="L104">
        <v>0.35281592613964202</v>
      </c>
      <c r="M104">
        <v>0.49196820104403299</v>
      </c>
      <c r="N104" s="203">
        <f t="shared" si="3"/>
        <v>0.42239206359183751</v>
      </c>
      <c r="O104">
        <v>0.72913096527425503</v>
      </c>
      <c r="Q104" s="203">
        <f t="shared" si="2"/>
        <v>0.72913096527425503</v>
      </c>
      <c r="R104">
        <v>0.96275303643724697</v>
      </c>
    </row>
    <row r="105" spans="2:18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102">
        <f>EXP(-2*($B105-1)*$E$27*($E$25*'UL FRMPL'!H$35-'UL FRMPL'!$H$35)/1000)</f>
        <v>0.11838039417285753</v>
      </c>
      <c r="K105">
        <v>75</v>
      </c>
      <c r="L105">
        <v>0.36013605133413101</v>
      </c>
      <c r="M105">
        <v>0.42937840251665299</v>
      </c>
      <c r="N105" s="203">
        <f t="shared" si="3"/>
        <v>0.394757226925392</v>
      </c>
      <c r="O105">
        <v>0.62092023133855501</v>
      </c>
      <c r="Q105" s="203">
        <f t="shared" si="2"/>
        <v>0.62092023133855501</v>
      </c>
      <c r="R105">
        <v>0.96767730733270996</v>
      </c>
    </row>
    <row r="106" spans="2:18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102">
        <f>EXP(-2*($B106-1)*$E$27*($E$25*'UL FRMPL'!H$35-'UL FRMPL'!$H$35)/1000)</f>
        <v>0.11501554337149647</v>
      </c>
      <c r="K106">
        <v>76</v>
      </c>
      <c r="L106">
        <v>0.423836454275061</v>
      </c>
      <c r="M106">
        <v>0.54432625609101104</v>
      </c>
      <c r="N106" s="203">
        <f t="shared" si="3"/>
        <v>0.48408135518303602</v>
      </c>
      <c r="O106">
        <v>0.62463117041920302</v>
      </c>
      <c r="Q106" s="203">
        <f t="shared" si="2"/>
        <v>0.62463117041920302</v>
      </c>
      <c r="R106">
        <v>0.94141980250867296</v>
      </c>
    </row>
    <row r="107" spans="2:18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102">
        <f>EXP(-2*($B107-1)*$E$27*($E$25*'UL FRMPL'!H$35-'UL FRMPL'!$H$35)/1000)</f>
        <v>0.11174633527342707</v>
      </c>
      <c r="K107">
        <v>77</v>
      </c>
      <c r="L107">
        <v>0.37700889525273201</v>
      </c>
      <c r="M107">
        <v>0.48298033701645199</v>
      </c>
      <c r="N107" s="203">
        <f t="shared" si="3"/>
        <v>0.429994616134592</v>
      </c>
      <c r="O107">
        <v>0.709102415357029</v>
      </c>
      <c r="Q107" s="203">
        <f t="shared" si="2"/>
        <v>0.709102415357029</v>
      </c>
      <c r="R107">
        <v>0.93864077669902901</v>
      </c>
    </row>
    <row r="108" spans="2:18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102">
        <f>EXP(-2*($B108-1)*$E$27*($E$25*'UL FRMPL'!H$35-'UL FRMPL'!$H$35)/1000)</f>
        <v>0.10857005132521765</v>
      </c>
      <c r="K108">
        <v>78</v>
      </c>
      <c r="L108">
        <v>0.39833661872096798</v>
      </c>
      <c r="M108">
        <v>0.46293596531624898</v>
      </c>
      <c r="N108" s="203">
        <f t="shared" si="3"/>
        <v>0.43063629201860848</v>
      </c>
      <c r="O108">
        <v>0.56043487804563097</v>
      </c>
      <c r="Q108" s="203">
        <f t="shared" si="2"/>
        <v>0.56043487804563097</v>
      </c>
      <c r="R108">
        <v>0.95044929396662303</v>
      </c>
    </row>
    <row r="109" spans="2:18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102">
        <f>EXP(-2*($B109-1)*$E$27*($E$25*'UL FRMPL'!H$35-'UL FRMPL'!$H$35)/1000)</f>
        <v>0.10548405024574813</v>
      </c>
      <c r="K109">
        <v>79</v>
      </c>
      <c r="L109">
        <v>0.35462366462731099</v>
      </c>
      <c r="M109">
        <v>0.445835381034417</v>
      </c>
      <c r="N109" s="203">
        <f t="shared" si="3"/>
        <v>0.40022952283086399</v>
      </c>
      <c r="O109">
        <v>0.64924551020930998</v>
      </c>
      <c r="Q109" s="203">
        <f t="shared" si="2"/>
        <v>0.64924551020930998</v>
      </c>
      <c r="R109">
        <v>0.95402745402745404</v>
      </c>
    </row>
    <row r="110" spans="2:18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102">
        <f>EXP(-2*($B110-1)*$E$27*($E$25*'UL FRMPL'!H$35-'UL FRMPL'!$H$35)/1000)</f>
        <v>0.10248576582981739</v>
      </c>
      <c r="K110">
        <v>80</v>
      </c>
      <c r="L110">
        <v>0.50481637567730198</v>
      </c>
      <c r="M110">
        <v>0.374723092608507</v>
      </c>
      <c r="N110" s="203">
        <f t="shared" si="3"/>
        <v>0.43976973414290449</v>
      </c>
      <c r="O110">
        <v>0.53535161690597299</v>
      </c>
      <c r="Q110" s="203">
        <f t="shared" si="2"/>
        <v>0.53535161690597299</v>
      </c>
      <c r="R110">
        <v>0.93670570645402396</v>
      </c>
    </row>
    <row r="111" spans="2:18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102">
        <f>EXP(-2*($B111-1)*$E$27*($E$25*'UL FRMPL'!H$35-'UL FRMPL'!$H$35)/1000)</f>
        <v>9.9572704814181484E-2</v>
      </c>
      <c r="K111">
        <v>81</v>
      </c>
      <c r="L111">
        <v>0.53562373458797197</v>
      </c>
      <c r="M111">
        <v>0.38388574408846299</v>
      </c>
      <c r="N111" s="203">
        <f t="shared" si="3"/>
        <v>0.45975473933821748</v>
      </c>
      <c r="O111">
        <v>0.66505819259185095</v>
      </c>
      <c r="Q111" s="203">
        <f t="shared" si="2"/>
        <v>0.66505819259185095</v>
      </c>
      <c r="R111">
        <v>0.94315686752866501</v>
      </c>
    </row>
    <row r="112" spans="2:18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102">
        <f>EXP(-2*($B112-1)*$E$27*($E$25*'UL FRMPL'!H$35-'UL FRMPL'!$H$35)/1000)</f>
        <v>9.6742444804247318E-2</v>
      </c>
      <c r="K112">
        <v>82</v>
      </c>
      <c r="L112">
        <v>0.44115520837125599</v>
      </c>
      <c r="M112">
        <v>0.41514880658521702</v>
      </c>
      <c r="N112" s="203">
        <f t="shared" si="3"/>
        <v>0.42815200747823651</v>
      </c>
      <c r="O112">
        <v>0.58432003963339096</v>
      </c>
      <c r="Q112" s="203">
        <f t="shared" si="2"/>
        <v>0.58432003963339096</v>
      </c>
      <c r="R112">
        <v>0.95816611942113505</v>
      </c>
    </row>
    <row r="113" spans="2:18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102">
        <f>EXP(-2*($B113-1)*$E$27*($E$25*'UL FRMPL'!H$35-'UL FRMPL'!$H$35)/1000)</f>
        <v>9.3992632259698145E-2</v>
      </c>
      <c r="K113">
        <v>83</v>
      </c>
      <c r="L113">
        <v>0.422494446370558</v>
      </c>
      <c r="M113">
        <v>0.46063328944739501</v>
      </c>
      <c r="N113" s="203">
        <f t="shared" si="3"/>
        <v>0.4415638679089765</v>
      </c>
      <c r="O113">
        <v>0.56334558823529401</v>
      </c>
      <c r="Q113" s="203">
        <f t="shared" si="2"/>
        <v>0.56334558823529401</v>
      </c>
      <c r="R113">
        <v>0.94827793111724401</v>
      </c>
    </row>
    <row r="114" spans="2:18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102">
        <f>EXP(-2*($B114-1)*$E$27*($E$25*'UL FRMPL'!H$35-'UL FRMPL'!$H$35)/1000)</f>
        <v>9.132098053737607E-2</v>
      </c>
      <c r="K114">
        <v>84</v>
      </c>
      <c r="L114">
        <v>0.35786651228690203</v>
      </c>
      <c r="M114">
        <v>0.55188266809943898</v>
      </c>
      <c r="N114" s="203">
        <f t="shared" si="3"/>
        <v>0.4548745901931705</v>
      </c>
      <c r="O114">
        <v>0.68260052068267196</v>
      </c>
      <c r="Q114" s="203">
        <f t="shared" si="2"/>
        <v>0.68260052068267196</v>
      </c>
      <c r="R114">
        <v>0.91969248965109396</v>
      </c>
    </row>
    <row r="115" spans="2:18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102">
        <f>EXP(-2*($B115-1)*$E$27*($E$25*'UL FRMPL'!H$35-'UL FRMPL'!$H$35)/1000)</f>
        <v>8.8725267989793438E-2</v>
      </c>
      <c r="K115">
        <v>85</v>
      </c>
      <c r="L115">
        <v>0.35362870003818098</v>
      </c>
      <c r="M115">
        <v>0.42512811255853999</v>
      </c>
      <c r="N115" s="203">
        <f t="shared" si="3"/>
        <v>0.38937840629836051</v>
      </c>
      <c r="O115">
        <v>0.54866635748516501</v>
      </c>
      <c r="Q115" s="203">
        <f t="shared" si="2"/>
        <v>0.54866635748516501</v>
      </c>
      <c r="R115">
        <v>0.946286950252343</v>
      </c>
    </row>
    <row r="116" spans="2:18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102">
        <f>EXP(-2*($B116-1)*$E$27*($E$25*'UL FRMPL'!H$35-'UL FRMPL'!$H$35)/1000)</f>
        <v>8.6203336117692292E-2</v>
      </c>
      <c r="K116">
        <v>86</v>
      </c>
      <c r="L116">
        <v>0.42041586116757101</v>
      </c>
      <c r="M116">
        <v>0.49103520741072998</v>
      </c>
      <c r="N116" s="203">
        <f t="shared" si="3"/>
        <v>0.45572553428915052</v>
      </c>
      <c r="O116">
        <v>0.55138745536296796</v>
      </c>
      <c r="Q116" s="203">
        <f t="shared" si="2"/>
        <v>0.55138745536296796</v>
      </c>
      <c r="R116">
        <v>0.92214532871972299</v>
      </c>
    </row>
    <row r="117" spans="2:18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102">
        <f>EXP(-2*($B117-1)*$E$27*($E$25*'UL FRMPL'!H$35-'UL FRMPL'!$H$35)/1000)</f>
        <v>8.3753087775115642E-2</v>
      </c>
      <c r="K117">
        <v>87</v>
      </c>
      <c r="L117">
        <v>0.43740261773317302</v>
      </c>
      <c r="M117">
        <v>0.449075153445749</v>
      </c>
      <c r="N117" s="203">
        <f t="shared" si="3"/>
        <v>0.44323888558946101</v>
      </c>
      <c r="O117">
        <v>0.70644566789530105</v>
      </c>
      <c r="Q117" s="203">
        <f t="shared" si="2"/>
        <v>0.70644566789530105</v>
      </c>
      <c r="R117">
        <v>0.93367053684331502</v>
      </c>
    </row>
    <row r="118" spans="2:18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102">
        <f>EXP(-2*($B118-1)*$E$27*($E$25*'UL FRMPL'!H$35-'UL FRMPL'!$H$35)/1000)</f>
        <v>8.1372485425498089E-2</v>
      </c>
      <c r="K118">
        <v>88</v>
      </c>
      <c r="L118">
        <v>0.35261291635179898</v>
      </c>
      <c r="M118">
        <v>0.50288463404692996</v>
      </c>
      <c r="N118" s="203">
        <f t="shared" si="3"/>
        <v>0.42774877519936449</v>
      </c>
      <c r="O118">
        <v>0.64868375675364898</v>
      </c>
      <c r="Q118" s="203">
        <f t="shared" si="2"/>
        <v>0.64868375675364898</v>
      </c>
      <c r="R118">
        <v>0.90639837214560204</v>
      </c>
    </row>
    <row r="119" spans="2:18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102">
        <f>EXP(-2*($B119-1)*$E$27*($E$25*'UL FRMPL'!H$35-'UL FRMPL'!$H$35)/1000)</f>
        <v>7.9059549447324878E-2</v>
      </c>
      <c r="K119">
        <v>89</v>
      </c>
      <c r="L119">
        <v>0.41628442841694602</v>
      </c>
      <c r="M119">
        <v>0.38308304361850798</v>
      </c>
      <c r="N119" s="203">
        <f t="shared" si="3"/>
        <v>0.399683736017727</v>
      </c>
      <c r="O119">
        <v>0.60651188287290203</v>
      </c>
      <c r="Q119" s="203">
        <f t="shared" si="2"/>
        <v>0.60651188287290203</v>
      </c>
      <c r="R119">
        <v>0.93509264458169505</v>
      </c>
    </row>
    <row r="120" spans="2:18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102">
        <f>EXP(-2*($B120-1)*$E$27*($E$25*'UL FRMPL'!H$35-'UL FRMPL'!$H$35)/1000)</f>
        <v>7.6812356487951622E-2</v>
      </c>
      <c r="K120">
        <v>90</v>
      </c>
      <c r="L120">
        <v>0.53580412702615798</v>
      </c>
      <c r="M120">
        <v>0.33306338945324498</v>
      </c>
      <c r="N120" s="203">
        <f t="shared" si="3"/>
        <v>0.43443375823970148</v>
      </c>
      <c r="O120">
        <v>0.48551941714519098</v>
      </c>
      <c r="Q120" s="203">
        <f t="shared" si="2"/>
        <v>0.48551941714519098</v>
      </c>
      <c r="R120">
        <v>0.96015538290788005</v>
      </c>
    </row>
    <row r="121" spans="2:18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102">
        <f>EXP(-2*($B121-1)*$E$27*($E$25*'UL FRMPL'!H$35-'UL FRMPL'!$H$35)/1000)</f>
        <v>7.4629037864214751E-2</v>
      </c>
      <c r="K121">
        <v>91</v>
      </c>
      <c r="L121">
        <v>0.45115257958287502</v>
      </c>
      <c r="M121">
        <v>0.45190697761552201</v>
      </c>
      <c r="N121" s="203">
        <f t="shared" si="3"/>
        <v>0.45152977859919852</v>
      </c>
      <c r="O121">
        <v>0.54195962427841304</v>
      </c>
      <c r="Q121" s="203">
        <f t="shared" si="2"/>
        <v>0.54195962427841304</v>
      </c>
      <c r="R121">
        <v>0.93796224748868495</v>
      </c>
    </row>
    <row r="122" spans="2:18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102">
        <f>EXP(-2*($B122-1)*$E$27*($E$25*'UL FRMPL'!H$35-'UL FRMPL'!$H$35)/1000)</f>
        <v>7.2507778008503068E-2</v>
      </c>
      <c r="K122">
        <v>92</v>
      </c>
      <c r="L122">
        <v>0.39321092023202298</v>
      </c>
      <c r="M122">
        <v>0.55658544258411902</v>
      </c>
      <c r="N122" s="203">
        <f t="shared" si="3"/>
        <v>0.474898181408071</v>
      </c>
      <c r="O122">
        <v>0.63075515580393005</v>
      </c>
      <c r="Q122" s="203">
        <f t="shared" si="2"/>
        <v>0.63075515580393005</v>
      </c>
      <c r="R122">
        <v>0.90800129575639699</v>
      </c>
    </row>
    <row r="123" spans="2:18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102">
        <f>EXP(-2*($B123-1)*$E$27*($E$25*'UL FRMPL'!H$35-'UL FRMPL'!$H$35)/1000)</f>
        <v>7.0446812958998573E-2</v>
      </c>
      <c r="K123">
        <v>93</v>
      </c>
      <c r="L123">
        <v>0.36498044125267698</v>
      </c>
      <c r="M123">
        <v>0.45245486685895298</v>
      </c>
      <c r="N123" s="203">
        <f t="shared" si="3"/>
        <v>0.40871765405581495</v>
      </c>
      <c r="O123">
        <v>0.54004209791582602</v>
      </c>
      <c r="Q123" s="203">
        <f t="shared" si="2"/>
        <v>0.54004209791582602</v>
      </c>
      <c r="R123">
        <v>0.93160833154391198</v>
      </c>
    </row>
    <row r="124" spans="2:18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102">
        <f>EXP(-2*($B124-1)*$E$27*($E$25*'UL FRMPL'!H$35-'UL FRMPL'!$H$35)/1000)</f>
        <v>6.8444428892830575E-2</v>
      </c>
      <c r="K124">
        <v>94</v>
      </c>
      <c r="L124">
        <v>0.41491261959411802</v>
      </c>
      <c r="M124">
        <v>0.372348351884773</v>
      </c>
      <c r="N124" s="203">
        <f t="shared" si="3"/>
        <v>0.39363048573944548</v>
      </c>
      <c r="O124">
        <v>0.55781276814827496</v>
      </c>
      <c r="Q124" s="203">
        <f t="shared" si="2"/>
        <v>0.55781276814827496</v>
      </c>
      <c r="R124">
        <v>0.94278528764539404</v>
      </c>
    </row>
    <row r="125" spans="2:18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102">
        <f>EXP(-2*($B125-1)*$E$27*($E$25*'UL FRMPL'!H$35-'UL FRMPL'!$H$35)/1000)</f>
        <v>6.6498960700923287E-2</v>
      </c>
      <c r="K125">
        <v>95</v>
      </c>
      <c r="L125">
        <v>0.43126183778452698</v>
      </c>
      <c r="M125">
        <v>0.42186059894884897</v>
      </c>
      <c r="N125" s="203">
        <f t="shared" si="3"/>
        <v>0.42656121836668798</v>
      </c>
      <c r="O125">
        <v>0.52607787477906898</v>
      </c>
      <c r="Q125" s="203">
        <f t="shared" si="2"/>
        <v>0.52607787477906898</v>
      </c>
      <c r="R125">
        <v>0.94240118368209602</v>
      </c>
    </row>
    <row r="126" spans="2:18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102">
        <f>EXP(-2*($B126-1)*$E$27*($E$25*'UL FRMPL'!H$35-'UL FRMPL'!$H$35)/1000)</f>
        <v>6.4608790603352492E-2</v>
      </c>
      <c r="K126">
        <v>96</v>
      </c>
      <c r="L126">
        <v>0.49153618657690701</v>
      </c>
      <c r="M126">
        <v>0.36431504292646499</v>
      </c>
      <c r="N126" s="203">
        <f t="shared" si="3"/>
        <v>0.427925614751686</v>
      </c>
      <c r="O126">
        <v>0.51849432686128405</v>
      </c>
      <c r="Q126" s="203">
        <f t="shared" si="2"/>
        <v>0.51849432686128405</v>
      </c>
      <c r="R126">
        <v>0.93870255493638899</v>
      </c>
    </row>
    <row r="127" spans="2:18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102">
        <f>EXP(-2*($B127-1)*$E$27*($E$25*'UL FRMPL'!H$35-'UL FRMPL'!$H$35)/1000)</f>
        <v>6.277234680405909E-2</v>
      </c>
      <c r="K127">
        <v>97</v>
      </c>
      <c r="L127">
        <v>0.54750510394485497</v>
      </c>
      <c r="M127">
        <v>0.382244357223743</v>
      </c>
      <c r="N127" s="203">
        <f t="shared" si="3"/>
        <v>0.46487473058429896</v>
      </c>
      <c r="O127">
        <v>0.54909909440490201</v>
      </c>
      <c r="Q127" s="203">
        <f t="shared" si="2"/>
        <v>0.54909909440490201</v>
      </c>
      <c r="R127">
        <v>0.94090153718321501</v>
      </c>
    </row>
    <row r="128" spans="2:18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102">
        <f>EXP(-2*($B128-1)*$E$27*($E$25*'UL FRMPL'!H$35-'UL FRMPL'!$H$35)/1000)</f>
        <v>6.0988102183801005E-2</v>
      </c>
      <c r="K128">
        <v>98</v>
      </c>
      <c r="L128">
        <v>0.438968165419996</v>
      </c>
      <c r="M128">
        <v>0.38781257407290598</v>
      </c>
      <c r="N128" s="203">
        <f t="shared" si="3"/>
        <v>0.41339036974645099</v>
      </c>
      <c r="O128">
        <v>0.63150160405671096</v>
      </c>
      <c r="Q128" s="203">
        <f t="shared" si="2"/>
        <v>0.63150160405671096</v>
      </c>
      <c r="R128">
        <v>0.93025651591634895</v>
      </c>
    </row>
    <row r="129" spans="2:18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102">
        <f>EXP(-2*($B129-1)*$E$27*($E$25*'UL FRMPL'!H$35-'UL FRMPL'!$H$35)/1000)</f>
        <v>5.9254573030257218E-2</v>
      </c>
      <c r="K129">
        <v>99</v>
      </c>
      <c r="L129">
        <v>0.342801711913785</v>
      </c>
      <c r="M129">
        <v>0.40392085850158799</v>
      </c>
      <c r="N129" s="203">
        <f t="shared" si="3"/>
        <v>0.37336128520768652</v>
      </c>
      <c r="O129">
        <v>0.579407220977461</v>
      </c>
      <c r="Q129" s="203">
        <f t="shared" si="2"/>
        <v>0.579407220977461</v>
      </c>
      <c r="R129">
        <v>0.89778605421063495</v>
      </c>
    </row>
    <row r="130" spans="2:18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102">
        <f>EXP(-2*($B130-1)*$E$27*($E$25*'UL FRMPL'!H$35-'UL FRMPL'!$H$35)/1000)</f>
        <v>5.7570317804226889E-2</v>
      </c>
      <c r="K130">
        <v>100</v>
      </c>
      <c r="L130">
        <v>0.429934078998291</v>
      </c>
      <c r="M130">
        <v>0.44029045926153199</v>
      </c>
      <c r="N130" s="203">
        <f t="shared" si="3"/>
        <v>0.43511226912991152</v>
      </c>
      <c r="O130">
        <v>0.53457594585038104</v>
      </c>
      <c r="Q130" s="203">
        <f t="shared" si="2"/>
        <v>0.53457594585038104</v>
      </c>
      <c r="R130">
        <v>0.92953152796995397</v>
      </c>
    </row>
    <row r="131" spans="2:18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102">
        <f>EXP(-2*($B131-1)*$E$27*($E$25*'UL FRMPL'!H$35-'UL FRMPL'!$H$35)/1000)</f>
        <v>5.5933935940898211E-2</v>
      </c>
    </row>
    <row r="132" spans="2:18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102">
        <f>EXP(-2*($B132-1)*$E$27*($E$25*'UL FRMPL'!H$35-'UL FRMPL'!$H$35)/1000)</f>
        <v>5.4344066685190304E-2</v>
      </c>
    </row>
    <row r="133" spans="2:18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102">
        <f>EXP(-2*($B133-1)*$E$27*($E$25*'UL FRMPL'!H$35-'UL FRMPL'!$H$35)/1000)</f>
        <v>5.2799387960199159E-2</v>
      </c>
    </row>
    <row r="134" spans="2:18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102">
        <f>EXP(-2*($B134-1)*$E$27*($E$25*'UL FRMPL'!H$35-'UL FRMPL'!$H$35)/1000)</f>
        <v>5.1298615267806956E-2</v>
      </c>
    </row>
    <row r="135" spans="2:18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102">
        <f>EXP(-2*($B135-1)*$E$27*($E$25*'UL FRMPL'!H$35-'UL FRMPL'!$H$35)/1000)</f>
        <v>4.9840500620540726E-2</v>
      </c>
    </row>
    <row r="136" spans="2:18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102">
        <f>EXP(-2*($B136-1)*$E$27*($E$25*'UL FRMPL'!H$35-'UL FRMPL'!$H$35)/1000)</f>
        <v>4.8423831503791731E-2</v>
      </c>
    </row>
    <row r="137" spans="2:18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102">
        <f>EXP(-2*($B137-1)*$E$27*($E$25*'UL FRMPL'!H$35-'UL FRMPL'!$H$35)/1000)</f>
        <v>4.7047429867532728E-2</v>
      </c>
    </row>
    <row r="138" spans="2:18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102">
        <f>EXP(-2*($B138-1)*$E$27*($E$25*'UL FRMPL'!H$35-'UL FRMPL'!$H$35)/1000)</f>
        <v>4.5710151146695008E-2</v>
      </c>
    </row>
    <row r="139" spans="2:18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102">
        <f>EXP(-2*($B139-1)*$E$27*($E$25*'UL FRMPL'!H$35-'UL FRMPL'!$H$35)/1000)</f>
        <v>4.4410883309389929E-2</v>
      </c>
    </row>
    <row r="140" spans="2:18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102">
        <f>EXP(-2*($B140-1)*$E$27*($E$25*'UL FRMPL'!H$35-'UL FRMPL'!$H$35)/1000)</f>
        <v>4.3148545932184132E-2</v>
      </c>
    </row>
    <row r="141" spans="2:18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102">
        <f>EXP(-2*($B141-1)*$E$27*($E$25*'UL FRMPL'!H$35-'UL FRMPL'!$H$35)/1000)</f>
        <v>4.1922089301659061E-2</v>
      </c>
    </row>
    <row r="142" spans="2:18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102">
        <f>EXP(-2*($B142-1)*$E$27*($E$25*'UL FRMPL'!H$35-'UL FRMPL'!$H$35)/1000)</f>
        <v>4.0730493541507755E-2</v>
      </c>
    </row>
    <row r="143" spans="2:18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102">
        <f>EXP(-2*($B143-1)*$E$27*($E$25*'UL FRMPL'!H$35-'UL FRMPL'!$H$35)/1000)</f>
        <v>3.9572767764443247E-2</v>
      </c>
    </row>
    <row r="144" spans="2:18">
      <c r="C144" s="50"/>
      <c r="D144" s="50"/>
      <c r="E144" s="50"/>
      <c r="F144" s="50"/>
      <c r="G144" s="50"/>
      <c r="H144" s="50"/>
      <c r="I144" s="4"/>
    </row>
    <row r="145" spans="3:9">
      <c r="C145" s="50"/>
      <c r="D145" s="50"/>
      <c r="E145" s="50"/>
      <c r="F145" s="50"/>
      <c r="G145" s="50"/>
      <c r="H145" s="50"/>
      <c r="I145" s="4"/>
    </row>
    <row r="146" spans="3:9">
      <c r="C146" s="50"/>
      <c r="D146" s="50"/>
      <c r="E146" s="50"/>
      <c r="F146" s="50"/>
      <c r="G146" s="50"/>
      <c r="H146" s="50"/>
      <c r="I146" s="4"/>
    </row>
    <row r="147" spans="3:9">
      <c r="C147" s="50"/>
      <c r="D147" s="50"/>
      <c r="E147" s="50"/>
      <c r="F147" s="50"/>
      <c r="G147" s="50"/>
      <c r="H147" s="50"/>
      <c r="I147" s="4"/>
    </row>
    <row r="148" spans="3:9">
      <c r="C148" s="50"/>
      <c r="D148" s="50"/>
      <c r="E148" s="50"/>
      <c r="F148" s="50"/>
      <c r="G148" s="50"/>
      <c r="H148" s="50"/>
      <c r="I148" s="4"/>
    </row>
    <row r="149" spans="3:9">
      <c r="C149" s="50"/>
      <c r="D149" s="50"/>
      <c r="E149" s="50"/>
      <c r="F149" s="50"/>
      <c r="G149" s="50"/>
      <c r="H149" s="50"/>
      <c r="I149" s="4"/>
    </row>
    <row r="150" spans="3:9">
      <c r="C150" s="50"/>
      <c r="D150" s="50"/>
      <c r="E150" s="50"/>
      <c r="F150" s="50"/>
      <c r="G150" s="50"/>
      <c r="H150" s="50"/>
      <c r="I150" s="4"/>
    </row>
    <row r="151" spans="3:9">
      <c r="C151" s="50"/>
      <c r="D151" s="50"/>
      <c r="E151" s="50"/>
      <c r="F151" s="50"/>
      <c r="G151" s="50"/>
      <c r="H151" s="50"/>
      <c r="I151" s="4"/>
    </row>
    <row r="152" spans="3:9">
      <c r="C152" s="50"/>
      <c r="D152" s="50"/>
      <c r="E152" s="50"/>
      <c r="F152" s="50"/>
      <c r="G152" s="50"/>
      <c r="H152" s="50"/>
      <c r="I152" s="4"/>
    </row>
    <row r="153" spans="3:9">
      <c r="C153" s="50"/>
      <c r="D153" s="50"/>
      <c r="E153" s="50"/>
      <c r="F153" s="50"/>
      <c r="G153" s="50"/>
      <c r="H153" s="50"/>
      <c r="I153" s="4"/>
    </row>
    <row r="154" spans="3:9">
      <c r="C154" s="50"/>
      <c r="D154" s="50"/>
      <c r="E154" s="50"/>
      <c r="F154" s="50"/>
      <c r="G154" s="50"/>
      <c r="H154" s="50"/>
      <c r="I154" s="4"/>
    </row>
    <row r="155" spans="3:9">
      <c r="C155" s="50"/>
      <c r="D155" s="50"/>
      <c r="E155" s="50"/>
      <c r="F155" s="50"/>
      <c r="G155" s="50"/>
      <c r="H155" s="50"/>
      <c r="I155" s="4"/>
    </row>
    <row r="156" spans="3:9">
      <c r="C156" s="50"/>
      <c r="D156" s="50"/>
      <c r="E156" s="50"/>
      <c r="F156" s="50"/>
      <c r="G156" s="50"/>
      <c r="H156" s="50"/>
      <c r="I156" s="4"/>
    </row>
    <row r="157" spans="3:9">
      <c r="C157" s="50"/>
      <c r="D157" s="50"/>
      <c r="E157" s="50"/>
      <c r="F157" s="50"/>
      <c r="G157" s="50"/>
      <c r="H157" s="50"/>
      <c r="I157" s="4"/>
    </row>
    <row r="158" spans="3:9">
      <c r="C158" s="50"/>
      <c r="D158" s="50"/>
      <c r="E158" s="50"/>
      <c r="F158" s="50"/>
      <c r="G158" s="50"/>
      <c r="H158" s="50"/>
      <c r="I158" s="4"/>
    </row>
    <row r="159" spans="3:9">
      <c r="C159" s="50"/>
      <c r="D159" s="50"/>
      <c r="E159" s="50"/>
      <c r="F159" s="50"/>
      <c r="G159" s="50"/>
      <c r="H159" s="50"/>
      <c r="I159" s="4"/>
    </row>
    <row r="160" spans="3:9">
      <c r="C160" s="50"/>
      <c r="D160" s="50"/>
      <c r="E160" s="50"/>
      <c r="F160" s="50"/>
      <c r="G160" s="50"/>
      <c r="H160" s="50"/>
      <c r="I160" s="4"/>
    </row>
    <row r="161" spans="3:9">
      <c r="C161" s="50"/>
      <c r="D161" s="50"/>
      <c r="E161" s="50"/>
      <c r="F161" s="50"/>
      <c r="G161" s="50"/>
      <c r="H161" s="50"/>
      <c r="I161" s="4"/>
    </row>
    <row r="162" spans="3:9">
      <c r="C162" s="50"/>
      <c r="D162" s="50"/>
      <c r="E162" s="50"/>
      <c r="F162" s="50"/>
      <c r="G162" s="50"/>
      <c r="H162" s="50"/>
      <c r="I162" s="4"/>
    </row>
    <row r="163" spans="3:9">
      <c r="C163" s="50"/>
      <c r="D163" s="50"/>
      <c r="E163" s="50"/>
      <c r="F163" s="50"/>
      <c r="G163" s="50"/>
      <c r="H163" s="50"/>
      <c r="I163" s="4"/>
    </row>
    <row r="164" spans="3:9">
      <c r="C164" s="50"/>
      <c r="D164" s="50"/>
      <c r="E164" s="50"/>
      <c r="F164" s="50"/>
      <c r="G164" s="50"/>
      <c r="H164" s="50"/>
      <c r="I164" s="4"/>
    </row>
    <row r="165" spans="3:9">
      <c r="C165" s="50"/>
      <c r="D165" s="50"/>
      <c r="E165" s="50"/>
      <c r="F165" s="50"/>
      <c r="G165" s="50"/>
      <c r="H165" s="50"/>
      <c r="I165" s="4"/>
    </row>
    <row r="166" spans="3:9">
      <c r="C166" s="50"/>
      <c r="D166" s="50"/>
      <c r="E166" s="50"/>
      <c r="F166" s="50"/>
      <c r="G166" s="50"/>
      <c r="H166" s="50"/>
      <c r="I166" s="4"/>
    </row>
    <row r="167" spans="3:9">
      <c r="C167" s="50"/>
      <c r="D167" s="50"/>
      <c r="E167" s="50"/>
      <c r="F167" s="50"/>
      <c r="G167" s="50"/>
      <c r="H167" s="50"/>
      <c r="I167" s="4"/>
    </row>
    <row r="168" spans="3:9">
      <c r="C168" s="50"/>
      <c r="D168" s="50"/>
      <c r="E168" s="50"/>
      <c r="F168" s="50"/>
      <c r="G168" s="50"/>
      <c r="H168" s="50"/>
      <c r="I168" s="4"/>
    </row>
    <row r="169" spans="3:9">
      <c r="C169" s="50"/>
      <c r="D169" s="50"/>
      <c r="E169" s="50"/>
      <c r="F169" s="50"/>
      <c r="G169" s="50"/>
      <c r="H169" s="50"/>
      <c r="I169" s="4"/>
    </row>
    <row r="170" spans="3:9">
      <c r="C170" s="50"/>
      <c r="D170" s="50"/>
      <c r="E170" s="50"/>
      <c r="F170" s="50"/>
      <c r="G170" s="50"/>
      <c r="H170" s="50"/>
      <c r="I170" s="4"/>
    </row>
    <row r="171" spans="3:9">
      <c r="C171" s="50"/>
      <c r="D171" s="50"/>
      <c r="E171" s="50"/>
      <c r="F171" s="50"/>
      <c r="G171" s="50"/>
      <c r="H171" s="50"/>
      <c r="I171" s="4"/>
    </row>
    <row r="172" spans="3:9">
      <c r="C172" s="50"/>
      <c r="D172" s="50"/>
      <c r="E172" s="50"/>
      <c r="F172" s="50"/>
      <c r="G172" s="50"/>
      <c r="H172" s="50"/>
      <c r="I172" s="4"/>
    </row>
    <row r="173" spans="3:9">
      <c r="C173" s="50"/>
      <c r="D173" s="50"/>
      <c r="E173" s="50"/>
      <c r="F173" s="50"/>
      <c r="G173" s="50"/>
      <c r="H173" s="50"/>
      <c r="I173" s="4"/>
    </row>
    <row r="174" spans="3:9">
      <c r="C174" s="50"/>
      <c r="D174" s="50"/>
      <c r="E174" s="50"/>
      <c r="F174" s="50"/>
      <c r="G174" s="50"/>
      <c r="H174" s="50"/>
      <c r="I174" s="4"/>
    </row>
    <row r="175" spans="3:9">
      <c r="C175" s="50"/>
      <c r="D175" s="50"/>
      <c r="E175" s="50"/>
      <c r="F175" s="50"/>
      <c r="G175" s="50"/>
      <c r="H175" s="50"/>
      <c r="I175" s="4"/>
    </row>
    <row r="176" spans="3:9">
      <c r="C176" s="50"/>
      <c r="D176" s="50"/>
      <c r="E176" s="50"/>
      <c r="F176" s="50"/>
      <c r="G176" s="50"/>
      <c r="H176" s="50"/>
      <c r="I176" s="4"/>
    </row>
    <row r="177" spans="3:9">
      <c r="C177" s="50"/>
      <c r="D177" s="50"/>
      <c r="E177" s="50"/>
      <c r="F177" s="50"/>
      <c r="G177" s="50"/>
      <c r="H177" s="50"/>
      <c r="I177" s="4"/>
    </row>
    <row r="178" spans="3:9">
      <c r="C178" s="50"/>
      <c r="D178" s="50"/>
      <c r="E178" s="50"/>
      <c r="F178" s="50"/>
      <c r="G178" s="50"/>
      <c r="H178" s="50"/>
      <c r="I178" s="4"/>
    </row>
    <row r="179" spans="3:9">
      <c r="C179" s="50"/>
      <c r="D179" s="50"/>
      <c r="E179" s="50"/>
      <c r="F179" s="50"/>
      <c r="G179" s="50"/>
      <c r="H179" s="50"/>
      <c r="I179" s="4"/>
    </row>
    <row r="180" spans="3:9">
      <c r="C180" s="50"/>
      <c r="D180" s="50"/>
      <c r="E180" s="50"/>
      <c r="F180" s="50"/>
      <c r="G180" s="50"/>
      <c r="H180" s="50"/>
      <c r="I180" s="4"/>
    </row>
    <row r="181" spans="3:9">
      <c r="C181" s="50"/>
      <c r="D181" s="50"/>
      <c r="E181" s="50"/>
      <c r="F181" s="50"/>
      <c r="G181" s="50"/>
      <c r="H181" s="50"/>
      <c r="I181" s="4"/>
    </row>
    <row r="182" spans="3:9">
      <c r="C182" s="50"/>
      <c r="D182" s="50"/>
      <c r="E182" s="50"/>
      <c r="F182" s="50"/>
      <c r="G182" s="50"/>
      <c r="H182" s="50"/>
      <c r="I182" s="4"/>
    </row>
    <row r="183" spans="3:9">
      <c r="C183" s="50"/>
      <c r="D183" s="50"/>
      <c r="E183" s="50"/>
      <c r="F183" s="50"/>
      <c r="G183" s="50"/>
      <c r="H183" s="50"/>
      <c r="I183" s="4"/>
    </row>
    <row r="184" spans="3:9">
      <c r="C184" s="50"/>
      <c r="D184" s="50"/>
      <c r="E184" s="50"/>
      <c r="F184" s="50"/>
      <c r="G184" s="50"/>
      <c r="H184" s="50"/>
      <c r="I184" s="4"/>
    </row>
    <row r="185" spans="3:9">
      <c r="C185" s="50"/>
      <c r="D185" s="50"/>
      <c r="E185" s="50"/>
      <c r="F185" s="50"/>
      <c r="G185" s="50"/>
      <c r="H185" s="50"/>
      <c r="I185" s="4"/>
    </row>
    <row r="186" spans="3:9">
      <c r="C186" s="50"/>
      <c r="D186" s="50"/>
      <c r="E186" s="50"/>
      <c r="F186" s="50"/>
      <c r="G186" s="50"/>
      <c r="H186" s="50"/>
      <c r="I186" s="4"/>
    </row>
    <row r="187" spans="3:9">
      <c r="C187" s="50"/>
      <c r="D187" s="50"/>
      <c r="E187" s="50"/>
      <c r="F187" s="50"/>
      <c r="G187" s="50"/>
      <c r="H187" s="50"/>
      <c r="I187" s="4"/>
    </row>
    <row r="188" spans="3:9">
      <c r="C188" s="50"/>
      <c r="D188" s="50"/>
      <c r="E188" s="50"/>
      <c r="F188" s="50"/>
      <c r="G188" s="50"/>
      <c r="H188" s="50"/>
      <c r="I188" s="4"/>
    </row>
    <row r="189" spans="3:9">
      <c r="C189" s="50"/>
      <c r="D189" s="50"/>
      <c r="E189" s="50"/>
      <c r="F189" s="50"/>
      <c r="G189" s="50"/>
      <c r="H189" s="50"/>
      <c r="I189" s="4"/>
    </row>
    <row r="190" spans="3:9">
      <c r="C190" s="50"/>
      <c r="D190" s="50"/>
      <c r="E190" s="50"/>
      <c r="F190" s="50"/>
      <c r="G190" s="50"/>
      <c r="H190" s="50"/>
      <c r="I190" s="4"/>
    </row>
    <row r="191" spans="3:9">
      <c r="C191" s="50"/>
      <c r="D191" s="50"/>
      <c r="E191" s="50"/>
      <c r="F191" s="50"/>
      <c r="G191" s="50"/>
      <c r="H191" s="50"/>
      <c r="I191" s="4"/>
    </row>
    <row r="192" spans="3:9">
      <c r="C192" s="50"/>
      <c r="D192" s="50"/>
      <c r="E192" s="50"/>
      <c r="F192" s="50"/>
      <c r="G192" s="50"/>
      <c r="H192" s="50"/>
      <c r="I192" s="4"/>
    </row>
    <row r="193" spans="3:9">
      <c r="C193" s="50"/>
      <c r="D193" s="50"/>
      <c r="E193" s="50"/>
      <c r="F193" s="50"/>
      <c r="G193" s="50"/>
      <c r="H193" s="50"/>
      <c r="I193" s="4"/>
    </row>
    <row r="194" spans="3:9">
      <c r="C194" s="50"/>
      <c r="D194" s="50"/>
      <c r="E194" s="50"/>
      <c r="F194" s="50"/>
      <c r="G194" s="50"/>
      <c r="H194" s="50"/>
      <c r="I194" s="4"/>
    </row>
    <row r="195" spans="3:9">
      <c r="C195" s="50"/>
      <c r="D195" s="50"/>
      <c r="E195" s="50"/>
      <c r="F195" s="50"/>
      <c r="G195" s="50"/>
      <c r="H195" s="50"/>
      <c r="I195" s="4"/>
    </row>
    <row r="196" spans="3:9">
      <c r="C196" s="50"/>
      <c r="D196" s="50"/>
      <c r="E196" s="50"/>
      <c r="F196" s="50"/>
      <c r="G196" s="50"/>
      <c r="H196" s="50"/>
      <c r="I196" s="4"/>
    </row>
    <row r="197" spans="3:9">
      <c r="C197" s="50"/>
      <c r="D197" s="50"/>
      <c r="E197" s="50"/>
      <c r="F197" s="50"/>
      <c r="G197" s="50"/>
      <c r="H197" s="50"/>
      <c r="I197" s="4"/>
    </row>
    <row r="198" spans="3:9">
      <c r="C198" s="50"/>
      <c r="D198" s="50"/>
      <c r="E198" s="50"/>
      <c r="F198" s="50"/>
      <c r="G198" s="50"/>
      <c r="H198" s="50"/>
      <c r="I198" s="4"/>
    </row>
    <row r="199" spans="3:9">
      <c r="C199" s="50"/>
      <c r="D199" s="50"/>
      <c r="E199" s="50"/>
      <c r="F199" s="50"/>
      <c r="G199" s="50"/>
      <c r="H199" s="50"/>
      <c r="I199" s="4"/>
    </row>
    <row r="200" spans="3:9">
      <c r="C200" s="50"/>
      <c r="D200" s="50"/>
      <c r="E200" s="50"/>
      <c r="F200" s="50"/>
      <c r="G200" s="50"/>
      <c r="H200" s="50"/>
      <c r="I200" s="4"/>
    </row>
    <row r="201" spans="3:9">
      <c r="C201" s="50"/>
      <c r="D201" s="50"/>
      <c r="E201" s="50"/>
      <c r="F201" s="50"/>
      <c r="G201" s="50"/>
      <c r="H201" s="50"/>
      <c r="I201" s="4"/>
    </row>
    <row r="202" spans="3:9">
      <c r="C202" s="50"/>
      <c r="D202" s="50"/>
      <c r="E202" s="50"/>
      <c r="F202" s="50"/>
      <c r="G202" s="50"/>
      <c r="H202" s="50"/>
      <c r="I202" s="4"/>
    </row>
    <row r="203" spans="3:9">
      <c r="C203" s="50"/>
      <c r="D203" s="50"/>
      <c r="E203" s="50"/>
      <c r="F203" s="50"/>
      <c r="G203" s="50"/>
      <c r="H203" s="50"/>
      <c r="I203" s="4"/>
    </row>
    <row r="204" spans="3:9">
      <c r="C204" s="50"/>
      <c r="D204" s="50"/>
      <c r="E204" s="50"/>
      <c r="F204" s="50"/>
      <c r="G204" s="50"/>
      <c r="H204" s="50"/>
      <c r="I204" s="4"/>
    </row>
    <row r="205" spans="3:9">
      <c r="C205" s="50"/>
      <c r="D205" s="50"/>
      <c r="E205" s="50"/>
      <c r="F205" s="50"/>
      <c r="G205" s="50"/>
      <c r="H205" s="50"/>
      <c r="I205" s="4"/>
    </row>
    <row r="206" spans="3:9">
      <c r="C206" s="50"/>
      <c r="D206" s="50"/>
      <c r="E206" s="50"/>
      <c r="F206" s="50"/>
      <c r="G206" s="50"/>
      <c r="H206" s="50"/>
      <c r="I206" s="4"/>
    </row>
    <row r="207" spans="3:9">
      <c r="C207" s="50"/>
      <c r="D207" s="50"/>
      <c r="E207" s="50"/>
      <c r="F207" s="50"/>
      <c r="G207" s="50"/>
      <c r="H207" s="50"/>
      <c r="I207" s="4"/>
    </row>
    <row r="208" spans="3:9">
      <c r="C208" s="50"/>
      <c r="D208" s="50"/>
      <c r="E208" s="50"/>
      <c r="F208" s="50"/>
      <c r="G208" s="50"/>
      <c r="H208" s="50"/>
      <c r="I208" s="4"/>
    </row>
    <row r="209" spans="3:9">
      <c r="C209" s="50"/>
      <c r="D209" s="50"/>
      <c r="E209" s="50"/>
      <c r="F209" s="50"/>
      <c r="G209" s="50"/>
      <c r="H209" s="50"/>
      <c r="I209" s="4"/>
    </row>
    <row r="210" spans="3:9">
      <c r="C210" s="50"/>
      <c r="D210" s="50"/>
      <c r="E210" s="50"/>
      <c r="F210" s="50"/>
      <c r="G210" s="50"/>
      <c r="H210" s="50"/>
      <c r="I210" s="4"/>
    </row>
    <row r="211" spans="3:9">
      <c r="C211" s="50"/>
      <c r="D211" s="50"/>
      <c r="E211" s="50"/>
      <c r="F211" s="50"/>
      <c r="G211" s="50"/>
      <c r="H211" s="50"/>
      <c r="I211" s="4"/>
    </row>
    <row r="212" spans="3:9">
      <c r="C212" s="50"/>
      <c r="D212" s="50"/>
      <c r="E212" s="50"/>
      <c r="F212" s="50"/>
      <c r="G212" s="50"/>
      <c r="H212" s="50"/>
      <c r="I212" s="4"/>
    </row>
    <row r="213" spans="3:9">
      <c r="C213" s="50"/>
      <c r="D213" s="50"/>
      <c r="E213" s="50"/>
      <c r="F213" s="50"/>
      <c r="G213" s="50"/>
      <c r="H213" s="50"/>
      <c r="I213" s="4"/>
    </row>
    <row r="214" spans="3:9">
      <c r="C214" s="50"/>
      <c r="D214" s="50"/>
      <c r="E214" s="50"/>
      <c r="F214" s="50"/>
      <c r="G214" s="50"/>
      <c r="H214" s="50"/>
      <c r="I214" s="4"/>
    </row>
    <row r="215" spans="3:9">
      <c r="C215" s="50"/>
      <c r="D215" s="50"/>
      <c r="E215" s="50"/>
      <c r="F215" s="50"/>
      <c r="G215" s="50"/>
      <c r="H215" s="50"/>
      <c r="I215" s="4"/>
    </row>
    <row r="216" spans="3:9">
      <c r="C216" s="50"/>
      <c r="D216" s="50"/>
      <c r="E216" s="50"/>
      <c r="F216" s="50"/>
      <c r="G216" s="50"/>
      <c r="H216" s="50"/>
      <c r="I216" s="4"/>
    </row>
    <row r="217" spans="3:9">
      <c r="C217" s="50"/>
      <c r="D217" s="50"/>
      <c r="E217" s="50"/>
      <c r="F217" s="50"/>
      <c r="G217" s="50"/>
      <c r="H217" s="50"/>
      <c r="I217" s="4"/>
    </row>
    <row r="218" spans="3:9">
      <c r="C218" s="50"/>
      <c r="D218" s="50"/>
      <c r="E218" s="50"/>
      <c r="F218" s="50"/>
      <c r="G218" s="50"/>
      <c r="H218" s="50"/>
      <c r="I218" s="4"/>
    </row>
    <row r="219" spans="3:9">
      <c r="C219" s="50"/>
      <c r="D219" s="50"/>
      <c r="E219" s="50"/>
      <c r="F219" s="50"/>
      <c r="G219" s="50"/>
      <c r="H219" s="50"/>
      <c r="I219" s="4"/>
    </row>
    <row r="220" spans="3:9">
      <c r="C220" s="50"/>
      <c r="D220" s="50"/>
      <c r="E220" s="50"/>
      <c r="F220" s="50"/>
      <c r="G220" s="50"/>
      <c r="H220" s="50"/>
      <c r="I220" s="4"/>
    </row>
    <row r="221" spans="3:9">
      <c r="C221" s="50"/>
      <c r="D221" s="50"/>
      <c r="E221" s="50"/>
      <c r="F221" s="50"/>
      <c r="G221" s="50"/>
      <c r="H221" s="50"/>
      <c r="I221" s="4"/>
    </row>
    <row r="222" spans="3:9">
      <c r="C222" s="50"/>
      <c r="D222" s="50"/>
      <c r="E222" s="50"/>
      <c r="F222" s="50"/>
      <c r="G222" s="50"/>
      <c r="H222" s="50"/>
      <c r="I222" s="4"/>
    </row>
    <row r="223" spans="3:9">
      <c r="C223" s="50"/>
      <c r="D223" s="50"/>
      <c r="E223" s="50"/>
      <c r="F223" s="50"/>
      <c r="G223" s="50"/>
      <c r="H223" s="50"/>
      <c r="I223" s="4"/>
    </row>
    <row r="224" spans="3:9">
      <c r="C224" s="50"/>
      <c r="D224" s="50"/>
      <c r="E224" s="50"/>
      <c r="F224" s="50"/>
      <c r="G224" s="50"/>
      <c r="H224" s="50"/>
      <c r="I224" s="4"/>
    </row>
    <row r="225" spans="3:9">
      <c r="C225" s="50"/>
      <c r="D225" s="50"/>
      <c r="E225" s="50"/>
      <c r="F225" s="50"/>
      <c r="G225" s="50"/>
      <c r="H225" s="50"/>
      <c r="I225" s="4"/>
    </row>
    <row r="226" spans="3:9">
      <c r="C226" s="50"/>
      <c r="D226" s="50"/>
      <c r="E226" s="50"/>
      <c r="F226" s="50"/>
      <c r="G226" s="50"/>
      <c r="H226" s="50"/>
      <c r="I226" s="4"/>
    </row>
    <row r="227" spans="3:9">
      <c r="C227" s="50"/>
      <c r="D227" s="50"/>
      <c r="E227" s="50"/>
      <c r="F227" s="50"/>
      <c r="G227" s="50"/>
      <c r="H227" s="50"/>
      <c r="I227" s="4"/>
    </row>
    <row r="228" spans="3:9">
      <c r="C228" s="50"/>
      <c r="D228" s="50"/>
      <c r="E228" s="50"/>
      <c r="F228" s="50"/>
      <c r="G228" s="50"/>
      <c r="H228" s="50"/>
      <c r="I228" s="4"/>
    </row>
    <row r="229" spans="3:9">
      <c r="C229" s="50"/>
      <c r="D229" s="50"/>
      <c r="E229" s="50"/>
      <c r="F229" s="50"/>
      <c r="G229" s="50"/>
      <c r="H229" s="50"/>
      <c r="I229" s="4"/>
    </row>
    <row r="230" spans="3:9">
      <c r="C230" s="50"/>
      <c r="D230" s="50"/>
      <c r="E230" s="50"/>
      <c r="F230" s="50"/>
      <c r="G230" s="50"/>
      <c r="H230" s="50"/>
      <c r="I230" s="4"/>
    </row>
    <row r="231" spans="3:9">
      <c r="C231" s="50"/>
      <c r="D231" s="50"/>
      <c r="E231" s="50"/>
      <c r="F231" s="50"/>
      <c r="G231" s="50"/>
      <c r="H231" s="50"/>
      <c r="I231" s="4"/>
    </row>
    <row r="232" spans="3:9">
      <c r="C232" s="50"/>
      <c r="D232" s="50"/>
      <c r="E232" s="50"/>
      <c r="F232" s="50"/>
      <c r="G232" s="50"/>
      <c r="H232" s="50"/>
      <c r="I232" s="4"/>
    </row>
    <row r="233" spans="3:9">
      <c r="C233" s="50"/>
      <c r="D233" s="50"/>
      <c r="E233" s="50"/>
      <c r="F233" s="50"/>
      <c r="G233" s="50"/>
      <c r="H233" s="50"/>
      <c r="I233" s="4"/>
    </row>
    <row r="234" spans="3:9">
      <c r="C234" s="50"/>
      <c r="D234" s="50"/>
      <c r="E234" s="50"/>
      <c r="F234" s="50"/>
      <c r="G234" s="50"/>
      <c r="H234" s="50"/>
      <c r="I234" s="4"/>
    </row>
    <row r="235" spans="3:9">
      <c r="C235" s="50"/>
      <c r="D235" s="50"/>
      <c r="E235" s="50"/>
      <c r="F235" s="50"/>
      <c r="G235" s="50"/>
      <c r="H235" s="50"/>
      <c r="I235" s="4"/>
    </row>
    <row r="236" spans="3:9">
      <c r="C236" s="50"/>
      <c r="D236" s="50"/>
      <c r="E236" s="50"/>
      <c r="F236" s="50"/>
      <c r="G236" s="50"/>
      <c r="H236" s="50"/>
      <c r="I236" s="4"/>
    </row>
    <row r="237" spans="3:9">
      <c r="C237" s="50"/>
      <c r="D237" s="50"/>
      <c r="E237" s="50"/>
      <c r="F237" s="50"/>
      <c r="G237" s="50"/>
      <c r="H237" s="50"/>
      <c r="I237" s="4"/>
    </row>
    <row r="238" spans="3:9">
      <c r="C238" s="50"/>
      <c r="D238" s="50"/>
      <c r="E238" s="50"/>
      <c r="F238" s="50"/>
      <c r="G238" s="50"/>
      <c r="H238" s="50"/>
      <c r="I238" s="4"/>
    </row>
    <row r="239" spans="3:9">
      <c r="C239" s="50"/>
      <c r="D239" s="50"/>
      <c r="E239" s="50"/>
      <c r="F239" s="50"/>
      <c r="G239" s="50"/>
      <c r="H239" s="50"/>
      <c r="I239" s="4"/>
    </row>
    <row r="240" spans="3:9">
      <c r="C240" s="50"/>
      <c r="D240" s="50"/>
      <c r="E240" s="50"/>
      <c r="F240" s="50"/>
      <c r="G240" s="50"/>
      <c r="H240" s="50"/>
      <c r="I240" s="4"/>
    </row>
    <row r="241" spans="3:9">
      <c r="C241" s="50"/>
      <c r="D241" s="50"/>
      <c r="E241" s="50"/>
      <c r="F241" s="50"/>
      <c r="G241" s="50"/>
      <c r="H241" s="50"/>
      <c r="I241" s="4"/>
    </row>
    <row r="242" spans="3:9">
      <c r="C242" s="50"/>
      <c r="D242" s="50"/>
      <c r="E242" s="50"/>
      <c r="F242" s="50"/>
      <c r="G242" s="50"/>
      <c r="H242" s="50"/>
      <c r="I242" s="4"/>
    </row>
    <row r="243" spans="3:9">
      <c r="C243" s="50"/>
      <c r="D243" s="50"/>
      <c r="E243" s="50"/>
      <c r="F243" s="50"/>
      <c r="G243" s="50"/>
      <c r="H243" s="50"/>
      <c r="I243" s="4"/>
    </row>
    <row r="244" spans="3:9">
      <c r="C244" s="50"/>
      <c r="D244" s="50"/>
      <c r="E244" s="50"/>
      <c r="F244" s="50"/>
      <c r="G244" s="50"/>
      <c r="H244" s="50"/>
      <c r="I244" s="4"/>
    </row>
    <row r="245" spans="3:9">
      <c r="C245" s="50"/>
      <c r="D245" s="50"/>
      <c r="E245" s="50"/>
      <c r="F245" s="50"/>
      <c r="G245" s="50"/>
      <c r="H245" s="50"/>
      <c r="I245" s="4"/>
    </row>
    <row r="246" spans="3:9">
      <c r="C246" s="50"/>
      <c r="D246" s="50"/>
      <c r="E246" s="50"/>
      <c r="F246" s="50"/>
      <c r="G246" s="50"/>
      <c r="H246" s="50"/>
      <c r="I246" s="4"/>
    </row>
    <row r="247" spans="3:9">
      <c r="C247" s="50"/>
      <c r="D247" s="50"/>
      <c r="E247" s="50"/>
      <c r="F247" s="50"/>
      <c r="G247" s="50"/>
      <c r="H247" s="50"/>
      <c r="I247" s="4"/>
    </row>
    <row r="248" spans="3:9">
      <c r="C248" s="50"/>
      <c r="D248" s="50"/>
      <c r="E248" s="50"/>
      <c r="F248" s="50"/>
      <c r="G248" s="50"/>
      <c r="H248" s="50"/>
      <c r="I248" s="4"/>
    </row>
    <row r="249" spans="3:9">
      <c r="C249" s="50"/>
      <c r="D249" s="50"/>
      <c r="E249" s="50"/>
      <c r="F249" s="50"/>
      <c r="G249" s="50"/>
      <c r="H249" s="50"/>
      <c r="I249" s="4"/>
    </row>
    <row r="250" spans="3:9">
      <c r="C250" s="50"/>
      <c r="D250" s="50"/>
      <c r="E250" s="50"/>
      <c r="F250" s="50"/>
      <c r="G250" s="50"/>
      <c r="H250" s="50"/>
      <c r="I250" s="4"/>
    </row>
    <row r="251" spans="3:9">
      <c r="C251" s="50"/>
      <c r="D251" s="50"/>
      <c r="E251" s="50"/>
      <c r="F251" s="50"/>
      <c r="G251" s="50"/>
      <c r="H251" s="50"/>
      <c r="I251" s="4"/>
    </row>
    <row r="252" spans="3:9">
      <c r="C252" s="50"/>
      <c r="D252" s="50"/>
      <c r="E252" s="50"/>
      <c r="F252" s="50"/>
      <c r="G252" s="50"/>
      <c r="H252" s="50"/>
      <c r="I252" s="4"/>
    </row>
    <row r="253" spans="3:9">
      <c r="C253" s="50"/>
      <c r="D253" s="50"/>
      <c r="E253" s="50"/>
      <c r="F253" s="50"/>
      <c r="G253" s="50"/>
      <c r="H253" s="50"/>
      <c r="I253" s="4"/>
    </row>
    <row r="254" spans="3:9">
      <c r="C254" s="50"/>
      <c r="D254" s="50"/>
      <c r="E254" s="50"/>
      <c r="F254" s="50"/>
      <c r="G254" s="50"/>
      <c r="H254" s="50"/>
      <c r="I254" s="4"/>
    </row>
    <row r="255" spans="3:9">
      <c r="C255" s="50"/>
      <c r="D255" s="50"/>
      <c r="E255" s="50"/>
      <c r="F255" s="50"/>
      <c r="G255" s="50"/>
      <c r="H255" s="50"/>
      <c r="I255" s="4"/>
    </row>
    <row r="256" spans="3:9">
      <c r="C256" s="50"/>
      <c r="D256" s="50"/>
      <c r="E256" s="50"/>
      <c r="F256" s="50"/>
      <c r="G256" s="50"/>
      <c r="H256" s="50"/>
      <c r="I256" s="4"/>
    </row>
    <row r="257" spans="3:9">
      <c r="C257" s="50"/>
      <c r="D257" s="50"/>
      <c r="E257" s="50"/>
      <c r="F257" s="50"/>
      <c r="G257" s="50"/>
      <c r="H257" s="50"/>
      <c r="I257" s="4"/>
    </row>
    <row r="258" spans="3:9">
      <c r="C258" s="50"/>
      <c r="D258" s="50"/>
      <c r="E258" s="50"/>
      <c r="F258" s="50"/>
      <c r="G258" s="50"/>
      <c r="H258" s="50"/>
      <c r="I258" s="4"/>
    </row>
    <row r="259" spans="3:9">
      <c r="C259" s="50"/>
      <c r="D259" s="50"/>
      <c r="E259" s="50"/>
      <c r="F259" s="50"/>
      <c r="G259" s="50"/>
      <c r="H259" s="50"/>
      <c r="I259" s="4"/>
    </row>
    <row r="260" spans="3:9">
      <c r="C260" s="50"/>
      <c r="D260" s="50"/>
      <c r="E260" s="50"/>
      <c r="F260" s="50"/>
      <c r="G260" s="50"/>
      <c r="H260" s="50"/>
      <c r="I260" s="4"/>
    </row>
    <row r="261" spans="3:9">
      <c r="C261" s="50"/>
      <c r="D261" s="50"/>
      <c r="E261" s="50"/>
      <c r="F261" s="50"/>
      <c r="G261" s="50"/>
      <c r="H261" s="50"/>
      <c r="I261" s="4"/>
    </row>
    <row r="262" spans="3:9">
      <c r="C262" s="50"/>
      <c r="D262" s="50"/>
      <c r="E262" s="50"/>
      <c r="F262" s="50"/>
      <c r="G262" s="50"/>
      <c r="H262" s="50"/>
      <c r="I262" s="4"/>
    </row>
    <row r="263" spans="3:9">
      <c r="C263" s="50"/>
      <c r="D263" s="50"/>
      <c r="E263" s="50"/>
      <c r="F263" s="50"/>
      <c r="G263" s="50"/>
      <c r="H263" s="50"/>
      <c r="I263" s="4"/>
    </row>
    <row r="264" spans="3:9">
      <c r="C264" s="50"/>
      <c r="D264" s="50"/>
      <c r="E264" s="50"/>
      <c r="F264" s="50"/>
      <c r="G264" s="50"/>
      <c r="H264" s="50"/>
      <c r="I264" s="4"/>
    </row>
    <row r="265" spans="3:9">
      <c r="C265" s="50"/>
      <c r="D265" s="50"/>
      <c r="E265" s="50"/>
      <c r="F265" s="50"/>
      <c r="G265" s="50"/>
      <c r="H265" s="50"/>
      <c r="I265" s="4"/>
    </row>
    <row r="266" spans="3:9">
      <c r="C266" s="50"/>
      <c r="D266" s="50"/>
      <c r="E266" s="50"/>
      <c r="F266" s="50"/>
      <c r="G266" s="50"/>
      <c r="H266" s="50"/>
      <c r="I266" s="4"/>
    </row>
    <row r="267" spans="3:9">
      <c r="C267" s="50"/>
      <c r="D267" s="50"/>
      <c r="E267" s="50"/>
      <c r="F267" s="50"/>
      <c r="G267" s="50"/>
      <c r="H267" s="50"/>
      <c r="I267" s="4"/>
    </row>
    <row r="268" spans="3:9">
      <c r="C268" s="50"/>
      <c r="D268" s="50"/>
      <c r="E268" s="50"/>
      <c r="F268" s="50"/>
      <c r="G268" s="50"/>
      <c r="H268" s="50"/>
      <c r="I268" s="4"/>
    </row>
    <row r="269" spans="3:9">
      <c r="C269" s="50"/>
      <c r="D269" s="50"/>
      <c r="E269" s="50"/>
      <c r="F269" s="50"/>
      <c r="G269" s="50"/>
      <c r="H269" s="50"/>
      <c r="I269" s="4"/>
    </row>
    <row r="270" spans="3:9">
      <c r="C270" s="50"/>
      <c r="D270" s="50"/>
      <c r="E270" s="50"/>
      <c r="F270" s="50"/>
      <c r="G270" s="50"/>
      <c r="H270" s="50"/>
      <c r="I270" s="4"/>
    </row>
    <row r="271" spans="3:9">
      <c r="C271" s="50"/>
      <c r="D271" s="50"/>
      <c r="E271" s="50"/>
      <c r="F271" s="50"/>
      <c r="G271" s="50"/>
      <c r="H271" s="50"/>
      <c r="I271" s="4"/>
    </row>
    <row r="272" spans="3:9">
      <c r="C272" s="50"/>
      <c r="D272" s="50"/>
      <c r="E272" s="50"/>
      <c r="F272" s="50"/>
      <c r="G272" s="50"/>
      <c r="H272" s="50"/>
      <c r="I272" s="4"/>
    </row>
    <row r="273" spans="3:9">
      <c r="C273" s="50"/>
      <c r="D273" s="50"/>
      <c r="E273" s="50"/>
      <c r="F273" s="50"/>
      <c r="G273" s="50"/>
      <c r="H273" s="50"/>
      <c r="I273" s="4"/>
    </row>
  </sheetData>
  <mergeCells count="1">
    <mergeCell ref="C28:H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C815-F043-4B5F-8417-679FB1FB0DC9}">
  <dimension ref="B24:S273"/>
  <sheetViews>
    <sheetView tabSelected="1" workbookViewId="0">
      <selection activeCell="B9" sqref="B9"/>
    </sheetView>
  </sheetViews>
  <sheetFormatPr defaultRowHeight="15"/>
  <cols>
    <col min="3" max="3" width="20.28515625" customWidth="1"/>
    <col min="4" max="4" width="12.28515625" customWidth="1"/>
    <col min="9" max="9" width="9.140625" style="121"/>
    <col min="12" max="12" width="14.85546875" bestFit="1" customWidth="1"/>
    <col min="15" max="15" width="13.42578125" customWidth="1"/>
    <col min="16" max="16" width="8.28515625" customWidth="1"/>
    <col min="17" max="17" width="9.5703125" bestFit="1" customWidth="1"/>
    <col min="18" max="18" width="16.7109375" customWidth="1"/>
  </cols>
  <sheetData>
    <row r="24" spans="2:19" ht="15.75" thickBot="1">
      <c r="P24" t="str">
        <f>CONCATENATE("theroy, lambda=",'UL FRMPL'!$AW$42)</f>
        <v>theroy, lambda=0.01</v>
      </c>
    </row>
    <row r="25" spans="2:19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19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</row>
    <row r="27" spans="2:19" ht="15.75" thickBot="1">
      <c r="C27" s="97" t="s">
        <v>92</v>
      </c>
      <c r="D27" s="98"/>
      <c r="E27" s="99">
        <v>0.01</v>
      </c>
    </row>
    <row r="28" spans="2:19">
      <c r="C28" s="140" t="s">
        <v>85</v>
      </c>
      <c r="D28" s="142"/>
      <c r="E28" s="142"/>
      <c r="F28" s="142"/>
      <c r="G28" s="142"/>
      <c r="H28" s="194"/>
      <c r="I28" s="6"/>
    </row>
    <row r="29" spans="2:19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</row>
    <row r="30" spans="2:19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</row>
    <row r="31" spans="2:19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204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05">
        <f t="shared" ref="Q31:Q94" si="0">AVERAGE(O31:P31)</f>
        <v>1</v>
      </c>
      <c r="R31" s="115">
        <v>1</v>
      </c>
    </row>
    <row r="32" spans="2:19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204">
        <f>EXP(-2*($B32-1)*$E$27*($E$25*'UL FRMPL'!H$35-'UL FRMPL'!$H$35)/1000)</f>
        <v>0.97157594528323898</v>
      </c>
      <c r="K32">
        <v>2</v>
      </c>
      <c r="L32" s="106">
        <v>0.876913127829273</v>
      </c>
      <c r="M32" s="3">
        <v>0.87504005126562001</v>
      </c>
      <c r="N32" s="107">
        <f t="shared" ref="N32:N95" si="1">AVERAGE(L32:M32)</f>
        <v>0.8759765895474465</v>
      </c>
      <c r="O32" s="106">
        <v>0.97433264887063598</v>
      </c>
      <c r="P32" s="3"/>
      <c r="Q32" s="107">
        <f t="shared" si="0"/>
        <v>0.97433264887063598</v>
      </c>
      <c r="R32" s="116">
        <v>1</v>
      </c>
    </row>
    <row r="33" spans="2:18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204">
        <f>EXP(-2*($B33-1)*$E$27*($E$25*'UL FRMPL'!H$35-'UL FRMPL'!$H$35)/1000)</f>
        <v>0.94395981745301927</v>
      </c>
      <c r="K33">
        <v>3</v>
      </c>
      <c r="L33" s="106">
        <v>0.77912656227553501</v>
      </c>
      <c r="M33" s="3">
        <v>0.76138446355561795</v>
      </c>
      <c r="N33" s="107">
        <f t="shared" si="1"/>
        <v>0.77025551291557648</v>
      </c>
      <c r="O33" s="106">
        <v>0.956137479541734</v>
      </c>
      <c r="P33" s="3"/>
      <c r="Q33" s="107">
        <f t="shared" si="0"/>
        <v>0.956137479541734</v>
      </c>
      <c r="R33" s="116">
        <v>1</v>
      </c>
    </row>
    <row r="34" spans="2:18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204">
        <f>EXP(-2*($B34-1)*$E$27*($E$25*'UL FRMPL'!H$35-'UL FRMPL'!$H$35)/1000)</f>
        <v>0.91712865195131088</v>
      </c>
      <c r="K34">
        <v>4</v>
      </c>
      <c r="L34" s="106">
        <v>0.67490847349710803</v>
      </c>
      <c r="M34" s="3">
        <v>0.683954185399272</v>
      </c>
      <c r="N34" s="107">
        <f t="shared" si="1"/>
        <v>0.67943132944818996</v>
      </c>
      <c r="O34" s="106">
        <v>0.91704488149268704</v>
      </c>
      <c r="P34" s="3"/>
      <c r="Q34" s="107">
        <f t="shared" si="0"/>
        <v>0.91704488149268704</v>
      </c>
      <c r="R34" s="116">
        <v>1</v>
      </c>
    </row>
    <row r="35" spans="2:18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204">
        <f>EXP(-2*($B35-1)*$E$27*($E$25*'UL FRMPL'!H$35-'UL FRMPL'!$H$35)/1000)</f>
        <v>0.89106013696593755</v>
      </c>
      <c r="K35">
        <v>5</v>
      </c>
      <c r="L35" s="106">
        <v>0.59247275204359595</v>
      </c>
      <c r="M35" s="3">
        <v>0.59279370290861599</v>
      </c>
      <c r="N35" s="107">
        <f t="shared" si="1"/>
        <v>0.59263322747610592</v>
      </c>
      <c r="O35" s="106">
        <v>0.90397082658022598</v>
      </c>
      <c r="P35" s="113"/>
      <c r="Q35" s="107">
        <f t="shared" si="0"/>
        <v>0.90397082658022598</v>
      </c>
      <c r="R35" s="116">
        <v>0.98464491362763895</v>
      </c>
    </row>
    <row r="36" spans="2:18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204">
        <f>EXP(-2*($B36-1)*$E$27*($E$25*'UL FRMPL'!H$35-'UL FRMPL'!$H$35)/1000)</f>
        <v>0.86573259487689314</v>
      </c>
      <c r="K36">
        <v>6</v>
      </c>
      <c r="L36" s="106">
        <v>0.65180121143423897</v>
      </c>
      <c r="M36" s="3">
        <v>0.52127621819214198</v>
      </c>
      <c r="N36" s="107">
        <f t="shared" si="1"/>
        <v>0.58653871481319042</v>
      </c>
      <c r="O36" s="106">
        <v>0.87670299727520395</v>
      </c>
      <c r="P36" s="3"/>
      <c r="Q36" s="107">
        <f t="shared" si="0"/>
        <v>0.87670299727520395</v>
      </c>
      <c r="R36" s="116">
        <v>0.98601398601398604</v>
      </c>
    </row>
    <row r="37" spans="2:18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204">
        <f>EXP(-2*($B37-1)*$E$27*($E$25*'UL FRMPL'!H$35-'UL FRMPL'!$H$35)/1000)</f>
        <v>0.8411249642300288</v>
      </c>
      <c r="K37">
        <v>7</v>
      </c>
      <c r="L37" s="106">
        <v>0.45949013712918302</v>
      </c>
      <c r="M37" s="3">
        <v>0.58932841015707704</v>
      </c>
      <c r="N37" s="107">
        <f t="shared" si="1"/>
        <v>0.52440927364313006</v>
      </c>
      <c r="O37" s="106">
        <v>0.89397417503586796</v>
      </c>
      <c r="P37" s="3"/>
      <c r="Q37" s="107">
        <f t="shared" si="0"/>
        <v>0.89397417503586796</v>
      </c>
      <c r="R37" s="116">
        <v>0.98489010989010894</v>
      </c>
    </row>
    <row r="38" spans="2:18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204">
        <f>EXP(-2*($B38-1)*$E$27*($E$25*'UL FRMPL'!H$35-'UL FRMPL'!$H$35)/1000)</f>
        <v>0.81721678222312077</v>
      </c>
      <c r="K38">
        <v>8</v>
      </c>
      <c r="L38" s="106">
        <v>0.40356019826253797</v>
      </c>
      <c r="M38" s="3">
        <v>0.402069297401347</v>
      </c>
      <c r="N38" s="107">
        <f t="shared" si="1"/>
        <v>0.40281474783194249</v>
      </c>
      <c r="O38" s="106">
        <v>0.82901358832410599</v>
      </c>
      <c r="P38" s="3"/>
      <c r="Q38" s="107">
        <f t="shared" si="0"/>
        <v>0.82901358832410599</v>
      </c>
      <c r="R38" s="116">
        <v>0.97395833333333304</v>
      </c>
    </row>
    <row r="39" spans="2:18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204">
        <f>EXP(-2*($B39-1)*$E$27*($E$25*'UL FRMPL'!H$35-'UL FRMPL'!$H$35)/1000)</f>
        <v>0.79398816768975544</v>
      </c>
      <c r="K39">
        <v>9</v>
      </c>
      <c r="L39" s="106">
        <v>0.35103349124419603</v>
      </c>
      <c r="M39" s="3">
        <v>0.35707878959542999</v>
      </c>
      <c r="N39" s="107">
        <f t="shared" si="1"/>
        <v>0.35405614041981304</v>
      </c>
      <c r="O39" s="106">
        <v>0.81521739130434701</v>
      </c>
      <c r="P39" s="3"/>
      <c r="Q39" s="107">
        <f t="shared" si="0"/>
        <v>0.81521739130434701</v>
      </c>
      <c r="R39" s="116">
        <v>0.97989417989417904</v>
      </c>
    </row>
    <row r="40" spans="2:18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204">
        <f>EXP(-2*($B40-1)*$E$27*($E$25*'UL FRMPL'!H$35-'UL FRMPL'!$H$35)/1000)</f>
        <v>0.77141980456688086</v>
      </c>
      <c r="K40">
        <v>10</v>
      </c>
      <c r="L40" s="106">
        <v>0.30686096188824502</v>
      </c>
      <c r="M40" s="3">
        <v>0.41553261379633899</v>
      </c>
      <c r="N40" s="107">
        <f t="shared" si="1"/>
        <v>0.36119678784229203</v>
      </c>
      <c r="O40" s="106">
        <v>0.79174732552215998</v>
      </c>
      <c r="P40" s="3"/>
      <c r="Q40" s="107">
        <f t="shared" si="0"/>
        <v>0.79174732552215998</v>
      </c>
      <c r="R40" s="116">
        <v>0.98391959798994899</v>
      </c>
    </row>
    <row r="41" spans="2:18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204">
        <f>EXP(-2*($B41-1)*$E$27*($E$25*'UL FRMPL'!H$35-'UL FRMPL'!$H$35)/1000)</f>
        <v>0.74949292583227878</v>
      </c>
      <c r="K41">
        <v>11</v>
      </c>
      <c r="L41" s="106">
        <v>0.37131152292797898</v>
      </c>
      <c r="M41" s="3">
        <v>0.27273432048995999</v>
      </c>
      <c r="N41" s="107">
        <f t="shared" si="1"/>
        <v>0.32202292170896951</v>
      </c>
      <c r="O41" s="106">
        <v>0.75929123125851805</v>
      </c>
      <c r="P41" s="3"/>
      <c r="Q41" s="107">
        <f t="shared" si="0"/>
        <v>0.75929123125851805</v>
      </c>
      <c r="R41" s="116">
        <v>0.98113207547169801</v>
      </c>
    </row>
    <row r="42" spans="2:18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204">
        <f>EXP(-2*($B42-1)*$E$27*($E$25*'UL FRMPL'!H$35-'UL FRMPL'!$H$35)/1000)</f>
        <v>0.72818929789859677</v>
      </c>
      <c r="K42">
        <v>12</v>
      </c>
      <c r="L42" s="106">
        <v>0.33341617111919702</v>
      </c>
      <c r="M42" s="3">
        <v>0.33537399227634301</v>
      </c>
      <c r="N42" s="107">
        <f t="shared" si="1"/>
        <v>0.33439508169776999</v>
      </c>
      <c r="O42" s="106">
        <v>0.86098012798922197</v>
      </c>
      <c r="P42" s="3"/>
      <c r="Q42" s="107">
        <f t="shared" si="0"/>
        <v>0.86098012798922197</v>
      </c>
      <c r="R42" s="116">
        <v>0.97493734335839599</v>
      </c>
    </row>
    <row r="43" spans="2:18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204">
        <f>EXP(-2*($B43-1)*$E$27*($E$25*'UL FRMPL'!H$35-'UL FRMPL'!$H$35)/1000)</f>
        <v>0.70749120545096722</v>
      </c>
      <c r="K43">
        <v>13</v>
      </c>
      <c r="L43" s="106">
        <v>0.21302915499917599</v>
      </c>
      <c r="M43" s="3">
        <v>0.21228792620655501</v>
      </c>
      <c r="N43" s="107">
        <f t="shared" si="1"/>
        <v>0.21265854060286549</v>
      </c>
      <c r="O43" s="106">
        <v>0.72333307399050795</v>
      </c>
      <c r="P43" s="3"/>
      <c r="Q43" s="107">
        <f t="shared" si="0"/>
        <v>0.72333307399050795</v>
      </c>
      <c r="R43" s="116">
        <v>0.97079169869331206</v>
      </c>
    </row>
    <row r="44" spans="2:18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204">
        <f>EXP(-2*($B44-1)*$E$27*($E$25*'UL FRMPL'!H$35-'UL FRMPL'!$H$35)/1000)</f>
        <v>0.6873814367156017</v>
      </c>
      <c r="K44">
        <v>14</v>
      </c>
      <c r="L44" s="106">
        <v>0.184808430285679</v>
      </c>
      <c r="M44" s="3">
        <v>0.26591153444281201</v>
      </c>
      <c r="N44" s="107">
        <f t="shared" si="1"/>
        <v>0.22535998236424551</v>
      </c>
      <c r="O44" s="106">
        <v>0.71192647375601303</v>
      </c>
      <c r="P44" s="3"/>
      <c r="Q44" s="107">
        <f t="shared" si="0"/>
        <v>0.71192647375601303</v>
      </c>
      <c r="R44" s="116">
        <v>0.96582466567607705</v>
      </c>
    </row>
    <row r="45" spans="2:18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204">
        <f>EXP(-2*($B45-1)*$E$27*($E$25*'UL FRMPL'!H$35-'UL FRMPL'!$H$35)/1000)</f>
        <v>0.66784326914711156</v>
      </c>
      <c r="K45">
        <v>15</v>
      </c>
      <c r="L45" s="106">
        <v>0.23887032753647999</v>
      </c>
      <c r="M45" s="3">
        <v>0.16195303404605699</v>
      </c>
      <c r="N45" s="107">
        <f t="shared" si="1"/>
        <v>0.20041168079126848</v>
      </c>
      <c r="O45" s="106">
        <v>0.70760996363137296</v>
      </c>
      <c r="P45" s="3"/>
      <c r="Q45" s="107">
        <f t="shared" si="0"/>
        <v>0.70760996363137296</v>
      </c>
      <c r="R45" s="116">
        <v>0.97740863787375398</v>
      </c>
    </row>
    <row r="46" spans="2:18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204">
        <f>EXP(-2*($B46-1)*$E$27*($E$25*'UL FRMPL'!H$35-'UL FRMPL'!$H$35)/1000)</f>
        <v>0.64886045552265359</v>
      </c>
      <c r="K46">
        <v>16</v>
      </c>
      <c r="L46" s="106">
        <v>0.35905450545322798</v>
      </c>
      <c r="M46" s="3">
        <v>0.139914913919923</v>
      </c>
      <c r="N46" s="107">
        <f t="shared" si="1"/>
        <v>0.24948470968657549</v>
      </c>
      <c r="O46" s="106">
        <v>0.67031722054380605</v>
      </c>
      <c r="P46" s="3"/>
      <c r="Q46" s="107">
        <f t="shared" si="0"/>
        <v>0.67031722054380605</v>
      </c>
      <c r="R46" s="116">
        <v>0.96801566579634402</v>
      </c>
    </row>
    <row r="47" spans="2:18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204">
        <f>EXP(-2*($B47-1)*$E$27*($E$25*'UL FRMPL'!H$35-'UL FRMPL'!$H$35)/1000)</f>
        <v>0.63041721043133514</v>
      </c>
      <c r="K47">
        <v>17</v>
      </c>
      <c r="L47" s="106">
        <v>0.12700300450676</v>
      </c>
      <c r="M47" s="3">
        <v>0.193336768420655</v>
      </c>
      <c r="N47" s="107">
        <f t="shared" si="1"/>
        <v>0.1601698864637075</v>
      </c>
      <c r="O47" s="106">
        <v>0.69965560993293396</v>
      </c>
      <c r="P47" s="3"/>
      <c r="Q47" s="107">
        <f t="shared" si="0"/>
        <v>0.69965560993293396</v>
      </c>
      <c r="R47" s="116">
        <v>0.94963592233009697</v>
      </c>
    </row>
    <row r="48" spans="2:18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204">
        <f>EXP(-2*($B48-1)*$E$27*($E$25*'UL FRMPL'!H$35-'UL FRMPL'!$H$35)/1000)</f>
        <v>0.61249819714764697</v>
      </c>
      <c r="K48">
        <v>18</v>
      </c>
      <c r="L48" s="106">
        <v>0.11013759779653499</v>
      </c>
      <c r="M48" s="3">
        <v>0.17574168950315699</v>
      </c>
      <c r="N48" s="107">
        <f t="shared" si="1"/>
        <v>0.14293964364984599</v>
      </c>
      <c r="O48" s="106">
        <v>0.64220963172804502</v>
      </c>
      <c r="P48" s="3"/>
      <c r="Q48" s="107">
        <f t="shared" si="0"/>
        <v>0.64220963172804502</v>
      </c>
      <c r="R48" s="116">
        <v>0.96375266524520198</v>
      </c>
    </row>
    <row r="49" spans="2:18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204">
        <f>EXP(-2*($B49-1)*$E$27*($E$25*'UL FRMPL'!H$35-'UL FRMPL'!$H$35)/1000)</f>
        <v>0.59508851487800474</v>
      </c>
      <c r="K49">
        <v>19</v>
      </c>
      <c r="L49" s="106">
        <v>9.6267566048341704E-2</v>
      </c>
      <c r="M49" s="3">
        <v>0.15680131163741301</v>
      </c>
      <c r="N49" s="107">
        <f t="shared" si="1"/>
        <v>0.12653443884287735</v>
      </c>
      <c r="O49" s="106">
        <v>0.65659937476818697</v>
      </c>
      <c r="P49" s="3"/>
      <c r="Q49" s="107">
        <f t="shared" si="0"/>
        <v>0.65659937476818697</v>
      </c>
      <c r="R49" s="116">
        <v>0.96129374337221596</v>
      </c>
    </row>
    <row r="50" spans="2:18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204">
        <f>EXP(-2*($B50-1)*$E$27*($E$25*'UL FRMPL'!H$35-'UL FRMPL'!$H$35)/1000)</f>
        <v>0.57817368636979627</v>
      </c>
      <c r="K50">
        <v>20</v>
      </c>
      <c r="L50" s="106">
        <v>8.6237707461664398E-2</v>
      </c>
      <c r="M50" s="3">
        <v>8.5923785056732996E-2</v>
      </c>
      <c r="N50" s="107">
        <f t="shared" si="1"/>
        <v>8.6080746259198704E-2</v>
      </c>
      <c r="O50" s="106">
        <v>0.60819804376323405</v>
      </c>
      <c r="P50" s="3"/>
      <c r="Q50" s="107">
        <f t="shared" si="0"/>
        <v>0.60819804376323405</v>
      </c>
      <c r="R50" s="116">
        <v>0.94323144104803402</v>
      </c>
    </row>
    <row r="51" spans="2:18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204">
        <f>EXP(-2*($B51-1)*$E$27*($E$25*'UL FRMPL'!H$35-'UL FRMPL'!$H$35)/1000)</f>
        <v>0.5617396458726297</v>
      </c>
      <c r="K51">
        <v>21</v>
      </c>
      <c r="L51" s="106">
        <v>7.6010951765412296E-2</v>
      </c>
      <c r="M51" s="3">
        <v>0.127721704448333</v>
      </c>
      <c r="N51" s="107">
        <f t="shared" si="1"/>
        <v>0.10186632810687266</v>
      </c>
      <c r="O51" s="106">
        <v>0.62409591767389905</v>
      </c>
      <c r="P51" s="3"/>
      <c r="Q51" s="107">
        <f t="shared" si="0"/>
        <v>0.62409591767389905</v>
      </c>
      <c r="R51" s="116">
        <v>0.957397003745318</v>
      </c>
    </row>
    <row r="52" spans="2:18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204">
        <f>EXP(-2*($B52-1)*$E$27*($E$25*'UL FRMPL'!H$35-'UL FRMPL'!$H$35)/1000)</f>
        <v>0.54577272744177219</v>
      </c>
      <c r="K52">
        <v>22</v>
      </c>
      <c r="L52" s="106">
        <v>0.11862206593236201</v>
      </c>
      <c r="M52" s="3">
        <v>6.5874383157648805E-2</v>
      </c>
      <c r="N52" s="107">
        <f t="shared" si="1"/>
        <v>9.2248224545005406E-2</v>
      </c>
      <c r="O52" s="106">
        <v>0.577994039858446</v>
      </c>
      <c r="P52" s="3"/>
      <c r="Q52" s="107">
        <f t="shared" si="0"/>
        <v>0.577994039858446</v>
      </c>
      <c r="R52" s="116">
        <v>0.94688323090430204</v>
      </c>
    </row>
    <row r="53" spans="2:18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204">
        <f>EXP(-2*($B53-1)*$E$27*($E$25*'UL FRMPL'!H$35-'UL FRMPL'!$H$35)/1000)</f>
        <v>0.53025965357405136</v>
      </c>
      <c r="K53">
        <v>23</v>
      </c>
      <c r="L53" s="106">
        <v>5.6892698494449598E-2</v>
      </c>
      <c r="M53" s="3">
        <v>0.108838031444785</v>
      </c>
      <c r="N53" s="107">
        <f t="shared" si="1"/>
        <v>8.28653649696173E-2</v>
      </c>
      <c r="O53" s="106">
        <v>0.65369649805447405</v>
      </c>
      <c r="P53" s="3"/>
      <c r="Q53" s="107">
        <f t="shared" si="0"/>
        <v>0.65369649805447405</v>
      </c>
      <c r="R53" s="116">
        <v>0.93736311870346001</v>
      </c>
    </row>
    <row r="54" spans="2:18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204">
        <f>EXP(-2*($B54-1)*$E$27*($E$25*'UL FRMPL'!H$35-'UL FRMPL'!$H$35)/1000)</f>
        <v>0.5151875241667716</v>
      </c>
      <c r="K54">
        <v>24</v>
      </c>
      <c r="L54" s="106">
        <v>0.143005162992941</v>
      </c>
      <c r="M54" s="3">
        <v>9.6192758253461103E-2</v>
      </c>
      <c r="N54" s="107">
        <f t="shared" si="1"/>
        <v>0.11959896062320105</v>
      </c>
      <c r="O54" s="106">
        <v>0.60603764052039899</v>
      </c>
      <c r="P54" s="3"/>
      <c r="Q54" s="107">
        <f t="shared" si="0"/>
        <v>0.60603764052039899</v>
      </c>
      <c r="R54" s="116">
        <v>0.95018679950186802</v>
      </c>
    </row>
    <row r="55" spans="2:18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204">
        <f>EXP(-2*($B55-1)*$E$27*($E$25*'UL FRMPL'!H$35-'UL FRMPL'!$H$35)/1000)</f>
        <v>0.50054380579046276</v>
      </c>
      <c r="K55">
        <v>25</v>
      </c>
      <c r="L55" s="106">
        <v>4.4887610234170199E-2</v>
      </c>
      <c r="M55" s="3">
        <v>8.9016008537886798E-2</v>
      </c>
      <c r="N55" s="107">
        <f t="shared" si="1"/>
        <v>6.6951809386028502E-2</v>
      </c>
      <c r="O55" s="106">
        <v>0.529466413539605</v>
      </c>
      <c r="P55" s="3"/>
      <c r="Q55" s="107">
        <f t="shared" si="0"/>
        <v>0.529466413539605</v>
      </c>
      <c r="R55" s="116">
        <v>0.94273301737756698</v>
      </c>
    </row>
    <row r="56" spans="2:18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204">
        <f>EXP(-2*($B56-1)*$E$27*($E$25*'UL FRMPL'!H$35-'UL FRMPL'!$H$35)/1000)</f>
        <v>0.48631632126653879</v>
      </c>
      <c r="K56">
        <v>26</v>
      </c>
      <c r="L56" s="106">
        <v>8.2283172720533704E-2</v>
      </c>
      <c r="M56" s="3">
        <v>8.1779925699444395E-2</v>
      </c>
      <c r="N56" s="107">
        <f t="shared" si="1"/>
        <v>8.2031549209989049E-2</v>
      </c>
      <c r="O56" s="106">
        <v>0.52162790697674399</v>
      </c>
      <c r="P56" s="3"/>
      <c r="Q56" s="107">
        <f t="shared" si="0"/>
        <v>0.52162790697674399</v>
      </c>
      <c r="R56" s="116">
        <v>0.94378128609934497</v>
      </c>
    </row>
    <row r="57" spans="2:18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204">
        <f>EXP(-2*($B57-1)*$E$27*($E$25*'UL FRMPL'!H$35-'UL FRMPL'!$H$35)/1000)</f>
        <v>0.4724932395412047</v>
      </c>
      <c r="K57">
        <v>27</v>
      </c>
      <c r="L57" s="106">
        <v>7.3498377901666107E-2</v>
      </c>
      <c r="M57" s="3">
        <v>0.115440342698752</v>
      </c>
      <c r="N57" s="107">
        <f t="shared" si="1"/>
        <v>9.4469360300209054E-2</v>
      </c>
      <c r="O57" s="106">
        <v>0.52916744621141198</v>
      </c>
      <c r="P57" s="3"/>
      <c r="Q57" s="107">
        <f t="shared" si="0"/>
        <v>0.52916744621141198</v>
      </c>
      <c r="R57" s="116">
        <v>0.94162533384204505</v>
      </c>
    </row>
    <row r="58" spans="2:18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204">
        <f>EXP(-2*($B58-1)*$E$27*($E$25*'UL FRMPL'!H$35-'UL FRMPL'!$H$35)/1000)</f>
        <v>0.45906306584718587</v>
      </c>
      <c r="K58">
        <v>28</v>
      </c>
      <c r="L58" s="106">
        <v>6.7946140716859393E-2</v>
      </c>
      <c r="M58" s="3">
        <v>6.8564418292932194E-2</v>
      </c>
      <c r="N58" s="107">
        <f t="shared" si="1"/>
        <v>6.8255279504895794E-2</v>
      </c>
      <c r="O58" s="106">
        <v>0.54519946760674798</v>
      </c>
      <c r="P58" s="3"/>
      <c r="Q58" s="107">
        <f t="shared" si="0"/>
        <v>0.54519946760674798</v>
      </c>
      <c r="R58" s="116">
        <v>0.91870215092963903</v>
      </c>
    </row>
    <row r="59" spans="2:18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204">
        <f>EXP(-2*($B59-1)*$E$27*($E$25*'UL FRMPL'!H$35-'UL FRMPL'!$H$35)/1000)</f>
        <v>0.44601463214510134</v>
      </c>
      <c r="K59">
        <v>29</v>
      </c>
      <c r="L59" s="106">
        <v>6.2720737787372097E-2</v>
      </c>
      <c r="M59" s="3">
        <v>2.66700010297297E-2</v>
      </c>
      <c r="N59" s="107">
        <f t="shared" si="1"/>
        <v>4.46953694085509E-2</v>
      </c>
      <c r="O59" s="106">
        <v>0.48106433901168499</v>
      </c>
      <c r="P59" s="3"/>
      <c r="Q59" s="107">
        <f t="shared" si="0"/>
        <v>0.48106433901168499</v>
      </c>
      <c r="R59" s="116">
        <v>0.944110364343827</v>
      </c>
    </row>
    <row r="60" spans="2:18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204">
        <f>EXP(-2*($B60-1)*$E$27*($E$25*'UL FRMPL'!H$35-'UL FRMPL'!$H$35)/1000)</f>
        <v>0.43333708783653302</v>
      </c>
      <c r="K60">
        <v>30</v>
      </c>
      <c r="L60" s="106">
        <v>2.2649822480144799E-2</v>
      </c>
      <c r="M60" s="3">
        <v>2.3536954585930501E-2</v>
      </c>
      <c r="N60" s="107">
        <f t="shared" si="1"/>
        <v>2.3093388533037648E-2</v>
      </c>
      <c r="O60" s="106">
        <v>0.53167528579205203</v>
      </c>
      <c r="P60" s="3"/>
      <c r="Q60" s="107">
        <f t="shared" si="0"/>
        <v>0.53167528579205203</v>
      </c>
      <c r="R60" s="116">
        <v>0.93135313531353103</v>
      </c>
    </row>
    <row r="61" spans="2:18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204">
        <f>EXP(-2*($B61-1)*$E$27*($E$25*'UL FRMPL'!H$35-'UL FRMPL'!$H$35)/1000)</f>
        <v>0.42101989074106544</v>
      </c>
      <c r="K61">
        <v>31</v>
      </c>
      <c r="L61" s="106">
        <v>9.0244891506807798E-2</v>
      </c>
      <c r="M61" s="3">
        <v>2.0397507505650701E-2</v>
      </c>
      <c r="N61" s="107">
        <f t="shared" si="1"/>
        <v>5.5321199506229247E-2</v>
      </c>
      <c r="O61" s="106">
        <v>0.44986652776873398</v>
      </c>
      <c r="P61" s="3"/>
      <c r="Q61" s="107">
        <f t="shared" si="0"/>
        <v>0.44986652776873398</v>
      </c>
      <c r="R61" s="116">
        <v>0.91699092088197098</v>
      </c>
    </row>
    <row r="62" spans="2:18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204">
        <f>EXP(-2*($B62-1)*$E$27*($E$25*'UL FRMPL'!H$35-'UL FRMPL'!$H$35)/1000)</f>
        <v>0.40905279832979663</v>
      </c>
      <c r="K62">
        <v>32</v>
      </c>
      <c r="L62" s="106">
        <v>5.10907194163338E-2</v>
      </c>
      <c r="M62" s="3">
        <v>0.15050198459024</v>
      </c>
      <c r="N62" s="107">
        <f t="shared" si="1"/>
        <v>0.1007963520032869</v>
      </c>
      <c r="O62" s="106">
        <v>0.46736523166266802</v>
      </c>
      <c r="P62" s="3"/>
      <c r="Q62" s="107">
        <f t="shared" si="0"/>
        <v>0.46736523166266802</v>
      </c>
      <c r="R62" s="116">
        <v>0.92472783825816396</v>
      </c>
    </row>
    <row r="63" spans="2:18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204">
        <f>EXP(-2*($B63-1)*$E$27*($E$25*'UL FRMPL'!H$35-'UL FRMPL'!$H$35)/1000)</f>
        <v>0.39742585920802631</v>
      </c>
      <c r="K63">
        <v>33</v>
      </c>
      <c r="L63" s="106">
        <v>4.8098448478888098E-2</v>
      </c>
      <c r="M63" s="3">
        <v>1.53660276472818E-2</v>
      </c>
      <c r="N63" s="107">
        <f t="shared" si="1"/>
        <v>3.173223806308495E-2</v>
      </c>
      <c r="O63" s="106">
        <v>0.46577280275539701</v>
      </c>
      <c r="P63" s="3"/>
      <c r="Q63" s="107">
        <f t="shared" si="0"/>
        <v>0.46577280275539701</v>
      </c>
      <c r="R63" s="116">
        <v>0.93517665130568295</v>
      </c>
    </row>
    <row r="64" spans="2:18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204">
        <f>EXP(-2*($B64-1)*$E$27*($E$25*'UL FRMPL'!H$35-'UL FRMPL'!$H$35)/1000)</f>
        <v>0.38612940484004155</v>
      </c>
      <c r="K64">
        <v>34</v>
      </c>
      <c r="L64" s="106">
        <v>7.6246738048899504E-2</v>
      </c>
      <c r="M64" s="3">
        <v>4.44916715252048E-2</v>
      </c>
      <c r="N64" s="107">
        <f t="shared" si="1"/>
        <v>6.0369204787052155E-2</v>
      </c>
      <c r="O64" s="106">
        <v>0.476132877035638</v>
      </c>
      <c r="P64" s="3"/>
      <c r="Q64" s="107">
        <f t="shared" si="0"/>
        <v>0.476132877035638</v>
      </c>
      <c r="R64" s="116">
        <v>0.92987168009549304</v>
      </c>
    </row>
    <row r="65" spans="2:18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204">
        <f>EXP(-2*($B65-1)*$E$27*($E$25*'UL FRMPL'!H$35-'UL FRMPL'!$H$35)/1000)</f>
        <v>0.37515404150911785</v>
      </c>
      <c r="K65">
        <v>35</v>
      </c>
      <c r="L65" s="106">
        <v>7.2062355997842997E-2</v>
      </c>
      <c r="M65" s="3">
        <v>1.22419192994192E-2</v>
      </c>
      <c r="N65" s="107">
        <f t="shared" si="1"/>
        <v>4.2152137648631099E-2</v>
      </c>
      <c r="O65" s="106">
        <v>0.41090495361456297</v>
      </c>
      <c r="P65" s="3"/>
      <c r="Q65" s="107">
        <f t="shared" si="0"/>
        <v>0.41090495361456297</v>
      </c>
      <c r="R65" s="116">
        <v>0.919852732936845</v>
      </c>
    </row>
    <row r="66" spans="2:18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204">
        <f>EXP(-2*($B66-1)*$E$27*($E$25*'UL FRMPL'!H$35-'UL FRMPL'!$H$35)/1000)</f>
        <v>0.36449064250604857</v>
      </c>
      <c r="K66">
        <v>36</v>
      </c>
      <c r="L66" s="106">
        <v>3.8816283788980402E-2</v>
      </c>
      <c r="M66" s="3">
        <v>1.04175313356022E-2</v>
      </c>
      <c r="N66" s="107">
        <f t="shared" si="1"/>
        <v>2.4616907562291301E-2</v>
      </c>
      <c r="O66" s="106">
        <v>0.45025328146427401</v>
      </c>
      <c r="P66" s="3"/>
      <c r="Q66" s="107">
        <f t="shared" si="0"/>
        <v>0.45025328146427401</v>
      </c>
      <c r="R66" s="116">
        <v>0.91347753743760396</v>
      </c>
    </row>
    <row r="67" spans="2:18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204">
        <f>EXP(-2*($B67-1)*$E$27*($E$25*'UL FRMPL'!H$35-'UL FRMPL'!$H$35)/1000)</f>
        <v>0.35413034053970927</v>
      </c>
      <c r="K67">
        <v>37</v>
      </c>
      <c r="L67" s="106">
        <v>3.7001793571976402E-2</v>
      </c>
      <c r="M67" s="3">
        <v>3.7764054022855799E-2</v>
      </c>
      <c r="N67" s="107">
        <f t="shared" si="1"/>
        <v>3.7382923797416104E-2</v>
      </c>
      <c r="O67" s="106">
        <v>0.38837744533947</v>
      </c>
      <c r="P67" s="3"/>
      <c r="Q67" s="107">
        <f t="shared" si="0"/>
        <v>0.38837744533947</v>
      </c>
      <c r="R67" s="116">
        <v>0.91561514195583504</v>
      </c>
    </row>
    <row r="68" spans="2:18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204">
        <f>EXP(-2*($B68-1)*$E$27*($E$25*'UL FRMPL'!H$35-'UL FRMPL'!$H$35)/1000)</f>
        <v>0.3440645203633434</v>
      </c>
      <c r="K68">
        <v>38</v>
      </c>
      <c r="L68" s="106">
        <v>3.55912162162162E-2</v>
      </c>
      <c r="M68" s="3">
        <v>8.1889057154074796E-3</v>
      </c>
      <c r="N68" s="107">
        <f t="shared" si="1"/>
        <v>2.189006096581184E-2</v>
      </c>
      <c r="O68" s="106">
        <v>0.42623520295005701</v>
      </c>
      <c r="P68" s="3"/>
      <c r="Q68" s="107">
        <f t="shared" si="0"/>
        <v>0.42623520295005701</v>
      </c>
      <c r="R68" s="116">
        <v>0.90543735224586197</v>
      </c>
    </row>
    <row r="69" spans="2:18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204">
        <f>EXP(-2*($B69-1)*$E$27*($E$25*'UL FRMPL'!H$35-'UL FRMPL'!$H$35)/1000)</f>
        <v>0.33428481161043955</v>
      </c>
      <c r="K69">
        <v>39</v>
      </c>
      <c r="L69" s="106">
        <v>3.30837341495408E-2</v>
      </c>
      <c r="M69" s="3">
        <v>0.112128246442909</v>
      </c>
      <c r="N69" s="107">
        <f t="shared" si="1"/>
        <v>7.2605990296224901E-2</v>
      </c>
      <c r="O69" s="106">
        <v>0.42331497508523402</v>
      </c>
      <c r="P69" s="3"/>
      <c r="Q69" s="107">
        <f t="shared" si="0"/>
        <v>0.42331497508523402</v>
      </c>
      <c r="R69" s="116">
        <v>0.913333333333333</v>
      </c>
    </row>
    <row r="70" spans="2:18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204">
        <f>EXP(-2*($B70-1)*$E$27*($E$25*'UL FRMPL'!H$35-'UL FRMPL'!$H$35)/1000)</f>
        <v>0.32478308183424232</v>
      </c>
      <c r="K70">
        <v>40</v>
      </c>
      <c r="L70" s="106">
        <v>8.4242114127943496E-2</v>
      </c>
      <c r="M70" s="3">
        <v>0.108982936099664</v>
      </c>
      <c r="N70" s="107">
        <f t="shared" si="1"/>
        <v>9.6612525113803749E-2</v>
      </c>
      <c r="O70" s="106">
        <v>0.38579923942727301</v>
      </c>
      <c r="P70" s="3"/>
      <c r="Q70" s="107">
        <f t="shared" si="0"/>
        <v>0.38579923942727301</v>
      </c>
      <c r="R70" s="116">
        <v>0.90920429034671901</v>
      </c>
    </row>
    <row r="71" spans="2:18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204">
        <f>EXP(-2*($B71-1)*$E$27*($E$25*'UL FRMPL'!H$35-'UL FRMPL'!$H$35)/1000)</f>
        <v>0.31555142974510747</v>
      </c>
      <c r="K71">
        <v>41</v>
      </c>
      <c r="L71" s="106">
        <v>3.0841797820665599E-2</v>
      </c>
      <c r="M71" s="3">
        <v>5.5040622496853098E-2</v>
      </c>
      <c r="N71" s="107">
        <f t="shared" si="1"/>
        <v>4.2941210158759346E-2</v>
      </c>
      <c r="O71" s="106">
        <v>0.393890120719389</v>
      </c>
      <c r="P71" s="3"/>
      <c r="Q71" s="107">
        <f t="shared" si="0"/>
        <v>0.393890120719389</v>
      </c>
      <c r="R71" s="116">
        <v>0.90931193775832697</v>
      </c>
    </row>
    <row r="72" spans="2:18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204">
        <f>EXP(-2*($B72-1)*$E$27*($E$25*'UL FRMPL'!H$35-'UL FRMPL'!$H$35)/1000)</f>
        <v>0.30658217864008036</v>
      </c>
      <c r="K72">
        <v>42</v>
      </c>
      <c r="L72" s="106">
        <v>2.96189674921188E-2</v>
      </c>
      <c r="M72" s="3">
        <v>4.8628295875487101E-3</v>
      </c>
      <c r="N72" s="107">
        <f t="shared" si="1"/>
        <v>1.7240898539833755E-2</v>
      </c>
      <c r="O72" s="106">
        <v>0.33471392795222499</v>
      </c>
      <c r="P72" s="3"/>
      <c r="Q72" s="107">
        <f t="shared" si="0"/>
        <v>0.33471392795222499</v>
      </c>
      <c r="R72" s="116">
        <v>0.90410316529894397</v>
      </c>
    </row>
    <row r="73" spans="2:18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204">
        <f>EXP(-2*($B73-1)*$E$27*($E$25*'UL FRMPL'!H$35-'UL FRMPL'!$H$35)/1000)</f>
        <v>0.29786787001923093</v>
      </c>
      <c r="K73">
        <v>43</v>
      </c>
      <c r="L73" s="106">
        <v>5.1830328316693902E-2</v>
      </c>
      <c r="M73" s="3">
        <v>7.5145135912321595E-2</v>
      </c>
      <c r="N73" s="107">
        <f t="shared" si="1"/>
        <v>6.3487732114507756E-2</v>
      </c>
      <c r="O73" s="106">
        <v>0.40319093942384499</v>
      </c>
      <c r="P73" s="3"/>
      <c r="Q73" s="107">
        <f t="shared" si="0"/>
        <v>0.40319093942384499</v>
      </c>
      <c r="R73" s="116">
        <v>0.90631603662831595</v>
      </c>
    </row>
    <row r="74" spans="2:18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204">
        <f>EXP(-2*($B74-1)*$E$27*($E$25*'UL FRMPL'!H$35-'UL FRMPL'!$H$35)/1000)</f>
        <v>0.28940125738343925</v>
      </c>
      <c r="K74">
        <v>44</v>
      </c>
      <c r="L74" s="106">
        <v>2.69544262183798E-2</v>
      </c>
      <c r="M74" s="3">
        <v>2.68388022929862E-2</v>
      </c>
      <c r="N74" s="107">
        <f t="shared" si="1"/>
        <v>2.6896614255683002E-2</v>
      </c>
      <c r="O74" s="106">
        <v>0.36631753031973502</v>
      </c>
      <c r="P74" s="3"/>
      <c r="Q74" s="107">
        <f t="shared" si="0"/>
        <v>0.36631753031973502</v>
      </c>
      <c r="R74" s="116">
        <v>0.89899451553930498</v>
      </c>
    </row>
    <row r="75" spans="2:18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204">
        <f>EXP(-2*($B75-1)*$E$27*($E$25*'UL FRMPL'!H$35-'UL FRMPL'!$H$35)/1000)</f>
        <v>0.28117530020847292</v>
      </c>
      <c r="K75">
        <v>45</v>
      </c>
      <c r="L75" s="106">
        <v>4.7727811211675998E-2</v>
      </c>
      <c r="M75" s="3">
        <v>3.6079431867943501E-3</v>
      </c>
      <c r="N75" s="107">
        <f t="shared" si="1"/>
        <v>2.5667877199235176E-2</v>
      </c>
      <c r="O75" s="106">
        <v>0.384089623175285</v>
      </c>
      <c r="P75" s="3"/>
      <c r="Q75" s="107">
        <f t="shared" si="0"/>
        <v>0.384089623175285</v>
      </c>
      <c r="R75" s="116">
        <v>0.898625816625366</v>
      </c>
    </row>
    <row r="76" spans="2:18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204">
        <f>EXP(-2*($B76-1)*$E$27*($E$25*'UL FRMPL'!H$35-'UL FRMPL'!$H$35)/1000)</f>
        <v>0.2731831580903456</v>
      </c>
      <c r="K76">
        <v>46</v>
      </c>
      <c r="L76" s="106">
        <v>4.6982882457067103E-2</v>
      </c>
      <c r="M76" s="3">
        <v>2.48693224245966E-2</v>
      </c>
      <c r="N76" s="107">
        <f t="shared" si="1"/>
        <v>3.5926102440831852E-2</v>
      </c>
      <c r="O76" s="106">
        <v>0.30329757124991702</v>
      </c>
      <c r="P76" s="3"/>
      <c r="Q76" s="107">
        <f t="shared" si="0"/>
        <v>0.30329757124991702</v>
      </c>
      <c r="R76" s="116">
        <v>0.89565979833406395</v>
      </c>
    </row>
    <row r="77" spans="2:18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204">
        <f>EXP(-2*($B77-1)*$E$27*($E$25*'UL FRMPL'!H$35-'UL FRMPL'!$H$35)/1000)</f>
        <v>0.26541818505708792</v>
      </c>
      <c r="K77">
        <v>47</v>
      </c>
      <c r="L77" s="106">
        <v>2.3906834856364301E-2</v>
      </c>
      <c r="M77" s="3">
        <v>2.4450734477674398E-2</v>
      </c>
      <c r="N77" s="107">
        <f t="shared" si="1"/>
        <v>2.4178784667019351E-2</v>
      </c>
      <c r="O77" s="106">
        <v>0.31976483164083302</v>
      </c>
      <c r="P77" s="3"/>
      <c r="Q77" s="107">
        <f t="shared" si="0"/>
        <v>0.31976483164083302</v>
      </c>
      <c r="R77" s="116">
        <v>0.88411293721028195</v>
      </c>
    </row>
    <row r="78" spans="2:18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204">
        <f>EXP(-2*($B78-1)*$E$27*($E$25*'UL FRMPL'!H$35-'UL FRMPL'!$H$35)/1000)</f>
        <v>0.25787392404220183</v>
      </c>
      <c r="K78">
        <v>48</v>
      </c>
      <c r="L78" s="106">
        <v>4.47980154972593E-2</v>
      </c>
      <c r="M78" s="3">
        <v>2.3916013582373101E-2</v>
      </c>
      <c r="N78" s="107">
        <f t="shared" si="1"/>
        <v>3.4357014539816197E-2</v>
      </c>
      <c r="O78" s="106">
        <v>0.31240000000000001</v>
      </c>
      <c r="P78" s="3"/>
      <c r="Q78" s="107">
        <f t="shared" si="0"/>
        <v>0.31240000000000001</v>
      </c>
      <c r="R78" s="116">
        <v>0.88389206868356496</v>
      </c>
    </row>
    <row r="79" spans="2:18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204">
        <f>EXP(-2*($B79-1)*$E$27*($E$25*'UL FRMPL'!H$35-'UL FRMPL'!$H$35)/1000)</f>
        <v>0.25054410151520051</v>
      </c>
      <c r="K79">
        <v>49</v>
      </c>
      <c r="L79" s="106">
        <v>1.9165349048919499E-3</v>
      </c>
      <c r="M79" s="3">
        <v>1.8313504578376101E-3</v>
      </c>
      <c r="N79" s="107">
        <f t="shared" si="1"/>
        <v>1.8739426813647801E-3</v>
      </c>
      <c r="O79" s="106">
        <v>0.309128328794461</v>
      </c>
      <c r="P79" s="3"/>
      <c r="Q79" s="107">
        <f t="shared" si="0"/>
        <v>0.309128328794461</v>
      </c>
      <c r="R79" s="116">
        <v>0.88162839248434199</v>
      </c>
    </row>
    <row r="80" spans="2:18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204">
        <f>EXP(-2*($B80-1)*$E$27*($E$25*'UL FRMPL'!H$35-'UL FRMPL'!$H$35)/1000)</f>
        <v>0.24342262226477066</v>
      </c>
      <c r="K80">
        <v>50</v>
      </c>
      <c r="L80" s="106">
        <v>4.2158709639010201E-2</v>
      </c>
      <c r="M80" s="3">
        <v>2.1393060237681699E-2</v>
      </c>
      <c r="N80" s="107">
        <f t="shared" si="1"/>
        <v>3.1775884938345947E-2</v>
      </c>
      <c r="O80" s="106">
        <v>0.34097415426797301</v>
      </c>
      <c r="P80" s="3"/>
      <c r="Q80" s="107">
        <f t="shared" si="0"/>
        <v>0.34097415426797301</v>
      </c>
      <c r="R80" s="116">
        <v>0.89383905277944997</v>
      </c>
    </row>
    <row r="81" spans="2:18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204">
        <f>EXP(-2*($B81-1)*$E$27*($E$25*'UL FRMPL'!H$35-'UL FRMPL'!$H$35)/1000)</f>
        <v>0.23650356433021938</v>
      </c>
      <c r="K81">
        <v>51</v>
      </c>
      <c r="L81" s="106">
        <v>2.1421009243799399E-2</v>
      </c>
      <c r="M81" s="3">
        <v>2.15406257457578E-2</v>
      </c>
      <c r="N81" s="107">
        <f t="shared" si="1"/>
        <v>2.1480817494778599E-2</v>
      </c>
      <c r="O81" s="106">
        <v>0.30919049313876601</v>
      </c>
      <c r="P81" s="3"/>
      <c r="Q81" s="107">
        <f t="shared" si="0"/>
        <v>0.30919049313876601</v>
      </c>
      <c r="R81" s="116">
        <v>0.879901027788351</v>
      </c>
    </row>
    <row r="82" spans="2:18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204">
        <f>EXP(-2*($B82-1)*$E$27*($E$25*'UL FRMPL'!H$35-'UL FRMPL'!$H$35)/1000)</f>
        <v>0.2297811740769882</v>
      </c>
      <c r="K82">
        <v>52</v>
      </c>
      <c r="L82" s="106">
        <v>4.0046159890001903E-2</v>
      </c>
      <c r="M82" s="3">
        <v>4.0802851155103299E-2</v>
      </c>
      <c r="N82" s="107">
        <f t="shared" si="1"/>
        <v>4.0424505522552598E-2</v>
      </c>
      <c r="O82" s="106">
        <v>0.28393978393978297</v>
      </c>
      <c r="P82" s="3"/>
      <c r="Q82" s="107">
        <f t="shared" si="0"/>
        <v>0.28393978393978297</v>
      </c>
      <c r="R82" s="116">
        <v>0.86873920552676998</v>
      </c>
    </row>
    <row r="83" spans="2:18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204">
        <f>EXP(-2*($B83-1)*$E$27*($E$25*'UL FRMPL'!H$35-'UL FRMPL'!$H$35)/1000)</f>
        <v>0.22324986141214226</v>
      </c>
      <c r="K83">
        <v>53</v>
      </c>
      <c r="L83" s="106">
        <v>7.6784903416100295E-2</v>
      </c>
      <c r="M83" s="3">
        <v>3.9647328797455597E-2</v>
      </c>
      <c r="N83" s="107">
        <f t="shared" si="1"/>
        <v>5.8216116106777946E-2</v>
      </c>
      <c r="O83" s="106">
        <v>0.27785697772982898</v>
      </c>
      <c r="P83" s="3"/>
      <c r="Q83" s="107">
        <f t="shared" si="0"/>
        <v>0.27785697772982898</v>
      </c>
      <c r="R83" s="116">
        <v>0.85981308411214896</v>
      </c>
    </row>
    <row r="84" spans="2:18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204">
        <f>EXP(-2*($B84-1)*$E$27*($E$25*'UL FRMPL'!H$35-'UL FRMPL'!$H$35)/1000)</f>
        <v>0.21690419513585421</v>
      </c>
      <c r="K84">
        <v>54</v>
      </c>
      <c r="L84" s="108">
        <v>3.8410428898711699E-2</v>
      </c>
      <c r="M84" s="109">
        <v>1.9775664857852499E-2</v>
      </c>
      <c r="N84" s="110">
        <f t="shared" si="1"/>
        <v>2.9093046878282097E-2</v>
      </c>
      <c r="O84" s="108">
        <v>0.286994678368032</v>
      </c>
      <c r="P84" s="109"/>
      <c r="Q84" s="110">
        <f t="shared" si="0"/>
        <v>0.286994678368032</v>
      </c>
      <c r="R84" s="117">
        <v>0.87039085545722705</v>
      </c>
    </row>
    <row r="85" spans="2:18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204">
        <f>EXP(-2*($B85-1)*$E$27*($E$25*'UL FRMPL'!H$35-'UL FRMPL'!$H$35)/1000)</f>
        <v>0.2107388984250177</v>
      </c>
      <c r="K85">
        <v>55</v>
      </c>
      <c r="L85">
        <v>3.7446052789744499E-2</v>
      </c>
      <c r="M85">
        <v>8.3817116459441402E-4</v>
      </c>
      <c r="N85" s="203">
        <f t="shared" si="1"/>
        <v>1.9142111977169456E-2</v>
      </c>
      <c r="O85">
        <v>0.30071537598616999</v>
      </c>
      <c r="Q85" s="203">
        <f t="shared" si="0"/>
        <v>0.30071537598616999</v>
      </c>
      <c r="R85">
        <v>0.86411657559198496</v>
      </c>
    </row>
    <row r="86" spans="2:18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204">
        <f>EXP(-2*($B86-1)*$E$27*($E$25*'UL FRMPL'!H$35-'UL FRMPL'!$H$35)/1000)</f>
        <v>0.20474884444523506</v>
      </c>
      <c r="K86">
        <v>56</v>
      </c>
      <c r="L86">
        <v>5.4682899596980798E-2</v>
      </c>
      <c r="M86">
        <v>1.89437733897222E-2</v>
      </c>
      <c r="N86" s="203">
        <f t="shared" si="1"/>
        <v>3.6813336493351501E-2</v>
      </c>
      <c r="O86">
        <v>0.25555434545850497</v>
      </c>
      <c r="Q86" s="203">
        <f t="shared" si="0"/>
        <v>0.25555434545850497</v>
      </c>
      <c r="R86">
        <v>0.866217175301632</v>
      </c>
    </row>
    <row r="87" spans="2:18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204">
        <f>EXP(-2*($B87-1)*$E$27*($E$25*'UL FRMPL'!H$35-'UL FRMPL'!$H$35)/1000)</f>
        <v>0.19892905208753006</v>
      </c>
      <c r="K87">
        <v>57</v>
      </c>
      <c r="L87">
        <v>7.1314684372450199E-2</v>
      </c>
      <c r="M87">
        <v>3.6171613212063101E-2</v>
      </c>
      <c r="N87" s="203">
        <f t="shared" si="1"/>
        <v>5.3743148792256654E-2</v>
      </c>
      <c r="O87">
        <v>0.30847056291034303</v>
      </c>
      <c r="Q87" s="203">
        <f t="shared" si="0"/>
        <v>0.30847056291034303</v>
      </c>
      <c r="R87">
        <v>0.88807403527151996</v>
      </c>
    </row>
    <row r="88" spans="2:18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204">
        <f>EXP(-2*($B88-1)*$E$27*($E$25*'UL FRMPL'!H$35-'UL FRMPL'!$H$35)/1000)</f>
        <v>0.19327468182624072</v>
      </c>
      <c r="K88">
        <v>58</v>
      </c>
      <c r="L88">
        <v>5.6626390839762005E-4</v>
      </c>
      <c r="M88">
        <v>3.5128693994280202E-2</v>
      </c>
      <c r="N88" s="203">
        <f t="shared" si="1"/>
        <v>1.784747895133891E-2</v>
      </c>
      <c r="O88">
        <v>0.25962472253052099</v>
      </c>
      <c r="Q88" s="203">
        <f t="shared" si="0"/>
        <v>0.25962472253052099</v>
      </c>
      <c r="R88">
        <v>0.89180384087791498</v>
      </c>
    </row>
    <row r="89" spans="2:18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204">
        <f>EXP(-2*($B89-1)*$E$27*($E$25*'UL FRMPL'!H$35-'UL FRMPL'!$H$35)/1000)</f>
        <v>0.1877810316946471</v>
      </c>
      <c r="K89">
        <v>59</v>
      </c>
      <c r="L89">
        <v>1.6964049958946199E-2</v>
      </c>
      <c r="M89">
        <v>3.4795222213379801E-2</v>
      </c>
      <c r="N89" s="203">
        <f t="shared" si="1"/>
        <v>2.5879636086162998E-2</v>
      </c>
      <c r="O89">
        <v>0.27515011785757298</v>
      </c>
      <c r="Q89" s="203">
        <f t="shared" si="0"/>
        <v>0.27515011785757298</v>
      </c>
      <c r="R89">
        <v>0.86747192922762795</v>
      </c>
    </row>
    <row r="90" spans="2:18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204">
        <f>EXP(-2*($B90-1)*$E$27*($E$25*'UL FRMPL'!H$35-'UL FRMPL'!$H$35)/1000)</f>
        <v>0.18244353337498861</v>
      </c>
      <c r="K90">
        <v>60</v>
      </c>
      <c r="L90">
        <v>3.4161380378339497E-2</v>
      </c>
      <c r="M90">
        <v>6.7109679437949696E-2</v>
      </c>
      <c r="N90" s="203">
        <f t="shared" si="1"/>
        <v>5.06355299081446E-2</v>
      </c>
      <c r="O90">
        <v>0.211214385722238</v>
      </c>
      <c r="Q90" s="203">
        <f t="shared" si="0"/>
        <v>0.211214385722238</v>
      </c>
      <c r="R90">
        <v>0.85803091397849396</v>
      </c>
    </row>
    <row r="91" spans="2:18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204">
        <f>EXP(-2*($B91-1)*$E$27*($E$25*'UL FRMPL'!H$35-'UL FRMPL'!$H$35)/1000)</f>
        <v>0.17725774839961869</v>
      </c>
      <c r="K91">
        <v>61</v>
      </c>
      <c r="L91">
        <v>6.5662895230627003E-2</v>
      </c>
      <c r="M91">
        <v>3.3666218016221099E-2</v>
      </c>
      <c r="N91" s="203">
        <f t="shared" si="1"/>
        <v>4.9664556623424047E-2</v>
      </c>
      <c r="O91">
        <v>0.20735284314378999</v>
      </c>
      <c r="Q91" s="203">
        <f t="shared" si="0"/>
        <v>0.20735284314378999</v>
      </c>
      <c r="R91">
        <v>0.85586900129701604</v>
      </c>
    </row>
    <row r="92" spans="2:18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204">
        <f>EXP(-2*($B92-1)*$E$27*($E$25*'UL FRMPL'!H$35-'UL FRMPL'!$H$35)/1000)</f>
        <v>0.17221936446013805</v>
      </c>
      <c r="K92">
        <v>62</v>
      </c>
      <c r="L92">
        <v>3.2715751773538103E-2</v>
      </c>
      <c r="M92">
        <v>3.2656709234973598E-4</v>
      </c>
      <c r="N92" s="203">
        <f t="shared" si="1"/>
        <v>1.6521159432943921E-2</v>
      </c>
      <c r="O92">
        <v>0.21832677133195</v>
      </c>
      <c r="Q92" s="203">
        <f t="shared" si="0"/>
        <v>0.21832677133195</v>
      </c>
      <c r="R92">
        <v>0.85125709651257098</v>
      </c>
    </row>
    <row r="93" spans="2:18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204">
        <f>EXP(-2*($B93-1)*$E$27*($E$25*'UL FRMPL'!H$35-'UL FRMPL'!$H$35)/1000)</f>
        <v>0.16732419182143726</v>
      </c>
      <c r="K93">
        <v>63</v>
      </c>
      <c r="L93">
        <v>1.5855555518063901E-2</v>
      </c>
      <c r="M93">
        <v>3.2415442756175299E-2</v>
      </c>
      <c r="N93" s="203">
        <f t="shared" si="1"/>
        <v>2.4135499137119598E-2</v>
      </c>
      <c r="O93">
        <v>0.194317743800591</v>
      </c>
      <c r="Q93" s="203">
        <f t="shared" si="0"/>
        <v>0.194317743800591</v>
      </c>
      <c r="R93">
        <v>0.86065701385645299</v>
      </c>
    </row>
    <row r="94" spans="2:18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204">
        <f>EXP(-2*($B94-1)*$E$27*($E$25*'UL FRMPL'!H$35-'UL FRMPL'!$H$35)/1000)</f>
        <v>0.16256815983766693</v>
      </c>
      <c r="K94">
        <v>64</v>
      </c>
      <c r="L94">
        <v>1.6022500816454299E-2</v>
      </c>
      <c r="M94">
        <v>4.8065372911216701E-2</v>
      </c>
      <c r="N94" s="203">
        <f t="shared" si="1"/>
        <v>3.2043936863835498E-2</v>
      </c>
      <c r="O94">
        <v>0.21031218338399099</v>
      </c>
      <c r="Q94" s="203">
        <f t="shared" si="0"/>
        <v>0.21031218338399099</v>
      </c>
      <c r="R94">
        <v>0.84408265497808299</v>
      </c>
    </row>
    <row r="95" spans="2:18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204">
        <f>EXP(-2*($B95-1)*$E$27*($E$25*'UL FRMPL'!H$35-'UL FRMPL'!$H$35)/1000)</f>
        <v>0.15794731356723793</v>
      </c>
      <c r="K95">
        <v>65</v>
      </c>
      <c r="L95">
        <v>4.6947616654678503E-2</v>
      </c>
      <c r="M95">
        <v>3.1471676479600398E-2</v>
      </c>
      <c r="N95" s="203">
        <f t="shared" si="1"/>
        <v>3.9209646567139447E-2</v>
      </c>
      <c r="O95">
        <v>0.19944795931025899</v>
      </c>
      <c r="Q95" s="203">
        <f t="shared" ref="Q95:Q130" si="2">AVERAGE(O95:P95)</f>
        <v>0.19944795931025899</v>
      </c>
      <c r="R95">
        <v>0.85307185537000096</v>
      </c>
    </row>
    <row r="96" spans="2:18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204">
        <f>EXP(-2*($B96-1)*$E$27*($E$25*'UL FRMPL'!H$35-'UL FRMPL'!$H$35)/1000)</f>
        <v>0.15345781048403731</v>
      </c>
      <c r="K96">
        <v>66</v>
      </c>
      <c r="L96">
        <v>4.5733792800815597E-2</v>
      </c>
      <c r="M96">
        <v>6.09274129804264E-2</v>
      </c>
      <c r="N96" s="203">
        <f t="shared" ref="N96:N130" si="3">AVERAGE(L96:M96)</f>
        <v>5.3330602890620998E-2</v>
      </c>
      <c r="O96">
        <v>0.20038327203041401</v>
      </c>
      <c r="Q96" s="203">
        <f t="shared" si="2"/>
        <v>0.20038327203041401</v>
      </c>
      <c r="R96">
        <v>0.84521633150517905</v>
      </c>
    </row>
    <row r="97" spans="2:18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204">
        <f>EXP(-2*($B97-1)*$E$27*($E$25*'UL FRMPL'!H$35-'UL FRMPL'!$H$35)/1000)</f>
        <v>0.14909591728212471</v>
      </c>
      <c r="K97">
        <v>67</v>
      </c>
      <c r="L97">
        <v>3.0614808713103001E-2</v>
      </c>
      <c r="M97">
        <v>5.9612148893603299E-2</v>
      </c>
      <c r="N97" s="203">
        <f t="shared" si="3"/>
        <v>4.5113478803353146E-2</v>
      </c>
      <c r="O97">
        <v>0.21053827280162299</v>
      </c>
      <c r="Q97" s="203">
        <f t="shared" si="2"/>
        <v>0.21053827280162299</v>
      </c>
      <c r="R97">
        <v>0.84224678816850895</v>
      </c>
    </row>
    <row r="98" spans="2:18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204">
        <f>EXP(-2*($B98-1)*$E$27*($E$25*'UL FRMPL'!H$35-'UL FRMPL'!$H$35)/1000)</f>
        <v>0.14485800677125191</v>
      </c>
      <c r="K98">
        <v>68</v>
      </c>
      <c r="L98">
        <v>1.47445776792091E-2</v>
      </c>
      <c r="M98">
        <v>2.8971974330692801E-2</v>
      </c>
      <c r="N98" s="203">
        <f t="shared" si="3"/>
        <v>2.1858276004950952E-2</v>
      </c>
      <c r="O98">
        <v>0.20445167492420299</v>
      </c>
      <c r="Q98" s="203">
        <f t="shared" si="2"/>
        <v>0.20445167492420299</v>
      </c>
      <c r="R98">
        <v>0.84739252474516102</v>
      </c>
    </row>
    <row r="99" spans="2:18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204">
        <f>EXP(-2*($B99-1)*$E$27*($E$25*'UL FRMPL'!H$35-'UL FRMPL'!$H$35)/1000)</f>
        <v>0.14074055486062492</v>
      </c>
      <c r="K99">
        <v>69</v>
      </c>
      <c r="L99">
        <v>2.95250003094863E-2</v>
      </c>
      <c r="M99">
        <v>4.4215397690439397E-2</v>
      </c>
      <c r="N99" s="203">
        <f t="shared" si="3"/>
        <v>3.6870198999962848E-2</v>
      </c>
      <c r="O99">
        <v>0.18188784908997099</v>
      </c>
      <c r="Q99" s="203">
        <f t="shared" si="2"/>
        <v>0.18188784908997099</v>
      </c>
      <c r="R99">
        <v>0.83372711163614799</v>
      </c>
    </row>
    <row r="100" spans="2:18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204">
        <f>EXP(-2*($B100-1)*$E$27*($E$25*'UL FRMPL'!H$35-'UL FRMPL'!$H$35)/1000)</f>
        <v>0.13674013762839918</v>
      </c>
      <c r="K100">
        <v>70</v>
      </c>
      <c r="L100">
        <v>5.7424934775527299E-2</v>
      </c>
      <c r="M100">
        <v>7.15201308689601E-2</v>
      </c>
      <c r="N100" s="203">
        <f t="shared" si="3"/>
        <v>6.4472532822243703E-2</v>
      </c>
      <c r="O100">
        <v>0.19582502096163201</v>
      </c>
      <c r="Q100" s="203">
        <f t="shared" si="2"/>
        <v>0.19582502096163201</v>
      </c>
      <c r="R100">
        <v>0.85587936784108998</v>
      </c>
    </row>
    <row r="101" spans="2:18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204">
        <f>EXP(-2*($B101-1)*$E$27*($E$25*'UL FRMPL'!H$35-'UL FRMPL'!$H$35)/1000)</f>
        <v>0.1328534284744721</v>
      </c>
      <c r="K101">
        <v>71</v>
      </c>
      <c r="L101">
        <v>2.8089483311842099E-2</v>
      </c>
      <c r="M101">
        <v>1.56484161997219E-4</v>
      </c>
      <c r="N101" s="203">
        <f t="shared" si="3"/>
        <v>1.4122983736919659E-2</v>
      </c>
      <c r="O101">
        <v>0.19005163904025499</v>
      </c>
      <c r="Q101" s="203">
        <f t="shared" si="2"/>
        <v>0.19005163904025499</v>
      </c>
      <c r="R101">
        <v>0.84777088036117298</v>
      </c>
    </row>
    <row r="102" spans="2:18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204">
        <f>EXP(-2*($B102-1)*$E$27*($E$25*'UL FRMPL'!H$35-'UL FRMPL'!$H$35)/1000)</f>
        <v>0.12907719535420445</v>
      </c>
      <c r="K102">
        <v>72</v>
      </c>
      <c r="L102">
        <v>2.7593747037072101E-2</v>
      </c>
      <c r="M102">
        <v>4.1848387679389303E-2</v>
      </c>
      <c r="N102" s="203">
        <f t="shared" si="3"/>
        <v>3.4721067358230703E-2</v>
      </c>
      <c r="O102">
        <v>0.172311290186244</v>
      </c>
      <c r="Q102" s="203">
        <f t="shared" si="2"/>
        <v>0.172311290186244</v>
      </c>
      <c r="R102">
        <v>0.827687569988801</v>
      </c>
    </row>
    <row r="103" spans="2:18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204">
        <f>EXP(-2*($B103-1)*$E$27*($E$25*'UL FRMPL'!H$35-'UL FRMPL'!$H$35)/1000)</f>
        <v>0.12540829809077045</v>
      </c>
      <c r="K103">
        <v>73</v>
      </c>
      <c r="L103">
        <v>4.1296003414535702E-2</v>
      </c>
      <c r="M103">
        <v>8.2557151243789803E-2</v>
      </c>
      <c r="N103" s="203">
        <f t="shared" si="3"/>
        <v>6.1926577329162749E-2</v>
      </c>
      <c r="O103">
        <v>0.183194496769782</v>
      </c>
      <c r="Q103" s="203">
        <f t="shared" si="2"/>
        <v>0.183194496769782</v>
      </c>
      <c r="R103">
        <v>0.83967466225530696</v>
      </c>
    </row>
    <row r="104" spans="2:18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204">
        <f>EXP(-2*($B104-1)*$E$27*($E$25*'UL FRMPL'!H$35-'UL FRMPL'!$H$35)/1000)</f>
        <v>0.12184368576390256</v>
      </c>
      <c r="K104">
        <v>74</v>
      </c>
      <c r="L104">
        <v>1.37326646390378E-2</v>
      </c>
      <c r="M104">
        <v>1.3408175928197199E-2</v>
      </c>
      <c r="N104" s="203">
        <f t="shared" si="3"/>
        <v>1.3570420283617501E-2</v>
      </c>
      <c r="O104">
        <v>0.177325341618322</v>
      </c>
      <c r="Q104" s="203">
        <f t="shared" si="2"/>
        <v>0.177325341618322</v>
      </c>
      <c r="R104">
        <v>0.83690587138863004</v>
      </c>
    </row>
    <row r="105" spans="2:18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204">
        <f>EXP(-2*($B105-1)*$E$27*($E$25*'UL FRMPL'!H$35-'UL FRMPL'!$H$35)/1000)</f>
        <v>0.11838039417285753</v>
      </c>
      <c r="K105">
        <v>75</v>
      </c>
      <c r="L105">
        <v>4.0596836425245898E-2</v>
      </c>
      <c r="M105" s="205">
        <v>8.5320349472151402E-5</v>
      </c>
      <c r="N105" s="203">
        <f t="shared" si="3"/>
        <v>2.0341078387359025E-2</v>
      </c>
      <c r="O105">
        <v>0.19078965190302</v>
      </c>
      <c r="Q105" s="203">
        <f t="shared" si="2"/>
        <v>0.19078965190302</v>
      </c>
      <c r="R105">
        <v>0.83455344070278104</v>
      </c>
    </row>
    <row r="106" spans="2:18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204">
        <f>EXP(-2*($B106-1)*$E$27*($E$25*'UL FRMPL'!H$35-'UL FRMPL'!$H$35)/1000)</f>
        <v>0.11501554337149647</v>
      </c>
      <c r="K106">
        <v>76</v>
      </c>
      <c r="L106">
        <v>1.3449238250869E-2</v>
      </c>
      <c r="M106" s="205">
        <v>7.0112657017295396E-5</v>
      </c>
      <c r="N106" s="203">
        <f t="shared" si="3"/>
        <v>6.7596754539431475E-3</v>
      </c>
      <c r="O106">
        <v>0.15336198751812999</v>
      </c>
      <c r="Q106" s="203">
        <f t="shared" si="2"/>
        <v>0.15336198751812999</v>
      </c>
      <c r="R106">
        <v>0.844488711819389</v>
      </c>
    </row>
    <row r="107" spans="2:18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204">
        <f>EXP(-2*($B107-1)*$E$27*($E$25*'UL FRMPL'!H$35-'UL FRMPL'!$H$35)/1000)</f>
        <v>0.11174633527342707</v>
      </c>
      <c r="K107">
        <v>77</v>
      </c>
      <c r="L107">
        <v>1.3091527187965401E-2</v>
      </c>
      <c r="M107">
        <v>3.9031425956231103E-2</v>
      </c>
      <c r="N107" s="203">
        <f t="shared" si="3"/>
        <v>2.6061476572098251E-2</v>
      </c>
      <c r="O107">
        <v>0.150927987143854</v>
      </c>
      <c r="Q107" s="203">
        <f t="shared" si="2"/>
        <v>0.150927987143854</v>
      </c>
      <c r="R107">
        <v>0.826474896790518</v>
      </c>
    </row>
    <row r="108" spans="2:18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204">
        <f>EXP(-2*($B108-1)*$E$27*($E$25*'UL FRMPL'!H$35-'UL FRMPL'!$H$35)/1000)</f>
        <v>0.10857005132521765</v>
      </c>
      <c r="K108">
        <v>78</v>
      </c>
      <c r="L108">
        <v>3.8129800673970198E-2</v>
      </c>
      <c r="M108">
        <v>5.1208091710430101E-2</v>
      </c>
      <c r="N108" s="203">
        <f t="shared" si="3"/>
        <v>4.4668946192200146E-2</v>
      </c>
      <c r="O108">
        <v>0.187965131407754</v>
      </c>
      <c r="Q108" s="203">
        <f t="shared" si="2"/>
        <v>0.187965131407754</v>
      </c>
      <c r="R108">
        <v>0.82835724440997804</v>
      </c>
    </row>
    <row r="109" spans="2:18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204">
        <f>EXP(-2*($B109-1)*$E$27*($E$25*'UL FRMPL'!H$35-'UL FRMPL'!$H$35)/1000)</f>
        <v>0.10548405024574813</v>
      </c>
      <c r="K109">
        <v>79</v>
      </c>
      <c r="L109">
        <v>1.2724975295242099E-2</v>
      </c>
      <c r="M109">
        <v>5.0134840602512498E-2</v>
      </c>
      <c r="N109" s="203">
        <f t="shared" si="3"/>
        <v>3.1429907948877296E-2</v>
      </c>
      <c r="O109">
        <v>0.201909521978726</v>
      </c>
      <c r="Q109" s="203">
        <f t="shared" si="2"/>
        <v>0.201909521978726</v>
      </c>
      <c r="R109">
        <v>0.81910569105691</v>
      </c>
    </row>
    <row r="110" spans="2:18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204">
        <f>EXP(-2*($B110-1)*$E$27*($E$25*'UL FRMPL'!H$35-'UL FRMPL'!$H$35)/1000)</f>
        <v>0.10248576582981739</v>
      </c>
      <c r="K110">
        <v>80</v>
      </c>
      <c r="L110">
        <v>1.24619712911528E-2</v>
      </c>
      <c r="M110">
        <v>1.24994667462992E-2</v>
      </c>
      <c r="N110" s="203">
        <f t="shared" si="3"/>
        <v>1.2480719018726001E-2</v>
      </c>
      <c r="O110">
        <v>0.15167260866267099</v>
      </c>
      <c r="Q110" s="203">
        <f t="shared" si="2"/>
        <v>0.15167260866267099</v>
      </c>
      <c r="R110">
        <v>0.82576331062326502</v>
      </c>
    </row>
    <row r="111" spans="2:18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204">
        <f>EXP(-2*($B111-1)*$E$27*($E$25*'UL FRMPL'!H$35-'UL FRMPL'!$H$35)/1000)</f>
        <v>9.9572704814181484E-2</v>
      </c>
      <c r="K111">
        <v>81</v>
      </c>
      <c r="L111">
        <v>3.6875453904366903E-2</v>
      </c>
      <c r="M111">
        <v>6.1576756497897601E-2</v>
      </c>
      <c r="N111" s="203">
        <f t="shared" si="3"/>
        <v>4.9226105201132256E-2</v>
      </c>
      <c r="O111">
        <v>0.16388478766797601</v>
      </c>
      <c r="Q111" s="203">
        <f t="shared" si="2"/>
        <v>0.16388478766797601</v>
      </c>
      <c r="R111">
        <v>0.81655426118945396</v>
      </c>
    </row>
    <row r="112" spans="2:18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204">
        <f>EXP(-2*($B112-1)*$E$27*($E$25*'UL FRMPL'!H$35-'UL FRMPL'!$H$35)/1000)</f>
        <v>9.6742444804247318E-2</v>
      </c>
      <c r="K112">
        <v>82</v>
      </c>
      <c r="L112">
        <v>2.46431250795002E-2</v>
      </c>
      <c r="M112" s="205">
        <v>3.3829851460929098E-5</v>
      </c>
      <c r="N112" s="203">
        <f t="shared" si="3"/>
        <v>1.2338477465480564E-2</v>
      </c>
      <c r="O112">
        <v>0.15972606445108301</v>
      </c>
      <c r="Q112" s="203">
        <f t="shared" si="2"/>
        <v>0.15972606445108301</v>
      </c>
      <c r="R112">
        <v>0.81828207327533298</v>
      </c>
    </row>
    <row r="113" spans="2:18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204">
        <f>EXP(-2*($B113-1)*$E$27*($E$25*'UL FRMPL'!H$35-'UL FRMPL'!$H$35)/1000)</f>
        <v>9.3992632259698145E-2</v>
      </c>
      <c r="K113">
        <v>83</v>
      </c>
      <c r="L113">
        <v>3.6391908103738498E-2</v>
      </c>
      <c r="M113">
        <v>2.4437960332660599E-2</v>
      </c>
      <c r="N113" s="203">
        <f t="shared" si="3"/>
        <v>3.0414934218199546E-2</v>
      </c>
      <c r="O113">
        <v>0.14226403641881599</v>
      </c>
      <c r="Q113" s="203">
        <f t="shared" si="2"/>
        <v>0.14226403641881599</v>
      </c>
      <c r="R113">
        <v>0.81553988326848204</v>
      </c>
    </row>
    <row r="114" spans="2:18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204">
        <f>EXP(-2*($B114-1)*$E$27*($E$25*'UL FRMPL'!H$35-'UL FRMPL'!$H$35)/1000)</f>
        <v>9.132098053737607E-2</v>
      </c>
      <c r="K114">
        <v>84</v>
      </c>
      <c r="L114">
        <v>5.9032900841154097E-2</v>
      </c>
      <c r="M114">
        <v>0.107133162342423</v>
      </c>
      <c r="N114" s="203">
        <f t="shared" si="3"/>
        <v>8.308303159178855E-2</v>
      </c>
      <c r="O114">
        <v>0.13887977444796801</v>
      </c>
      <c r="Q114" s="203">
        <f t="shared" si="2"/>
        <v>0.13887977444796801</v>
      </c>
      <c r="R114">
        <v>0.82132256915588198</v>
      </c>
    </row>
    <row r="115" spans="2:18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204">
        <f>EXP(-2*($B115-1)*$E$27*($E$25*'UL FRMPL'!H$35-'UL FRMPL'!$H$35)/1000)</f>
        <v>8.8725267989793438E-2</v>
      </c>
      <c r="K115">
        <v>85</v>
      </c>
      <c r="L115">
        <v>5.8506294743275601E-2</v>
      </c>
      <c r="M115">
        <v>2.3580264267641201E-2</v>
      </c>
      <c r="N115" s="203">
        <f t="shared" si="3"/>
        <v>4.1043279505458399E-2</v>
      </c>
      <c r="O115">
        <v>0.135469411471735</v>
      </c>
      <c r="Q115" s="203">
        <f t="shared" si="2"/>
        <v>0.135469411471735</v>
      </c>
      <c r="R115">
        <v>0.80380415639309599</v>
      </c>
    </row>
    <row r="116" spans="2:18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204">
        <f>EXP(-2*($B116-1)*$E$27*($E$25*'UL FRMPL'!H$35-'UL FRMPL'!$H$35)/1000)</f>
        <v>8.6203336117692292E-2</v>
      </c>
      <c r="K116">
        <v>86</v>
      </c>
      <c r="L116">
        <v>4.6468599716763703E-2</v>
      </c>
      <c r="M116">
        <v>2.3638824391273499E-2</v>
      </c>
      <c r="N116" s="203">
        <f t="shared" si="3"/>
        <v>3.5053712054018603E-2</v>
      </c>
      <c r="O116">
        <v>0.14655131659811799</v>
      </c>
      <c r="Q116" s="203">
        <f t="shared" si="2"/>
        <v>0.14655131659811799</v>
      </c>
      <c r="R116">
        <v>0.80006954102920702</v>
      </c>
    </row>
    <row r="117" spans="2:18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204">
        <f>EXP(-2*($B117-1)*$E$27*($E$25*'UL FRMPL'!H$35-'UL FRMPL'!$H$35)/1000)</f>
        <v>8.3753087775115642E-2</v>
      </c>
      <c r="K117">
        <v>87</v>
      </c>
      <c r="L117">
        <v>5.8265921459038E-2</v>
      </c>
      <c r="M117">
        <v>3.4714374315138102E-2</v>
      </c>
      <c r="N117" s="203">
        <f t="shared" si="3"/>
        <v>4.6490147887088051E-2</v>
      </c>
      <c r="O117">
        <v>0.130595535235251</v>
      </c>
      <c r="Q117" s="203">
        <f t="shared" si="2"/>
        <v>0.130595535235251</v>
      </c>
      <c r="R117">
        <v>0.80784673626247505</v>
      </c>
    </row>
    <row r="118" spans="2:18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204">
        <f>EXP(-2*($B118-1)*$E$27*($E$25*'UL FRMPL'!H$35-'UL FRMPL'!$H$35)/1000)</f>
        <v>8.1372485425498089E-2</v>
      </c>
      <c r="K118">
        <v>88</v>
      </c>
      <c r="L118">
        <v>2.2569637984266901E-2</v>
      </c>
      <c r="M118">
        <v>1.1230542038879601E-2</v>
      </c>
      <c r="N118" s="203">
        <f t="shared" si="3"/>
        <v>1.6900090011573249E-2</v>
      </c>
      <c r="O118">
        <v>0.141989843028624</v>
      </c>
      <c r="Q118" s="203">
        <f t="shared" si="2"/>
        <v>0.141989843028624</v>
      </c>
      <c r="R118">
        <v>0.80744992122439796</v>
      </c>
    </row>
    <row r="119" spans="2:18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204">
        <f>EXP(-2*($B119-1)*$E$27*($E$25*'UL FRMPL'!H$35-'UL FRMPL'!$H$35)/1000)</f>
        <v>7.9059549447324878E-2</v>
      </c>
      <c r="K119">
        <v>89</v>
      </c>
      <c r="L119">
        <v>3.3659667623370401E-2</v>
      </c>
      <c r="M119">
        <v>2.2688193386536298E-2</v>
      </c>
      <c r="N119" s="203">
        <f t="shared" si="3"/>
        <v>2.817393050495335E-2</v>
      </c>
      <c r="O119">
        <v>0.162017472919253</v>
      </c>
      <c r="Q119" s="203">
        <f t="shared" si="2"/>
        <v>0.162017472919253</v>
      </c>
      <c r="R119">
        <v>0.80309359828384297</v>
      </c>
    </row>
    <row r="120" spans="2:18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204">
        <f>EXP(-2*($B120-1)*$E$27*($E$25*'UL FRMPL'!H$35-'UL FRMPL'!$H$35)/1000)</f>
        <v>7.6812356487951622E-2</v>
      </c>
      <c r="K120">
        <v>90</v>
      </c>
      <c r="L120">
        <v>2.2215601991743598E-2</v>
      </c>
      <c r="M120">
        <v>3.3337906434353103E-2</v>
      </c>
      <c r="N120" s="203">
        <f t="shared" si="3"/>
        <v>2.7776754213048351E-2</v>
      </c>
      <c r="O120">
        <v>0.149667293423556</v>
      </c>
      <c r="Q120" s="203">
        <f t="shared" si="2"/>
        <v>0.149667293423556</v>
      </c>
      <c r="R120">
        <v>0.804491118310803</v>
      </c>
    </row>
    <row r="121" spans="2:18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204">
        <f>EXP(-2*($B121-1)*$E$27*($E$25*'UL FRMPL'!H$35-'UL FRMPL'!$H$35)/1000)</f>
        <v>7.4629037864214751E-2</v>
      </c>
      <c r="K121">
        <v>91</v>
      </c>
      <c r="L121">
        <v>3.2832965657257102E-2</v>
      </c>
      <c r="M121">
        <v>1.1160990748249E-2</v>
      </c>
      <c r="N121" s="203">
        <f t="shared" si="3"/>
        <v>2.1996978202753051E-2</v>
      </c>
      <c r="O121">
        <v>0.11956812110418499</v>
      </c>
      <c r="Q121" s="203">
        <f t="shared" si="2"/>
        <v>0.11956812110418499</v>
      </c>
      <c r="R121">
        <v>0.79610903495273599</v>
      </c>
    </row>
    <row r="122" spans="2:18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204">
        <f>EXP(-2*($B122-1)*$E$27*($E$25*'UL FRMPL'!H$35-'UL FRMPL'!$H$35)/1000)</f>
        <v>7.2507778008503068E-2</v>
      </c>
      <c r="K122">
        <v>92</v>
      </c>
      <c r="L122">
        <v>2.1553476084024598E-2</v>
      </c>
      <c r="M122">
        <v>3.2748573298459698E-2</v>
      </c>
      <c r="N122" s="203">
        <f t="shared" si="3"/>
        <v>2.715102469124215E-2</v>
      </c>
      <c r="O122">
        <v>0.11480332629355799</v>
      </c>
      <c r="Q122" s="203">
        <f t="shared" si="2"/>
        <v>0.11480332629355799</v>
      </c>
      <c r="R122">
        <v>0.78491558868669098</v>
      </c>
    </row>
    <row r="123" spans="2:18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204">
        <f>EXP(-2*($B123-1)*$E$27*($E$25*'UL FRMPL'!H$35-'UL FRMPL'!$H$35)/1000)</f>
        <v>7.0446812958998573E-2</v>
      </c>
      <c r="K123">
        <v>93</v>
      </c>
      <c r="L123">
        <v>5.3826386884885398E-2</v>
      </c>
      <c r="M123">
        <v>5.3859441058332597E-2</v>
      </c>
      <c r="N123" s="203">
        <f t="shared" si="3"/>
        <v>5.3842913971608994E-2</v>
      </c>
      <c r="O123">
        <v>9.9413426026504395E-2</v>
      </c>
      <c r="Q123" s="203">
        <f t="shared" si="2"/>
        <v>9.9413426026504395E-2</v>
      </c>
      <c r="R123">
        <v>0.80128344572547305</v>
      </c>
    </row>
    <row r="124" spans="2:18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204">
        <f>EXP(-2*($B124-1)*$E$27*($E$25*'UL FRMPL'!H$35-'UL FRMPL'!$H$35)/1000)</f>
        <v>6.8444428892830575E-2</v>
      </c>
      <c r="K124">
        <v>94</v>
      </c>
      <c r="L124">
        <v>4.2210134243107503E-2</v>
      </c>
      <c r="M124">
        <v>5.3269188021974501E-2</v>
      </c>
      <c r="N124" s="203">
        <f t="shared" si="3"/>
        <v>4.7739661132541002E-2</v>
      </c>
      <c r="O124">
        <v>8.7717020931364506E-2</v>
      </c>
      <c r="Q124" s="203">
        <f t="shared" si="2"/>
        <v>8.7717020931364506E-2</v>
      </c>
      <c r="R124">
        <v>0.782798213906017</v>
      </c>
    </row>
    <row r="125" spans="2:18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204">
        <f>EXP(-2*($B125-1)*$E$27*($E$25*'UL FRMPL'!H$35-'UL FRMPL'!$H$35)/1000)</f>
        <v>6.6498960700923287E-2</v>
      </c>
      <c r="K125">
        <v>95</v>
      </c>
      <c r="L125">
        <v>5.28812020885569E-2</v>
      </c>
      <c r="M125">
        <v>3.18380168706211E-2</v>
      </c>
      <c r="N125" s="203">
        <f t="shared" si="3"/>
        <v>4.2359609479589E-2</v>
      </c>
      <c r="O125">
        <v>9.6866310160427793E-2</v>
      </c>
      <c r="Q125" s="203">
        <f t="shared" si="2"/>
        <v>9.6866310160427793E-2</v>
      </c>
      <c r="R125">
        <v>0.78798050893340499</v>
      </c>
    </row>
    <row r="126" spans="2:18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204">
        <f>EXP(-2*($B126-1)*$E$27*($E$25*'UL FRMPL'!H$35-'UL FRMPL'!$H$35)/1000)</f>
        <v>6.4608790603352492E-2</v>
      </c>
      <c r="K126">
        <v>96</v>
      </c>
      <c r="L126">
        <v>2.0525298313445701E-2</v>
      </c>
      <c r="M126">
        <v>5.1851358106982097E-2</v>
      </c>
      <c r="N126" s="203">
        <f t="shared" si="3"/>
        <v>3.6188328210213901E-2</v>
      </c>
      <c r="O126">
        <v>8.2235802339058001E-2</v>
      </c>
      <c r="Q126" s="203">
        <f t="shared" si="2"/>
        <v>8.2235802339058001E-2</v>
      </c>
      <c r="R126">
        <v>0.79647119875453998</v>
      </c>
    </row>
    <row r="127" spans="2:18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204">
        <f>EXP(-2*($B127-1)*$E$27*($E$25*'UL FRMPL'!H$35-'UL FRMPL'!$H$35)/1000)</f>
        <v>6.277234680405909E-2</v>
      </c>
      <c r="K127">
        <v>97</v>
      </c>
      <c r="L127">
        <v>1.05070547994795E-2</v>
      </c>
      <c r="M127">
        <v>4.0894350947004998E-2</v>
      </c>
      <c r="N127" s="203">
        <f t="shared" si="3"/>
        <v>2.5700702873242248E-2</v>
      </c>
      <c r="O127">
        <v>0.114264851614249</v>
      </c>
      <c r="Q127" s="203">
        <f t="shared" si="2"/>
        <v>0.114264851614249</v>
      </c>
      <c r="R127">
        <v>0.79537440365069401</v>
      </c>
    </row>
    <row r="128" spans="2:18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204">
        <f>EXP(-2*($B128-1)*$E$27*($E$25*'UL FRMPL'!H$35-'UL FRMPL'!$H$35)/1000)</f>
        <v>6.0988102183801005E-2</v>
      </c>
      <c r="K128">
        <v>98</v>
      </c>
      <c r="L128">
        <v>2.0353533925818301E-2</v>
      </c>
      <c r="M128">
        <v>2.0332455777724499E-2</v>
      </c>
      <c r="N128" s="203">
        <f t="shared" si="3"/>
        <v>2.03429948517714E-2</v>
      </c>
      <c r="O128">
        <v>0.124990977055942</v>
      </c>
      <c r="Q128" s="203">
        <f t="shared" si="2"/>
        <v>0.124990977055942</v>
      </c>
      <c r="R128">
        <v>0.77505545472877602</v>
      </c>
    </row>
    <row r="129" spans="2:18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204">
        <f>EXP(-2*($B129-1)*$E$27*($E$25*'UL FRMPL'!H$35-'UL FRMPL'!$H$35)/1000)</f>
        <v>5.9254573030257218E-2</v>
      </c>
      <c r="K129">
        <v>99</v>
      </c>
      <c r="L129">
        <v>2.0307459536596999E-2</v>
      </c>
      <c r="M129">
        <v>6.0679910289314798E-2</v>
      </c>
      <c r="N129" s="203">
        <f t="shared" si="3"/>
        <v>4.04936849129559E-2</v>
      </c>
      <c r="O129">
        <v>0.13245628370648799</v>
      </c>
      <c r="Q129" s="203">
        <f t="shared" si="2"/>
        <v>0.13245628370648799</v>
      </c>
      <c r="R129">
        <v>0.76874750698045402</v>
      </c>
    </row>
    <row r="130" spans="2:18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204">
        <f>EXP(-2*($B130-1)*$E$27*($E$25*'UL FRMPL'!H$35-'UL FRMPL'!$H$35)/1000)</f>
        <v>5.7570317804226889E-2</v>
      </c>
      <c r="K130">
        <v>100</v>
      </c>
      <c r="L130">
        <v>7.9936292848488896E-2</v>
      </c>
      <c r="M130">
        <v>5.0100921494149103E-2</v>
      </c>
      <c r="N130" s="203">
        <f t="shared" si="3"/>
        <v>6.5018607171318993E-2</v>
      </c>
      <c r="O130">
        <v>0.108788089971618</v>
      </c>
      <c r="Q130" s="203">
        <f t="shared" si="2"/>
        <v>0.108788089971618</v>
      </c>
      <c r="R130">
        <v>0.79574257425742501</v>
      </c>
    </row>
    <row r="131" spans="2:18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204">
        <f>EXP(-2*($B131-1)*$E$27*($E$25*'UL FRMPL'!H$35-'UL FRMPL'!$H$35)/1000)</f>
        <v>5.5933935940898211E-2</v>
      </c>
    </row>
    <row r="132" spans="2:18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204">
        <f>EXP(-2*($B132-1)*$E$27*($E$25*'UL FRMPL'!H$35-'UL FRMPL'!$H$35)/1000)</f>
        <v>5.4344066685190304E-2</v>
      </c>
    </row>
    <row r="133" spans="2:18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204">
        <f>EXP(-2*($B133-1)*$E$27*($E$25*'UL FRMPL'!H$35-'UL FRMPL'!$H$35)/1000)</f>
        <v>5.2799387960199159E-2</v>
      </c>
    </row>
    <row r="134" spans="2:18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204">
        <f>EXP(-2*($B134-1)*$E$27*($E$25*'UL FRMPL'!H$35-'UL FRMPL'!$H$35)/1000)</f>
        <v>5.1298615267806956E-2</v>
      </c>
    </row>
    <row r="135" spans="2:18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204">
        <f>EXP(-2*($B135-1)*$E$27*($E$25*'UL FRMPL'!H$35-'UL FRMPL'!$H$35)/1000)</f>
        <v>4.9840500620540726E-2</v>
      </c>
    </row>
    <row r="136" spans="2:18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204">
        <f>EXP(-2*($B136-1)*$E$27*($E$25*'UL FRMPL'!H$35-'UL FRMPL'!$H$35)/1000)</f>
        <v>4.8423831503791731E-2</v>
      </c>
    </row>
    <row r="137" spans="2:18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204">
        <f>EXP(-2*($B137-1)*$E$27*($E$25*'UL FRMPL'!H$35-'UL FRMPL'!$H$35)/1000)</f>
        <v>4.7047429867532728E-2</v>
      </c>
    </row>
    <row r="138" spans="2:18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204">
        <f>EXP(-2*($B138-1)*$E$27*($E$25*'UL FRMPL'!H$35-'UL FRMPL'!$H$35)/1000)</f>
        <v>4.5710151146695008E-2</v>
      </c>
    </row>
    <row r="139" spans="2:18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204">
        <f>EXP(-2*($B139-1)*$E$27*($E$25*'UL FRMPL'!H$35-'UL FRMPL'!$H$35)/1000)</f>
        <v>4.4410883309389929E-2</v>
      </c>
    </row>
    <row r="140" spans="2:18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204">
        <f>EXP(-2*($B140-1)*$E$27*($E$25*'UL FRMPL'!H$35-'UL FRMPL'!$H$35)/1000)</f>
        <v>4.3148545932184132E-2</v>
      </c>
    </row>
    <row r="141" spans="2:18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204">
        <f>EXP(-2*($B141-1)*$E$27*($E$25*'UL FRMPL'!H$35-'UL FRMPL'!$H$35)/1000)</f>
        <v>4.1922089301659061E-2</v>
      </c>
    </row>
    <row r="142" spans="2:18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204">
        <f>EXP(-2*($B142-1)*$E$27*($E$25*'UL FRMPL'!H$35-'UL FRMPL'!$H$35)/1000)</f>
        <v>4.0730493541507755E-2</v>
      </c>
    </row>
    <row r="143" spans="2:18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204">
        <f>EXP(-2*($B143-1)*$E$27*($E$25*'UL FRMPL'!H$35-'UL FRMPL'!$H$35)/1000)</f>
        <v>3.9572767764443247E-2</v>
      </c>
    </row>
    <row r="144" spans="2:18">
      <c r="C144" s="50"/>
      <c r="D144" s="50"/>
      <c r="E144" s="50"/>
      <c r="F144" s="50"/>
      <c r="G144" s="50"/>
      <c r="H144" s="50"/>
      <c r="I144" s="4"/>
    </row>
    <row r="145" spans="3:9">
      <c r="C145" s="50"/>
      <c r="D145" s="50"/>
      <c r="E145" s="50"/>
      <c r="F145" s="50"/>
      <c r="G145" s="50"/>
      <c r="H145" s="50"/>
      <c r="I145" s="4"/>
    </row>
    <row r="146" spans="3:9">
      <c r="C146" s="50"/>
      <c r="D146" s="50"/>
      <c r="E146" s="50"/>
      <c r="F146" s="50"/>
      <c r="G146" s="50"/>
      <c r="H146" s="50"/>
      <c r="I146" s="4"/>
    </row>
    <row r="147" spans="3:9">
      <c r="C147" s="50"/>
      <c r="D147" s="50"/>
      <c r="E147" s="50"/>
      <c r="F147" s="50"/>
      <c r="G147" s="50"/>
      <c r="H147" s="50"/>
      <c r="I147" s="4"/>
    </row>
    <row r="148" spans="3:9">
      <c r="C148" s="50"/>
      <c r="D148" s="50"/>
      <c r="E148" s="50"/>
      <c r="F148" s="50"/>
      <c r="G148" s="50"/>
      <c r="H148" s="50"/>
      <c r="I148" s="4"/>
    </row>
    <row r="149" spans="3:9">
      <c r="C149" s="50"/>
      <c r="D149" s="50"/>
      <c r="E149" s="50"/>
      <c r="F149" s="50"/>
      <c r="G149" s="50"/>
      <c r="H149" s="50"/>
      <c r="I149" s="4"/>
    </row>
    <row r="150" spans="3:9">
      <c r="C150" s="50"/>
      <c r="D150" s="50"/>
      <c r="E150" s="50"/>
      <c r="F150" s="50"/>
      <c r="G150" s="50"/>
      <c r="H150" s="50"/>
      <c r="I150" s="4"/>
    </row>
    <row r="151" spans="3:9">
      <c r="C151" s="50"/>
      <c r="D151" s="50"/>
      <c r="E151" s="50"/>
      <c r="F151" s="50"/>
      <c r="G151" s="50"/>
      <c r="H151" s="50"/>
      <c r="I151" s="4"/>
    </row>
    <row r="152" spans="3:9">
      <c r="C152" s="50"/>
      <c r="D152" s="50"/>
      <c r="E152" s="50"/>
      <c r="F152" s="50"/>
      <c r="G152" s="50"/>
      <c r="H152" s="50"/>
      <c r="I152" s="4"/>
    </row>
    <row r="153" spans="3:9">
      <c r="C153" s="50"/>
      <c r="D153" s="50"/>
      <c r="E153" s="50"/>
      <c r="F153" s="50"/>
      <c r="G153" s="50"/>
      <c r="H153" s="50"/>
      <c r="I153" s="4"/>
    </row>
    <row r="154" spans="3:9">
      <c r="C154" s="50"/>
      <c r="D154" s="50"/>
      <c r="E154" s="50"/>
      <c r="F154" s="50"/>
      <c r="G154" s="50"/>
      <c r="H154" s="50"/>
      <c r="I154" s="4"/>
    </row>
    <row r="155" spans="3:9">
      <c r="C155" s="50"/>
      <c r="D155" s="50"/>
      <c r="E155" s="50"/>
      <c r="F155" s="50"/>
      <c r="G155" s="50"/>
      <c r="H155" s="50"/>
      <c r="I155" s="4"/>
    </row>
    <row r="156" spans="3:9">
      <c r="C156" s="50"/>
      <c r="D156" s="50"/>
      <c r="E156" s="50"/>
      <c r="F156" s="50"/>
      <c r="G156" s="50"/>
      <c r="H156" s="50"/>
      <c r="I156" s="4"/>
    </row>
    <row r="157" spans="3:9">
      <c r="C157" s="50"/>
      <c r="D157" s="50"/>
      <c r="E157" s="50"/>
      <c r="F157" s="50"/>
      <c r="G157" s="50"/>
      <c r="H157" s="50"/>
      <c r="I157" s="4"/>
    </row>
    <row r="158" spans="3:9">
      <c r="C158" s="50"/>
      <c r="D158" s="50"/>
      <c r="E158" s="50"/>
      <c r="F158" s="50"/>
      <c r="G158" s="50"/>
      <c r="H158" s="50"/>
      <c r="I158" s="4"/>
    </row>
    <row r="159" spans="3:9">
      <c r="C159" s="50"/>
      <c r="D159" s="50"/>
      <c r="E159" s="50"/>
      <c r="F159" s="50"/>
      <c r="G159" s="50"/>
      <c r="H159" s="50"/>
      <c r="I159" s="4"/>
    </row>
    <row r="160" spans="3:9">
      <c r="C160" s="50"/>
      <c r="D160" s="50"/>
      <c r="E160" s="50"/>
      <c r="F160" s="50"/>
      <c r="G160" s="50"/>
      <c r="H160" s="50"/>
      <c r="I160" s="4"/>
    </row>
    <row r="161" spans="3:9">
      <c r="C161" s="50"/>
      <c r="D161" s="50"/>
      <c r="E161" s="50"/>
      <c r="F161" s="50"/>
      <c r="G161" s="50"/>
      <c r="H161" s="50"/>
      <c r="I161" s="4"/>
    </row>
    <row r="162" spans="3:9">
      <c r="C162" s="50"/>
      <c r="D162" s="50"/>
      <c r="E162" s="50"/>
      <c r="F162" s="50"/>
      <c r="G162" s="50"/>
      <c r="H162" s="50"/>
      <c r="I162" s="4"/>
    </row>
    <row r="163" spans="3:9">
      <c r="C163" s="50"/>
      <c r="D163" s="50"/>
      <c r="E163" s="50"/>
      <c r="F163" s="50"/>
      <c r="G163" s="50"/>
      <c r="H163" s="50"/>
      <c r="I163" s="4"/>
    </row>
    <row r="164" spans="3:9">
      <c r="C164" s="50"/>
      <c r="D164" s="50"/>
      <c r="E164" s="50"/>
      <c r="F164" s="50"/>
      <c r="G164" s="50"/>
      <c r="H164" s="50"/>
      <c r="I164" s="4"/>
    </row>
    <row r="165" spans="3:9">
      <c r="C165" s="50"/>
      <c r="D165" s="50"/>
      <c r="E165" s="50"/>
      <c r="F165" s="50"/>
      <c r="G165" s="50"/>
      <c r="H165" s="50"/>
      <c r="I165" s="4"/>
    </row>
    <row r="166" spans="3:9">
      <c r="C166" s="50"/>
      <c r="D166" s="50"/>
      <c r="E166" s="50"/>
      <c r="F166" s="50"/>
      <c r="G166" s="50"/>
      <c r="H166" s="50"/>
      <c r="I166" s="4"/>
    </row>
    <row r="167" spans="3:9">
      <c r="C167" s="50"/>
      <c r="D167" s="50"/>
      <c r="E167" s="50"/>
      <c r="F167" s="50"/>
      <c r="G167" s="50"/>
      <c r="H167" s="50"/>
      <c r="I167" s="4"/>
    </row>
    <row r="168" spans="3:9">
      <c r="C168" s="50"/>
      <c r="D168" s="50"/>
      <c r="E168" s="50"/>
      <c r="F168" s="50"/>
      <c r="G168" s="50"/>
      <c r="H168" s="50"/>
      <c r="I168" s="4"/>
    </row>
    <row r="169" spans="3:9">
      <c r="C169" s="50"/>
      <c r="D169" s="50"/>
      <c r="E169" s="50"/>
      <c r="F169" s="50"/>
      <c r="G169" s="50"/>
      <c r="H169" s="50"/>
      <c r="I169" s="4"/>
    </row>
    <row r="170" spans="3:9">
      <c r="C170" s="50"/>
      <c r="D170" s="50"/>
      <c r="E170" s="50"/>
      <c r="F170" s="50"/>
      <c r="G170" s="50"/>
      <c r="H170" s="50"/>
      <c r="I170" s="4"/>
    </row>
    <row r="171" spans="3:9">
      <c r="C171" s="50"/>
      <c r="D171" s="50"/>
      <c r="E171" s="50"/>
      <c r="F171" s="50"/>
      <c r="G171" s="50"/>
      <c r="H171" s="50"/>
      <c r="I171" s="4"/>
    </row>
    <row r="172" spans="3:9">
      <c r="C172" s="50"/>
      <c r="D172" s="50"/>
      <c r="E172" s="50"/>
      <c r="F172" s="50"/>
      <c r="G172" s="50"/>
      <c r="H172" s="50"/>
      <c r="I172" s="4"/>
    </row>
    <row r="173" spans="3:9">
      <c r="C173" s="50"/>
      <c r="D173" s="50"/>
      <c r="E173" s="50"/>
      <c r="F173" s="50"/>
      <c r="G173" s="50"/>
      <c r="H173" s="50"/>
      <c r="I173" s="4"/>
    </row>
    <row r="174" spans="3:9">
      <c r="C174" s="50"/>
      <c r="D174" s="50"/>
      <c r="E174" s="50"/>
      <c r="F174" s="50"/>
      <c r="G174" s="50"/>
      <c r="H174" s="50"/>
      <c r="I174" s="4"/>
    </row>
    <row r="175" spans="3:9">
      <c r="C175" s="50"/>
      <c r="D175" s="50"/>
      <c r="E175" s="50"/>
      <c r="F175" s="50"/>
      <c r="G175" s="50"/>
      <c r="H175" s="50"/>
      <c r="I175" s="4"/>
    </row>
    <row r="176" spans="3:9">
      <c r="C176" s="50"/>
      <c r="D176" s="50"/>
      <c r="E176" s="50"/>
      <c r="F176" s="50"/>
      <c r="G176" s="50"/>
      <c r="H176" s="50"/>
      <c r="I176" s="4"/>
    </row>
    <row r="177" spans="3:9">
      <c r="C177" s="50"/>
      <c r="D177" s="50"/>
      <c r="E177" s="50"/>
      <c r="F177" s="50"/>
      <c r="G177" s="50"/>
      <c r="H177" s="50"/>
      <c r="I177" s="4"/>
    </row>
    <row r="178" spans="3:9">
      <c r="C178" s="50"/>
      <c r="D178" s="50"/>
      <c r="E178" s="50"/>
      <c r="F178" s="50"/>
      <c r="G178" s="50"/>
      <c r="H178" s="50"/>
      <c r="I178" s="4"/>
    </row>
    <row r="179" spans="3:9">
      <c r="C179" s="50"/>
      <c r="D179" s="50"/>
      <c r="E179" s="50"/>
      <c r="F179" s="50"/>
      <c r="G179" s="50"/>
      <c r="H179" s="50"/>
      <c r="I179" s="4"/>
    </row>
    <row r="180" spans="3:9">
      <c r="C180" s="50"/>
      <c r="D180" s="50"/>
      <c r="E180" s="50"/>
      <c r="F180" s="50"/>
      <c r="G180" s="50"/>
      <c r="H180" s="50"/>
      <c r="I180" s="4"/>
    </row>
    <row r="181" spans="3:9">
      <c r="C181" s="50"/>
      <c r="D181" s="50"/>
      <c r="E181" s="50"/>
      <c r="F181" s="50"/>
      <c r="G181" s="50"/>
      <c r="H181" s="50"/>
      <c r="I181" s="4"/>
    </row>
    <row r="182" spans="3:9">
      <c r="C182" s="50"/>
      <c r="D182" s="50"/>
      <c r="E182" s="50"/>
      <c r="F182" s="50"/>
      <c r="G182" s="50"/>
      <c r="H182" s="50"/>
      <c r="I182" s="4"/>
    </row>
    <row r="183" spans="3:9">
      <c r="C183" s="50"/>
      <c r="D183" s="50"/>
      <c r="E183" s="50"/>
      <c r="F183" s="50"/>
      <c r="G183" s="50"/>
      <c r="H183" s="50"/>
      <c r="I183" s="4"/>
    </row>
    <row r="184" spans="3:9">
      <c r="C184" s="50"/>
      <c r="D184" s="50"/>
      <c r="E184" s="50"/>
      <c r="F184" s="50"/>
      <c r="G184" s="50"/>
      <c r="H184" s="50"/>
      <c r="I184" s="4"/>
    </row>
    <row r="185" spans="3:9">
      <c r="C185" s="50"/>
      <c r="D185" s="50"/>
      <c r="E185" s="50"/>
      <c r="F185" s="50"/>
      <c r="G185" s="50"/>
      <c r="H185" s="50"/>
      <c r="I185" s="4"/>
    </row>
    <row r="186" spans="3:9">
      <c r="C186" s="50"/>
      <c r="D186" s="50"/>
      <c r="E186" s="50"/>
      <c r="F186" s="50"/>
      <c r="G186" s="50"/>
      <c r="H186" s="50"/>
      <c r="I186" s="4"/>
    </row>
    <row r="187" spans="3:9">
      <c r="C187" s="50"/>
      <c r="D187" s="50"/>
      <c r="E187" s="50"/>
      <c r="F187" s="50"/>
      <c r="G187" s="50"/>
      <c r="H187" s="50"/>
      <c r="I187" s="4"/>
    </row>
    <row r="188" spans="3:9">
      <c r="C188" s="50"/>
      <c r="D188" s="50"/>
      <c r="E188" s="50"/>
      <c r="F188" s="50"/>
      <c r="G188" s="50"/>
      <c r="H188" s="50"/>
      <c r="I188" s="4"/>
    </row>
    <row r="189" spans="3:9">
      <c r="C189" s="50"/>
      <c r="D189" s="50"/>
      <c r="E189" s="50"/>
      <c r="F189" s="50"/>
      <c r="G189" s="50"/>
      <c r="H189" s="50"/>
      <c r="I189" s="4"/>
    </row>
    <row r="190" spans="3:9">
      <c r="C190" s="50"/>
      <c r="D190" s="50"/>
      <c r="E190" s="50"/>
      <c r="F190" s="50"/>
      <c r="G190" s="50"/>
      <c r="H190" s="50"/>
      <c r="I190" s="4"/>
    </row>
    <row r="191" spans="3:9">
      <c r="C191" s="50"/>
      <c r="D191" s="50"/>
      <c r="E191" s="50"/>
      <c r="F191" s="50"/>
      <c r="G191" s="50"/>
      <c r="H191" s="50"/>
      <c r="I191" s="4"/>
    </row>
    <row r="192" spans="3:9">
      <c r="C192" s="50"/>
      <c r="D192" s="50"/>
      <c r="E192" s="50"/>
      <c r="F192" s="50"/>
      <c r="G192" s="50"/>
      <c r="H192" s="50"/>
      <c r="I192" s="4"/>
    </row>
    <row r="193" spans="3:9">
      <c r="C193" s="50"/>
      <c r="D193" s="50"/>
      <c r="E193" s="50"/>
      <c r="F193" s="50"/>
      <c r="G193" s="50"/>
      <c r="H193" s="50"/>
      <c r="I193" s="4"/>
    </row>
    <row r="194" spans="3:9">
      <c r="C194" s="50"/>
      <c r="D194" s="50"/>
      <c r="E194" s="50"/>
      <c r="F194" s="50"/>
      <c r="G194" s="50"/>
      <c r="H194" s="50"/>
      <c r="I194" s="4"/>
    </row>
    <row r="195" spans="3:9">
      <c r="C195" s="50"/>
      <c r="D195" s="50"/>
      <c r="E195" s="50"/>
      <c r="F195" s="50"/>
      <c r="G195" s="50"/>
      <c r="H195" s="50"/>
      <c r="I195" s="4"/>
    </row>
    <row r="196" spans="3:9">
      <c r="C196" s="50"/>
      <c r="D196" s="50"/>
      <c r="E196" s="50"/>
      <c r="F196" s="50"/>
      <c r="G196" s="50"/>
      <c r="H196" s="50"/>
      <c r="I196" s="4"/>
    </row>
    <row r="197" spans="3:9">
      <c r="C197" s="50"/>
      <c r="D197" s="50"/>
      <c r="E197" s="50"/>
      <c r="F197" s="50"/>
      <c r="G197" s="50"/>
      <c r="H197" s="50"/>
      <c r="I197" s="4"/>
    </row>
    <row r="198" spans="3:9">
      <c r="C198" s="50"/>
      <c r="D198" s="50"/>
      <c r="E198" s="50"/>
      <c r="F198" s="50"/>
      <c r="G198" s="50"/>
      <c r="H198" s="50"/>
      <c r="I198" s="4"/>
    </row>
    <row r="199" spans="3:9">
      <c r="C199" s="50"/>
      <c r="D199" s="50"/>
      <c r="E199" s="50"/>
      <c r="F199" s="50"/>
      <c r="G199" s="50"/>
      <c r="H199" s="50"/>
      <c r="I199" s="4"/>
    </row>
    <row r="200" spans="3:9">
      <c r="C200" s="50"/>
      <c r="D200" s="50"/>
      <c r="E200" s="50"/>
      <c r="F200" s="50"/>
      <c r="G200" s="50"/>
      <c r="H200" s="50"/>
      <c r="I200" s="4"/>
    </row>
    <row r="201" spans="3:9">
      <c r="C201" s="50"/>
      <c r="D201" s="50"/>
      <c r="E201" s="50"/>
      <c r="F201" s="50"/>
      <c r="G201" s="50"/>
      <c r="H201" s="50"/>
      <c r="I201" s="4"/>
    </row>
    <row r="202" spans="3:9">
      <c r="C202" s="50"/>
      <c r="D202" s="50"/>
      <c r="E202" s="50"/>
      <c r="F202" s="50"/>
      <c r="G202" s="50"/>
      <c r="H202" s="50"/>
      <c r="I202" s="4"/>
    </row>
    <row r="203" spans="3:9">
      <c r="C203" s="50"/>
      <c r="D203" s="50"/>
      <c r="E203" s="50"/>
      <c r="F203" s="50"/>
      <c r="G203" s="50"/>
      <c r="H203" s="50"/>
      <c r="I203" s="4"/>
    </row>
    <row r="204" spans="3:9">
      <c r="C204" s="50"/>
      <c r="D204" s="50"/>
      <c r="E204" s="50"/>
      <c r="F204" s="50"/>
      <c r="G204" s="50"/>
      <c r="H204" s="50"/>
      <c r="I204" s="4"/>
    </row>
    <row r="205" spans="3:9">
      <c r="C205" s="50"/>
      <c r="D205" s="50"/>
      <c r="E205" s="50"/>
      <c r="F205" s="50"/>
      <c r="G205" s="50"/>
      <c r="H205" s="50"/>
      <c r="I205" s="4"/>
    </row>
    <row r="206" spans="3:9">
      <c r="C206" s="50"/>
      <c r="D206" s="50"/>
      <c r="E206" s="50"/>
      <c r="F206" s="50"/>
      <c r="G206" s="50"/>
      <c r="H206" s="50"/>
      <c r="I206" s="4"/>
    </row>
    <row r="207" spans="3:9">
      <c r="C207" s="50"/>
      <c r="D207" s="50"/>
      <c r="E207" s="50"/>
      <c r="F207" s="50"/>
      <c r="G207" s="50"/>
      <c r="H207" s="50"/>
      <c r="I207" s="4"/>
    </row>
    <row r="208" spans="3:9">
      <c r="C208" s="50"/>
      <c r="D208" s="50"/>
      <c r="E208" s="50"/>
      <c r="F208" s="50"/>
      <c r="G208" s="50"/>
      <c r="H208" s="50"/>
      <c r="I208" s="4"/>
    </row>
    <row r="209" spans="3:9">
      <c r="C209" s="50"/>
      <c r="D209" s="50"/>
      <c r="E209" s="50"/>
      <c r="F209" s="50"/>
      <c r="G209" s="50"/>
      <c r="H209" s="50"/>
      <c r="I209" s="4"/>
    </row>
    <row r="210" spans="3:9">
      <c r="C210" s="50"/>
      <c r="D210" s="50"/>
      <c r="E210" s="50"/>
      <c r="F210" s="50"/>
      <c r="G210" s="50"/>
      <c r="H210" s="50"/>
      <c r="I210" s="4"/>
    </row>
    <row r="211" spans="3:9">
      <c r="C211" s="50"/>
      <c r="D211" s="50"/>
      <c r="E211" s="50"/>
      <c r="F211" s="50"/>
      <c r="G211" s="50"/>
      <c r="H211" s="50"/>
      <c r="I211" s="4"/>
    </row>
    <row r="212" spans="3:9">
      <c r="C212" s="50"/>
      <c r="D212" s="50"/>
      <c r="E212" s="50"/>
      <c r="F212" s="50"/>
      <c r="G212" s="50"/>
      <c r="H212" s="50"/>
      <c r="I212" s="4"/>
    </row>
    <row r="213" spans="3:9">
      <c r="C213" s="50"/>
      <c r="D213" s="50"/>
      <c r="E213" s="50"/>
      <c r="F213" s="50"/>
      <c r="G213" s="50"/>
      <c r="H213" s="50"/>
      <c r="I213" s="4"/>
    </row>
    <row r="214" spans="3:9">
      <c r="C214" s="50"/>
      <c r="D214" s="50"/>
      <c r="E214" s="50"/>
      <c r="F214" s="50"/>
      <c r="G214" s="50"/>
      <c r="H214" s="50"/>
      <c r="I214" s="4"/>
    </row>
    <row r="215" spans="3:9">
      <c r="C215" s="50"/>
      <c r="D215" s="50"/>
      <c r="E215" s="50"/>
      <c r="F215" s="50"/>
      <c r="G215" s="50"/>
      <c r="H215" s="50"/>
      <c r="I215" s="4"/>
    </row>
    <row r="216" spans="3:9">
      <c r="C216" s="50"/>
      <c r="D216" s="50"/>
      <c r="E216" s="50"/>
      <c r="F216" s="50"/>
      <c r="G216" s="50"/>
      <c r="H216" s="50"/>
      <c r="I216" s="4"/>
    </row>
    <row r="217" spans="3:9">
      <c r="C217" s="50"/>
      <c r="D217" s="50"/>
      <c r="E217" s="50"/>
      <c r="F217" s="50"/>
      <c r="G217" s="50"/>
      <c r="H217" s="50"/>
      <c r="I217" s="4"/>
    </row>
    <row r="218" spans="3:9">
      <c r="C218" s="50"/>
      <c r="D218" s="50"/>
      <c r="E218" s="50"/>
      <c r="F218" s="50"/>
      <c r="G218" s="50"/>
      <c r="H218" s="50"/>
      <c r="I218" s="4"/>
    </row>
    <row r="219" spans="3:9">
      <c r="C219" s="50"/>
      <c r="D219" s="50"/>
      <c r="E219" s="50"/>
      <c r="F219" s="50"/>
      <c r="G219" s="50"/>
      <c r="H219" s="50"/>
      <c r="I219" s="4"/>
    </row>
    <row r="220" spans="3:9">
      <c r="C220" s="50"/>
      <c r="D220" s="50"/>
      <c r="E220" s="50"/>
      <c r="F220" s="50"/>
      <c r="G220" s="50"/>
      <c r="H220" s="50"/>
      <c r="I220" s="4"/>
    </row>
    <row r="221" spans="3:9">
      <c r="C221" s="50"/>
      <c r="D221" s="50"/>
      <c r="E221" s="50"/>
      <c r="F221" s="50"/>
      <c r="G221" s="50"/>
      <c r="H221" s="50"/>
      <c r="I221" s="4"/>
    </row>
    <row r="222" spans="3:9">
      <c r="C222" s="50"/>
      <c r="D222" s="50"/>
      <c r="E222" s="50"/>
      <c r="F222" s="50"/>
      <c r="G222" s="50"/>
      <c r="H222" s="50"/>
      <c r="I222" s="4"/>
    </row>
    <row r="223" spans="3:9">
      <c r="C223" s="50"/>
      <c r="D223" s="50"/>
      <c r="E223" s="50"/>
      <c r="F223" s="50"/>
      <c r="G223" s="50"/>
      <c r="H223" s="50"/>
      <c r="I223" s="4"/>
    </row>
    <row r="224" spans="3:9">
      <c r="C224" s="50"/>
      <c r="D224" s="50"/>
      <c r="E224" s="50"/>
      <c r="F224" s="50"/>
      <c r="G224" s="50"/>
      <c r="H224" s="50"/>
      <c r="I224" s="4"/>
    </row>
    <row r="225" spans="3:9">
      <c r="C225" s="50"/>
      <c r="D225" s="50"/>
      <c r="E225" s="50"/>
      <c r="F225" s="50"/>
      <c r="G225" s="50"/>
      <c r="H225" s="50"/>
      <c r="I225" s="4"/>
    </row>
    <row r="226" spans="3:9">
      <c r="C226" s="50"/>
      <c r="D226" s="50"/>
      <c r="E226" s="50"/>
      <c r="F226" s="50"/>
      <c r="G226" s="50"/>
      <c r="H226" s="50"/>
      <c r="I226" s="4"/>
    </row>
    <row r="227" spans="3:9">
      <c r="C227" s="50"/>
      <c r="D227" s="50"/>
      <c r="E227" s="50"/>
      <c r="F227" s="50"/>
      <c r="G227" s="50"/>
      <c r="H227" s="50"/>
      <c r="I227" s="4"/>
    </row>
    <row r="228" spans="3:9">
      <c r="C228" s="50"/>
      <c r="D228" s="50"/>
      <c r="E228" s="50"/>
      <c r="F228" s="50"/>
      <c r="G228" s="50"/>
      <c r="H228" s="50"/>
      <c r="I228" s="4"/>
    </row>
    <row r="229" spans="3:9">
      <c r="C229" s="50"/>
      <c r="D229" s="50"/>
      <c r="E229" s="50"/>
      <c r="F229" s="50"/>
      <c r="G229" s="50"/>
      <c r="H229" s="50"/>
      <c r="I229" s="4"/>
    </row>
    <row r="230" spans="3:9">
      <c r="C230" s="50"/>
      <c r="D230" s="50"/>
      <c r="E230" s="50"/>
      <c r="F230" s="50"/>
      <c r="G230" s="50"/>
      <c r="H230" s="50"/>
      <c r="I230" s="4"/>
    </row>
    <row r="231" spans="3:9">
      <c r="C231" s="50"/>
      <c r="D231" s="50"/>
      <c r="E231" s="50"/>
      <c r="F231" s="50"/>
      <c r="G231" s="50"/>
      <c r="H231" s="50"/>
      <c r="I231" s="4"/>
    </row>
    <row r="232" spans="3:9">
      <c r="C232" s="50"/>
      <c r="D232" s="50"/>
      <c r="E232" s="50"/>
      <c r="F232" s="50"/>
      <c r="G232" s="50"/>
      <c r="H232" s="50"/>
      <c r="I232" s="4"/>
    </row>
    <row r="233" spans="3:9">
      <c r="C233" s="50"/>
      <c r="D233" s="50"/>
      <c r="E233" s="50"/>
      <c r="F233" s="50"/>
      <c r="G233" s="50"/>
      <c r="H233" s="50"/>
      <c r="I233" s="4"/>
    </row>
    <row r="234" spans="3:9">
      <c r="C234" s="50"/>
      <c r="D234" s="50"/>
      <c r="E234" s="50"/>
      <c r="F234" s="50"/>
      <c r="G234" s="50"/>
      <c r="H234" s="50"/>
      <c r="I234" s="4"/>
    </row>
    <row r="235" spans="3:9">
      <c r="C235" s="50"/>
      <c r="D235" s="50"/>
      <c r="E235" s="50"/>
      <c r="F235" s="50"/>
      <c r="G235" s="50"/>
      <c r="H235" s="50"/>
      <c r="I235" s="4"/>
    </row>
    <row r="236" spans="3:9">
      <c r="C236" s="50"/>
      <c r="D236" s="50"/>
      <c r="E236" s="50"/>
      <c r="F236" s="50"/>
      <c r="G236" s="50"/>
      <c r="H236" s="50"/>
      <c r="I236" s="4"/>
    </row>
    <row r="237" spans="3:9">
      <c r="C237" s="50"/>
      <c r="D237" s="50"/>
      <c r="E237" s="50"/>
      <c r="F237" s="50"/>
      <c r="G237" s="50"/>
      <c r="H237" s="50"/>
      <c r="I237" s="4"/>
    </row>
    <row r="238" spans="3:9">
      <c r="C238" s="50"/>
      <c r="D238" s="50"/>
      <c r="E238" s="50"/>
      <c r="F238" s="50"/>
      <c r="G238" s="50"/>
      <c r="H238" s="50"/>
      <c r="I238" s="4"/>
    </row>
    <row r="239" spans="3:9">
      <c r="C239" s="50"/>
      <c r="D239" s="50"/>
      <c r="E239" s="50"/>
      <c r="F239" s="50"/>
      <c r="G239" s="50"/>
      <c r="H239" s="50"/>
      <c r="I239" s="4"/>
    </row>
    <row r="240" spans="3:9">
      <c r="C240" s="50"/>
      <c r="D240" s="50"/>
      <c r="E240" s="50"/>
      <c r="F240" s="50"/>
      <c r="G240" s="50"/>
      <c r="H240" s="50"/>
      <c r="I240" s="4"/>
    </row>
    <row r="241" spans="3:9">
      <c r="C241" s="50"/>
      <c r="D241" s="50"/>
      <c r="E241" s="50"/>
      <c r="F241" s="50"/>
      <c r="G241" s="50"/>
      <c r="H241" s="50"/>
      <c r="I241" s="4"/>
    </row>
    <row r="242" spans="3:9">
      <c r="C242" s="50"/>
      <c r="D242" s="50"/>
      <c r="E242" s="50"/>
      <c r="F242" s="50"/>
      <c r="G242" s="50"/>
      <c r="H242" s="50"/>
      <c r="I242" s="4"/>
    </row>
    <row r="243" spans="3:9">
      <c r="C243" s="50"/>
      <c r="D243" s="50"/>
      <c r="E243" s="50"/>
      <c r="F243" s="50"/>
      <c r="G243" s="50"/>
      <c r="H243" s="50"/>
      <c r="I243" s="4"/>
    </row>
    <row r="244" spans="3:9">
      <c r="C244" s="50"/>
      <c r="D244" s="50"/>
      <c r="E244" s="50"/>
      <c r="F244" s="50"/>
      <c r="G244" s="50"/>
      <c r="H244" s="50"/>
      <c r="I244" s="4"/>
    </row>
    <row r="245" spans="3:9">
      <c r="C245" s="50"/>
      <c r="D245" s="50"/>
      <c r="E245" s="50"/>
      <c r="F245" s="50"/>
      <c r="G245" s="50"/>
      <c r="H245" s="50"/>
      <c r="I245" s="4"/>
    </row>
    <row r="246" spans="3:9">
      <c r="C246" s="50"/>
      <c r="D246" s="50"/>
      <c r="E246" s="50"/>
      <c r="F246" s="50"/>
      <c r="G246" s="50"/>
      <c r="H246" s="50"/>
      <c r="I246" s="4"/>
    </row>
    <row r="247" spans="3:9">
      <c r="C247" s="50"/>
      <c r="D247" s="50"/>
      <c r="E247" s="50"/>
      <c r="F247" s="50"/>
      <c r="G247" s="50"/>
      <c r="H247" s="50"/>
      <c r="I247" s="4"/>
    </row>
    <row r="248" spans="3:9">
      <c r="C248" s="50"/>
      <c r="D248" s="50"/>
      <c r="E248" s="50"/>
      <c r="F248" s="50"/>
      <c r="G248" s="50"/>
      <c r="H248" s="50"/>
      <c r="I248" s="4"/>
    </row>
    <row r="249" spans="3:9">
      <c r="C249" s="50"/>
      <c r="D249" s="50"/>
      <c r="E249" s="50"/>
      <c r="F249" s="50"/>
      <c r="G249" s="50"/>
      <c r="H249" s="50"/>
      <c r="I249" s="4"/>
    </row>
    <row r="250" spans="3:9">
      <c r="C250" s="50"/>
      <c r="D250" s="50"/>
      <c r="E250" s="50"/>
      <c r="F250" s="50"/>
      <c r="G250" s="50"/>
      <c r="H250" s="50"/>
      <c r="I250" s="4"/>
    </row>
    <row r="251" spans="3:9">
      <c r="C251" s="50"/>
      <c r="D251" s="50"/>
      <c r="E251" s="50"/>
      <c r="F251" s="50"/>
      <c r="G251" s="50"/>
      <c r="H251" s="50"/>
      <c r="I251" s="4"/>
    </row>
    <row r="252" spans="3:9">
      <c r="C252" s="50"/>
      <c r="D252" s="50"/>
      <c r="E252" s="50"/>
      <c r="F252" s="50"/>
      <c r="G252" s="50"/>
      <c r="H252" s="50"/>
      <c r="I252" s="4"/>
    </row>
    <row r="253" spans="3:9">
      <c r="C253" s="50"/>
      <c r="D253" s="50"/>
      <c r="E253" s="50"/>
      <c r="F253" s="50"/>
      <c r="G253" s="50"/>
      <c r="H253" s="50"/>
      <c r="I253" s="4"/>
    </row>
    <row r="254" spans="3:9">
      <c r="C254" s="50"/>
      <c r="D254" s="50"/>
      <c r="E254" s="50"/>
      <c r="F254" s="50"/>
      <c r="G254" s="50"/>
      <c r="H254" s="50"/>
      <c r="I254" s="4"/>
    </row>
    <row r="255" spans="3:9">
      <c r="C255" s="50"/>
      <c r="D255" s="50"/>
      <c r="E255" s="50"/>
      <c r="F255" s="50"/>
      <c r="G255" s="50"/>
      <c r="H255" s="50"/>
      <c r="I255" s="4"/>
    </row>
    <row r="256" spans="3:9">
      <c r="C256" s="50"/>
      <c r="D256" s="50"/>
      <c r="E256" s="50"/>
      <c r="F256" s="50"/>
      <c r="G256" s="50"/>
      <c r="H256" s="50"/>
      <c r="I256" s="4"/>
    </row>
    <row r="257" spans="3:9">
      <c r="C257" s="50"/>
      <c r="D257" s="50"/>
      <c r="E257" s="50"/>
      <c r="F257" s="50"/>
      <c r="G257" s="50"/>
      <c r="H257" s="50"/>
      <c r="I257" s="4"/>
    </row>
    <row r="258" spans="3:9">
      <c r="C258" s="50"/>
      <c r="D258" s="50"/>
      <c r="E258" s="50"/>
      <c r="F258" s="50"/>
      <c r="G258" s="50"/>
      <c r="H258" s="50"/>
      <c r="I258" s="4"/>
    </row>
    <row r="259" spans="3:9">
      <c r="C259" s="50"/>
      <c r="D259" s="50"/>
      <c r="E259" s="50"/>
      <c r="F259" s="50"/>
      <c r="G259" s="50"/>
      <c r="H259" s="50"/>
      <c r="I259" s="4"/>
    </row>
    <row r="260" spans="3:9">
      <c r="C260" s="50"/>
      <c r="D260" s="50"/>
      <c r="E260" s="50"/>
      <c r="F260" s="50"/>
      <c r="G260" s="50"/>
      <c r="H260" s="50"/>
      <c r="I260" s="4"/>
    </row>
    <row r="261" spans="3:9">
      <c r="C261" s="50"/>
      <c r="D261" s="50"/>
      <c r="E261" s="50"/>
      <c r="F261" s="50"/>
      <c r="G261" s="50"/>
      <c r="H261" s="50"/>
      <c r="I261" s="4"/>
    </row>
    <row r="262" spans="3:9">
      <c r="C262" s="50"/>
      <c r="D262" s="50"/>
      <c r="E262" s="50"/>
      <c r="F262" s="50"/>
      <c r="G262" s="50"/>
      <c r="H262" s="50"/>
      <c r="I262" s="4"/>
    </row>
    <row r="263" spans="3:9">
      <c r="C263" s="50"/>
      <c r="D263" s="50"/>
      <c r="E263" s="50"/>
      <c r="F263" s="50"/>
      <c r="G263" s="50"/>
      <c r="H263" s="50"/>
      <c r="I263" s="4"/>
    </row>
    <row r="264" spans="3:9">
      <c r="C264" s="50"/>
      <c r="D264" s="50"/>
      <c r="E264" s="50"/>
      <c r="F264" s="50"/>
      <c r="G264" s="50"/>
      <c r="H264" s="50"/>
      <c r="I264" s="4"/>
    </row>
    <row r="265" spans="3:9">
      <c r="C265" s="50"/>
      <c r="D265" s="50"/>
      <c r="E265" s="50"/>
      <c r="F265" s="50"/>
      <c r="G265" s="50"/>
      <c r="H265" s="50"/>
      <c r="I265" s="4"/>
    </row>
    <row r="266" spans="3:9">
      <c r="C266" s="50"/>
      <c r="D266" s="50"/>
      <c r="E266" s="50"/>
      <c r="F266" s="50"/>
      <c r="G266" s="50"/>
      <c r="H266" s="50"/>
      <c r="I266" s="4"/>
    </row>
    <row r="267" spans="3:9">
      <c r="C267" s="50"/>
      <c r="D267" s="50"/>
      <c r="E267" s="50"/>
      <c r="F267" s="50"/>
      <c r="G267" s="50"/>
      <c r="H267" s="50"/>
      <c r="I267" s="4"/>
    </row>
    <row r="268" spans="3:9">
      <c r="C268" s="50"/>
      <c r="D268" s="50"/>
      <c r="E268" s="50"/>
      <c r="F268" s="50"/>
      <c r="G268" s="50"/>
      <c r="H268" s="50"/>
      <c r="I268" s="4"/>
    </row>
    <row r="269" spans="3:9">
      <c r="C269" s="50"/>
      <c r="D269" s="50"/>
      <c r="E269" s="50"/>
      <c r="F269" s="50"/>
      <c r="G269" s="50"/>
      <c r="H269" s="50"/>
      <c r="I269" s="4"/>
    </row>
    <row r="270" spans="3:9">
      <c r="C270" s="50"/>
      <c r="D270" s="50"/>
      <c r="E270" s="50"/>
      <c r="F270" s="50"/>
      <c r="G270" s="50"/>
      <c r="H270" s="50"/>
      <c r="I270" s="4"/>
    </row>
    <row r="271" spans="3:9">
      <c r="C271" s="50"/>
      <c r="D271" s="50"/>
      <c r="E271" s="50"/>
      <c r="F271" s="50"/>
      <c r="G271" s="50"/>
      <c r="H271" s="50"/>
      <c r="I271" s="4"/>
    </row>
    <row r="272" spans="3:9">
      <c r="C272" s="50"/>
      <c r="D272" s="50"/>
      <c r="E272" s="50"/>
      <c r="F272" s="50"/>
      <c r="G272" s="50"/>
      <c r="H272" s="50"/>
      <c r="I272" s="4"/>
    </row>
    <row r="273" spans="3:9">
      <c r="C273" s="50"/>
      <c r="D273" s="50"/>
      <c r="E273" s="50"/>
      <c r="F273" s="50"/>
      <c r="G273" s="50"/>
      <c r="H273" s="50"/>
      <c r="I273" s="4"/>
    </row>
  </sheetData>
  <mergeCells count="1">
    <mergeCell ref="C28:H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B06DF672723D46A473C4D0BAE96D9F" ma:contentTypeVersion="10" ma:contentTypeDescription="Crée un document." ma:contentTypeScope="" ma:versionID="e9290236e82d69ee30119c8fb69737f6">
  <xsd:schema xmlns:xsd="http://www.w3.org/2001/XMLSchema" xmlns:xs="http://www.w3.org/2001/XMLSchema" xmlns:p="http://schemas.microsoft.com/office/2006/metadata/properties" xmlns:ns3="437442dd-2d62-4621-8c04-24b2d47efa2e" xmlns:ns4="c772c832-c8c0-4cdf-a8c5-3f5db93ce2f7" targetNamespace="http://schemas.microsoft.com/office/2006/metadata/properties" ma:root="true" ma:fieldsID="f1f802cd849e763701bee18fd0f7f43a" ns3:_="" ns4:_="">
    <xsd:import namespace="437442dd-2d62-4621-8c04-24b2d47efa2e"/>
    <xsd:import namespace="c772c832-c8c0-4cdf-a8c5-3f5db93ce2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7442dd-2d62-4621-8c04-24b2d47ef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2c832-c8c0-4cdf-a8c5-3f5db93ce2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E47F81-8BCF-43CE-AFF4-A357ACA2C2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7442dd-2d62-4621-8c04-24b2d47efa2e"/>
    <ds:schemaRef ds:uri="c772c832-c8c0-4cdf-a8c5-3f5db93ce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C424D1-C45A-4CCA-BF3C-13AC8FAF0B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90AAF9-98F5-43DD-A2ED-ADAD7DC8503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37442dd-2d62-4621-8c04-24b2d47efa2e"/>
    <ds:schemaRef ds:uri="c772c832-c8c0-4cdf-a8c5-3f5db93ce2f7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UL FRMPL</vt:lpstr>
      <vt:lpstr>Experiments HATA too far</vt:lpstr>
      <vt:lpstr>Experiments HATA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HUSSON, ROMAIN</dc:creator>
  <cp:keywords/>
  <dc:description/>
  <cp:lastModifiedBy>Benjamin Lefrère</cp:lastModifiedBy>
  <cp:revision/>
  <dcterms:created xsi:type="dcterms:W3CDTF">2019-11-05T13:53:31Z</dcterms:created>
  <dcterms:modified xsi:type="dcterms:W3CDTF">2020-01-30T14:56:12Z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0x01010083B06DF672723D46A473C4D0BAE96D9F</vt:lpwstr>
  </property>
</Properties>
</file>