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Plan1" sheetId="1" state="visible" r:id="rId2"/>
    <sheet name="Plan2" sheetId="2" state="visible" r:id="rId3"/>
    <sheet name="Plan3" sheetId="3" state="visible" r:id="rId4"/>
    <sheet name="Plan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<sst xmlns="http://schemas.openxmlformats.org/spreadsheetml/2006/main" count="269" uniqueCount="78">
  <si>
    <t xml:space="preserve">Plano VDN LIVE 30 - 30H / 1 TB</t>
  </si>
  <si>
    <t xml:space="preserve">Plano VDN LIVE 100 - 100H / 5 TB</t>
  </si>
  <si>
    <t xml:space="preserve">Plano VDN LIVE 300 - 300H / 30 TB</t>
  </si>
  <si>
    <t xml:space="preserve">Plano VDN LIVE 24x7 - 720H / 60 TB</t>
  </si>
  <si>
    <t xml:space="preserve">Recursos</t>
  </si>
  <si>
    <t xml:space="preserve">Unidade</t>
  </si>
  <si>
    <t xml:space="preserve">Franquia</t>
  </si>
  <si>
    <t xml:space="preserve">Preço Recurso Avulso</t>
  </si>
  <si>
    <t xml:space="preserve">Mensalidade</t>
  </si>
  <si>
    <t xml:space="preserve">Preço Adicional</t>
  </si>
  <si>
    <t xml:space="preserve">Transcodificação LIVE Standard (2 HD / 3 SD)</t>
  </si>
  <si>
    <t xml:space="preserve">minutos</t>
  </si>
  <si>
    <t xml:space="preserve">Transcodificação LIVE +Premium (+1 HD / +2 SD) Customizável</t>
  </si>
  <si>
    <t xml:space="preserve">DVR 2 horas</t>
  </si>
  <si>
    <t xml:space="preserve">Transcodificação VOD Standard (2 HD / 3 SD)</t>
  </si>
  <si>
    <t xml:space="preserve">Transcodificação VOD +Premium (+1 HD / +2 SD) Customizável</t>
  </si>
  <si>
    <t xml:space="preserve">Criptografia (JIT Encryption)</t>
  </si>
  <si>
    <t xml:space="preserve">GB</t>
  </si>
  <si>
    <t xml:space="preserve">CDN HTTP (0 a 10 TB)</t>
  </si>
  <si>
    <t xml:space="preserve">CDN HTTP (11 a 50 TB)</t>
  </si>
  <si>
    <t xml:space="preserve">CDN HTTP (51 a 100 TB)</t>
  </si>
  <si>
    <t xml:space="preserve">CDN HTTP (101 a 250 TB)</t>
  </si>
  <si>
    <t xml:space="preserve">CDN HTTP (251 a 500 TB)</t>
  </si>
  <si>
    <t xml:space="preserve">CDN HTTP (501 a 1PB)</t>
  </si>
  <si>
    <t xml:space="preserve">CDN HTTP (1 a 5 PB)</t>
  </si>
  <si>
    <t xml:space="preserve">CDN HTTP (&gt;5PB)</t>
  </si>
  <si>
    <t xml:space="preserve">CDN HTTPS (0 a 10 TB) (adicional ao HTTP)</t>
  </si>
  <si>
    <t xml:space="preserve">CDN HTTPS (11 a 50 TB) (adicional ao HTTP)</t>
  </si>
  <si>
    <t xml:space="preserve">CDN HTTPS (51 a 100 TB) (adicional ao HTTP)</t>
  </si>
  <si>
    <t xml:space="preserve">CDN HTTPS (101 a 250 TB) (adicional ao HTTP)</t>
  </si>
  <si>
    <t xml:space="preserve">CDN HTTPS (251 a 500 TB) (adicional ao HTTP)</t>
  </si>
  <si>
    <t xml:space="preserve">CDN HTTPS (501 a 1PB) (adicional ao HTTP)</t>
  </si>
  <si>
    <t xml:space="preserve">CDN HTTPS (1 a 5 PB) (adicional ao HTTP)</t>
  </si>
  <si>
    <t xml:space="preserve">CDN HTTPS (&gt;5PB) (adicional ao HTTP)</t>
  </si>
  <si>
    <t xml:space="preserve">Preço Plano por mês</t>
  </si>
  <si>
    <t xml:space="preserve">Plano VDN VOD 30 - 30H / 1 TB</t>
  </si>
  <si>
    <t xml:space="preserve">Plano VDN VOD 100 - 100H / 5 TB</t>
  </si>
  <si>
    <t xml:space="preserve">Plano VDN VOD 300 - 300H / 30 TB</t>
  </si>
  <si>
    <t xml:space="preserve">Plano VDN VOD 500 - 500H / 60 TB</t>
  </si>
  <si>
    <t xml:space="preserve">Plano VDN VOD 1000 - 1000H / 200 TB</t>
  </si>
  <si>
    <t xml:space="preserve">Plano VDN 1 - 1 TB</t>
  </si>
  <si>
    <t xml:space="preserve">Plano VDN 5 - 5 TB</t>
  </si>
  <si>
    <t xml:space="preserve">Plano VDN 30 - 30 TB</t>
  </si>
  <si>
    <t xml:space="preserve">Plano VDN 60 - 60 TB</t>
  </si>
  <si>
    <t xml:space="preserve">Plano VDN 120 - 120 TB</t>
  </si>
  <si>
    <t xml:space="preserve">PLANO DEDICADO 1</t>
  </si>
  <si>
    <t xml:space="preserve">PLANO DEDICADO 2 (H.A)</t>
  </si>
  <si>
    <t xml:space="preserve">PLANO DEDICADO CUSTOM</t>
  </si>
  <si>
    <t xml:space="preserve">[LIVE ou SERVER] 16vCPU / 32 GB RAM / 300 GB</t>
  </si>
  <si>
    <t xml:space="preserve">X</t>
  </si>
  <si>
    <t xml:space="preserve">[DELTA] 16vCPU / 32 GB RAM / 300 GB</t>
  </si>
  <si>
    <t xml:space="preserve">[LIVE ou SERVER] 2 x 16vCPU / 32 GB RAM / 300 GB</t>
  </si>
  <si>
    <t xml:space="preserve">[DELTA] 2 x 16vCPU / 32 GB RAM / 300 GB</t>
  </si>
  <si>
    <t xml:space="preserve">[LIVE ou SERVER] Sizing baseado em demanda do cliente</t>
  </si>
  <si>
    <t xml:space="preserve">[DELTA] Sizing baseado em demanda do cliente</t>
  </si>
  <si>
    <t xml:space="preserve">LIVE</t>
  </si>
  <si>
    <t xml:space="preserve">VOD</t>
  </si>
  <si>
    <t xml:space="preserve">SÓ CDN</t>
  </si>
  <si>
    <t xml:space="preserve">TRANSC. DEDICADO</t>
  </si>
  <si>
    <t xml:space="preserve">Dólar</t>
  </si>
  <si>
    <t xml:space="preserve">Imposto AWS</t>
  </si>
  <si>
    <t xml:space="preserve">Imposto Level 3</t>
  </si>
  <si>
    <t xml:space="preserve">Transcoding Amazon (EUA)</t>
  </si>
  <si>
    <t xml:space="preserve">Transcoding Akamai</t>
  </si>
  <si>
    <t xml:space="preserve">Transcoding Level 3</t>
  </si>
  <si>
    <t xml:space="preserve">Live</t>
  </si>
  <si>
    <t xml:space="preserve">USD S/I</t>
  </si>
  <si>
    <t xml:space="preserve">R$ C/I</t>
  </si>
  <si>
    <t xml:space="preserve">USD</t>
  </si>
  <si>
    <t xml:space="preserve">R$</t>
  </si>
  <si>
    <t xml:space="preserve">SD por minuto</t>
  </si>
  <si>
    <t xml:space="preserve">HD por minuto</t>
  </si>
  <si>
    <t xml:space="preserve">Audio</t>
  </si>
  <si>
    <t xml:space="preserve">DVR (por hora/mês)</t>
  </si>
  <si>
    <t xml:space="preserve">Preço minuto para Standard (2HD + 3 SD)</t>
  </si>
  <si>
    <t xml:space="preserve">Preço minuto para Premium (+1 HD + +2 SD)</t>
  </si>
  <si>
    <t xml:space="preserve">Preço hora para Standard</t>
  </si>
  <si>
    <t xml:space="preserve">Preço hora adicional Premium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</si>
</sst>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&quot;R$ &quot;#,##0.000&quot; por minuto&quot;"/>
    <numFmt numFmtId="166" formatCode="&quot;R$ &quot;#,##0.00"/>
    <numFmt numFmtId="167" formatCode="&quot;R$ &quot;#,##0.00&quot; por minuto&quot;"/>
    <numFmt numFmtId="168" formatCode="&quot;R$ &quot;#,##0.00&quot; por GB&quot;"/>
    <numFmt numFmtId="169" formatCode="0.00%"/>
    <numFmt numFmtId="170" formatCode="[$USD]\ #,##0.0000"/>
    <numFmt numFmtId="171" formatCode="&quot;R$ &quot;#,##0.0000"/>
    <numFmt numFmtId="172" formatCode="[$USD]\ 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F6228"/>
        <bgColor rgb="FF333300"/>
      </patternFill>
    </fill>
    <fill>
      <patternFill patternType="solid">
        <fgColor rgb="FF77933C"/>
        <bgColor rgb="FF808080"/>
      </patternFill>
    </fill>
    <fill>
      <patternFill patternType="solid">
        <fgColor rgb="FF4F81BD"/>
        <bgColor rgb="FF808080"/>
      </patternFill>
    </fill>
    <fill>
      <patternFill patternType="solid">
        <fgColor rgb="FF1F497D"/>
        <bgColor rgb="FF003366"/>
      </patternFill>
    </fill>
    <fill>
      <patternFill patternType="solid">
        <fgColor rgb="FFE46C0A"/>
        <bgColor rgb="FFFF9900"/>
      </patternFill>
    </fill>
    <fill>
      <patternFill patternType="solid">
        <fgColor rgb="FF984807"/>
        <bgColor rgb="FF99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69696"/>
      <rgbColor rgb="FF003366"/>
      <rgbColor rgb="FF339966"/>
      <rgbColor rgb="FF003300"/>
      <rgbColor rgb="FF333300"/>
      <rgbColor rgb="FF984807"/>
      <rgbColor rgb="FF993366"/>
      <rgbColor rgb="FF1F497D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95" zoomScaleNormal="95" zoomScalePageLayoutView="100" workbookViewId="0">
      <selection pane="topLeft" activeCell="E61" activeCellId="0" sqref="E61"/>
    </sheetView>
  </sheetViews>
  <sheetFormatPr defaultRowHeight="15"/>
  <cols>
    <col collapsed="false" hidden="false" max="1" min="1" style="0" width="60.7448979591837"/>
    <col collapsed="false" hidden="false" max="2" min="2" style="0" width="16.469387755102"/>
    <col collapsed="false" hidden="false" max="3" min="3" style="0" width="11.4744897959184"/>
    <col collapsed="false" hidden="false" max="4" min="4" style="0" width="26.7295918367347"/>
    <col collapsed="false" hidden="false" max="5" min="5" style="0" width="15.7959183673469"/>
    <col collapsed="false" hidden="false" max="6" min="6" style="0" width="20.25"/>
    <col collapsed="false" hidden="false" max="7" min="7" style="0" width="14.0408163265306"/>
    <col collapsed="false" hidden="false" max="8" min="8" style="0" width="28.3469387755102"/>
    <col collapsed="false" hidden="false" max="9" min="9" style="0" width="14.5816326530612"/>
    <col collapsed="false" hidden="false" max="10" min="10" style="0" width="19.4387755102041"/>
    <col collapsed="false" hidden="false" max="11" min="11" style="0" width="11.4744897959184"/>
    <col collapsed="false" hidden="false" max="12" min="12" style="0" width="26.7295918367347"/>
    <col collapsed="false" hidden="false" max="13" min="13" style="0" width="15.7959183673469"/>
    <col collapsed="false" hidden="false" max="14" min="14" style="0" width="20.25"/>
    <col collapsed="false" hidden="false" max="15" min="15" style="0" width="12.1479591836735"/>
    <col collapsed="false" hidden="false" max="16" min="16" style="0" width="28.3469387755102"/>
    <col collapsed="false" hidden="false" max="17" min="17" style="0" width="16.7397959183673"/>
    <col collapsed="false" hidden="false" max="18" min="18" style="0" width="20.5204081632653"/>
    <col collapsed="false" hidden="false" max="19" min="19" style="0" width="12.1479591836735"/>
    <col collapsed="false" hidden="false" max="20" min="20" style="0" width="28.3469387755102"/>
    <col collapsed="false" hidden="false" max="21" min="21" style="0" width="16.7397959183673"/>
    <col collapsed="false" hidden="false" max="22" min="22" style="0" width="20.5204081632653"/>
    <col collapsed="false" hidden="false" max="23" min="23" style="0" width="11.4744897959184"/>
    <col collapsed="false" hidden="false" max="24" min="24" style="0" width="26.7295918367347"/>
    <col collapsed="false" hidden="false" max="25" min="25" style="0" width="15.7959183673469"/>
    <col collapsed="false" hidden="false" max="26" min="26" style="0" width="19.4387755102041"/>
    <col collapsed="false" hidden="false" max="1025" min="27" style="0" width="8.50510204081633"/>
  </cols>
  <sheetData>
    <row r="1" customFormat="false" ht="15" hidden="false" customHeight="false" outlineLevel="0" collapsed="false">
      <c r="A1" s="1"/>
      <c r="B1" s="1"/>
      <c r="C1" s="2" t="s">
        <v>0</v>
      </c>
      <c r="D1" s="2"/>
      <c r="E1" s="2"/>
      <c r="F1" s="2"/>
      <c r="G1" s="3" t="s">
        <v>1</v>
      </c>
      <c r="H1" s="3"/>
      <c r="I1" s="3"/>
      <c r="J1" s="3"/>
      <c r="K1" s="2" t="s">
        <v>2</v>
      </c>
      <c r="L1" s="2"/>
      <c r="M1" s="2"/>
      <c r="N1" s="2"/>
      <c r="O1" s="3" t="s">
        <v>3</v>
      </c>
      <c r="P1" s="3"/>
      <c r="Q1" s="3"/>
      <c r="R1" s="3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6</v>
      </c>
      <c r="H2" s="3" t="s">
        <v>7</v>
      </c>
      <c r="I2" s="3" t="s">
        <v>8</v>
      </c>
      <c r="J2" s="3" t="s">
        <v>9</v>
      </c>
      <c r="K2" s="2" t="s">
        <v>6</v>
      </c>
      <c r="L2" s="2" t="s">
        <v>7</v>
      </c>
      <c r="M2" s="2" t="s">
        <v>8</v>
      </c>
      <c r="N2" s="2" t="s">
        <v>9</v>
      </c>
      <c r="O2" s="3" t="s">
        <v>6</v>
      </c>
      <c r="P2" s="3" t="s">
        <v>7</v>
      </c>
      <c r="Q2" s="3" t="s">
        <v>8</v>
      </c>
      <c r="R2" s="3" t="s">
        <v>9</v>
      </c>
    </row>
    <row r="3" customFormat="false" ht="15" hidden="false" customHeight="false" outlineLevel="0" collapsed="false">
      <c r="A3" s="4" t="s">
        <v>10</v>
      </c>
      <c r="B3" s="5" t="s">
        <v>11</v>
      </c>
      <c r="C3" s="6" t="n">
        <f aca="false">30*60</f>
        <v>1800</v>
      </c>
      <c r="D3" s="7" t="n">
        <v>0.1</v>
      </c>
      <c r="E3" s="8" t="n">
        <f aca="false">C3*D3*0.9</f>
        <v>162</v>
      </c>
      <c r="F3" s="9" t="n">
        <f aca="false">D3*1.2</f>
        <v>0.12</v>
      </c>
      <c r="G3" s="6" t="n">
        <f aca="false">100*60</f>
        <v>6000</v>
      </c>
      <c r="H3" s="9" t="n">
        <f aca="false">D3*0.9</f>
        <v>0.09</v>
      </c>
      <c r="I3" s="8" t="n">
        <f aca="false">G3*H3</f>
        <v>540</v>
      </c>
      <c r="J3" s="9" t="n">
        <f aca="false">H3*1.2</f>
        <v>0.108</v>
      </c>
      <c r="K3" s="6" t="n">
        <f aca="false">300*60</f>
        <v>18000</v>
      </c>
      <c r="L3" s="9" t="n">
        <f aca="false">D3*0.8</f>
        <v>0.08</v>
      </c>
      <c r="M3" s="8" t="n">
        <f aca="false">K3*L3</f>
        <v>1440</v>
      </c>
      <c r="N3" s="9" t="n">
        <f aca="false">L3*1.2</f>
        <v>0.096</v>
      </c>
      <c r="O3" s="6" t="n">
        <f aca="false">720*60</f>
        <v>43200</v>
      </c>
      <c r="P3" s="9" t="n">
        <f aca="false">D3*0.7</f>
        <v>0.07</v>
      </c>
      <c r="Q3" s="8" t="n">
        <f aca="false">O3*P3</f>
        <v>3024</v>
      </c>
      <c r="R3" s="9" t="n">
        <f aca="false">P3*1.2</f>
        <v>0.084</v>
      </c>
      <c r="T3" s="10"/>
    </row>
    <row r="4" customFormat="false" ht="15" hidden="false" customHeight="false" outlineLevel="0" collapsed="false">
      <c r="A4" s="4" t="s">
        <v>12</v>
      </c>
      <c r="B4" s="5" t="s">
        <v>11</v>
      </c>
      <c r="C4" s="6" t="n">
        <v>0</v>
      </c>
      <c r="D4" s="7" t="n">
        <v>0.04</v>
      </c>
      <c r="E4" s="8" t="n">
        <f aca="false">C4*D4</f>
        <v>0</v>
      </c>
      <c r="F4" s="9" t="n">
        <f aca="false">D4*1.2</f>
        <v>0.048</v>
      </c>
      <c r="G4" s="6" t="n">
        <v>0</v>
      </c>
      <c r="H4" s="9" t="n">
        <f aca="false">D4*0.9</f>
        <v>0.036</v>
      </c>
      <c r="I4" s="8" t="n">
        <f aca="false">G4*H4</f>
        <v>0</v>
      </c>
      <c r="J4" s="9" t="n">
        <f aca="false">H4*1.2</f>
        <v>0.0432</v>
      </c>
      <c r="K4" s="6" t="n">
        <v>0</v>
      </c>
      <c r="L4" s="9" t="n">
        <f aca="false">D4*0.8</f>
        <v>0.032</v>
      </c>
      <c r="M4" s="8" t="n">
        <f aca="false">K4*L4</f>
        <v>0</v>
      </c>
      <c r="N4" s="9" t="n">
        <f aca="false">L4*1.2</f>
        <v>0.0384</v>
      </c>
      <c r="O4" s="6" t="n">
        <v>0</v>
      </c>
      <c r="P4" s="9" t="n">
        <f aca="false">H4*0.8</f>
        <v>0.0288</v>
      </c>
      <c r="Q4" s="8" t="n">
        <f aca="false">O4*P4</f>
        <v>0</v>
      </c>
      <c r="R4" s="9" t="n">
        <f aca="false">P4*1.2</f>
        <v>0.03456</v>
      </c>
    </row>
    <row r="5" customFormat="false" ht="15" hidden="false" customHeight="false" outlineLevel="0" collapsed="false">
      <c r="A5" s="4" t="s">
        <v>13</v>
      </c>
      <c r="B5" s="11" t="s">
        <v>11</v>
      </c>
      <c r="C5" s="6" t="n">
        <v>0</v>
      </c>
      <c r="D5" s="7" t="n">
        <v>0.015</v>
      </c>
      <c r="E5" s="8" t="n">
        <f aca="false">C5*D5</f>
        <v>0</v>
      </c>
      <c r="F5" s="9" t="n">
        <f aca="false">D5*1.2</f>
        <v>0.018</v>
      </c>
      <c r="G5" s="6" t="n">
        <v>0</v>
      </c>
      <c r="H5" s="9" t="n">
        <f aca="false">D5*0.9</f>
        <v>0.0135</v>
      </c>
      <c r="I5" s="8" t="n">
        <f aca="false">G5*H5</f>
        <v>0</v>
      </c>
      <c r="J5" s="9" t="n">
        <f aca="false">H5*1.2</f>
        <v>0.0162</v>
      </c>
      <c r="K5" s="6" t="n">
        <v>0</v>
      </c>
      <c r="L5" s="9" t="n">
        <f aca="false">D5*0.8</f>
        <v>0.012</v>
      </c>
      <c r="M5" s="8" t="n">
        <f aca="false">K5*L5</f>
        <v>0</v>
      </c>
      <c r="N5" s="9" t="n">
        <f aca="false">L5*1.2</f>
        <v>0.0144</v>
      </c>
      <c r="O5" s="6" t="n">
        <v>0</v>
      </c>
      <c r="P5" s="9" t="n">
        <f aca="false">H5*0.8</f>
        <v>0.0108</v>
      </c>
      <c r="Q5" s="8" t="n">
        <f aca="false">O5*P5</f>
        <v>0</v>
      </c>
      <c r="R5" s="9" t="n">
        <f aca="false">P5*1.2</f>
        <v>0.01296</v>
      </c>
    </row>
    <row r="6" customFormat="false" ht="15" hidden="false" customHeight="false" outlineLevel="0" collapsed="false">
      <c r="A6" s="4" t="s">
        <v>14</v>
      </c>
      <c r="B6" s="6" t="s">
        <v>11</v>
      </c>
      <c r="C6" s="6" t="n">
        <v>0</v>
      </c>
      <c r="D6" s="7" t="n">
        <v>0.01</v>
      </c>
      <c r="E6" s="8" t="n">
        <f aca="false">C6*D6</f>
        <v>0</v>
      </c>
      <c r="F6" s="9" t="n">
        <f aca="false">D6*1.2</f>
        <v>0.012</v>
      </c>
      <c r="G6" s="6" t="n">
        <v>0</v>
      </c>
      <c r="H6" s="9" t="n">
        <f aca="false">D6*0.9</f>
        <v>0.009</v>
      </c>
      <c r="I6" s="8" t="n">
        <f aca="false">G6*H6</f>
        <v>0</v>
      </c>
      <c r="J6" s="9" t="n">
        <f aca="false">H6*1.2</f>
        <v>0.0108</v>
      </c>
      <c r="K6" s="6" t="n">
        <v>0</v>
      </c>
      <c r="L6" s="9" t="n">
        <f aca="false">D6*0.8</f>
        <v>0.008</v>
      </c>
      <c r="M6" s="8" t="n">
        <f aca="false">K6*L6</f>
        <v>0</v>
      </c>
      <c r="N6" s="9" t="n">
        <f aca="false">L6*1.2</f>
        <v>0.0096</v>
      </c>
      <c r="O6" s="6" t="n">
        <v>0</v>
      </c>
      <c r="P6" s="9" t="n">
        <f aca="false">H6*0.8</f>
        <v>0.0072</v>
      </c>
      <c r="Q6" s="8" t="n">
        <f aca="false">O6*P6</f>
        <v>0</v>
      </c>
      <c r="R6" s="9" t="n">
        <f aca="false">P6*1.2</f>
        <v>0.00864</v>
      </c>
    </row>
    <row r="7" customFormat="false" ht="15" hidden="false" customHeight="false" outlineLevel="0" collapsed="false">
      <c r="A7" s="4" t="s">
        <v>15</v>
      </c>
      <c r="B7" s="6" t="s">
        <v>11</v>
      </c>
      <c r="C7" s="6" t="n">
        <v>0</v>
      </c>
      <c r="D7" s="7" t="n">
        <v>0.04</v>
      </c>
      <c r="E7" s="8" t="n">
        <f aca="false">C7*D7</f>
        <v>0</v>
      </c>
      <c r="F7" s="9" t="n">
        <f aca="false">D7*1.2</f>
        <v>0.048</v>
      </c>
      <c r="G7" s="6" t="n">
        <v>0</v>
      </c>
      <c r="H7" s="9" t="n">
        <f aca="false">D7*0.9</f>
        <v>0.036</v>
      </c>
      <c r="I7" s="8" t="n">
        <f aca="false">G7*H7</f>
        <v>0</v>
      </c>
      <c r="J7" s="9" t="n">
        <f aca="false">H7*1.2</f>
        <v>0.0432</v>
      </c>
      <c r="K7" s="6" t="n">
        <v>0</v>
      </c>
      <c r="L7" s="9" t="n">
        <f aca="false">D7*0.8</f>
        <v>0.032</v>
      </c>
      <c r="M7" s="8" t="n">
        <f aca="false">K7*L7</f>
        <v>0</v>
      </c>
      <c r="N7" s="9" t="n">
        <f aca="false">L7*1.2</f>
        <v>0.0384</v>
      </c>
      <c r="O7" s="6" t="n">
        <v>0</v>
      </c>
      <c r="P7" s="9" t="n">
        <f aca="false">H7*0.8</f>
        <v>0.0288</v>
      </c>
      <c r="Q7" s="8" t="n">
        <f aca="false">O7*P7</f>
        <v>0</v>
      </c>
      <c r="R7" s="9" t="n">
        <f aca="false">P7*1.2</f>
        <v>0.03456</v>
      </c>
    </row>
    <row r="8" customFormat="false" ht="15" hidden="false" customHeight="false" outlineLevel="0" collapsed="false">
      <c r="A8" s="4" t="s">
        <v>16</v>
      </c>
      <c r="B8" s="6" t="s">
        <v>17</v>
      </c>
      <c r="C8" s="6" t="n">
        <v>0</v>
      </c>
      <c r="D8" s="12" t="n">
        <v>0.05</v>
      </c>
      <c r="E8" s="8" t="n">
        <f aca="false">C8*D8</f>
        <v>0</v>
      </c>
      <c r="F8" s="13" t="n">
        <f aca="false">D8*1.2</f>
        <v>0.06</v>
      </c>
      <c r="G8" s="6" t="n">
        <v>0</v>
      </c>
      <c r="H8" s="13" t="n">
        <f aca="false">D8*0.9</f>
        <v>0.045</v>
      </c>
      <c r="I8" s="8" t="n">
        <f aca="false">G8*H8</f>
        <v>0</v>
      </c>
      <c r="J8" s="13" t="n">
        <f aca="false">H8*1.2</f>
        <v>0.054</v>
      </c>
      <c r="K8" s="6" t="n">
        <v>0</v>
      </c>
      <c r="L8" s="13" t="n">
        <f aca="false">D8*0.8</f>
        <v>0.04</v>
      </c>
      <c r="M8" s="8" t="n">
        <f aca="false">K8*L8</f>
        <v>0</v>
      </c>
      <c r="N8" s="13" t="n">
        <f aca="false">L8*1.2</f>
        <v>0.048</v>
      </c>
      <c r="O8" s="6" t="n">
        <v>0</v>
      </c>
      <c r="P8" s="13" t="n">
        <f aca="false">H8*0.9</f>
        <v>0.0405</v>
      </c>
      <c r="Q8" s="8" t="n">
        <f aca="false">O8*P8</f>
        <v>0</v>
      </c>
      <c r="R8" s="13" t="n">
        <f aca="false">P8*1.2</f>
        <v>0.0486</v>
      </c>
    </row>
    <row r="9" customFormat="false" ht="15" hidden="false" customHeight="false" outlineLevel="0" collapsed="false">
      <c r="A9" s="4" t="s">
        <v>18</v>
      </c>
      <c r="B9" s="6" t="s">
        <v>17</v>
      </c>
      <c r="C9" s="6" t="n">
        <v>1000</v>
      </c>
      <c r="D9" s="12" t="n">
        <v>0.5</v>
      </c>
      <c r="E9" s="8" t="n">
        <f aca="false">C9*D9*0.9</f>
        <v>450</v>
      </c>
      <c r="F9" s="13" t="n">
        <f aca="false">D9*1.2</f>
        <v>0.6</v>
      </c>
      <c r="G9" s="6" t="n">
        <v>5000</v>
      </c>
      <c r="H9" s="13" t="n">
        <f aca="false">D9*0.97</f>
        <v>0.485</v>
      </c>
      <c r="I9" s="8" t="n">
        <f aca="false">G9*H9</f>
        <v>2425</v>
      </c>
      <c r="J9" s="13" t="n">
        <f aca="false">H9*1.2</f>
        <v>0.582</v>
      </c>
      <c r="K9" s="6" t="n">
        <v>10000</v>
      </c>
      <c r="L9" s="13" t="n">
        <f aca="false">D9*0.94</f>
        <v>0.47</v>
      </c>
      <c r="M9" s="8" t="n">
        <f aca="false">K9*L9</f>
        <v>4700</v>
      </c>
      <c r="N9" s="13" t="n">
        <f aca="false">L9*1.2</f>
        <v>0.564</v>
      </c>
      <c r="O9" s="6" t="n">
        <v>10000</v>
      </c>
      <c r="P9" s="13" t="n">
        <f aca="false">H9*0.9</f>
        <v>0.4365</v>
      </c>
      <c r="Q9" s="8" t="n">
        <f aca="false">O9*P9</f>
        <v>4365</v>
      </c>
      <c r="R9" s="13" t="n">
        <f aca="false">P9*1.2</f>
        <v>0.5238</v>
      </c>
    </row>
    <row r="10" customFormat="false" ht="15" hidden="false" customHeight="false" outlineLevel="0" collapsed="false">
      <c r="A10" s="4" t="s">
        <v>19</v>
      </c>
      <c r="B10" s="6" t="s">
        <v>17</v>
      </c>
      <c r="C10" s="6" t="n">
        <v>0</v>
      </c>
      <c r="D10" s="12" t="n">
        <v>0.45</v>
      </c>
      <c r="E10" s="8" t="n">
        <f aca="false">C10*D10</f>
        <v>0</v>
      </c>
      <c r="F10" s="13" t="n">
        <f aca="false">D10*1.2</f>
        <v>0.54</v>
      </c>
      <c r="G10" s="6" t="n">
        <v>0</v>
      </c>
      <c r="H10" s="13" t="n">
        <f aca="false">D10*0.97</f>
        <v>0.4365</v>
      </c>
      <c r="I10" s="8" t="n">
        <f aca="false">G10*H10</f>
        <v>0</v>
      </c>
      <c r="J10" s="13" t="n">
        <f aca="false">H10*1.2</f>
        <v>0.5238</v>
      </c>
      <c r="K10" s="6" t="n">
        <v>20000</v>
      </c>
      <c r="L10" s="13" t="n">
        <f aca="false">D10*0.94</f>
        <v>0.423</v>
      </c>
      <c r="M10" s="8" t="n">
        <f aca="false">K10*L10</f>
        <v>8460</v>
      </c>
      <c r="N10" s="13" t="n">
        <f aca="false">L10*1.2</f>
        <v>0.5076</v>
      </c>
      <c r="O10" s="6" t="n">
        <v>20000</v>
      </c>
      <c r="P10" s="13" t="n">
        <f aca="false">H10*0.9</f>
        <v>0.39285</v>
      </c>
      <c r="Q10" s="8" t="n">
        <f aca="false">O10*P10</f>
        <v>7857</v>
      </c>
      <c r="R10" s="13" t="n">
        <f aca="false">P10*1.2</f>
        <v>0.47142</v>
      </c>
    </row>
    <row r="11" customFormat="false" ht="15" hidden="false" customHeight="false" outlineLevel="0" collapsed="false">
      <c r="A11" s="4" t="s">
        <v>20</v>
      </c>
      <c r="B11" s="6" t="s">
        <v>17</v>
      </c>
      <c r="C11" s="6" t="n">
        <v>0</v>
      </c>
      <c r="D11" s="12" t="n">
        <v>0.4</v>
      </c>
      <c r="E11" s="8" t="n">
        <f aca="false">C11*D11</f>
        <v>0</v>
      </c>
      <c r="F11" s="13" t="n">
        <f aca="false">D11*1.2</f>
        <v>0.48</v>
      </c>
      <c r="G11" s="6" t="n">
        <v>0</v>
      </c>
      <c r="H11" s="13" t="n">
        <f aca="false">D11*0.97</f>
        <v>0.388</v>
      </c>
      <c r="I11" s="8" t="n">
        <f aca="false">G11*H11</f>
        <v>0</v>
      </c>
      <c r="J11" s="13" t="n">
        <f aca="false">H11*1.2</f>
        <v>0.4656</v>
      </c>
      <c r="K11" s="6" t="n">
        <v>0</v>
      </c>
      <c r="L11" s="13" t="n">
        <f aca="false">D11*0.94</f>
        <v>0.376</v>
      </c>
      <c r="M11" s="8" t="n">
        <f aca="false">K11*L11</f>
        <v>0</v>
      </c>
      <c r="N11" s="13" t="n">
        <f aca="false">L11*1.2</f>
        <v>0.4512</v>
      </c>
      <c r="O11" s="6" t="n">
        <v>30000</v>
      </c>
      <c r="P11" s="13" t="n">
        <f aca="false">H11*0.9</f>
        <v>0.3492</v>
      </c>
      <c r="Q11" s="8" t="n">
        <f aca="false">O11*P11</f>
        <v>10476</v>
      </c>
      <c r="R11" s="13" t="n">
        <f aca="false">P11*1.2</f>
        <v>0.41904</v>
      </c>
    </row>
    <row r="12" customFormat="false" ht="15" hidden="false" customHeight="false" outlineLevel="0" collapsed="false">
      <c r="A12" s="4" t="s">
        <v>21</v>
      </c>
      <c r="B12" s="6" t="s">
        <v>17</v>
      </c>
      <c r="C12" s="6" t="n">
        <v>0</v>
      </c>
      <c r="D12" s="12" t="n">
        <v>0.35</v>
      </c>
      <c r="E12" s="8" t="n">
        <f aca="false">C12*D12</f>
        <v>0</v>
      </c>
      <c r="F12" s="13" t="n">
        <f aca="false">D12*1.2</f>
        <v>0.42</v>
      </c>
      <c r="G12" s="6" t="n">
        <v>0</v>
      </c>
      <c r="H12" s="13" t="n">
        <f aca="false">D12*0.97</f>
        <v>0.3395</v>
      </c>
      <c r="I12" s="8" t="n">
        <f aca="false">G12*H12</f>
        <v>0</v>
      </c>
      <c r="J12" s="13" t="n">
        <f aca="false">H12*1.2</f>
        <v>0.4074</v>
      </c>
      <c r="K12" s="6" t="n">
        <v>0</v>
      </c>
      <c r="L12" s="13" t="n">
        <f aca="false">D12*0.94</f>
        <v>0.329</v>
      </c>
      <c r="M12" s="8" t="n">
        <f aca="false">K12*L12</f>
        <v>0</v>
      </c>
      <c r="N12" s="13" t="n">
        <f aca="false">L12*1.2</f>
        <v>0.3948</v>
      </c>
      <c r="O12" s="6" t="n">
        <v>0</v>
      </c>
      <c r="P12" s="13" t="n">
        <f aca="false">H12*0.9</f>
        <v>0.30555</v>
      </c>
      <c r="Q12" s="8" t="n">
        <f aca="false">O12*P12</f>
        <v>0</v>
      </c>
      <c r="R12" s="13" t="n">
        <f aca="false">P12*1.2</f>
        <v>0.36666</v>
      </c>
    </row>
    <row r="13" customFormat="false" ht="15" hidden="false" customHeight="false" outlineLevel="0" collapsed="false">
      <c r="A13" s="4" t="s">
        <v>22</v>
      </c>
      <c r="B13" s="6" t="s">
        <v>17</v>
      </c>
      <c r="C13" s="6" t="n">
        <v>0</v>
      </c>
      <c r="D13" s="12" t="n">
        <v>0.32</v>
      </c>
      <c r="E13" s="8" t="n">
        <f aca="false">C13*D13</f>
        <v>0</v>
      </c>
      <c r="F13" s="13" t="n">
        <f aca="false">D13*1.2</f>
        <v>0.384</v>
      </c>
      <c r="G13" s="6" t="n">
        <v>0</v>
      </c>
      <c r="H13" s="13" t="n">
        <f aca="false">D13*0.97</f>
        <v>0.3104</v>
      </c>
      <c r="I13" s="8" t="n">
        <f aca="false">G13*H13</f>
        <v>0</v>
      </c>
      <c r="J13" s="13" t="n">
        <f aca="false">H13*1.2</f>
        <v>0.37248</v>
      </c>
      <c r="K13" s="6" t="n">
        <v>0</v>
      </c>
      <c r="L13" s="13" t="n">
        <f aca="false">D13*0.94</f>
        <v>0.3008</v>
      </c>
      <c r="M13" s="8" t="n">
        <f aca="false">K13*L13</f>
        <v>0</v>
      </c>
      <c r="N13" s="13" t="n">
        <f aca="false">L13*1.2</f>
        <v>0.36096</v>
      </c>
      <c r="O13" s="6" t="n">
        <v>0</v>
      </c>
      <c r="P13" s="13" t="n">
        <f aca="false">H13*0.9</f>
        <v>0.27936</v>
      </c>
      <c r="Q13" s="8" t="n">
        <f aca="false">O13*P13</f>
        <v>0</v>
      </c>
      <c r="R13" s="13" t="n">
        <f aca="false">P13*1.2</f>
        <v>0.335232</v>
      </c>
    </row>
    <row r="14" customFormat="false" ht="15" hidden="false" customHeight="false" outlineLevel="0" collapsed="false">
      <c r="A14" s="4" t="s">
        <v>23</v>
      </c>
      <c r="B14" s="6" t="s">
        <v>17</v>
      </c>
      <c r="C14" s="6" t="n">
        <v>0</v>
      </c>
      <c r="D14" s="12" t="n">
        <v>0.3</v>
      </c>
      <c r="E14" s="8" t="n">
        <f aca="false">C14*D14</f>
        <v>0</v>
      </c>
      <c r="F14" s="13" t="n">
        <f aca="false">D14*1.2</f>
        <v>0.36</v>
      </c>
      <c r="G14" s="6" t="n">
        <v>0</v>
      </c>
      <c r="H14" s="13" t="n">
        <f aca="false">D14*0.97</f>
        <v>0.291</v>
      </c>
      <c r="I14" s="8" t="n">
        <f aca="false">G14*H14</f>
        <v>0</v>
      </c>
      <c r="J14" s="13" t="n">
        <f aca="false">H14*1.2</f>
        <v>0.3492</v>
      </c>
      <c r="K14" s="6" t="n">
        <v>0</v>
      </c>
      <c r="L14" s="13" t="n">
        <f aca="false">D14*0.94</f>
        <v>0.282</v>
      </c>
      <c r="M14" s="8" t="n">
        <f aca="false">K14*L14</f>
        <v>0</v>
      </c>
      <c r="N14" s="13" t="n">
        <f aca="false">L14*1.2</f>
        <v>0.3384</v>
      </c>
      <c r="O14" s="6" t="n">
        <v>0</v>
      </c>
      <c r="P14" s="13" t="n">
        <f aca="false">H14*0.9</f>
        <v>0.2619</v>
      </c>
      <c r="Q14" s="8" t="n">
        <f aca="false">O14*P14</f>
        <v>0</v>
      </c>
      <c r="R14" s="13" t="n">
        <f aca="false">P14*1.2</f>
        <v>0.31428</v>
      </c>
    </row>
    <row r="15" customFormat="false" ht="15" hidden="false" customHeight="false" outlineLevel="0" collapsed="false">
      <c r="A15" s="4" t="s">
        <v>24</v>
      </c>
      <c r="B15" s="6" t="s">
        <v>17</v>
      </c>
      <c r="C15" s="6" t="n">
        <v>0</v>
      </c>
      <c r="D15" s="12" t="n">
        <v>0.28</v>
      </c>
      <c r="E15" s="8" t="n">
        <f aca="false">C15*D15</f>
        <v>0</v>
      </c>
      <c r="F15" s="13" t="n">
        <f aca="false">D15*1.2</f>
        <v>0.336</v>
      </c>
      <c r="G15" s="6" t="n">
        <v>0</v>
      </c>
      <c r="H15" s="13" t="n">
        <f aca="false">D15*0.97</f>
        <v>0.2716</v>
      </c>
      <c r="I15" s="8" t="n">
        <f aca="false">G15*H15</f>
        <v>0</v>
      </c>
      <c r="J15" s="13" t="n">
        <f aca="false">H15*1.2</f>
        <v>0.32592</v>
      </c>
      <c r="K15" s="6" t="n">
        <v>0</v>
      </c>
      <c r="L15" s="13" t="n">
        <f aca="false">D15*0.94</f>
        <v>0.2632</v>
      </c>
      <c r="M15" s="8" t="n">
        <f aca="false">K15*L15</f>
        <v>0</v>
      </c>
      <c r="N15" s="13" t="n">
        <f aca="false">L15*1.2</f>
        <v>0.31584</v>
      </c>
      <c r="O15" s="6" t="n">
        <v>0</v>
      </c>
      <c r="P15" s="13" t="n">
        <f aca="false">H15*0.9</f>
        <v>0.24444</v>
      </c>
      <c r="Q15" s="8" t="n">
        <f aca="false">O15*P15</f>
        <v>0</v>
      </c>
      <c r="R15" s="13" t="n">
        <f aca="false">P15*1.2</f>
        <v>0.293328</v>
      </c>
    </row>
    <row r="16" customFormat="false" ht="15" hidden="false" customHeight="false" outlineLevel="0" collapsed="false">
      <c r="A16" s="4" t="s">
        <v>25</v>
      </c>
      <c r="B16" s="6" t="s">
        <v>17</v>
      </c>
      <c r="C16" s="6" t="n">
        <v>0</v>
      </c>
      <c r="D16" s="12" t="n">
        <v>0.05</v>
      </c>
      <c r="E16" s="8" t="n">
        <f aca="false">C16*D16</f>
        <v>0</v>
      </c>
      <c r="F16" s="13" t="n">
        <f aca="false">D16*1.2</f>
        <v>0.06</v>
      </c>
      <c r="G16" s="6" t="n">
        <v>0</v>
      </c>
      <c r="H16" s="13" t="n">
        <f aca="false">D16*0.97</f>
        <v>0.0485</v>
      </c>
      <c r="I16" s="8" t="n">
        <f aca="false">G16*H16</f>
        <v>0</v>
      </c>
      <c r="J16" s="13" t="n">
        <f aca="false">H16*1.2</f>
        <v>0.0582</v>
      </c>
      <c r="K16" s="6" t="n">
        <v>0</v>
      </c>
      <c r="L16" s="13" t="n">
        <f aca="false">D16*0.94</f>
        <v>0.047</v>
      </c>
      <c r="M16" s="8" t="n">
        <f aca="false">K16*L16</f>
        <v>0</v>
      </c>
      <c r="N16" s="13" t="n">
        <f aca="false">L16*1.2</f>
        <v>0.0564</v>
      </c>
      <c r="O16" s="6" t="n">
        <v>0</v>
      </c>
      <c r="P16" s="13" t="n">
        <f aca="false">H16*0.9</f>
        <v>0.04365</v>
      </c>
      <c r="Q16" s="8" t="n">
        <f aca="false">O16*P16</f>
        <v>0</v>
      </c>
      <c r="R16" s="13" t="n">
        <f aca="false">P16*1.2</f>
        <v>0.05238</v>
      </c>
    </row>
    <row r="17" customFormat="false" ht="15" hidden="false" customHeight="false" outlineLevel="0" collapsed="false">
      <c r="A17" s="4" t="s">
        <v>26</v>
      </c>
      <c r="B17" s="6" t="s">
        <v>17</v>
      </c>
      <c r="C17" s="6" t="n">
        <v>0</v>
      </c>
      <c r="D17" s="12" t="n">
        <v>0.045</v>
      </c>
      <c r="E17" s="8" t="n">
        <f aca="false">C17*D17</f>
        <v>0</v>
      </c>
      <c r="F17" s="13" t="n">
        <f aca="false">D17*1.2</f>
        <v>0.054</v>
      </c>
      <c r="G17" s="6" t="n">
        <v>0</v>
      </c>
      <c r="H17" s="13" t="n">
        <f aca="false">D17*0.97</f>
        <v>0.04365</v>
      </c>
      <c r="I17" s="8" t="n">
        <f aca="false">G17*H17</f>
        <v>0</v>
      </c>
      <c r="J17" s="13" t="n">
        <f aca="false">H17*1.2</f>
        <v>0.05238</v>
      </c>
      <c r="K17" s="6" t="n">
        <v>0</v>
      </c>
      <c r="L17" s="13" t="n">
        <f aca="false">D17*0.94</f>
        <v>0.0423</v>
      </c>
      <c r="M17" s="8" t="n">
        <f aca="false">K17*L17</f>
        <v>0</v>
      </c>
      <c r="N17" s="13" t="n">
        <f aca="false">L17*1.2</f>
        <v>0.05076</v>
      </c>
      <c r="O17" s="6" t="n">
        <v>0</v>
      </c>
      <c r="P17" s="13" t="n">
        <f aca="false">H17*0.9</f>
        <v>0.039285</v>
      </c>
      <c r="Q17" s="8" t="n">
        <f aca="false">O17*P17</f>
        <v>0</v>
      </c>
      <c r="R17" s="13" t="n">
        <f aca="false">P17*1.2</f>
        <v>0.047142</v>
      </c>
    </row>
    <row r="18" customFormat="false" ht="15" hidden="false" customHeight="false" outlineLevel="0" collapsed="false">
      <c r="A18" s="4" t="s">
        <v>27</v>
      </c>
      <c r="B18" s="6" t="s">
        <v>17</v>
      </c>
      <c r="C18" s="6" t="n">
        <v>0</v>
      </c>
      <c r="D18" s="12" t="n">
        <v>0.04</v>
      </c>
      <c r="E18" s="8" t="n">
        <f aca="false">C18*D18</f>
        <v>0</v>
      </c>
      <c r="F18" s="13" t="n">
        <f aca="false">D18*1.2</f>
        <v>0.048</v>
      </c>
      <c r="G18" s="6" t="n">
        <v>0</v>
      </c>
      <c r="H18" s="13" t="n">
        <f aca="false">D18*0.97</f>
        <v>0.0388</v>
      </c>
      <c r="I18" s="8" t="n">
        <f aca="false">G18*H18</f>
        <v>0</v>
      </c>
      <c r="J18" s="13" t="n">
        <f aca="false">H18*1.2</f>
        <v>0.04656</v>
      </c>
      <c r="K18" s="6" t="n">
        <v>0</v>
      </c>
      <c r="L18" s="13" t="n">
        <f aca="false">D18*0.94</f>
        <v>0.0376</v>
      </c>
      <c r="M18" s="8" t="n">
        <f aca="false">K18*L18</f>
        <v>0</v>
      </c>
      <c r="N18" s="13" t="n">
        <f aca="false">L18*1.2</f>
        <v>0.04512</v>
      </c>
      <c r="O18" s="6" t="n">
        <v>0</v>
      </c>
      <c r="P18" s="13" t="n">
        <f aca="false">H18*0.9</f>
        <v>0.03492</v>
      </c>
      <c r="Q18" s="8" t="n">
        <f aca="false">O18*P18</f>
        <v>0</v>
      </c>
      <c r="R18" s="13" t="n">
        <f aca="false">P18*1.2</f>
        <v>0.041904</v>
      </c>
    </row>
    <row r="19" customFormat="false" ht="15" hidden="false" customHeight="false" outlineLevel="0" collapsed="false">
      <c r="A19" s="4" t="s">
        <v>28</v>
      </c>
      <c r="B19" s="6" t="s">
        <v>17</v>
      </c>
      <c r="C19" s="6" t="n">
        <v>0</v>
      </c>
      <c r="D19" s="12" t="n">
        <v>0.035</v>
      </c>
      <c r="E19" s="8" t="n">
        <f aca="false">C19*D19</f>
        <v>0</v>
      </c>
      <c r="F19" s="13" t="n">
        <f aca="false">D19*1.2</f>
        <v>0.042</v>
      </c>
      <c r="G19" s="6" t="n">
        <v>0</v>
      </c>
      <c r="H19" s="13" t="n">
        <f aca="false">D19*0.97</f>
        <v>0.03395</v>
      </c>
      <c r="I19" s="8" t="n">
        <f aca="false">G19*H19</f>
        <v>0</v>
      </c>
      <c r="J19" s="13" t="n">
        <f aca="false">H19*1.2</f>
        <v>0.04074</v>
      </c>
      <c r="K19" s="6" t="n">
        <v>0</v>
      </c>
      <c r="L19" s="13" t="n">
        <f aca="false">D19*0.94</f>
        <v>0.0329</v>
      </c>
      <c r="M19" s="8" t="n">
        <f aca="false">K19*L19</f>
        <v>0</v>
      </c>
      <c r="N19" s="13" t="n">
        <f aca="false">L19*1.2</f>
        <v>0.03948</v>
      </c>
      <c r="O19" s="6" t="n">
        <v>0</v>
      </c>
      <c r="P19" s="13" t="n">
        <f aca="false">H19*0.9</f>
        <v>0.030555</v>
      </c>
      <c r="Q19" s="8" t="n">
        <f aca="false">O19*P19</f>
        <v>0</v>
      </c>
      <c r="R19" s="13" t="n">
        <f aca="false">P19*1.2</f>
        <v>0.036666</v>
      </c>
    </row>
    <row r="20" customFormat="false" ht="15" hidden="false" customHeight="false" outlineLevel="0" collapsed="false">
      <c r="A20" s="4" t="s">
        <v>29</v>
      </c>
      <c r="B20" s="6" t="s">
        <v>17</v>
      </c>
      <c r="C20" s="6" t="n">
        <v>0</v>
      </c>
      <c r="D20" s="12" t="n">
        <v>0.03</v>
      </c>
      <c r="E20" s="8" t="n">
        <f aca="false">C20*D20</f>
        <v>0</v>
      </c>
      <c r="F20" s="13" t="n">
        <f aca="false">D20*1.2</f>
        <v>0.036</v>
      </c>
      <c r="G20" s="6" t="n">
        <v>0</v>
      </c>
      <c r="H20" s="13" t="n">
        <f aca="false">D20*0.97</f>
        <v>0.0291</v>
      </c>
      <c r="I20" s="8" t="n">
        <f aca="false">G20*H20</f>
        <v>0</v>
      </c>
      <c r="J20" s="13" t="n">
        <f aca="false">H20*1.2</f>
        <v>0.03492</v>
      </c>
      <c r="K20" s="6" t="n">
        <v>0</v>
      </c>
      <c r="L20" s="13" t="n">
        <f aca="false">D20*0.94</f>
        <v>0.0282</v>
      </c>
      <c r="M20" s="8" t="n">
        <f aca="false">K20*L20</f>
        <v>0</v>
      </c>
      <c r="N20" s="13" t="n">
        <f aca="false">L20*1.2</f>
        <v>0.03384</v>
      </c>
      <c r="O20" s="6" t="n">
        <v>0</v>
      </c>
      <c r="P20" s="13" t="n">
        <f aca="false">H20*0.9</f>
        <v>0.02619</v>
      </c>
      <c r="Q20" s="8" t="n">
        <f aca="false">O20*P20</f>
        <v>0</v>
      </c>
      <c r="R20" s="13" t="n">
        <f aca="false">P20*1.2</f>
        <v>0.031428</v>
      </c>
    </row>
    <row r="21" customFormat="false" ht="15" hidden="false" customHeight="false" outlineLevel="0" collapsed="false">
      <c r="A21" s="4" t="s">
        <v>30</v>
      </c>
      <c r="B21" s="6" t="s">
        <v>17</v>
      </c>
      <c r="C21" s="6" t="n">
        <v>0</v>
      </c>
      <c r="D21" s="12" t="n">
        <v>0.025</v>
      </c>
      <c r="E21" s="8" t="n">
        <f aca="false">C21*D21</f>
        <v>0</v>
      </c>
      <c r="F21" s="13" t="n">
        <f aca="false">D21*1.2</f>
        <v>0.03</v>
      </c>
      <c r="G21" s="6" t="n">
        <v>0</v>
      </c>
      <c r="H21" s="13" t="n">
        <f aca="false">D21*0.97</f>
        <v>0.02425</v>
      </c>
      <c r="I21" s="8" t="n">
        <f aca="false">G21*H21</f>
        <v>0</v>
      </c>
      <c r="J21" s="13" t="n">
        <f aca="false">H21*1.2</f>
        <v>0.0291</v>
      </c>
      <c r="K21" s="6" t="n">
        <v>0</v>
      </c>
      <c r="L21" s="13" t="n">
        <f aca="false">D21*0.94</f>
        <v>0.0235</v>
      </c>
      <c r="M21" s="8" t="n">
        <f aca="false">K21*L21</f>
        <v>0</v>
      </c>
      <c r="N21" s="13" t="n">
        <f aca="false">L21*1.2</f>
        <v>0.0282</v>
      </c>
      <c r="O21" s="6" t="n">
        <v>0</v>
      </c>
      <c r="P21" s="13" t="n">
        <f aca="false">H21*0.9</f>
        <v>0.021825</v>
      </c>
      <c r="Q21" s="8" t="n">
        <f aca="false">O21*P21</f>
        <v>0</v>
      </c>
      <c r="R21" s="13" t="n">
        <f aca="false">P21*1.2</f>
        <v>0.02619</v>
      </c>
    </row>
    <row r="22" customFormat="false" ht="15" hidden="false" customHeight="false" outlineLevel="0" collapsed="false">
      <c r="A22" s="4" t="s">
        <v>31</v>
      </c>
      <c r="B22" s="6" t="s">
        <v>17</v>
      </c>
      <c r="C22" s="6" t="n">
        <v>0</v>
      </c>
      <c r="D22" s="12" t="n">
        <v>0.022</v>
      </c>
      <c r="E22" s="8" t="n">
        <f aca="false">C22*D22</f>
        <v>0</v>
      </c>
      <c r="F22" s="13" t="n">
        <f aca="false">D22*1.2</f>
        <v>0.0264</v>
      </c>
      <c r="G22" s="6" t="n">
        <v>0</v>
      </c>
      <c r="H22" s="13" t="n">
        <f aca="false">D22*0.97</f>
        <v>0.02134</v>
      </c>
      <c r="I22" s="8" t="n">
        <f aca="false">G22*H22</f>
        <v>0</v>
      </c>
      <c r="J22" s="13" t="n">
        <f aca="false">H22*1.2</f>
        <v>0.025608</v>
      </c>
      <c r="K22" s="6" t="n">
        <v>0</v>
      </c>
      <c r="L22" s="13" t="n">
        <f aca="false">D22*0.94</f>
        <v>0.02068</v>
      </c>
      <c r="M22" s="8" t="n">
        <f aca="false">K22*L22</f>
        <v>0</v>
      </c>
      <c r="N22" s="13" t="n">
        <f aca="false">L22*1.2</f>
        <v>0.024816</v>
      </c>
      <c r="O22" s="6" t="n">
        <v>0</v>
      </c>
      <c r="P22" s="13" t="n">
        <f aca="false">H22*0.9</f>
        <v>0.019206</v>
      </c>
      <c r="Q22" s="8" t="n">
        <f aca="false">O22*P22</f>
        <v>0</v>
      </c>
      <c r="R22" s="13" t="n">
        <f aca="false">P22*1.2</f>
        <v>0.0230472</v>
      </c>
    </row>
    <row r="23" customFormat="false" ht="15" hidden="false" customHeight="false" outlineLevel="0" collapsed="false">
      <c r="A23" s="4" t="s">
        <v>32</v>
      </c>
      <c r="B23" s="6" t="s">
        <v>17</v>
      </c>
      <c r="C23" s="6" t="n">
        <v>0</v>
      </c>
      <c r="D23" s="12" t="n">
        <v>0.02</v>
      </c>
      <c r="E23" s="8" t="n">
        <f aca="false">C23*D23</f>
        <v>0</v>
      </c>
      <c r="F23" s="13" t="n">
        <f aca="false">D23*1.2</f>
        <v>0.024</v>
      </c>
      <c r="G23" s="6" t="n">
        <v>0</v>
      </c>
      <c r="H23" s="13" t="n">
        <f aca="false">D23*0.97</f>
        <v>0.0194</v>
      </c>
      <c r="I23" s="8" t="n">
        <f aca="false">G23*H23</f>
        <v>0</v>
      </c>
      <c r="J23" s="13" t="n">
        <f aca="false">H23*1.2</f>
        <v>0.02328</v>
      </c>
      <c r="K23" s="6" t="n">
        <v>0</v>
      </c>
      <c r="L23" s="13" t="n">
        <f aca="false">D23*0.94</f>
        <v>0.0188</v>
      </c>
      <c r="M23" s="8" t="n">
        <f aca="false">K23*L23</f>
        <v>0</v>
      </c>
      <c r="N23" s="13" t="n">
        <f aca="false">L23*1.2</f>
        <v>0.02256</v>
      </c>
      <c r="O23" s="6" t="n">
        <v>0</v>
      </c>
      <c r="P23" s="13" t="n">
        <f aca="false">H23*0.9</f>
        <v>0.01746</v>
      </c>
      <c r="Q23" s="8" t="n">
        <f aca="false">O23*P23</f>
        <v>0</v>
      </c>
      <c r="R23" s="13" t="n">
        <f aca="false">P23*1.2</f>
        <v>0.020952</v>
      </c>
    </row>
    <row r="24" customFormat="false" ht="15" hidden="false" customHeight="false" outlineLevel="0" collapsed="false">
      <c r="A24" s="4" t="s">
        <v>33</v>
      </c>
      <c r="B24" s="6" t="s">
        <v>17</v>
      </c>
      <c r="C24" s="6" t="n">
        <v>0</v>
      </c>
      <c r="D24" s="12" t="n">
        <v>0.018</v>
      </c>
      <c r="E24" s="8" t="n">
        <f aca="false">C24*D24</f>
        <v>0</v>
      </c>
      <c r="F24" s="13" t="n">
        <f aca="false">D24*1.2</f>
        <v>0.0216</v>
      </c>
      <c r="G24" s="6" t="n">
        <v>0</v>
      </c>
      <c r="H24" s="13" t="n">
        <f aca="false">D24*0.97</f>
        <v>0.01746</v>
      </c>
      <c r="I24" s="8" t="n">
        <f aca="false">G24*H24</f>
        <v>0</v>
      </c>
      <c r="J24" s="13" t="n">
        <f aca="false">H24*1.2</f>
        <v>0.020952</v>
      </c>
      <c r="K24" s="6" t="n">
        <v>0</v>
      </c>
      <c r="L24" s="13" t="n">
        <f aca="false">D24*0.94</f>
        <v>0.01692</v>
      </c>
      <c r="M24" s="8" t="n">
        <f aca="false">K24*L24</f>
        <v>0</v>
      </c>
      <c r="N24" s="13" t="n">
        <f aca="false">L24*1.2</f>
        <v>0.020304</v>
      </c>
      <c r="O24" s="6" t="n">
        <v>0</v>
      </c>
      <c r="P24" s="13" t="n">
        <f aca="false">H24*0.9</f>
        <v>0.015714</v>
      </c>
      <c r="Q24" s="8" t="n">
        <f aca="false">O24*P24</f>
        <v>0</v>
      </c>
      <c r="R24" s="13" t="n">
        <f aca="false">P24*1.2</f>
        <v>0.0188568</v>
      </c>
    </row>
    <row r="25" customFormat="false" ht="15" hidden="false" customHeight="false" outlineLevel="0" collapsed="false">
      <c r="A25" s="14" t="s">
        <v>34</v>
      </c>
      <c r="D25" s="15"/>
      <c r="E25" s="16" t="n">
        <f aca="false">SUM(E3:E24)</f>
        <v>612</v>
      </c>
      <c r="F25" s="15"/>
      <c r="I25" s="16" t="n">
        <f aca="false">SUM(I5:I24)*0.9</f>
        <v>2182.5</v>
      </c>
      <c r="M25" s="16" t="n">
        <f aca="false">SUM(M5:M24)*0.9</f>
        <v>11844</v>
      </c>
      <c r="Q25" s="16" t="n">
        <f aca="false">SUM(Q5:Q24)*0.9</f>
        <v>20428.2</v>
      </c>
    </row>
    <row r="26" customFormat="false" ht="15" hidden="false" customHeight="false" outlineLevel="0" collapsed="false">
      <c r="A26" s="14"/>
      <c r="D26" s="15"/>
      <c r="E26" s="16"/>
      <c r="F26" s="15"/>
      <c r="I26" s="16"/>
      <c r="M26" s="16"/>
    </row>
    <row r="27" customFormat="false" ht="15" hidden="false" customHeight="false" outlineLevel="0" collapsed="false">
      <c r="A27" s="17"/>
      <c r="B27" s="17"/>
      <c r="C27" s="18" t="s">
        <v>35</v>
      </c>
      <c r="D27" s="18"/>
      <c r="E27" s="18"/>
      <c r="F27" s="18"/>
      <c r="G27" s="19" t="s">
        <v>36</v>
      </c>
      <c r="H27" s="19"/>
      <c r="I27" s="19"/>
      <c r="J27" s="19"/>
      <c r="K27" s="18" t="s">
        <v>37</v>
      </c>
      <c r="L27" s="18"/>
      <c r="M27" s="18"/>
      <c r="N27" s="18"/>
      <c r="O27" s="19" t="s">
        <v>38</v>
      </c>
      <c r="P27" s="19"/>
      <c r="Q27" s="19"/>
      <c r="R27" s="19"/>
      <c r="S27" s="19" t="s">
        <v>39</v>
      </c>
      <c r="T27" s="19"/>
      <c r="U27" s="19"/>
      <c r="V27" s="19"/>
    </row>
    <row r="28" customFormat="false" ht="15" hidden="false" customHeight="false" outlineLevel="0" collapsed="false">
      <c r="A28" s="18" t="s">
        <v>4</v>
      </c>
      <c r="B28" s="18" t="s">
        <v>5</v>
      </c>
      <c r="C28" s="18" t="s">
        <v>6</v>
      </c>
      <c r="D28" s="18" t="s">
        <v>7</v>
      </c>
      <c r="E28" s="18" t="s">
        <v>8</v>
      </c>
      <c r="F28" s="18" t="s">
        <v>9</v>
      </c>
      <c r="G28" s="19" t="s">
        <v>6</v>
      </c>
      <c r="H28" s="19" t="s">
        <v>7</v>
      </c>
      <c r="I28" s="19" t="s">
        <v>8</v>
      </c>
      <c r="J28" s="19" t="s">
        <v>9</v>
      </c>
      <c r="K28" s="18" t="s">
        <v>6</v>
      </c>
      <c r="L28" s="18" t="s">
        <v>7</v>
      </c>
      <c r="M28" s="18" t="s">
        <v>8</v>
      </c>
      <c r="N28" s="18" t="s">
        <v>9</v>
      </c>
      <c r="O28" s="19" t="s">
        <v>6</v>
      </c>
      <c r="P28" s="19" t="s">
        <v>7</v>
      </c>
      <c r="Q28" s="19" t="s">
        <v>8</v>
      </c>
      <c r="R28" s="19" t="s">
        <v>9</v>
      </c>
      <c r="S28" s="19" t="s">
        <v>6</v>
      </c>
      <c r="T28" s="19" t="s">
        <v>7</v>
      </c>
      <c r="U28" s="19" t="s">
        <v>8</v>
      </c>
      <c r="V28" s="19" t="s">
        <v>9</v>
      </c>
    </row>
    <row r="29" customFormat="false" ht="15" hidden="false" customHeight="false" outlineLevel="0" collapsed="false">
      <c r="A29" s="4" t="s">
        <v>10</v>
      </c>
      <c r="B29" s="5" t="s">
        <v>11</v>
      </c>
      <c r="C29" s="6" t="n">
        <v>0</v>
      </c>
      <c r="D29" s="7" t="n">
        <v>0.1</v>
      </c>
      <c r="E29" s="8" t="n">
        <f aca="false">C29*D29</f>
        <v>0</v>
      </c>
      <c r="F29" s="9" t="n">
        <f aca="false">D29*1.2</f>
        <v>0.12</v>
      </c>
      <c r="G29" s="6" t="n">
        <v>0</v>
      </c>
      <c r="H29" s="9" t="n">
        <f aca="false">D29*0.9</f>
        <v>0.09</v>
      </c>
      <c r="I29" s="8" t="n">
        <f aca="false">G29*H29</f>
        <v>0</v>
      </c>
      <c r="J29" s="9" t="n">
        <f aca="false">H29*1.2</f>
        <v>0.108</v>
      </c>
      <c r="K29" s="6" t="n">
        <v>0</v>
      </c>
      <c r="L29" s="9" t="n">
        <f aca="false">D29*0.8</f>
        <v>0.08</v>
      </c>
      <c r="M29" s="8" t="n">
        <f aca="false">K29*L29</f>
        <v>0</v>
      </c>
      <c r="N29" s="9" t="n">
        <f aca="false">L29*1.2</f>
        <v>0.096</v>
      </c>
      <c r="O29" s="6" t="n">
        <v>0</v>
      </c>
      <c r="P29" s="9" t="n">
        <f aca="false">H29*0.8</f>
        <v>0.072</v>
      </c>
      <c r="Q29" s="8" t="n">
        <f aca="false">O29*P29</f>
        <v>0</v>
      </c>
      <c r="R29" s="9" t="n">
        <f aca="false">P29*1.2</f>
        <v>0.0864</v>
      </c>
      <c r="S29" s="6" t="n">
        <v>0</v>
      </c>
      <c r="T29" s="9" t="n">
        <f aca="false">L29*0.8</f>
        <v>0.064</v>
      </c>
      <c r="U29" s="8" t="n">
        <f aca="false">S29*T29</f>
        <v>0</v>
      </c>
      <c r="V29" s="9" t="n">
        <f aca="false">T29*1.2</f>
        <v>0.0768</v>
      </c>
    </row>
    <row r="30" customFormat="false" ht="15" hidden="false" customHeight="false" outlineLevel="0" collapsed="false">
      <c r="A30" s="4" t="s">
        <v>12</v>
      </c>
      <c r="B30" s="5" t="s">
        <v>11</v>
      </c>
      <c r="C30" s="6" t="n">
        <v>0</v>
      </c>
      <c r="D30" s="7" t="n">
        <v>0.04</v>
      </c>
      <c r="E30" s="8" t="n">
        <f aca="false">C30*D30</f>
        <v>0</v>
      </c>
      <c r="F30" s="9" t="n">
        <f aca="false">D30*1.2</f>
        <v>0.048</v>
      </c>
      <c r="G30" s="6" t="n">
        <v>0</v>
      </c>
      <c r="H30" s="9" t="n">
        <f aca="false">D30*0.9</f>
        <v>0.036</v>
      </c>
      <c r="I30" s="8" t="n">
        <f aca="false">G30*H30</f>
        <v>0</v>
      </c>
      <c r="J30" s="9" t="n">
        <f aca="false">H30*1.2</f>
        <v>0.0432</v>
      </c>
      <c r="K30" s="6" t="n">
        <v>0</v>
      </c>
      <c r="L30" s="9" t="n">
        <f aca="false">D30*0.8</f>
        <v>0.032</v>
      </c>
      <c r="M30" s="8" t="n">
        <f aca="false">K30*L30</f>
        <v>0</v>
      </c>
      <c r="N30" s="9" t="n">
        <f aca="false">L30*1.2</f>
        <v>0.0384</v>
      </c>
      <c r="O30" s="6" t="n">
        <v>0</v>
      </c>
      <c r="P30" s="9" t="n">
        <f aca="false">H30*0.8</f>
        <v>0.0288</v>
      </c>
      <c r="Q30" s="8" t="n">
        <f aca="false">O30*P30</f>
        <v>0</v>
      </c>
      <c r="R30" s="9" t="n">
        <f aca="false">P30*1.2</f>
        <v>0.03456</v>
      </c>
      <c r="S30" s="6" t="n">
        <v>0</v>
      </c>
      <c r="T30" s="9" t="n">
        <f aca="false">L30*0.8</f>
        <v>0.0256</v>
      </c>
      <c r="U30" s="8" t="n">
        <f aca="false">S30*T30</f>
        <v>0</v>
      </c>
      <c r="V30" s="9" t="n">
        <f aca="false">T30*1.2</f>
        <v>0.03072</v>
      </c>
    </row>
    <row r="31" customFormat="false" ht="15" hidden="false" customHeight="false" outlineLevel="0" collapsed="false">
      <c r="A31" s="4" t="s">
        <v>13</v>
      </c>
      <c r="B31" s="11" t="s">
        <v>11</v>
      </c>
      <c r="C31" s="6" t="n">
        <v>0</v>
      </c>
      <c r="D31" s="7" t="n">
        <v>0.015</v>
      </c>
      <c r="E31" s="8" t="n">
        <f aca="false">C31*D31</f>
        <v>0</v>
      </c>
      <c r="F31" s="9" t="n">
        <f aca="false">D31*1.2</f>
        <v>0.018</v>
      </c>
      <c r="G31" s="6" t="n">
        <v>0</v>
      </c>
      <c r="H31" s="9" t="n">
        <f aca="false">D31*0.9</f>
        <v>0.0135</v>
      </c>
      <c r="I31" s="8" t="n">
        <f aca="false">G31*H31</f>
        <v>0</v>
      </c>
      <c r="J31" s="9" t="n">
        <f aca="false">H31*1.2</f>
        <v>0.0162</v>
      </c>
      <c r="K31" s="6" t="n">
        <v>0</v>
      </c>
      <c r="L31" s="9" t="n">
        <f aca="false">D31*0.8</f>
        <v>0.012</v>
      </c>
      <c r="M31" s="8" t="n">
        <f aca="false">K31*L31</f>
        <v>0</v>
      </c>
      <c r="N31" s="9" t="n">
        <f aca="false">L31*1.2</f>
        <v>0.0144</v>
      </c>
      <c r="O31" s="6" t="n">
        <v>0</v>
      </c>
      <c r="P31" s="9" t="n">
        <f aca="false">H31*0.8</f>
        <v>0.0108</v>
      </c>
      <c r="Q31" s="8" t="n">
        <f aca="false">O31*P31</f>
        <v>0</v>
      </c>
      <c r="R31" s="9" t="n">
        <f aca="false">P31*1.2</f>
        <v>0.01296</v>
      </c>
      <c r="S31" s="6" t="n">
        <v>0</v>
      </c>
      <c r="T31" s="9" t="n">
        <f aca="false">L31*0.8</f>
        <v>0.0096</v>
      </c>
      <c r="U31" s="8" t="n">
        <f aca="false">S31*T31</f>
        <v>0</v>
      </c>
      <c r="V31" s="9" t="n">
        <f aca="false">T31*1.2</f>
        <v>0.01152</v>
      </c>
    </row>
    <row r="32" customFormat="false" ht="15" hidden="false" customHeight="false" outlineLevel="0" collapsed="false">
      <c r="A32" s="4" t="s">
        <v>14</v>
      </c>
      <c r="B32" s="6" t="s">
        <v>11</v>
      </c>
      <c r="C32" s="6" t="n">
        <f aca="false">30*60</f>
        <v>1800</v>
      </c>
      <c r="D32" s="7" t="n">
        <v>0.01</v>
      </c>
      <c r="E32" s="8" t="n">
        <f aca="false">C32*D32*0.9</f>
        <v>16.2</v>
      </c>
      <c r="F32" s="9" t="n">
        <f aca="false">D32*1.2</f>
        <v>0.012</v>
      </c>
      <c r="G32" s="6" t="n">
        <f aca="false">100*60</f>
        <v>6000</v>
      </c>
      <c r="H32" s="9" t="n">
        <f aca="false">D32*0.9</f>
        <v>0.009</v>
      </c>
      <c r="I32" s="8" t="n">
        <f aca="false">G32*H32</f>
        <v>54</v>
      </c>
      <c r="J32" s="9" t="n">
        <f aca="false">H32*1.2</f>
        <v>0.0108</v>
      </c>
      <c r="K32" s="6" t="n">
        <f aca="false">300*60</f>
        <v>18000</v>
      </c>
      <c r="L32" s="9" t="n">
        <f aca="false">D32*0.8</f>
        <v>0.008</v>
      </c>
      <c r="M32" s="8" t="n">
        <f aca="false">K32*L32</f>
        <v>144</v>
      </c>
      <c r="N32" s="9" t="n">
        <f aca="false">L32*1.2</f>
        <v>0.0096</v>
      </c>
      <c r="O32" s="6" t="n">
        <f aca="false">500*60</f>
        <v>30000</v>
      </c>
      <c r="P32" s="9" t="n">
        <f aca="false">H32*0.8</f>
        <v>0.0072</v>
      </c>
      <c r="Q32" s="8" t="n">
        <f aca="false">O32*P32</f>
        <v>216</v>
      </c>
      <c r="R32" s="9" t="n">
        <f aca="false">P32*1.2</f>
        <v>0.00864</v>
      </c>
      <c r="S32" s="6" t="n">
        <f aca="false">1000*60</f>
        <v>60000</v>
      </c>
      <c r="T32" s="9" t="n">
        <f aca="false">L32*0.8</f>
        <v>0.0064</v>
      </c>
      <c r="U32" s="8" t="n">
        <f aca="false">S32*T32</f>
        <v>384</v>
      </c>
      <c r="V32" s="9" t="n">
        <f aca="false">T32*1.2</f>
        <v>0.00768</v>
      </c>
    </row>
    <row r="33" customFormat="false" ht="15" hidden="false" customHeight="false" outlineLevel="0" collapsed="false">
      <c r="A33" s="4" t="s">
        <v>15</v>
      </c>
      <c r="B33" s="6" t="s">
        <v>11</v>
      </c>
      <c r="C33" s="6" t="n">
        <v>0</v>
      </c>
      <c r="D33" s="7" t="n">
        <v>0.04</v>
      </c>
      <c r="E33" s="8" t="n">
        <f aca="false">C33*D33</f>
        <v>0</v>
      </c>
      <c r="F33" s="9" t="n">
        <f aca="false">D33*1.2</f>
        <v>0.048</v>
      </c>
      <c r="G33" s="6" t="n">
        <v>0</v>
      </c>
      <c r="H33" s="9" t="n">
        <f aca="false">D33*0.9</f>
        <v>0.036</v>
      </c>
      <c r="I33" s="8" t="n">
        <f aca="false">G33*H33</f>
        <v>0</v>
      </c>
      <c r="J33" s="9" t="n">
        <f aca="false">H33*1.2</f>
        <v>0.0432</v>
      </c>
      <c r="K33" s="6" t="n">
        <v>0</v>
      </c>
      <c r="L33" s="9" t="n">
        <f aca="false">D33*0.8</f>
        <v>0.032</v>
      </c>
      <c r="M33" s="8" t="n">
        <f aca="false">K33*L33</f>
        <v>0</v>
      </c>
      <c r="N33" s="9" t="n">
        <f aca="false">L33*1.2</f>
        <v>0.0384</v>
      </c>
      <c r="O33" s="6" t="n">
        <v>0</v>
      </c>
      <c r="P33" s="9" t="n">
        <f aca="false">H33*0.8</f>
        <v>0.0288</v>
      </c>
      <c r="Q33" s="8" t="n">
        <f aca="false">O33*P33</f>
        <v>0</v>
      </c>
      <c r="R33" s="9" t="n">
        <f aca="false">P33*1.2</f>
        <v>0.03456</v>
      </c>
      <c r="S33" s="6" t="n">
        <v>0</v>
      </c>
      <c r="T33" s="9" t="n">
        <f aca="false">L33*0.8</f>
        <v>0.0256</v>
      </c>
      <c r="U33" s="8" t="n">
        <f aca="false">S33*T33</f>
        <v>0</v>
      </c>
      <c r="V33" s="9" t="n">
        <f aca="false">T33*1.2</f>
        <v>0.03072</v>
      </c>
    </row>
    <row r="34" customFormat="false" ht="15" hidden="false" customHeight="false" outlineLevel="0" collapsed="false">
      <c r="A34" s="4" t="s">
        <v>16</v>
      </c>
      <c r="B34" s="6" t="s">
        <v>17</v>
      </c>
      <c r="C34" s="6" t="n">
        <v>0</v>
      </c>
      <c r="D34" s="12" t="n">
        <v>0.05</v>
      </c>
      <c r="E34" s="8" t="n">
        <f aca="false">C34*D34</f>
        <v>0</v>
      </c>
      <c r="F34" s="13" t="n">
        <f aca="false">D34*1.2</f>
        <v>0.06</v>
      </c>
      <c r="G34" s="6" t="n">
        <v>0</v>
      </c>
      <c r="H34" s="13" t="n">
        <f aca="false">D34*0.9</f>
        <v>0.045</v>
      </c>
      <c r="I34" s="8" t="n">
        <f aca="false">G34*H34</f>
        <v>0</v>
      </c>
      <c r="J34" s="13" t="n">
        <f aca="false">H34*1.2</f>
        <v>0.054</v>
      </c>
      <c r="K34" s="6" t="n">
        <v>0</v>
      </c>
      <c r="L34" s="13" t="n">
        <f aca="false">D34*0.8</f>
        <v>0.04</v>
      </c>
      <c r="M34" s="8" t="n">
        <f aca="false">K34*L34</f>
        <v>0</v>
      </c>
      <c r="N34" s="13" t="n">
        <f aca="false">L34*1.2</f>
        <v>0.048</v>
      </c>
      <c r="O34" s="6" t="n">
        <v>0</v>
      </c>
      <c r="P34" s="13" t="n">
        <f aca="false">H34*0.9</f>
        <v>0.0405</v>
      </c>
      <c r="Q34" s="8" t="n">
        <f aca="false">O34*P34</f>
        <v>0</v>
      </c>
      <c r="R34" s="13" t="n">
        <f aca="false">P34*1.2</f>
        <v>0.0486</v>
      </c>
      <c r="S34" s="6" t="n">
        <v>0</v>
      </c>
      <c r="T34" s="13" t="n">
        <f aca="false">L34*0.9</f>
        <v>0.036</v>
      </c>
      <c r="U34" s="8" t="n">
        <f aca="false">S34*T34</f>
        <v>0</v>
      </c>
      <c r="V34" s="13" t="n">
        <f aca="false">T34*1.2</f>
        <v>0.0432</v>
      </c>
    </row>
    <row r="35" customFormat="false" ht="15" hidden="false" customHeight="false" outlineLevel="0" collapsed="false">
      <c r="A35" s="4" t="s">
        <v>18</v>
      </c>
      <c r="B35" s="6" t="s">
        <v>17</v>
      </c>
      <c r="C35" s="6" t="n">
        <v>1000</v>
      </c>
      <c r="D35" s="12" t="n">
        <v>0.5</v>
      </c>
      <c r="E35" s="8" t="n">
        <f aca="false">C35*D35*0.9</f>
        <v>450</v>
      </c>
      <c r="F35" s="13" t="n">
        <f aca="false">D35*1.2</f>
        <v>0.6</v>
      </c>
      <c r="G35" s="6" t="n">
        <v>5000</v>
      </c>
      <c r="H35" s="13" t="n">
        <f aca="false">D35*0.97</f>
        <v>0.485</v>
      </c>
      <c r="I35" s="8" t="n">
        <f aca="false">G35*H35</f>
        <v>2425</v>
      </c>
      <c r="J35" s="13" t="n">
        <f aca="false">H35*1.2</f>
        <v>0.582</v>
      </c>
      <c r="K35" s="6" t="n">
        <v>10000</v>
      </c>
      <c r="L35" s="13" t="n">
        <f aca="false">D35*0.94</f>
        <v>0.47</v>
      </c>
      <c r="M35" s="8" t="n">
        <f aca="false">K35*L35</f>
        <v>4700</v>
      </c>
      <c r="N35" s="13" t="n">
        <f aca="false">L35*1.2</f>
        <v>0.564</v>
      </c>
      <c r="O35" s="6" t="n">
        <v>10000</v>
      </c>
      <c r="P35" s="13" t="n">
        <f aca="false">H35*0.9</f>
        <v>0.4365</v>
      </c>
      <c r="Q35" s="8" t="n">
        <f aca="false">O35*P35</f>
        <v>4365</v>
      </c>
      <c r="R35" s="13" t="n">
        <f aca="false">P35*1.2</f>
        <v>0.5238</v>
      </c>
      <c r="S35" s="6" t="n">
        <v>10000</v>
      </c>
      <c r="T35" s="13" t="n">
        <f aca="false">L35*0.9</f>
        <v>0.423</v>
      </c>
      <c r="U35" s="8" t="n">
        <f aca="false">S35*T35</f>
        <v>4230</v>
      </c>
      <c r="V35" s="13" t="n">
        <f aca="false">T35*1.2</f>
        <v>0.5076</v>
      </c>
    </row>
    <row r="36" customFormat="false" ht="15" hidden="false" customHeight="false" outlineLevel="0" collapsed="false">
      <c r="A36" s="4" t="s">
        <v>19</v>
      </c>
      <c r="B36" s="6" t="s">
        <v>17</v>
      </c>
      <c r="C36" s="6" t="n">
        <v>0</v>
      </c>
      <c r="D36" s="12" t="n">
        <v>0.45</v>
      </c>
      <c r="E36" s="8" t="n">
        <f aca="false">C36*D36</f>
        <v>0</v>
      </c>
      <c r="F36" s="13" t="n">
        <f aca="false">D36*1.2</f>
        <v>0.54</v>
      </c>
      <c r="G36" s="6" t="n">
        <v>0</v>
      </c>
      <c r="H36" s="13" t="n">
        <f aca="false">D36*0.97</f>
        <v>0.4365</v>
      </c>
      <c r="I36" s="8" t="n">
        <f aca="false">G36*H36</f>
        <v>0</v>
      </c>
      <c r="J36" s="13" t="n">
        <f aca="false">H36*1.2</f>
        <v>0.5238</v>
      </c>
      <c r="K36" s="6" t="n">
        <v>20000</v>
      </c>
      <c r="L36" s="13" t="n">
        <f aca="false">D36*0.94</f>
        <v>0.423</v>
      </c>
      <c r="M36" s="8" t="n">
        <f aca="false">K36*L36</f>
        <v>8460</v>
      </c>
      <c r="N36" s="13" t="n">
        <f aca="false">L36*1.2</f>
        <v>0.5076</v>
      </c>
      <c r="O36" s="6" t="n">
        <v>50000</v>
      </c>
      <c r="P36" s="13" t="n">
        <f aca="false">H36*0.9</f>
        <v>0.39285</v>
      </c>
      <c r="Q36" s="8" t="n">
        <f aca="false">O36*P36</f>
        <v>19642.5</v>
      </c>
      <c r="R36" s="13" t="n">
        <f aca="false">P36*1.2</f>
        <v>0.47142</v>
      </c>
      <c r="S36" s="6" t="n">
        <v>50000</v>
      </c>
      <c r="T36" s="13" t="n">
        <f aca="false">L36*0.9</f>
        <v>0.3807</v>
      </c>
      <c r="U36" s="8" t="n">
        <f aca="false">S36*T36</f>
        <v>19035</v>
      </c>
      <c r="V36" s="13" t="n">
        <f aca="false">T36*1.2</f>
        <v>0.45684</v>
      </c>
    </row>
    <row r="37" customFormat="false" ht="15" hidden="false" customHeight="false" outlineLevel="0" collapsed="false">
      <c r="A37" s="4" t="s">
        <v>20</v>
      </c>
      <c r="B37" s="6" t="s">
        <v>17</v>
      </c>
      <c r="C37" s="6" t="n">
        <v>0</v>
      </c>
      <c r="D37" s="12" t="n">
        <v>0.4</v>
      </c>
      <c r="E37" s="8" t="n">
        <f aca="false">C37*D37</f>
        <v>0</v>
      </c>
      <c r="F37" s="13" t="n">
        <f aca="false">D37*1.2</f>
        <v>0.48</v>
      </c>
      <c r="G37" s="6" t="n">
        <v>0</v>
      </c>
      <c r="H37" s="13" t="n">
        <f aca="false">D37*0.97</f>
        <v>0.388</v>
      </c>
      <c r="I37" s="8" t="n">
        <f aca="false">G37*H37</f>
        <v>0</v>
      </c>
      <c r="J37" s="13" t="n">
        <f aca="false">H37*1.2</f>
        <v>0.4656</v>
      </c>
      <c r="K37" s="6" t="n">
        <v>0</v>
      </c>
      <c r="L37" s="13" t="n">
        <f aca="false">D37*0.94</f>
        <v>0.376</v>
      </c>
      <c r="M37" s="8" t="n">
        <f aca="false">K37*L37</f>
        <v>0</v>
      </c>
      <c r="N37" s="13" t="n">
        <f aca="false">L37*1.2</f>
        <v>0.4512</v>
      </c>
      <c r="O37" s="6" t="n">
        <v>0</v>
      </c>
      <c r="P37" s="13" t="n">
        <f aca="false">H37*0.9</f>
        <v>0.3492</v>
      </c>
      <c r="Q37" s="8" t="n">
        <f aca="false">O37*P37</f>
        <v>0</v>
      </c>
      <c r="R37" s="13" t="n">
        <f aca="false">P37*1.2</f>
        <v>0.41904</v>
      </c>
      <c r="S37" s="6" t="n">
        <v>60000</v>
      </c>
      <c r="T37" s="13" t="n">
        <f aca="false">L37*0.9</f>
        <v>0.3384</v>
      </c>
      <c r="U37" s="8" t="n">
        <f aca="false">S37*T37</f>
        <v>20304</v>
      </c>
      <c r="V37" s="13" t="n">
        <f aca="false">T37*1.2</f>
        <v>0.40608</v>
      </c>
    </row>
    <row r="38" customFormat="false" ht="15" hidden="false" customHeight="false" outlineLevel="0" collapsed="false">
      <c r="A38" s="4" t="s">
        <v>21</v>
      </c>
      <c r="B38" s="6" t="s">
        <v>17</v>
      </c>
      <c r="C38" s="6" t="n">
        <v>0</v>
      </c>
      <c r="D38" s="12" t="n">
        <v>0.35</v>
      </c>
      <c r="E38" s="8" t="n">
        <f aca="false">C38*D38</f>
        <v>0</v>
      </c>
      <c r="F38" s="13" t="n">
        <f aca="false">D38*1.2</f>
        <v>0.42</v>
      </c>
      <c r="G38" s="6" t="n">
        <v>0</v>
      </c>
      <c r="H38" s="13" t="n">
        <f aca="false">D38*0.97</f>
        <v>0.3395</v>
      </c>
      <c r="I38" s="8" t="n">
        <f aca="false">G38*H38</f>
        <v>0</v>
      </c>
      <c r="J38" s="13" t="n">
        <f aca="false">H38*1.2</f>
        <v>0.4074</v>
      </c>
      <c r="K38" s="6" t="n">
        <v>0</v>
      </c>
      <c r="L38" s="13" t="n">
        <f aca="false">D38*0.94</f>
        <v>0.329</v>
      </c>
      <c r="M38" s="8" t="n">
        <f aca="false">K38*L38</f>
        <v>0</v>
      </c>
      <c r="N38" s="13" t="n">
        <f aca="false">L38*1.2</f>
        <v>0.3948</v>
      </c>
      <c r="O38" s="6" t="n">
        <v>0</v>
      </c>
      <c r="P38" s="13" t="n">
        <f aca="false">H38*0.9</f>
        <v>0.30555</v>
      </c>
      <c r="Q38" s="8" t="n">
        <f aca="false">O38*P38</f>
        <v>0</v>
      </c>
      <c r="R38" s="13" t="n">
        <f aca="false">P38*1.2</f>
        <v>0.36666</v>
      </c>
      <c r="S38" s="6" t="n">
        <v>0</v>
      </c>
      <c r="T38" s="13" t="n">
        <f aca="false">L38*0.9</f>
        <v>0.2961</v>
      </c>
      <c r="U38" s="8" t="n">
        <f aca="false">S38*T38</f>
        <v>0</v>
      </c>
      <c r="V38" s="13" t="n">
        <f aca="false">T38*1.2</f>
        <v>0.35532</v>
      </c>
    </row>
    <row r="39" customFormat="false" ht="15" hidden="false" customHeight="false" outlineLevel="0" collapsed="false">
      <c r="A39" s="4" t="s">
        <v>22</v>
      </c>
      <c r="B39" s="6" t="s">
        <v>17</v>
      </c>
      <c r="C39" s="6" t="n">
        <v>0</v>
      </c>
      <c r="D39" s="12" t="n">
        <v>0.32</v>
      </c>
      <c r="E39" s="8" t="n">
        <f aca="false">C39*D39</f>
        <v>0</v>
      </c>
      <c r="F39" s="13" t="n">
        <f aca="false">D39*1.2</f>
        <v>0.384</v>
      </c>
      <c r="G39" s="6" t="n">
        <v>0</v>
      </c>
      <c r="H39" s="13" t="n">
        <f aca="false">D39*0.97</f>
        <v>0.3104</v>
      </c>
      <c r="I39" s="8" t="n">
        <f aca="false">G39*H39</f>
        <v>0</v>
      </c>
      <c r="J39" s="13" t="n">
        <f aca="false">H39*1.2</f>
        <v>0.37248</v>
      </c>
      <c r="K39" s="6" t="n">
        <v>0</v>
      </c>
      <c r="L39" s="13" t="n">
        <f aca="false">D39*0.94</f>
        <v>0.3008</v>
      </c>
      <c r="M39" s="8" t="n">
        <f aca="false">K39*L39</f>
        <v>0</v>
      </c>
      <c r="N39" s="13" t="n">
        <f aca="false">L39*1.2</f>
        <v>0.36096</v>
      </c>
      <c r="O39" s="6" t="n">
        <v>0</v>
      </c>
      <c r="P39" s="13" t="n">
        <f aca="false">H39*0.9</f>
        <v>0.27936</v>
      </c>
      <c r="Q39" s="8" t="n">
        <f aca="false">O39*P39</f>
        <v>0</v>
      </c>
      <c r="R39" s="13" t="n">
        <f aca="false">P39*1.2</f>
        <v>0.335232</v>
      </c>
      <c r="S39" s="6" t="n">
        <v>0</v>
      </c>
      <c r="T39" s="13" t="n">
        <f aca="false">L39*0.9</f>
        <v>0.27072</v>
      </c>
      <c r="U39" s="8" t="n">
        <f aca="false">S39*T39</f>
        <v>0</v>
      </c>
      <c r="V39" s="13" t="n">
        <f aca="false">T39*1.2</f>
        <v>0.324864</v>
      </c>
    </row>
    <row r="40" customFormat="false" ht="15" hidden="false" customHeight="false" outlineLevel="0" collapsed="false">
      <c r="A40" s="4" t="s">
        <v>23</v>
      </c>
      <c r="B40" s="6" t="s">
        <v>17</v>
      </c>
      <c r="C40" s="6" t="n">
        <v>0</v>
      </c>
      <c r="D40" s="12" t="n">
        <v>0.3</v>
      </c>
      <c r="E40" s="8" t="n">
        <f aca="false">C40*D40</f>
        <v>0</v>
      </c>
      <c r="F40" s="13" t="n">
        <f aca="false">D40*1.2</f>
        <v>0.36</v>
      </c>
      <c r="G40" s="6" t="n">
        <v>0</v>
      </c>
      <c r="H40" s="13" t="n">
        <f aca="false">D40*0.97</f>
        <v>0.291</v>
      </c>
      <c r="I40" s="8" t="n">
        <f aca="false">G40*H40</f>
        <v>0</v>
      </c>
      <c r="J40" s="13" t="n">
        <f aca="false">H40*1.2</f>
        <v>0.3492</v>
      </c>
      <c r="K40" s="6" t="n">
        <v>0</v>
      </c>
      <c r="L40" s="13" t="n">
        <f aca="false">D40*0.94</f>
        <v>0.282</v>
      </c>
      <c r="M40" s="8" t="n">
        <f aca="false">K40*L40</f>
        <v>0</v>
      </c>
      <c r="N40" s="13" t="n">
        <f aca="false">L40*1.2</f>
        <v>0.3384</v>
      </c>
      <c r="O40" s="6" t="n">
        <v>0</v>
      </c>
      <c r="P40" s="13" t="n">
        <f aca="false">H40*0.9</f>
        <v>0.2619</v>
      </c>
      <c r="Q40" s="8" t="n">
        <f aca="false">O40*P40</f>
        <v>0</v>
      </c>
      <c r="R40" s="13" t="n">
        <f aca="false">P40*1.2</f>
        <v>0.31428</v>
      </c>
      <c r="S40" s="6" t="n">
        <v>0</v>
      </c>
      <c r="T40" s="13" t="n">
        <f aca="false">L40*0.9</f>
        <v>0.2538</v>
      </c>
      <c r="U40" s="8" t="n">
        <f aca="false">S40*T40</f>
        <v>0</v>
      </c>
      <c r="V40" s="13" t="n">
        <f aca="false">T40*1.2</f>
        <v>0.30456</v>
      </c>
    </row>
    <row r="41" customFormat="false" ht="15" hidden="false" customHeight="false" outlineLevel="0" collapsed="false">
      <c r="A41" s="4" t="s">
        <v>24</v>
      </c>
      <c r="B41" s="6" t="s">
        <v>17</v>
      </c>
      <c r="C41" s="6" t="n">
        <v>0</v>
      </c>
      <c r="D41" s="12" t="n">
        <v>0.28</v>
      </c>
      <c r="E41" s="8" t="n">
        <f aca="false">C41*D41</f>
        <v>0</v>
      </c>
      <c r="F41" s="13" t="n">
        <f aca="false">D41*1.2</f>
        <v>0.336</v>
      </c>
      <c r="G41" s="6" t="n">
        <v>0</v>
      </c>
      <c r="H41" s="13" t="n">
        <f aca="false">D41*0.97</f>
        <v>0.2716</v>
      </c>
      <c r="I41" s="8" t="n">
        <f aca="false">G41*H41</f>
        <v>0</v>
      </c>
      <c r="J41" s="13" t="n">
        <f aca="false">H41*1.2</f>
        <v>0.32592</v>
      </c>
      <c r="K41" s="6" t="n">
        <v>0</v>
      </c>
      <c r="L41" s="13" t="n">
        <f aca="false">D41*0.94</f>
        <v>0.2632</v>
      </c>
      <c r="M41" s="8" t="n">
        <f aca="false">K41*L41</f>
        <v>0</v>
      </c>
      <c r="N41" s="13" t="n">
        <f aca="false">L41*1.2</f>
        <v>0.31584</v>
      </c>
      <c r="O41" s="6" t="n">
        <v>0</v>
      </c>
      <c r="P41" s="13" t="n">
        <f aca="false">H41*0.9</f>
        <v>0.24444</v>
      </c>
      <c r="Q41" s="8" t="n">
        <f aca="false">O41*P41</f>
        <v>0</v>
      </c>
      <c r="R41" s="13" t="n">
        <f aca="false">P41*1.2</f>
        <v>0.293328</v>
      </c>
      <c r="S41" s="6" t="n">
        <v>0</v>
      </c>
      <c r="T41" s="13" t="n">
        <f aca="false">L41*0.9</f>
        <v>0.23688</v>
      </c>
      <c r="U41" s="8" t="n">
        <f aca="false">S41*T41</f>
        <v>0</v>
      </c>
      <c r="V41" s="13" t="n">
        <f aca="false">T41*1.2</f>
        <v>0.284256</v>
      </c>
    </row>
    <row r="42" customFormat="false" ht="15" hidden="false" customHeight="false" outlineLevel="0" collapsed="false">
      <c r="A42" s="4" t="s">
        <v>25</v>
      </c>
      <c r="B42" s="6" t="s">
        <v>17</v>
      </c>
      <c r="C42" s="6" t="n">
        <v>0</v>
      </c>
      <c r="D42" s="12" t="n">
        <v>0.05</v>
      </c>
      <c r="E42" s="8" t="n">
        <f aca="false">C42*D42</f>
        <v>0</v>
      </c>
      <c r="F42" s="13" t="n">
        <f aca="false">D42*1.2</f>
        <v>0.06</v>
      </c>
      <c r="G42" s="6" t="n">
        <v>0</v>
      </c>
      <c r="H42" s="13" t="n">
        <f aca="false">D42*0.97</f>
        <v>0.0485</v>
      </c>
      <c r="I42" s="8" t="n">
        <f aca="false">G42*H42</f>
        <v>0</v>
      </c>
      <c r="J42" s="13" t="n">
        <f aca="false">H42*1.2</f>
        <v>0.0582</v>
      </c>
      <c r="K42" s="6" t="n">
        <v>0</v>
      </c>
      <c r="L42" s="13" t="n">
        <f aca="false">D42*0.94</f>
        <v>0.047</v>
      </c>
      <c r="M42" s="8" t="n">
        <f aca="false">K42*L42</f>
        <v>0</v>
      </c>
      <c r="N42" s="13" t="n">
        <f aca="false">L42*1.2</f>
        <v>0.0564</v>
      </c>
      <c r="O42" s="6" t="n">
        <v>0</v>
      </c>
      <c r="P42" s="13" t="n">
        <f aca="false">H42*0.9</f>
        <v>0.04365</v>
      </c>
      <c r="Q42" s="8" t="n">
        <f aca="false">O42*P42</f>
        <v>0</v>
      </c>
      <c r="R42" s="13" t="n">
        <f aca="false">P42*1.2</f>
        <v>0.05238</v>
      </c>
      <c r="S42" s="6" t="n">
        <v>0</v>
      </c>
      <c r="T42" s="13" t="n">
        <f aca="false">L42*0.9</f>
        <v>0.0423</v>
      </c>
      <c r="U42" s="8" t="n">
        <f aca="false">S42*T42</f>
        <v>0</v>
      </c>
      <c r="V42" s="13" t="n">
        <f aca="false">T42*1.2</f>
        <v>0.05076</v>
      </c>
    </row>
    <row r="43" customFormat="false" ht="15" hidden="false" customHeight="false" outlineLevel="0" collapsed="false">
      <c r="A43" s="4" t="s">
        <v>26</v>
      </c>
      <c r="B43" s="6" t="s">
        <v>17</v>
      </c>
      <c r="C43" s="6" t="n">
        <v>0</v>
      </c>
      <c r="D43" s="12" t="n">
        <v>0.045</v>
      </c>
      <c r="E43" s="8" t="n">
        <f aca="false">C43*D43</f>
        <v>0</v>
      </c>
      <c r="F43" s="13" t="n">
        <f aca="false">D43*1.2</f>
        <v>0.054</v>
      </c>
      <c r="G43" s="6" t="n">
        <v>0</v>
      </c>
      <c r="H43" s="13" t="n">
        <f aca="false">D43*0.97</f>
        <v>0.04365</v>
      </c>
      <c r="I43" s="8" t="n">
        <f aca="false">G43*H43</f>
        <v>0</v>
      </c>
      <c r="J43" s="13" t="n">
        <f aca="false">H43*1.2</f>
        <v>0.05238</v>
      </c>
      <c r="K43" s="6" t="n">
        <v>0</v>
      </c>
      <c r="L43" s="13" t="n">
        <f aca="false">D43*0.94</f>
        <v>0.0423</v>
      </c>
      <c r="M43" s="8" t="n">
        <f aca="false">K43*L43</f>
        <v>0</v>
      </c>
      <c r="N43" s="13" t="n">
        <f aca="false">L43*1.2</f>
        <v>0.05076</v>
      </c>
      <c r="O43" s="6" t="n">
        <v>0</v>
      </c>
      <c r="P43" s="13" t="n">
        <f aca="false">H43*0.9</f>
        <v>0.039285</v>
      </c>
      <c r="Q43" s="8" t="n">
        <f aca="false">O43*P43</f>
        <v>0</v>
      </c>
      <c r="R43" s="13" t="n">
        <f aca="false">P43*1.2</f>
        <v>0.047142</v>
      </c>
      <c r="S43" s="6" t="n">
        <v>0</v>
      </c>
      <c r="T43" s="13" t="n">
        <f aca="false">L43*0.9</f>
        <v>0.03807</v>
      </c>
      <c r="U43" s="8" t="n">
        <f aca="false">S43*T43</f>
        <v>0</v>
      </c>
      <c r="V43" s="13" t="n">
        <f aca="false">T43*1.2</f>
        <v>0.045684</v>
      </c>
    </row>
    <row r="44" customFormat="false" ht="15" hidden="false" customHeight="false" outlineLevel="0" collapsed="false">
      <c r="A44" s="4" t="s">
        <v>27</v>
      </c>
      <c r="B44" s="6" t="s">
        <v>17</v>
      </c>
      <c r="C44" s="6" t="n">
        <v>0</v>
      </c>
      <c r="D44" s="12" t="n">
        <v>0.04</v>
      </c>
      <c r="E44" s="8" t="n">
        <f aca="false">C44*D44</f>
        <v>0</v>
      </c>
      <c r="F44" s="13" t="n">
        <f aca="false">D44*1.2</f>
        <v>0.048</v>
      </c>
      <c r="G44" s="6" t="n">
        <v>0</v>
      </c>
      <c r="H44" s="13" t="n">
        <f aca="false">D44*0.97</f>
        <v>0.0388</v>
      </c>
      <c r="I44" s="8" t="n">
        <f aca="false">G44*H44</f>
        <v>0</v>
      </c>
      <c r="J44" s="13" t="n">
        <f aca="false">H44*1.2</f>
        <v>0.04656</v>
      </c>
      <c r="K44" s="6" t="n">
        <v>0</v>
      </c>
      <c r="L44" s="13" t="n">
        <f aca="false">D44*0.94</f>
        <v>0.0376</v>
      </c>
      <c r="M44" s="8" t="n">
        <f aca="false">K44*L44</f>
        <v>0</v>
      </c>
      <c r="N44" s="13" t="n">
        <f aca="false">L44*1.2</f>
        <v>0.04512</v>
      </c>
      <c r="O44" s="6" t="n">
        <v>0</v>
      </c>
      <c r="P44" s="13" t="n">
        <f aca="false">H44*0.9</f>
        <v>0.03492</v>
      </c>
      <c r="Q44" s="8" t="n">
        <f aca="false">O44*P44</f>
        <v>0</v>
      </c>
      <c r="R44" s="13" t="n">
        <f aca="false">P44*1.2</f>
        <v>0.041904</v>
      </c>
      <c r="S44" s="6" t="n">
        <v>0</v>
      </c>
      <c r="T44" s="13" t="n">
        <f aca="false">L44*0.9</f>
        <v>0.03384</v>
      </c>
      <c r="U44" s="8" t="n">
        <f aca="false">S44*T44</f>
        <v>0</v>
      </c>
      <c r="V44" s="13" t="n">
        <f aca="false">T44*1.2</f>
        <v>0.040608</v>
      </c>
    </row>
    <row r="45" customFormat="false" ht="15" hidden="false" customHeight="false" outlineLevel="0" collapsed="false">
      <c r="A45" s="4" t="s">
        <v>28</v>
      </c>
      <c r="B45" s="6" t="s">
        <v>17</v>
      </c>
      <c r="C45" s="6" t="n">
        <v>0</v>
      </c>
      <c r="D45" s="12" t="n">
        <v>0.035</v>
      </c>
      <c r="E45" s="8" t="n">
        <f aca="false">C45*D45</f>
        <v>0</v>
      </c>
      <c r="F45" s="13" t="n">
        <f aca="false">D45*1.2</f>
        <v>0.042</v>
      </c>
      <c r="G45" s="6" t="n">
        <v>0</v>
      </c>
      <c r="H45" s="13" t="n">
        <f aca="false">D45*0.97</f>
        <v>0.03395</v>
      </c>
      <c r="I45" s="8" t="n">
        <f aca="false">G45*H45</f>
        <v>0</v>
      </c>
      <c r="J45" s="13" t="n">
        <f aca="false">H45*1.2</f>
        <v>0.04074</v>
      </c>
      <c r="K45" s="6" t="n">
        <v>0</v>
      </c>
      <c r="L45" s="13" t="n">
        <f aca="false">D45*0.94</f>
        <v>0.0329</v>
      </c>
      <c r="M45" s="8" t="n">
        <f aca="false">K45*L45</f>
        <v>0</v>
      </c>
      <c r="N45" s="13" t="n">
        <f aca="false">L45*1.2</f>
        <v>0.03948</v>
      </c>
      <c r="O45" s="6" t="n">
        <v>0</v>
      </c>
      <c r="P45" s="13" t="n">
        <f aca="false">H45*0.9</f>
        <v>0.030555</v>
      </c>
      <c r="Q45" s="8" t="n">
        <f aca="false">O45*P45</f>
        <v>0</v>
      </c>
      <c r="R45" s="13" t="n">
        <f aca="false">P45*1.2</f>
        <v>0.036666</v>
      </c>
      <c r="S45" s="6" t="n">
        <v>0</v>
      </c>
      <c r="T45" s="13" t="n">
        <f aca="false">L45*0.9</f>
        <v>0.02961</v>
      </c>
      <c r="U45" s="8" t="n">
        <f aca="false">S45*T45</f>
        <v>0</v>
      </c>
      <c r="V45" s="13" t="n">
        <f aca="false">T45*1.2</f>
        <v>0.035532</v>
      </c>
    </row>
    <row r="46" customFormat="false" ht="15" hidden="false" customHeight="false" outlineLevel="0" collapsed="false">
      <c r="A46" s="4" t="s">
        <v>29</v>
      </c>
      <c r="B46" s="6" t="s">
        <v>17</v>
      </c>
      <c r="C46" s="6" t="n">
        <v>0</v>
      </c>
      <c r="D46" s="12" t="n">
        <v>0.03</v>
      </c>
      <c r="E46" s="8" t="n">
        <f aca="false">C46*D46</f>
        <v>0</v>
      </c>
      <c r="F46" s="13" t="n">
        <f aca="false">D46*1.2</f>
        <v>0.036</v>
      </c>
      <c r="G46" s="6" t="n">
        <v>0</v>
      </c>
      <c r="H46" s="13" t="n">
        <f aca="false">D46*0.97</f>
        <v>0.0291</v>
      </c>
      <c r="I46" s="8" t="n">
        <f aca="false">G46*H46</f>
        <v>0</v>
      </c>
      <c r="J46" s="13" t="n">
        <f aca="false">H46*1.2</f>
        <v>0.03492</v>
      </c>
      <c r="K46" s="6" t="n">
        <v>0</v>
      </c>
      <c r="L46" s="13" t="n">
        <f aca="false">D46*0.94</f>
        <v>0.0282</v>
      </c>
      <c r="M46" s="8" t="n">
        <f aca="false">K46*L46</f>
        <v>0</v>
      </c>
      <c r="N46" s="13" t="n">
        <f aca="false">L46*1.2</f>
        <v>0.03384</v>
      </c>
      <c r="O46" s="6" t="n">
        <v>0</v>
      </c>
      <c r="P46" s="13" t="n">
        <f aca="false">H46*0.9</f>
        <v>0.02619</v>
      </c>
      <c r="Q46" s="8" t="n">
        <f aca="false">O46*P46</f>
        <v>0</v>
      </c>
      <c r="R46" s="13" t="n">
        <f aca="false">P46*1.2</f>
        <v>0.031428</v>
      </c>
      <c r="S46" s="6" t="n">
        <v>0</v>
      </c>
      <c r="T46" s="13" t="n">
        <f aca="false">L46*0.9</f>
        <v>0.02538</v>
      </c>
      <c r="U46" s="8" t="n">
        <f aca="false">S46*T46</f>
        <v>0</v>
      </c>
      <c r="V46" s="13" t="n">
        <f aca="false">T46*1.2</f>
        <v>0.030456</v>
      </c>
    </row>
    <row r="47" customFormat="false" ht="15" hidden="false" customHeight="false" outlineLevel="0" collapsed="false">
      <c r="A47" s="4" t="s">
        <v>30</v>
      </c>
      <c r="B47" s="6" t="s">
        <v>17</v>
      </c>
      <c r="C47" s="6" t="n">
        <v>0</v>
      </c>
      <c r="D47" s="12" t="n">
        <v>0.025</v>
      </c>
      <c r="E47" s="8" t="n">
        <f aca="false">C47*D47</f>
        <v>0</v>
      </c>
      <c r="F47" s="13" t="n">
        <f aca="false">D47*1.2</f>
        <v>0.03</v>
      </c>
      <c r="G47" s="6" t="n">
        <v>0</v>
      </c>
      <c r="H47" s="13" t="n">
        <f aca="false">D47*0.97</f>
        <v>0.02425</v>
      </c>
      <c r="I47" s="8" t="n">
        <f aca="false">G47*H47</f>
        <v>0</v>
      </c>
      <c r="J47" s="13" t="n">
        <f aca="false">H47*1.2</f>
        <v>0.0291</v>
      </c>
      <c r="K47" s="6" t="n">
        <v>0</v>
      </c>
      <c r="L47" s="13" t="n">
        <f aca="false">D47*0.94</f>
        <v>0.0235</v>
      </c>
      <c r="M47" s="8" t="n">
        <f aca="false">K47*L47</f>
        <v>0</v>
      </c>
      <c r="N47" s="13" t="n">
        <f aca="false">L47*1.2</f>
        <v>0.0282</v>
      </c>
      <c r="O47" s="6" t="n">
        <v>0</v>
      </c>
      <c r="P47" s="13" t="n">
        <f aca="false">H47*0.9</f>
        <v>0.021825</v>
      </c>
      <c r="Q47" s="8" t="n">
        <f aca="false">O47*P47</f>
        <v>0</v>
      </c>
      <c r="R47" s="13" t="n">
        <f aca="false">P47*1.2</f>
        <v>0.02619</v>
      </c>
      <c r="S47" s="6" t="n">
        <v>0</v>
      </c>
      <c r="T47" s="13" t="n">
        <f aca="false">L47*0.9</f>
        <v>0.02115</v>
      </c>
      <c r="U47" s="8" t="n">
        <f aca="false">S47*T47</f>
        <v>0</v>
      </c>
      <c r="V47" s="13" t="n">
        <f aca="false">T47*1.2</f>
        <v>0.02538</v>
      </c>
    </row>
    <row r="48" customFormat="false" ht="15" hidden="false" customHeight="false" outlineLevel="0" collapsed="false">
      <c r="A48" s="4" t="s">
        <v>31</v>
      </c>
      <c r="B48" s="6" t="s">
        <v>17</v>
      </c>
      <c r="C48" s="6" t="n">
        <v>0</v>
      </c>
      <c r="D48" s="12" t="n">
        <v>0.022</v>
      </c>
      <c r="E48" s="8" t="n">
        <f aca="false">C48*D48</f>
        <v>0</v>
      </c>
      <c r="F48" s="13" t="n">
        <f aca="false">D48*1.2</f>
        <v>0.0264</v>
      </c>
      <c r="G48" s="6" t="n">
        <v>0</v>
      </c>
      <c r="H48" s="13" t="n">
        <f aca="false">D48*0.97</f>
        <v>0.02134</v>
      </c>
      <c r="I48" s="8" t="n">
        <f aca="false">G48*H48</f>
        <v>0</v>
      </c>
      <c r="J48" s="13" t="n">
        <f aca="false">H48*1.2</f>
        <v>0.025608</v>
      </c>
      <c r="K48" s="6" t="n">
        <v>0</v>
      </c>
      <c r="L48" s="13" t="n">
        <f aca="false">D48*0.94</f>
        <v>0.02068</v>
      </c>
      <c r="M48" s="8" t="n">
        <f aca="false">K48*L48</f>
        <v>0</v>
      </c>
      <c r="N48" s="13" t="n">
        <f aca="false">L48*1.2</f>
        <v>0.024816</v>
      </c>
      <c r="O48" s="6" t="n">
        <v>0</v>
      </c>
      <c r="P48" s="13" t="n">
        <f aca="false">H48*0.9</f>
        <v>0.019206</v>
      </c>
      <c r="Q48" s="8" t="n">
        <f aca="false">O48*P48</f>
        <v>0</v>
      </c>
      <c r="R48" s="13" t="n">
        <f aca="false">P48*1.2</f>
        <v>0.0230472</v>
      </c>
      <c r="S48" s="6" t="n">
        <v>0</v>
      </c>
      <c r="T48" s="13" t="n">
        <f aca="false">L48*0.9</f>
        <v>0.018612</v>
      </c>
      <c r="U48" s="8" t="n">
        <f aca="false">S48*T48</f>
        <v>0</v>
      </c>
      <c r="V48" s="13" t="n">
        <f aca="false">T48*1.2</f>
        <v>0.0223344</v>
      </c>
    </row>
    <row r="49" customFormat="false" ht="15" hidden="false" customHeight="false" outlineLevel="0" collapsed="false">
      <c r="A49" s="4" t="s">
        <v>32</v>
      </c>
      <c r="B49" s="6" t="s">
        <v>17</v>
      </c>
      <c r="C49" s="6" t="n">
        <v>0</v>
      </c>
      <c r="D49" s="12" t="n">
        <v>0.02</v>
      </c>
      <c r="E49" s="8" t="n">
        <f aca="false">C49*D49</f>
        <v>0</v>
      </c>
      <c r="F49" s="13" t="n">
        <f aca="false">D49*1.2</f>
        <v>0.024</v>
      </c>
      <c r="G49" s="6" t="n">
        <v>0</v>
      </c>
      <c r="H49" s="13" t="n">
        <f aca="false">D49*0.97</f>
        <v>0.0194</v>
      </c>
      <c r="I49" s="8" t="n">
        <f aca="false">G49*H49</f>
        <v>0</v>
      </c>
      <c r="J49" s="13" t="n">
        <f aca="false">H49*1.2</f>
        <v>0.02328</v>
      </c>
      <c r="K49" s="6" t="n">
        <v>0</v>
      </c>
      <c r="L49" s="13" t="n">
        <f aca="false">D49*0.94</f>
        <v>0.0188</v>
      </c>
      <c r="M49" s="8" t="n">
        <f aca="false">K49*L49</f>
        <v>0</v>
      </c>
      <c r="N49" s="13" t="n">
        <f aca="false">L49*1.2</f>
        <v>0.02256</v>
      </c>
      <c r="O49" s="6" t="n">
        <v>0</v>
      </c>
      <c r="P49" s="13" t="n">
        <f aca="false">H49*0.9</f>
        <v>0.01746</v>
      </c>
      <c r="Q49" s="8" t="n">
        <f aca="false">O49*P49</f>
        <v>0</v>
      </c>
      <c r="R49" s="13" t="n">
        <f aca="false">P49*1.2</f>
        <v>0.020952</v>
      </c>
      <c r="S49" s="6" t="n">
        <v>0</v>
      </c>
      <c r="T49" s="13" t="n">
        <f aca="false">L49*0.9</f>
        <v>0.01692</v>
      </c>
      <c r="U49" s="8" t="n">
        <f aca="false">S49*T49</f>
        <v>0</v>
      </c>
      <c r="V49" s="13" t="n">
        <f aca="false">T49*1.2</f>
        <v>0.020304</v>
      </c>
    </row>
    <row r="50" customFormat="false" ht="15" hidden="false" customHeight="false" outlineLevel="0" collapsed="false">
      <c r="A50" s="4" t="s">
        <v>33</v>
      </c>
      <c r="B50" s="6" t="s">
        <v>17</v>
      </c>
      <c r="C50" s="6" t="n">
        <v>0</v>
      </c>
      <c r="D50" s="12" t="n">
        <v>0.018</v>
      </c>
      <c r="E50" s="8" t="n">
        <f aca="false">C50*D50</f>
        <v>0</v>
      </c>
      <c r="F50" s="13" t="n">
        <f aca="false">D50*1.2</f>
        <v>0.0216</v>
      </c>
      <c r="G50" s="6" t="n">
        <v>0</v>
      </c>
      <c r="H50" s="13" t="n">
        <f aca="false">D50*0.97</f>
        <v>0.01746</v>
      </c>
      <c r="I50" s="8" t="n">
        <f aca="false">G50*H50</f>
        <v>0</v>
      </c>
      <c r="J50" s="13" t="n">
        <f aca="false">H50*1.2</f>
        <v>0.020952</v>
      </c>
      <c r="K50" s="6" t="n">
        <v>0</v>
      </c>
      <c r="L50" s="13" t="n">
        <f aca="false">D50*0.94</f>
        <v>0.01692</v>
      </c>
      <c r="M50" s="8" t="n">
        <f aca="false">K50*L50</f>
        <v>0</v>
      </c>
      <c r="N50" s="13" t="n">
        <f aca="false">L50*1.2</f>
        <v>0.020304</v>
      </c>
      <c r="O50" s="6" t="n">
        <v>0</v>
      </c>
      <c r="P50" s="13" t="n">
        <f aca="false">H50*0.9</f>
        <v>0.015714</v>
      </c>
      <c r="Q50" s="8" t="n">
        <f aca="false">O50*P50</f>
        <v>0</v>
      </c>
      <c r="R50" s="13" t="n">
        <f aca="false">P50*1.2</f>
        <v>0.0188568</v>
      </c>
      <c r="S50" s="6" t="n">
        <v>0</v>
      </c>
      <c r="T50" s="13" t="n">
        <f aca="false">L50*0.9</f>
        <v>0.015228</v>
      </c>
      <c r="U50" s="8" t="n">
        <f aca="false">S50*T50</f>
        <v>0</v>
      </c>
      <c r="V50" s="13" t="n">
        <f aca="false">T50*1.2</f>
        <v>0.0182736</v>
      </c>
    </row>
    <row r="51" customFormat="false" ht="15" hidden="false" customHeight="false" outlineLevel="0" collapsed="false">
      <c r="A51" s="14" t="s">
        <v>34</v>
      </c>
      <c r="D51" s="15"/>
      <c r="E51" s="16" t="n">
        <f aca="false">SUM(E31:E50)</f>
        <v>466.2</v>
      </c>
      <c r="F51" s="15"/>
      <c r="I51" s="16" t="n">
        <f aca="false">SUM(I31:I50)*0.9</f>
        <v>2231.1</v>
      </c>
      <c r="M51" s="16" t="n">
        <f aca="false">SUM(M31:M50)*0.9</f>
        <v>11973.6</v>
      </c>
      <c r="Q51" s="16" t="n">
        <f aca="false">SUM(Q31:Q50)*0.9</f>
        <v>21801.15</v>
      </c>
      <c r="U51" s="16" t="n">
        <f aca="false">SUM(U31:U50)*0.9</f>
        <v>39557.7</v>
      </c>
    </row>
    <row r="53" customFormat="false" ht="15" hidden="false" customHeight="false" outlineLevel="0" collapsed="false">
      <c r="A53" s="20"/>
      <c r="B53" s="20"/>
      <c r="C53" s="21" t="s">
        <v>40</v>
      </c>
      <c r="D53" s="21"/>
      <c r="E53" s="21"/>
      <c r="F53" s="21"/>
      <c r="G53" s="22" t="s">
        <v>41</v>
      </c>
      <c r="H53" s="22"/>
      <c r="I53" s="22"/>
      <c r="J53" s="22"/>
      <c r="K53" s="21" t="s">
        <v>42</v>
      </c>
      <c r="L53" s="21"/>
      <c r="M53" s="21"/>
      <c r="N53" s="21"/>
      <c r="O53" s="22" t="s">
        <v>43</v>
      </c>
      <c r="P53" s="22"/>
      <c r="Q53" s="22"/>
      <c r="R53" s="22"/>
      <c r="S53" s="21" t="s">
        <v>44</v>
      </c>
      <c r="T53" s="21"/>
      <c r="U53" s="21"/>
      <c r="V53" s="21"/>
    </row>
    <row r="54" customFormat="false" ht="15" hidden="false" customHeight="false" outlineLevel="0" collapsed="false">
      <c r="A54" s="21" t="s">
        <v>4</v>
      </c>
      <c r="B54" s="21" t="s">
        <v>5</v>
      </c>
      <c r="C54" s="21" t="s">
        <v>6</v>
      </c>
      <c r="D54" s="21" t="s">
        <v>7</v>
      </c>
      <c r="E54" s="21" t="s">
        <v>8</v>
      </c>
      <c r="F54" s="21" t="s">
        <v>9</v>
      </c>
      <c r="G54" s="22" t="s">
        <v>6</v>
      </c>
      <c r="H54" s="22" t="s">
        <v>7</v>
      </c>
      <c r="I54" s="22" t="s">
        <v>8</v>
      </c>
      <c r="J54" s="22" t="s">
        <v>9</v>
      </c>
      <c r="K54" s="21" t="s">
        <v>6</v>
      </c>
      <c r="L54" s="21" t="s">
        <v>7</v>
      </c>
      <c r="M54" s="21" t="s">
        <v>8</v>
      </c>
      <c r="N54" s="21" t="s">
        <v>9</v>
      </c>
      <c r="O54" s="22" t="s">
        <v>6</v>
      </c>
      <c r="P54" s="22" t="s">
        <v>7</v>
      </c>
      <c r="Q54" s="22" t="s">
        <v>8</v>
      </c>
      <c r="R54" s="22" t="s">
        <v>9</v>
      </c>
      <c r="S54" s="21" t="s">
        <v>6</v>
      </c>
      <c r="T54" s="21" t="s">
        <v>7</v>
      </c>
      <c r="U54" s="21" t="s">
        <v>8</v>
      </c>
      <c r="V54" s="21" t="s">
        <v>9</v>
      </c>
    </row>
    <row r="55" customFormat="false" ht="15" hidden="false" customHeight="false" outlineLevel="0" collapsed="false">
      <c r="A55" s="4" t="s">
        <v>10</v>
      </c>
      <c r="B55" s="5" t="s">
        <v>11</v>
      </c>
      <c r="C55" s="6" t="n">
        <v>0</v>
      </c>
      <c r="D55" s="7" t="n">
        <v>0.1</v>
      </c>
      <c r="E55" s="8" t="n">
        <f aca="false">C55*D55</f>
        <v>0</v>
      </c>
      <c r="F55" s="9" t="n">
        <f aca="false">D55*1.2</f>
        <v>0.12</v>
      </c>
      <c r="G55" s="6" t="n">
        <v>0</v>
      </c>
      <c r="H55" s="9" t="n">
        <f aca="false">D55*0.9</f>
        <v>0.09</v>
      </c>
      <c r="I55" s="8" t="n">
        <f aca="false">G55*H55</f>
        <v>0</v>
      </c>
      <c r="J55" s="9" t="n">
        <f aca="false">H55*1.2</f>
        <v>0.108</v>
      </c>
      <c r="K55" s="6" t="n">
        <v>0</v>
      </c>
      <c r="L55" s="9" t="n">
        <f aca="false">D55*0.8</f>
        <v>0.08</v>
      </c>
      <c r="M55" s="8" t="n">
        <f aca="false">K55*L55</f>
        <v>0</v>
      </c>
      <c r="N55" s="9" t="n">
        <f aca="false">L55*1.2</f>
        <v>0.096</v>
      </c>
      <c r="O55" s="6" t="n">
        <v>0</v>
      </c>
      <c r="P55" s="9" t="n">
        <f aca="false">H55*0.8</f>
        <v>0.072</v>
      </c>
      <c r="Q55" s="8" t="n">
        <f aca="false">O55*P55</f>
        <v>0</v>
      </c>
      <c r="R55" s="9" t="n">
        <f aca="false">P55*1.2</f>
        <v>0.0864</v>
      </c>
      <c r="S55" s="6" t="n">
        <v>0</v>
      </c>
      <c r="T55" s="9" t="n">
        <f aca="false">L55*0.8</f>
        <v>0.064</v>
      </c>
      <c r="U55" s="8" t="n">
        <f aca="false">S55*T55</f>
        <v>0</v>
      </c>
      <c r="V55" s="9" t="n">
        <f aca="false">T55*1.2</f>
        <v>0.0768</v>
      </c>
    </row>
    <row r="56" customFormat="false" ht="15" hidden="false" customHeight="false" outlineLevel="0" collapsed="false">
      <c r="A56" s="4" t="s">
        <v>12</v>
      </c>
      <c r="B56" s="5" t="s">
        <v>11</v>
      </c>
      <c r="C56" s="6" t="n">
        <v>0</v>
      </c>
      <c r="D56" s="7" t="n">
        <v>0.04</v>
      </c>
      <c r="E56" s="8" t="n">
        <f aca="false">C56*D56</f>
        <v>0</v>
      </c>
      <c r="F56" s="9" t="n">
        <f aca="false">D56*1.2</f>
        <v>0.048</v>
      </c>
      <c r="G56" s="6" t="n">
        <v>0</v>
      </c>
      <c r="H56" s="9" t="n">
        <f aca="false">D56*0.9</f>
        <v>0.036</v>
      </c>
      <c r="I56" s="8" t="n">
        <f aca="false">G56*H56</f>
        <v>0</v>
      </c>
      <c r="J56" s="9" t="n">
        <f aca="false">H56*1.2</f>
        <v>0.0432</v>
      </c>
      <c r="K56" s="6" t="n">
        <v>0</v>
      </c>
      <c r="L56" s="9" t="n">
        <f aca="false">D56*0.8</f>
        <v>0.032</v>
      </c>
      <c r="M56" s="8" t="n">
        <f aca="false">K56*L56</f>
        <v>0</v>
      </c>
      <c r="N56" s="9" t="n">
        <f aca="false">L56*1.2</f>
        <v>0.0384</v>
      </c>
      <c r="O56" s="6" t="n">
        <v>0</v>
      </c>
      <c r="P56" s="9" t="n">
        <f aca="false">H56*0.8</f>
        <v>0.0288</v>
      </c>
      <c r="Q56" s="8" t="n">
        <f aca="false">O56*P56</f>
        <v>0</v>
      </c>
      <c r="R56" s="9" t="n">
        <f aca="false">P56*1.2</f>
        <v>0.03456</v>
      </c>
      <c r="S56" s="6" t="n">
        <v>0</v>
      </c>
      <c r="T56" s="9" t="n">
        <f aca="false">L56*0.8</f>
        <v>0.0256</v>
      </c>
      <c r="U56" s="8" t="n">
        <f aca="false">S56*T56</f>
        <v>0</v>
      </c>
      <c r="V56" s="9" t="n">
        <f aca="false">T56*1.2</f>
        <v>0.03072</v>
      </c>
    </row>
    <row r="57" customFormat="false" ht="15" hidden="false" customHeight="false" outlineLevel="0" collapsed="false">
      <c r="A57" s="4" t="s">
        <v>13</v>
      </c>
      <c r="B57" s="11" t="s">
        <v>11</v>
      </c>
      <c r="C57" s="6" t="n">
        <v>0</v>
      </c>
      <c r="D57" s="7" t="n">
        <v>0.015</v>
      </c>
      <c r="E57" s="8" t="n">
        <f aca="false">C57*D57</f>
        <v>0</v>
      </c>
      <c r="F57" s="9" t="n">
        <f aca="false">D57*1.2</f>
        <v>0.018</v>
      </c>
      <c r="G57" s="6" t="n">
        <v>0</v>
      </c>
      <c r="H57" s="9" t="n">
        <f aca="false">D57*0.9</f>
        <v>0.0135</v>
      </c>
      <c r="I57" s="8" t="n">
        <f aca="false">G57*H57</f>
        <v>0</v>
      </c>
      <c r="J57" s="9" t="n">
        <f aca="false">H57*1.2</f>
        <v>0.0162</v>
      </c>
      <c r="K57" s="6" t="n">
        <v>0</v>
      </c>
      <c r="L57" s="9" t="n">
        <f aca="false">D57*0.8</f>
        <v>0.012</v>
      </c>
      <c r="M57" s="8" t="n">
        <f aca="false">K57*L57</f>
        <v>0</v>
      </c>
      <c r="N57" s="9" t="n">
        <f aca="false">L57*1.2</f>
        <v>0.0144</v>
      </c>
      <c r="O57" s="6" t="n">
        <v>0</v>
      </c>
      <c r="P57" s="9" t="n">
        <f aca="false">H57*0.8</f>
        <v>0.0108</v>
      </c>
      <c r="Q57" s="8" t="n">
        <f aca="false">O57*P57</f>
        <v>0</v>
      </c>
      <c r="R57" s="9" t="n">
        <f aca="false">P57*1.2</f>
        <v>0.01296</v>
      </c>
      <c r="S57" s="6" t="n">
        <v>0</v>
      </c>
      <c r="T57" s="9" t="n">
        <f aca="false">L57*0.8</f>
        <v>0.0096</v>
      </c>
      <c r="U57" s="8" t="n">
        <f aca="false">S57*T57</f>
        <v>0</v>
      </c>
      <c r="V57" s="9" t="n">
        <f aca="false">T57*1.2</f>
        <v>0.01152</v>
      </c>
    </row>
    <row r="58" customFormat="false" ht="15" hidden="false" customHeight="false" outlineLevel="0" collapsed="false">
      <c r="A58" s="4" t="s">
        <v>14</v>
      </c>
      <c r="B58" s="6" t="s">
        <v>11</v>
      </c>
      <c r="C58" s="6" t="n">
        <v>0</v>
      </c>
      <c r="D58" s="7" t="n">
        <v>0.01</v>
      </c>
      <c r="E58" s="8" t="n">
        <f aca="false">C58*D58</f>
        <v>0</v>
      </c>
      <c r="F58" s="9" t="n">
        <f aca="false">D58*1.2</f>
        <v>0.012</v>
      </c>
      <c r="G58" s="6" t="n">
        <v>0</v>
      </c>
      <c r="H58" s="9" t="n">
        <f aca="false">D58*0.9</f>
        <v>0.009</v>
      </c>
      <c r="I58" s="8" t="n">
        <f aca="false">G58*H58</f>
        <v>0</v>
      </c>
      <c r="J58" s="9" t="n">
        <f aca="false">H58*1.2</f>
        <v>0.0108</v>
      </c>
      <c r="K58" s="6" t="n">
        <f aca="false">300*60</f>
        <v>18000</v>
      </c>
      <c r="L58" s="9" t="n">
        <f aca="false">D58*0.8</f>
        <v>0.008</v>
      </c>
      <c r="M58" s="8" t="n">
        <f aca="false">K58*L58</f>
        <v>144</v>
      </c>
      <c r="N58" s="9" t="n">
        <f aca="false">L58*1.2</f>
        <v>0.0096</v>
      </c>
      <c r="O58" s="6" t="n">
        <f aca="false">500*60</f>
        <v>30000</v>
      </c>
      <c r="P58" s="9" t="n">
        <f aca="false">H58*0.8</f>
        <v>0.0072</v>
      </c>
      <c r="Q58" s="8" t="n">
        <f aca="false">O58*P58</f>
        <v>216</v>
      </c>
      <c r="R58" s="9" t="n">
        <f aca="false">P58*1.2</f>
        <v>0.00864</v>
      </c>
      <c r="S58" s="6" t="n">
        <f aca="false">500*60</f>
        <v>30000</v>
      </c>
      <c r="T58" s="9" t="n">
        <f aca="false">L58*0.8</f>
        <v>0.0064</v>
      </c>
      <c r="U58" s="8" t="n">
        <f aca="false">S58*T58</f>
        <v>192</v>
      </c>
      <c r="V58" s="9" t="n">
        <f aca="false">T58*1.2</f>
        <v>0.00768</v>
      </c>
    </row>
    <row r="59" customFormat="false" ht="15" hidden="false" customHeight="false" outlineLevel="0" collapsed="false">
      <c r="A59" s="4" t="s">
        <v>15</v>
      </c>
      <c r="B59" s="6" t="s">
        <v>11</v>
      </c>
      <c r="C59" s="6" t="n">
        <v>0</v>
      </c>
      <c r="D59" s="7" t="n">
        <v>0.04</v>
      </c>
      <c r="E59" s="8" t="n">
        <f aca="false">C59*D59</f>
        <v>0</v>
      </c>
      <c r="F59" s="9" t="n">
        <f aca="false">D59*1.2</f>
        <v>0.048</v>
      </c>
      <c r="G59" s="6" t="n">
        <v>0</v>
      </c>
      <c r="H59" s="9" t="n">
        <f aca="false">D59*0.9</f>
        <v>0.036</v>
      </c>
      <c r="I59" s="8" t="n">
        <f aca="false">G59*H59</f>
        <v>0</v>
      </c>
      <c r="J59" s="9" t="n">
        <f aca="false">H59*1.2</f>
        <v>0.0432</v>
      </c>
      <c r="K59" s="6" t="n">
        <v>0</v>
      </c>
      <c r="L59" s="9" t="n">
        <f aca="false">D59*0.8</f>
        <v>0.032</v>
      </c>
      <c r="M59" s="8" t="n">
        <f aca="false">K59*L59</f>
        <v>0</v>
      </c>
      <c r="N59" s="9" t="n">
        <f aca="false">L59*1.2</f>
        <v>0.0384</v>
      </c>
      <c r="O59" s="6" t="n">
        <v>0</v>
      </c>
      <c r="P59" s="9" t="n">
        <f aca="false">H59*0.8</f>
        <v>0.0288</v>
      </c>
      <c r="Q59" s="8" t="n">
        <f aca="false">O59*P59</f>
        <v>0</v>
      </c>
      <c r="R59" s="9" t="n">
        <f aca="false">P59*1.2</f>
        <v>0.03456</v>
      </c>
      <c r="S59" s="6" t="n">
        <v>0</v>
      </c>
      <c r="T59" s="9" t="n">
        <f aca="false">L59*0.8</f>
        <v>0.0256</v>
      </c>
      <c r="U59" s="8" t="n">
        <f aca="false">S59*T59</f>
        <v>0</v>
      </c>
      <c r="V59" s="9" t="n">
        <f aca="false">T59*1.2</f>
        <v>0.03072</v>
      </c>
    </row>
    <row r="60" customFormat="false" ht="15" hidden="false" customHeight="false" outlineLevel="0" collapsed="false">
      <c r="A60" s="4" t="s">
        <v>16</v>
      </c>
      <c r="B60" s="6" t="s">
        <v>17</v>
      </c>
      <c r="C60" s="6" t="n">
        <v>0</v>
      </c>
      <c r="D60" s="12" t="n">
        <v>0.05</v>
      </c>
      <c r="E60" s="8" t="n">
        <f aca="false">C60*D60</f>
        <v>0</v>
      </c>
      <c r="F60" s="13" t="n">
        <f aca="false">D60*1.2</f>
        <v>0.06</v>
      </c>
      <c r="G60" s="6" t="n">
        <v>0</v>
      </c>
      <c r="H60" s="13" t="n">
        <f aca="false">D60*0.9</f>
        <v>0.045</v>
      </c>
      <c r="I60" s="8" t="n">
        <f aca="false">G60*H60</f>
        <v>0</v>
      </c>
      <c r="J60" s="13" t="n">
        <f aca="false">H60*1.2</f>
        <v>0.054</v>
      </c>
      <c r="K60" s="6" t="n">
        <v>0</v>
      </c>
      <c r="L60" s="13" t="n">
        <f aca="false">D60*0.8</f>
        <v>0.04</v>
      </c>
      <c r="M60" s="8" t="n">
        <f aca="false">K60*L60</f>
        <v>0</v>
      </c>
      <c r="N60" s="13" t="n">
        <f aca="false">L60*1.2</f>
        <v>0.048</v>
      </c>
      <c r="O60" s="6" t="n">
        <v>0</v>
      </c>
      <c r="P60" s="13" t="n">
        <f aca="false">H60*0.9</f>
        <v>0.0405</v>
      </c>
      <c r="Q60" s="8" t="n">
        <f aca="false">O60*P60</f>
        <v>0</v>
      </c>
      <c r="R60" s="13" t="n">
        <f aca="false">P60*1.2</f>
        <v>0.0486</v>
      </c>
      <c r="S60" s="6" t="n">
        <v>0</v>
      </c>
      <c r="T60" s="13" t="n">
        <f aca="false">L60*0.9</f>
        <v>0.036</v>
      </c>
      <c r="U60" s="8" t="n">
        <f aca="false">S60*T60</f>
        <v>0</v>
      </c>
      <c r="V60" s="13" t="n">
        <f aca="false">T60*1.2</f>
        <v>0.0432</v>
      </c>
    </row>
    <row r="61" customFormat="false" ht="15" hidden="false" customHeight="false" outlineLevel="0" collapsed="false">
      <c r="A61" s="4" t="s">
        <v>18</v>
      </c>
      <c r="B61" s="6" t="s">
        <v>17</v>
      </c>
      <c r="C61" s="6" t="n">
        <v>1000</v>
      </c>
      <c r="D61" s="12" t="n">
        <v>0.5</v>
      </c>
      <c r="E61" s="8" t="n">
        <f aca="false">C61*D61</f>
        <v>500</v>
      </c>
      <c r="F61" s="13" t="n">
        <f aca="false">D61*1.2</f>
        <v>0.6</v>
      </c>
      <c r="G61" s="6" t="n">
        <v>5000</v>
      </c>
      <c r="H61" s="13" t="n">
        <f aca="false">D61*0.97</f>
        <v>0.485</v>
      </c>
      <c r="I61" s="8" t="n">
        <f aca="false">G61*H61</f>
        <v>2425</v>
      </c>
      <c r="J61" s="13" t="n">
        <f aca="false">H61*1.2</f>
        <v>0.582</v>
      </c>
      <c r="K61" s="6" t="n">
        <v>10000</v>
      </c>
      <c r="L61" s="13" t="n">
        <f aca="false">D61*0.94</f>
        <v>0.47</v>
      </c>
      <c r="M61" s="8" t="n">
        <f aca="false">K61*L61</f>
        <v>4700</v>
      </c>
      <c r="N61" s="13" t="n">
        <f aca="false">L61*1.2</f>
        <v>0.564</v>
      </c>
      <c r="O61" s="6" t="n">
        <v>10000</v>
      </c>
      <c r="P61" s="13" t="n">
        <f aca="false">H61*0.9</f>
        <v>0.4365</v>
      </c>
      <c r="Q61" s="8" t="n">
        <f aca="false">O61*P61</f>
        <v>4365</v>
      </c>
      <c r="R61" s="13" t="n">
        <f aca="false">P61*1.2</f>
        <v>0.5238</v>
      </c>
      <c r="S61" s="6" t="n">
        <v>10000</v>
      </c>
      <c r="T61" s="13" t="n">
        <f aca="false">L61*0.9</f>
        <v>0.423</v>
      </c>
      <c r="U61" s="8" t="n">
        <f aca="false">S61*T61</f>
        <v>4230</v>
      </c>
      <c r="V61" s="13" t="n">
        <f aca="false">T61*1.2</f>
        <v>0.5076</v>
      </c>
    </row>
    <row r="62" customFormat="false" ht="15" hidden="false" customHeight="false" outlineLevel="0" collapsed="false">
      <c r="A62" s="4" t="s">
        <v>19</v>
      </c>
      <c r="B62" s="6" t="s">
        <v>17</v>
      </c>
      <c r="C62" s="6" t="n">
        <v>0</v>
      </c>
      <c r="D62" s="12" t="n">
        <v>0.45</v>
      </c>
      <c r="E62" s="8" t="n">
        <f aca="false">C62*D62</f>
        <v>0</v>
      </c>
      <c r="F62" s="13" t="n">
        <f aca="false">D62*1.2</f>
        <v>0.54</v>
      </c>
      <c r="G62" s="6" t="n">
        <v>0</v>
      </c>
      <c r="H62" s="13" t="n">
        <f aca="false">D62*0.97</f>
        <v>0.4365</v>
      </c>
      <c r="I62" s="8" t="n">
        <f aca="false">G62*H62</f>
        <v>0</v>
      </c>
      <c r="J62" s="13" t="n">
        <f aca="false">H62*1.2</f>
        <v>0.5238</v>
      </c>
      <c r="K62" s="6" t="n">
        <v>20000</v>
      </c>
      <c r="L62" s="13" t="n">
        <f aca="false">D62*0.94</f>
        <v>0.423</v>
      </c>
      <c r="M62" s="8" t="n">
        <f aca="false">K62*L62</f>
        <v>8460</v>
      </c>
      <c r="N62" s="13" t="n">
        <f aca="false">L62*1.2</f>
        <v>0.5076</v>
      </c>
      <c r="O62" s="6" t="n">
        <v>20000</v>
      </c>
      <c r="P62" s="13" t="n">
        <f aca="false">H62*0.9</f>
        <v>0.39285</v>
      </c>
      <c r="Q62" s="8" t="n">
        <f aca="false">O62*P62</f>
        <v>7857</v>
      </c>
      <c r="R62" s="13" t="n">
        <f aca="false">P62*1.2</f>
        <v>0.47142</v>
      </c>
      <c r="S62" s="6" t="n">
        <v>20000</v>
      </c>
      <c r="T62" s="13" t="n">
        <f aca="false">L62*0.9</f>
        <v>0.3807</v>
      </c>
      <c r="U62" s="8" t="n">
        <f aca="false">S62*T62</f>
        <v>7614</v>
      </c>
      <c r="V62" s="13" t="n">
        <f aca="false">T62*1.2</f>
        <v>0.45684</v>
      </c>
    </row>
    <row r="63" customFormat="false" ht="15" hidden="false" customHeight="false" outlineLevel="0" collapsed="false">
      <c r="A63" s="4" t="s">
        <v>20</v>
      </c>
      <c r="B63" s="6" t="s">
        <v>17</v>
      </c>
      <c r="C63" s="6" t="n">
        <v>0</v>
      </c>
      <c r="D63" s="12" t="n">
        <v>0.4</v>
      </c>
      <c r="E63" s="8" t="n">
        <f aca="false">C63*D63</f>
        <v>0</v>
      </c>
      <c r="F63" s="13" t="n">
        <f aca="false">D63*1.2</f>
        <v>0.48</v>
      </c>
      <c r="G63" s="6" t="n">
        <v>0</v>
      </c>
      <c r="H63" s="13" t="n">
        <f aca="false">D63*0.97</f>
        <v>0.388</v>
      </c>
      <c r="I63" s="8" t="n">
        <f aca="false">G63*H63</f>
        <v>0</v>
      </c>
      <c r="J63" s="13" t="n">
        <f aca="false">H63*1.2</f>
        <v>0.4656</v>
      </c>
      <c r="K63" s="6" t="n">
        <v>0</v>
      </c>
      <c r="L63" s="13" t="n">
        <f aca="false">D63*0.94</f>
        <v>0.376</v>
      </c>
      <c r="M63" s="8" t="n">
        <f aca="false">K63*L63</f>
        <v>0</v>
      </c>
      <c r="N63" s="13" t="n">
        <f aca="false">L63*1.2</f>
        <v>0.4512</v>
      </c>
      <c r="O63" s="6" t="n">
        <v>30000</v>
      </c>
      <c r="P63" s="13" t="n">
        <f aca="false">H63*0.9</f>
        <v>0.3492</v>
      </c>
      <c r="Q63" s="8" t="n">
        <f aca="false">O63*P63</f>
        <v>10476</v>
      </c>
      <c r="R63" s="13" t="n">
        <f aca="false">P63*1.2</f>
        <v>0.41904</v>
      </c>
      <c r="S63" s="6" t="n">
        <v>30000</v>
      </c>
      <c r="T63" s="13" t="n">
        <f aca="false">L63*0.9</f>
        <v>0.3384</v>
      </c>
      <c r="U63" s="8" t="n">
        <f aca="false">S63*T63</f>
        <v>10152</v>
      </c>
      <c r="V63" s="13" t="n">
        <f aca="false">T63*1.2</f>
        <v>0.40608</v>
      </c>
    </row>
    <row r="64" customFormat="false" ht="15" hidden="false" customHeight="false" outlineLevel="0" collapsed="false">
      <c r="A64" s="4" t="s">
        <v>21</v>
      </c>
      <c r="B64" s="6" t="s">
        <v>17</v>
      </c>
      <c r="C64" s="6" t="n">
        <v>0</v>
      </c>
      <c r="D64" s="12" t="n">
        <v>0.35</v>
      </c>
      <c r="E64" s="8" t="n">
        <f aca="false">C64*D64</f>
        <v>0</v>
      </c>
      <c r="F64" s="13" t="n">
        <f aca="false">D64*1.2</f>
        <v>0.42</v>
      </c>
      <c r="G64" s="6" t="n">
        <v>0</v>
      </c>
      <c r="H64" s="13" t="n">
        <f aca="false">D64*0.97</f>
        <v>0.3395</v>
      </c>
      <c r="I64" s="8" t="n">
        <f aca="false">G64*H64</f>
        <v>0</v>
      </c>
      <c r="J64" s="13" t="n">
        <f aca="false">H64*1.2</f>
        <v>0.4074</v>
      </c>
      <c r="K64" s="6" t="n">
        <v>0</v>
      </c>
      <c r="L64" s="13" t="n">
        <f aca="false">D64*0.94</f>
        <v>0.329</v>
      </c>
      <c r="M64" s="8" t="n">
        <f aca="false">K64*L64</f>
        <v>0</v>
      </c>
      <c r="N64" s="13" t="n">
        <f aca="false">L64*1.2</f>
        <v>0.3948</v>
      </c>
      <c r="O64" s="6" t="n">
        <v>0</v>
      </c>
      <c r="P64" s="13" t="n">
        <f aca="false">H64*0.9</f>
        <v>0.30555</v>
      </c>
      <c r="Q64" s="8" t="n">
        <f aca="false">O64*P64</f>
        <v>0</v>
      </c>
      <c r="R64" s="13" t="n">
        <f aca="false">P64*1.2</f>
        <v>0.36666</v>
      </c>
      <c r="S64" s="6" t="n">
        <v>0</v>
      </c>
      <c r="T64" s="13" t="n">
        <f aca="false">L64*0.9</f>
        <v>0.2961</v>
      </c>
      <c r="U64" s="8" t="n">
        <f aca="false">S64*T64</f>
        <v>0</v>
      </c>
      <c r="V64" s="13" t="n">
        <f aca="false">T64*1.2</f>
        <v>0.35532</v>
      </c>
    </row>
    <row r="65" customFormat="false" ht="15" hidden="false" customHeight="false" outlineLevel="0" collapsed="false">
      <c r="A65" s="4" t="s">
        <v>22</v>
      </c>
      <c r="B65" s="6" t="s">
        <v>17</v>
      </c>
      <c r="C65" s="6" t="n">
        <v>0</v>
      </c>
      <c r="D65" s="12" t="n">
        <v>0.32</v>
      </c>
      <c r="E65" s="8" t="n">
        <f aca="false">C65*D65</f>
        <v>0</v>
      </c>
      <c r="F65" s="13" t="n">
        <f aca="false">D65*1.2</f>
        <v>0.384</v>
      </c>
      <c r="G65" s="6" t="n">
        <v>0</v>
      </c>
      <c r="H65" s="13" t="n">
        <f aca="false">D65*0.97</f>
        <v>0.3104</v>
      </c>
      <c r="I65" s="8" t="n">
        <f aca="false">G65*H65</f>
        <v>0</v>
      </c>
      <c r="J65" s="13" t="n">
        <f aca="false">H65*1.2</f>
        <v>0.37248</v>
      </c>
      <c r="K65" s="6" t="n">
        <v>0</v>
      </c>
      <c r="L65" s="13" t="n">
        <f aca="false">D65*0.94</f>
        <v>0.3008</v>
      </c>
      <c r="M65" s="8" t="n">
        <f aca="false">K65*L65</f>
        <v>0</v>
      </c>
      <c r="N65" s="13" t="n">
        <f aca="false">L65*1.2</f>
        <v>0.36096</v>
      </c>
      <c r="O65" s="6" t="n">
        <v>0</v>
      </c>
      <c r="P65" s="13" t="n">
        <f aca="false">H65*0.9</f>
        <v>0.27936</v>
      </c>
      <c r="Q65" s="8" t="n">
        <f aca="false">O65*P65</f>
        <v>0</v>
      </c>
      <c r="R65" s="13" t="n">
        <f aca="false">P65*1.2</f>
        <v>0.335232</v>
      </c>
      <c r="S65" s="6" t="n">
        <v>0</v>
      </c>
      <c r="T65" s="13" t="n">
        <f aca="false">L65*0.9</f>
        <v>0.27072</v>
      </c>
      <c r="U65" s="8" t="n">
        <f aca="false">S65*T65</f>
        <v>0</v>
      </c>
      <c r="V65" s="13" t="n">
        <f aca="false">T65*1.2</f>
        <v>0.324864</v>
      </c>
    </row>
    <row r="66" customFormat="false" ht="15" hidden="false" customHeight="false" outlineLevel="0" collapsed="false">
      <c r="A66" s="4" t="s">
        <v>23</v>
      </c>
      <c r="B66" s="6" t="s">
        <v>17</v>
      </c>
      <c r="C66" s="6" t="n">
        <v>0</v>
      </c>
      <c r="D66" s="12" t="n">
        <v>0.3</v>
      </c>
      <c r="E66" s="8" t="n">
        <f aca="false">C66*D66</f>
        <v>0</v>
      </c>
      <c r="F66" s="13" t="n">
        <f aca="false">D66*1.2</f>
        <v>0.36</v>
      </c>
      <c r="G66" s="6" t="n">
        <v>0</v>
      </c>
      <c r="H66" s="13" t="n">
        <f aca="false">D66*0.97</f>
        <v>0.291</v>
      </c>
      <c r="I66" s="8" t="n">
        <f aca="false">G66*H66</f>
        <v>0</v>
      </c>
      <c r="J66" s="13" t="n">
        <f aca="false">H66*1.2</f>
        <v>0.3492</v>
      </c>
      <c r="K66" s="6" t="n">
        <v>0</v>
      </c>
      <c r="L66" s="13" t="n">
        <f aca="false">D66*0.94</f>
        <v>0.282</v>
      </c>
      <c r="M66" s="8" t="n">
        <f aca="false">K66*L66</f>
        <v>0</v>
      </c>
      <c r="N66" s="13" t="n">
        <f aca="false">L66*1.2</f>
        <v>0.3384</v>
      </c>
      <c r="O66" s="6" t="n">
        <v>0</v>
      </c>
      <c r="P66" s="13" t="n">
        <f aca="false">H66*0.9</f>
        <v>0.2619</v>
      </c>
      <c r="Q66" s="8" t="n">
        <f aca="false">O66*P66</f>
        <v>0</v>
      </c>
      <c r="R66" s="13" t="n">
        <f aca="false">P66*1.2</f>
        <v>0.31428</v>
      </c>
      <c r="S66" s="6" t="n">
        <v>0</v>
      </c>
      <c r="T66" s="13" t="n">
        <f aca="false">L66*0.9</f>
        <v>0.2538</v>
      </c>
      <c r="U66" s="8" t="n">
        <f aca="false">S66*T66</f>
        <v>0</v>
      </c>
      <c r="V66" s="13" t="n">
        <f aca="false">T66*1.2</f>
        <v>0.30456</v>
      </c>
    </row>
    <row r="67" customFormat="false" ht="15" hidden="false" customHeight="false" outlineLevel="0" collapsed="false">
      <c r="A67" s="4" t="s">
        <v>24</v>
      </c>
      <c r="B67" s="6" t="s">
        <v>17</v>
      </c>
      <c r="C67" s="6" t="n">
        <v>0</v>
      </c>
      <c r="D67" s="12" t="n">
        <v>0.28</v>
      </c>
      <c r="E67" s="8" t="n">
        <f aca="false">C67*D67</f>
        <v>0</v>
      </c>
      <c r="F67" s="13" t="n">
        <f aca="false">D67*1.2</f>
        <v>0.336</v>
      </c>
      <c r="G67" s="6" t="n">
        <v>0</v>
      </c>
      <c r="H67" s="13" t="n">
        <f aca="false">D67*0.97</f>
        <v>0.2716</v>
      </c>
      <c r="I67" s="8" t="n">
        <f aca="false">G67*H67</f>
        <v>0</v>
      </c>
      <c r="J67" s="13" t="n">
        <f aca="false">H67*1.2</f>
        <v>0.32592</v>
      </c>
      <c r="K67" s="6" t="n">
        <v>0</v>
      </c>
      <c r="L67" s="13" t="n">
        <f aca="false">D67*0.94</f>
        <v>0.2632</v>
      </c>
      <c r="M67" s="8" t="n">
        <f aca="false">K67*L67</f>
        <v>0</v>
      </c>
      <c r="N67" s="13" t="n">
        <f aca="false">L67*1.2</f>
        <v>0.31584</v>
      </c>
      <c r="O67" s="6" t="n">
        <v>0</v>
      </c>
      <c r="P67" s="13" t="n">
        <f aca="false">H67*0.9</f>
        <v>0.24444</v>
      </c>
      <c r="Q67" s="8" t="n">
        <f aca="false">O67*P67</f>
        <v>0</v>
      </c>
      <c r="R67" s="13" t="n">
        <f aca="false">P67*1.2</f>
        <v>0.293328</v>
      </c>
      <c r="S67" s="6" t="n">
        <v>0</v>
      </c>
      <c r="T67" s="13" t="n">
        <f aca="false">L67*0.9</f>
        <v>0.23688</v>
      </c>
      <c r="U67" s="8" t="n">
        <f aca="false">S67*T67</f>
        <v>0</v>
      </c>
      <c r="V67" s="13" t="n">
        <f aca="false">T67*1.2</f>
        <v>0.284256</v>
      </c>
    </row>
    <row r="68" customFormat="false" ht="15" hidden="false" customHeight="false" outlineLevel="0" collapsed="false">
      <c r="A68" s="4" t="s">
        <v>25</v>
      </c>
      <c r="B68" s="6" t="s">
        <v>17</v>
      </c>
      <c r="C68" s="6" t="n">
        <v>0</v>
      </c>
      <c r="D68" s="12" t="n">
        <v>0.05</v>
      </c>
      <c r="E68" s="8" t="n">
        <f aca="false">C68*D68</f>
        <v>0</v>
      </c>
      <c r="F68" s="13" t="n">
        <f aca="false">D68*1.2</f>
        <v>0.06</v>
      </c>
      <c r="G68" s="6" t="n">
        <v>0</v>
      </c>
      <c r="H68" s="13" t="n">
        <f aca="false">D68*0.97</f>
        <v>0.0485</v>
      </c>
      <c r="I68" s="8" t="n">
        <f aca="false">G68*H68</f>
        <v>0</v>
      </c>
      <c r="J68" s="13" t="n">
        <f aca="false">H68*1.2</f>
        <v>0.0582</v>
      </c>
      <c r="K68" s="6" t="n">
        <v>0</v>
      </c>
      <c r="L68" s="13" t="n">
        <f aca="false">D68*0.94</f>
        <v>0.047</v>
      </c>
      <c r="M68" s="8" t="n">
        <f aca="false">K68*L68</f>
        <v>0</v>
      </c>
      <c r="N68" s="13" t="n">
        <f aca="false">L68*1.2</f>
        <v>0.0564</v>
      </c>
      <c r="O68" s="6" t="n">
        <v>0</v>
      </c>
      <c r="P68" s="13" t="n">
        <f aca="false">H68*0.9</f>
        <v>0.04365</v>
      </c>
      <c r="Q68" s="8" t="n">
        <f aca="false">O68*P68</f>
        <v>0</v>
      </c>
      <c r="R68" s="13" t="n">
        <f aca="false">P68*1.2</f>
        <v>0.05238</v>
      </c>
      <c r="S68" s="6" t="n">
        <v>0</v>
      </c>
      <c r="T68" s="13" t="n">
        <f aca="false">L68*0.9</f>
        <v>0.0423</v>
      </c>
      <c r="U68" s="8" t="n">
        <f aca="false">S68*T68</f>
        <v>0</v>
      </c>
      <c r="V68" s="13" t="n">
        <f aca="false">T68*1.2</f>
        <v>0.05076</v>
      </c>
    </row>
    <row r="69" customFormat="false" ht="15" hidden="false" customHeight="false" outlineLevel="0" collapsed="false">
      <c r="A69" s="4" t="s">
        <v>26</v>
      </c>
      <c r="B69" s="6" t="s">
        <v>17</v>
      </c>
      <c r="C69" s="6" t="n">
        <v>0</v>
      </c>
      <c r="D69" s="12" t="n">
        <v>0.045</v>
      </c>
      <c r="E69" s="8" t="n">
        <f aca="false">C69*D69</f>
        <v>0</v>
      </c>
      <c r="F69" s="13" t="n">
        <f aca="false">D69*1.2</f>
        <v>0.054</v>
      </c>
      <c r="G69" s="6" t="n">
        <v>0</v>
      </c>
      <c r="H69" s="13" t="n">
        <f aca="false">D69*0.97</f>
        <v>0.04365</v>
      </c>
      <c r="I69" s="8" t="n">
        <f aca="false">G69*H69</f>
        <v>0</v>
      </c>
      <c r="J69" s="13" t="n">
        <f aca="false">H69*1.2</f>
        <v>0.05238</v>
      </c>
      <c r="K69" s="6" t="n">
        <v>0</v>
      </c>
      <c r="L69" s="13" t="n">
        <f aca="false">D69*0.94</f>
        <v>0.0423</v>
      </c>
      <c r="M69" s="8" t="n">
        <f aca="false">K69*L69</f>
        <v>0</v>
      </c>
      <c r="N69" s="13" t="n">
        <f aca="false">L69*1.2</f>
        <v>0.05076</v>
      </c>
      <c r="O69" s="6" t="n">
        <v>0</v>
      </c>
      <c r="P69" s="13" t="n">
        <f aca="false">H69*0.9</f>
        <v>0.039285</v>
      </c>
      <c r="Q69" s="8" t="n">
        <f aca="false">O69*P69</f>
        <v>0</v>
      </c>
      <c r="R69" s="13" t="n">
        <f aca="false">P69*1.2</f>
        <v>0.047142</v>
      </c>
      <c r="S69" s="6" t="n">
        <v>0</v>
      </c>
      <c r="T69" s="13" t="n">
        <f aca="false">L69*0.9</f>
        <v>0.03807</v>
      </c>
      <c r="U69" s="8" t="n">
        <f aca="false">S69*T69</f>
        <v>0</v>
      </c>
      <c r="V69" s="13" t="n">
        <f aca="false">T69*1.2</f>
        <v>0.045684</v>
      </c>
    </row>
    <row r="70" customFormat="false" ht="15" hidden="false" customHeight="false" outlineLevel="0" collapsed="false">
      <c r="A70" s="4" t="s">
        <v>27</v>
      </c>
      <c r="B70" s="6" t="s">
        <v>17</v>
      </c>
      <c r="C70" s="6" t="n">
        <v>0</v>
      </c>
      <c r="D70" s="12" t="n">
        <v>0.04</v>
      </c>
      <c r="E70" s="8" t="n">
        <f aca="false">C70*D70</f>
        <v>0</v>
      </c>
      <c r="F70" s="13" t="n">
        <f aca="false">D70*1.2</f>
        <v>0.048</v>
      </c>
      <c r="G70" s="6" t="n">
        <v>0</v>
      </c>
      <c r="H70" s="13" t="n">
        <f aca="false">D70*0.97</f>
        <v>0.0388</v>
      </c>
      <c r="I70" s="8" t="n">
        <f aca="false">G70*H70</f>
        <v>0</v>
      </c>
      <c r="J70" s="13" t="n">
        <f aca="false">H70*1.2</f>
        <v>0.04656</v>
      </c>
      <c r="K70" s="6" t="n">
        <v>0</v>
      </c>
      <c r="L70" s="13" t="n">
        <f aca="false">D70*0.94</f>
        <v>0.0376</v>
      </c>
      <c r="M70" s="8" t="n">
        <f aca="false">K70*L70</f>
        <v>0</v>
      </c>
      <c r="N70" s="13" t="n">
        <f aca="false">L70*1.2</f>
        <v>0.04512</v>
      </c>
      <c r="O70" s="6" t="n">
        <v>0</v>
      </c>
      <c r="P70" s="13" t="n">
        <f aca="false">H70*0.9</f>
        <v>0.03492</v>
      </c>
      <c r="Q70" s="8" t="n">
        <f aca="false">O70*P70</f>
        <v>0</v>
      </c>
      <c r="R70" s="13" t="n">
        <f aca="false">P70*1.2</f>
        <v>0.041904</v>
      </c>
      <c r="S70" s="6" t="n">
        <v>0</v>
      </c>
      <c r="T70" s="13" t="n">
        <f aca="false">L70*0.9</f>
        <v>0.03384</v>
      </c>
      <c r="U70" s="8" t="n">
        <f aca="false">S70*T70</f>
        <v>0</v>
      </c>
      <c r="V70" s="13" t="n">
        <f aca="false">T70*1.2</f>
        <v>0.040608</v>
      </c>
    </row>
    <row r="71" customFormat="false" ht="15" hidden="false" customHeight="false" outlineLevel="0" collapsed="false">
      <c r="A71" s="4" t="s">
        <v>28</v>
      </c>
      <c r="B71" s="6" t="s">
        <v>17</v>
      </c>
      <c r="C71" s="6" t="n">
        <v>0</v>
      </c>
      <c r="D71" s="12" t="n">
        <v>0.035</v>
      </c>
      <c r="E71" s="8" t="n">
        <f aca="false">C71*D71</f>
        <v>0</v>
      </c>
      <c r="F71" s="13" t="n">
        <f aca="false">D71*1.2</f>
        <v>0.042</v>
      </c>
      <c r="G71" s="6" t="n">
        <v>0</v>
      </c>
      <c r="H71" s="13" t="n">
        <f aca="false">D71*0.97</f>
        <v>0.03395</v>
      </c>
      <c r="I71" s="8" t="n">
        <f aca="false">G71*H71</f>
        <v>0</v>
      </c>
      <c r="J71" s="13" t="n">
        <f aca="false">H71*1.2</f>
        <v>0.04074</v>
      </c>
      <c r="K71" s="6" t="n">
        <v>0</v>
      </c>
      <c r="L71" s="13" t="n">
        <f aca="false">D71*0.94</f>
        <v>0.0329</v>
      </c>
      <c r="M71" s="8" t="n">
        <f aca="false">K71*L71</f>
        <v>0</v>
      </c>
      <c r="N71" s="13" t="n">
        <f aca="false">L71*1.2</f>
        <v>0.03948</v>
      </c>
      <c r="O71" s="6" t="n">
        <v>0</v>
      </c>
      <c r="P71" s="13" t="n">
        <f aca="false">H71*0.9</f>
        <v>0.030555</v>
      </c>
      <c r="Q71" s="8" t="n">
        <f aca="false">O71*P71</f>
        <v>0</v>
      </c>
      <c r="R71" s="13" t="n">
        <f aca="false">P71*1.2</f>
        <v>0.036666</v>
      </c>
      <c r="S71" s="6" t="n">
        <v>0</v>
      </c>
      <c r="T71" s="13" t="n">
        <f aca="false">L71*0.9</f>
        <v>0.02961</v>
      </c>
      <c r="U71" s="8" t="n">
        <f aca="false">S71*T71</f>
        <v>0</v>
      </c>
      <c r="V71" s="13" t="n">
        <f aca="false">T71*1.2</f>
        <v>0.035532</v>
      </c>
    </row>
    <row r="72" customFormat="false" ht="15" hidden="false" customHeight="false" outlineLevel="0" collapsed="false">
      <c r="A72" s="4" t="s">
        <v>29</v>
      </c>
      <c r="B72" s="6" t="s">
        <v>17</v>
      </c>
      <c r="C72" s="6" t="n">
        <v>0</v>
      </c>
      <c r="D72" s="12" t="n">
        <v>0.03</v>
      </c>
      <c r="E72" s="8" t="n">
        <f aca="false">C72*D72</f>
        <v>0</v>
      </c>
      <c r="F72" s="13" t="n">
        <f aca="false">D72*1.2</f>
        <v>0.036</v>
      </c>
      <c r="G72" s="6" t="n">
        <v>0</v>
      </c>
      <c r="H72" s="13" t="n">
        <f aca="false">D72*0.97</f>
        <v>0.0291</v>
      </c>
      <c r="I72" s="8" t="n">
        <f aca="false">G72*H72</f>
        <v>0</v>
      </c>
      <c r="J72" s="13" t="n">
        <f aca="false">H72*1.2</f>
        <v>0.03492</v>
      </c>
      <c r="K72" s="6" t="n">
        <v>0</v>
      </c>
      <c r="L72" s="13" t="n">
        <f aca="false">D72*0.94</f>
        <v>0.0282</v>
      </c>
      <c r="M72" s="8" t="n">
        <f aca="false">K72*L72</f>
        <v>0</v>
      </c>
      <c r="N72" s="13" t="n">
        <f aca="false">L72*1.2</f>
        <v>0.03384</v>
      </c>
      <c r="O72" s="6" t="n">
        <v>0</v>
      </c>
      <c r="P72" s="13" t="n">
        <f aca="false">H72*0.9</f>
        <v>0.02619</v>
      </c>
      <c r="Q72" s="8" t="n">
        <f aca="false">O72*P72</f>
        <v>0</v>
      </c>
      <c r="R72" s="13" t="n">
        <f aca="false">P72*1.2</f>
        <v>0.031428</v>
      </c>
      <c r="S72" s="6" t="n">
        <v>0</v>
      </c>
      <c r="T72" s="13" t="n">
        <f aca="false">L72*0.9</f>
        <v>0.02538</v>
      </c>
      <c r="U72" s="8" t="n">
        <f aca="false">S72*T72</f>
        <v>0</v>
      </c>
      <c r="V72" s="13" t="n">
        <f aca="false">T72*1.2</f>
        <v>0.030456</v>
      </c>
    </row>
    <row r="73" customFormat="false" ht="15" hidden="false" customHeight="false" outlineLevel="0" collapsed="false">
      <c r="A73" s="4" t="s">
        <v>30</v>
      </c>
      <c r="B73" s="6" t="s">
        <v>17</v>
      </c>
      <c r="C73" s="6" t="n">
        <v>0</v>
      </c>
      <c r="D73" s="12" t="n">
        <v>0.025</v>
      </c>
      <c r="E73" s="8" t="n">
        <f aca="false">C73*D73</f>
        <v>0</v>
      </c>
      <c r="F73" s="13" t="n">
        <f aca="false">D73*1.2</f>
        <v>0.03</v>
      </c>
      <c r="G73" s="6" t="n">
        <v>0</v>
      </c>
      <c r="H73" s="13" t="n">
        <f aca="false">D73*0.97</f>
        <v>0.02425</v>
      </c>
      <c r="I73" s="8" t="n">
        <f aca="false">G73*H73</f>
        <v>0</v>
      </c>
      <c r="J73" s="13" t="n">
        <f aca="false">H73*1.2</f>
        <v>0.0291</v>
      </c>
      <c r="K73" s="6" t="n">
        <v>0</v>
      </c>
      <c r="L73" s="13" t="n">
        <f aca="false">D73*0.94</f>
        <v>0.0235</v>
      </c>
      <c r="M73" s="8" t="n">
        <f aca="false">K73*L73</f>
        <v>0</v>
      </c>
      <c r="N73" s="13" t="n">
        <f aca="false">L73*1.2</f>
        <v>0.0282</v>
      </c>
      <c r="O73" s="6" t="n">
        <v>0</v>
      </c>
      <c r="P73" s="13" t="n">
        <f aca="false">H73*0.9</f>
        <v>0.021825</v>
      </c>
      <c r="Q73" s="8" t="n">
        <f aca="false">O73*P73</f>
        <v>0</v>
      </c>
      <c r="R73" s="13" t="n">
        <f aca="false">P73*1.2</f>
        <v>0.02619</v>
      </c>
      <c r="S73" s="6" t="n">
        <v>0</v>
      </c>
      <c r="T73" s="13" t="n">
        <f aca="false">L73*0.9</f>
        <v>0.02115</v>
      </c>
      <c r="U73" s="8" t="n">
        <f aca="false">S73*T73</f>
        <v>0</v>
      </c>
      <c r="V73" s="13" t="n">
        <f aca="false">T73*1.2</f>
        <v>0.02538</v>
      </c>
    </row>
    <row r="74" customFormat="false" ht="15" hidden="false" customHeight="false" outlineLevel="0" collapsed="false">
      <c r="A74" s="4" t="s">
        <v>31</v>
      </c>
      <c r="B74" s="6" t="s">
        <v>17</v>
      </c>
      <c r="C74" s="6" t="n">
        <v>0</v>
      </c>
      <c r="D74" s="12" t="n">
        <v>0.022</v>
      </c>
      <c r="E74" s="8" t="n">
        <f aca="false">C74*D74</f>
        <v>0</v>
      </c>
      <c r="F74" s="13" t="n">
        <f aca="false">D74*1.2</f>
        <v>0.0264</v>
      </c>
      <c r="G74" s="6" t="n">
        <v>0</v>
      </c>
      <c r="H74" s="13" t="n">
        <f aca="false">D74*0.97</f>
        <v>0.02134</v>
      </c>
      <c r="I74" s="8" t="n">
        <f aca="false">G74*H74</f>
        <v>0</v>
      </c>
      <c r="J74" s="13" t="n">
        <f aca="false">H74*1.2</f>
        <v>0.025608</v>
      </c>
      <c r="K74" s="6" t="n">
        <v>0</v>
      </c>
      <c r="L74" s="13" t="n">
        <f aca="false">D74*0.94</f>
        <v>0.02068</v>
      </c>
      <c r="M74" s="8" t="n">
        <f aca="false">K74*L74</f>
        <v>0</v>
      </c>
      <c r="N74" s="13" t="n">
        <f aca="false">L74*1.2</f>
        <v>0.024816</v>
      </c>
      <c r="O74" s="6" t="n">
        <v>0</v>
      </c>
      <c r="P74" s="13" t="n">
        <f aca="false">H74*0.9</f>
        <v>0.019206</v>
      </c>
      <c r="Q74" s="8" t="n">
        <f aca="false">O74*P74</f>
        <v>0</v>
      </c>
      <c r="R74" s="13" t="n">
        <f aca="false">P74*1.2</f>
        <v>0.0230472</v>
      </c>
      <c r="S74" s="6" t="n">
        <v>0</v>
      </c>
      <c r="T74" s="13" t="n">
        <f aca="false">L74*0.9</f>
        <v>0.018612</v>
      </c>
      <c r="U74" s="8" t="n">
        <f aca="false">S74*T74</f>
        <v>0</v>
      </c>
      <c r="V74" s="13" t="n">
        <f aca="false">T74*1.2</f>
        <v>0.0223344</v>
      </c>
    </row>
    <row r="75" customFormat="false" ht="15" hidden="false" customHeight="false" outlineLevel="0" collapsed="false">
      <c r="A75" s="4" t="s">
        <v>32</v>
      </c>
      <c r="B75" s="6" t="s">
        <v>17</v>
      </c>
      <c r="C75" s="6" t="n">
        <v>0</v>
      </c>
      <c r="D75" s="12" t="n">
        <v>0.02</v>
      </c>
      <c r="E75" s="8" t="n">
        <f aca="false">C75*D75</f>
        <v>0</v>
      </c>
      <c r="F75" s="13" t="n">
        <f aca="false">D75*1.2</f>
        <v>0.024</v>
      </c>
      <c r="G75" s="6" t="n">
        <v>0</v>
      </c>
      <c r="H75" s="13" t="n">
        <f aca="false">D75*0.97</f>
        <v>0.0194</v>
      </c>
      <c r="I75" s="8" t="n">
        <f aca="false">G75*H75</f>
        <v>0</v>
      </c>
      <c r="J75" s="13" t="n">
        <f aca="false">H75*1.2</f>
        <v>0.02328</v>
      </c>
      <c r="K75" s="6" t="n">
        <v>0</v>
      </c>
      <c r="L75" s="13" t="n">
        <f aca="false">D75*0.94</f>
        <v>0.0188</v>
      </c>
      <c r="M75" s="8" t="n">
        <f aca="false">K75*L75</f>
        <v>0</v>
      </c>
      <c r="N75" s="13" t="n">
        <f aca="false">L75*1.2</f>
        <v>0.02256</v>
      </c>
      <c r="O75" s="6" t="n">
        <v>0</v>
      </c>
      <c r="P75" s="13" t="n">
        <f aca="false">H75*0.9</f>
        <v>0.01746</v>
      </c>
      <c r="Q75" s="8" t="n">
        <f aca="false">O75*P75</f>
        <v>0</v>
      </c>
      <c r="R75" s="13" t="n">
        <f aca="false">P75*1.2</f>
        <v>0.020952</v>
      </c>
      <c r="S75" s="6" t="n">
        <v>0</v>
      </c>
      <c r="T75" s="13" t="n">
        <f aca="false">L75*0.9</f>
        <v>0.01692</v>
      </c>
      <c r="U75" s="8" t="n">
        <f aca="false">S75*T75</f>
        <v>0</v>
      </c>
      <c r="V75" s="13" t="n">
        <f aca="false">T75*1.2</f>
        <v>0.020304</v>
      </c>
    </row>
    <row r="76" customFormat="false" ht="15" hidden="false" customHeight="false" outlineLevel="0" collapsed="false">
      <c r="A76" s="4" t="s">
        <v>33</v>
      </c>
      <c r="B76" s="6" t="s">
        <v>17</v>
      </c>
      <c r="C76" s="6" t="n">
        <v>0</v>
      </c>
      <c r="D76" s="12" t="n">
        <v>0.018</v>
      </c>
      <c r="E76" s="8" t="n">
        <f aca="false">C76*D76</f>
        <v>0</v>
      </c>
      <c r="F76" s="13" t="n">
        <f aca="false">D76*1.2</f>
        <v>0.0216</v>
      </c>
      <c r="G76" s="6" t="n">
        <v>0</v>
      </c>
      <c r="H76" s="13" t="n">
        <f aca="false">D76*0.97</f>
        <v>0.01746</v>
      </c>
      <c r="I76" s="8" t="n">
        <f aca="false">G76*H76</f>
        <v>0</v>
      </c>
      <c r="J76" s="13" t="n">
        <f aca="false">H76*1.2</f>
        <v>0.020952</v>
      </c>
      <c r="K76" s="6" t="n">
        <v>0</v>
      </c>
      <c r="L76" s="13" t="n">
        <f aca="false">D76*0.94</f>
        <v>0.01692</v>
      </c>
      <c r="M76" s="8" t="n">
        <f aca="false">K76*L76</f>
        <v>0</v>
      </c>
      <c r="N76" s="13" t="n">
        <f aca="false">L76*1.2</f>
        <v>0.020304</v>
      </c>
      <c r="O76" s="6" t="n">
        <v>0</v>
      </c>
      <c r="P76" s="13" t="n">
        <f aca="false">H76*0.9</f>
        <v>0.015714</v>
      </c>
      <c r="Q76" s="8" t="n">
        <f aca="false">O76*P76</f>
        <v>0</v>
      </c>
      <c r="R76" s="13" t="n">
        <f aca="false">P76*1.2</f>
        <v>0.0188568</v>
      </c>
      <c r="S76" s="6" t="n">
        <v>0</v>
      </c>
      <c r="T76" s="13" t="n">
        <f aca="false">L76*0.9</f>
        <v>0.015228</v>
      </c>
      <c r="U76" s="8" t="n">
        <f aca="false">S76*T76</f>
        <v>0</v>
      </c>
      <c r="V76" s="13" t="n">
        <f aca="false">T76*1.2</f>
        <v>0.0182736</v>
      </c>
    </row>
    <row r="77" customFormat="false" ht="15" hidden="false" customHeight="false" outlineLevel="0" collapsed="false">
      <c r="A77" s="14" t="s">
        <v>34</v>
      </c>
      <c r="D77" s="15"/>
      <c r="E77" s="16" t="n">
        <f aca="false">SUM(E57:E76)*0.9</f>
        <v>450</v>
      </c>
      <c r="F77" s="15"/>
      <c r="I77" s="16" t="n">
        <f aca="false">SUM(I57:I76)*0.9</f>
        <v>2182.5</v>
      </c>
      <c r="M77" s="16" t="n">
        <f aca="false">SUM(M57:M76)*0.9</f>
        <v>11973.6</v>
      </c>
      <c r="Q77" s="16" t="n">
        <f aca="false">SUM(Q57:Q76)*0.9</f>
        <v>20622.6</v>
      </c>
      <c r="U77" s="16" t="n">
        <f aca="false">SUM(U57:U76)*0.9</f>
        <v>19969.2</v>
      </c>
    </row>
    <row r="80" customFormat="false" ht="15" hidden="false" customHeight="false" outlineLevel="0" collapsed="false">
      <c r="A80" s="23" t="s">
        <v>4</v>
      </c>
      <c r="B80" s="24" t="s">
        <v>45</v>
      </c>
      <c r="C80" s="24"/>
      <c r="D80" s="24"/>
      <c r="E80" s="24" t="s">
        <v>46</v>
      </c>
      <c r="F80" s="24"/>
      <c r="G80" s="24"/>
      <c r="H80" s="24" t="s">
        <v>47</v>
      </c>
      <c r="I80" s="24"/>
      <c r="J80" s="24"/>
    </row>
    <row r="81" customFormat="false" ht="15" hidden="false" customHeight="false" outlineLevel="0" collapsed="false">
      <c r="A81" s="25" t="s">
        <v>48</v>
      </c>
      <c r="B81" s="26" t="s">
        <v>49</v>
      </c>
      <c r="C81" s="26"/>
      <c r="D81" s="26"/>
      <c r="E81" s="6"/>
      <c r="F81" s="6"/>
      <c r="G81" s="6"/>
      <c r="H81" s="6"/>
      <c r="I81" s="6"/>
      <c r="J81" s="6"/>
    </row>
    <row r="82" customFormat="false" ht="15" hidden="false" customHeight="false" outlineLevel="0" collapsed="false">
      <c r="A82" s="25" t="s">
        <v>50</v>
      </c>
      <c r="B82" s="26"/>
      <c r="C82" s="26"/>
      <c r="D82" s="26"/>
      <c r="E82" s="6"/>
      <c r="F82" s="6"/>
      <c r="G82" s="6"/>
      <c r="H82" s="6"/>
      <c r="I82" s="6"/>
      <c r="J82" s="6"/>
    </row>
    <row r="83" customFormat="false" ht="15" hidden="false" customHeight="false" outlineLevel="0" collapsed="false">
      <c r="A83" s="25" t="s">
        <v>51</v>
      </c>
      <c r="B83" s="26"/>
      <c r="C83" s="26"/>
      <c r="D83" s="26"/>
      <c r="E83" s="26" t="s">
        <v>49</v>
      </c>
      <c r="F83" s="26"/>
      <c r="G83" s="26"/>
      <c r="H83" s="26"/>
      <c r="I83" s="26"/>
      <c r="J83" s="26"/>
    </row>
    <row r="84" customFormat="false" ht="15" hidden="false" customHeight="false" outlineLevel="0" collapsed="false">
      <c r="A84" s="25" t="s">
        <v>52</v>
      </c>
      <c r="B84" s="26"/>
      <c r="C84" s="26"/>
      <c r="D84" s="26"/>
      <c r="E84" s="26"/>
      <c r="F84" s="26"/>
      <c r="G84" s="26"/>
      <c r="H84" s="26"/>
      <c r="I84" s="26"/>
      <c r="J84" s="26"/>
    </row>
    <row r="85" customFormat="false" ht="15" hidden="false" customHeight="false" outlineLevel="0" collapsed="false">
      <c r="A85" s="27" t="s">
        <v>53</v>
      </c>
      <c r="B85" s="26"/>
      <c r="C85" s="26"/>
      <c r="D85" s="26"/>
      <c r="E85" s="26"/>
      <c r="F85" s="26"/>
      <c r="G85" s="26"/>
      <c r="H85" s="26" t="s">
        <v>49</v>
      </c>
      <c r="I85" s="26"/>
      <c r="J85" s="26"/>
    </row>
    <row r="86" customFormat="false" ht="15" hidden="false" customHeight="false" outlineLevel="0" collapsed="false">
      <c r="A86" s="25" t="s">
        <v>54</v>
      </c>
      <c r="B86" s="26"/>
      <c r="C86" s="26"/>
      <c r="D86" s="26"/>
      <c r="E86" s="26"/>
      <c r="F86" s="26"/>
      <c r="G86" s="26"/>
      <c r="H86" s="26"/>
      <c r="I86" s="26"/>
      <c r="J86" s="26"/>
    </row>
  </sheetData>
  <mergeCells count="26">
    <mergeCell ref="C1:F1"/>
    <mergeCell ref="G1:J1"/>
    <mergeCell ref="K1:N1"/>
    <mergeCell ref="O1:R1"/>
    <mergeCell ref="C27:F27"/>
    <mergeCell ref="G27:J27"/>
    <mergeCell ref="K27:N27"/>
    <mergeCell ref="O27:R27"/>
    <mergeCell ref="S27:V27"/>
    <mergeCell ref="C53:F53"/>
    <mergeCell ref="G53:J53"/>
    <mergeCell ref="K53:N53"/>
    <mergeCell ref="O53:R53"/>
    <mergeCell ref="S53:V53"/>
    <mergeCell ref="B80:D80"/>
    <mergeCell ref="E80:G80"/>
    <mergeCell ref="H80:J80"/>
    <mergeCell ref="B81:D82"/>
    <mergeCell ref="E81:G82"/>
    <mergeCell ref="H81:J82"/>
    <mergeCell ref="B83:D84"/>
    <mergeCell ref="E83:G84"/>
    <mergeCell ref="H83:J84"/>
    <mergeCell ref="B85:D86"/>
    <mergeCell ref="E85:G86"/>
    <mergeCell ref="H85:J8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15.6581632653061"/>
    <col collapsed="false" hidden="false" max="2" min="2" style="0" width="33.8826530612245"/>
    <col collapsed="false" hidden="false" max="1025" min="3" style="0" width="8.50510204081633"/>
  </cols>
  <sheetData>
    <row r="1" customFormat="false" ht="15" hidden="false" customHeight="false" outlineLevel="0" collapsed="false">
      <c r="A1" s="28" t="s">
        <v>55</v>
      </c>
      <c r="B1" s="29" t="s">
        <v>0</v>
      </c>
    </row>
    <row r="2" customFormat="false" ht="15" hidden="false" customHeight="false" outlineLevel="0" collapsed="false">
      <c r="A2" s="28"/>
      <c r="B2" s="30" t="s">
        <v>1</v>
      </c>
    </row>
    <row r="3" customFormat="false" ht="15" hidden="false" customHeight="false" outlineLevel="0" collapsed="false">
      <c r="A3" s="28"/>
      <c r="B3" s="29" t="s">
        <v>2</v>
      </c>
    </row>
    <row r="4" customFormat="false" ht="15" hidden="false" customHeight="false" outlineLevel="0" collapsed="false">
      <c r="A4" s="28"/>
      <c r="B4" s="30" t="s">
        <v>3</v>
      </c>
    </row>
    <row r="5" customFormat="false" ht="15" hidden="false" customHeight="false" outlineLevel="0" collapsed="false">
      <c r="A5" s="28" t="s">
        <v>56</v>
      </c>
      <c r="B5" s="31" t="s">
        <v>35</v>
      </c>
    </row>
    <row r="6" customFormat="false" ht="15" hidden="false" customHeight="false" outlineLevel="0" collapsed="false">
      <c r="A6" s="28"/>
      <c r="B6" s="32" t="s">
        <v>36</v>
      </c>
    </row>
    <row r="7" customFormat="false" ht="15" hidden="false" customHeight="false" outlineLevel="0" collapsed="false">
      <c r="A7" s="28"/>
      <c r="B7" s="31" t="s">
        <v>37</v>
      </c>
    </row>
    <row r="8" customFormat="false" ht="15" hidden="false" customHeight="false" outlineLevel="0" collapsed="false">
      <c r="A8" s="28"/>
      <c r="B8" s="32" t="s">
        <v>38</v>
      </c>
    </row>
    <row r="9" customFormat="false" ht="15" hidden="false" customHeight="false" outlineLevel="0" collapsed="false">
      <c r="A9" s="28"/>
      <c r="B9" s="32" t="s">
        <v>39</v>
      </c>
    </row>
    <row r="10" customFormat="false" ht="15" hidden="false" customHeight="false" outlineLevel="0" collapsed="false">
      <c r="A10" s="28" t="s">
        <v>57</v>
      </c>
      <c r="B10" s="33" t="s">
        <v>40</v>
      </c>
    </row>
    <row r="11" customFormat="false" ht="15" hidden="false" customHeight="false" outlineLevel="0" collapsed="false">
      <c r="A11" s="28"/>
      <c r="B11" s="34" t="s">
        <v>41</v>
      </c>
    </row>
    <row r="12" customFormat="false" ht="15" hidden="false" customHeight="false" outlineLevel="0" collapsed="false">
      <c r="A12" s="28"/>
      <c r="B12" s="33" t="s">
        <v>42</v>
      </c>
    </row>
    <row r="13" customFormat="false" ht="15" hidden="false" customHeight="false" outlineLevel="0" collapsed="false">
      <c r="A13" s="28"/>
      <c r="B13" s="34" t="s">
        <v>43</v>
      </c>
    </row>
    <row r="14" customFormat="false" ht="15" hidden="false" customHeight="false" outlineLevel="0" collapsed="false">
      <c r="A14" s="28"/>
      <c r="B14" s="33" t="s">
        <v>44</v>
      </c>
    </row>
    <row r="15" customFormat="false" ht="15" hidden="false" customHeight="true" outlineLevel="0" collapsed="false">
      <c r="A15" s="35" t="s">
        <v>58</v>
      </c>
      <c r="B15" s="32" t="s">
        <v>45</v>
      </c>
    </row>
    <row r="16" customFormat="false" ht="15" hidden="false" customHeight="false" outlineLevel="0" collapsed="false">
      <c r="A16" s="35"/>
      <c r="B16" s="32" t="s">
        <v>46</v>
      </c>
    </row>
    <row r="17" customFormat="false" ht="15" hidden="false" customHeight="false" outlineLevel="0" collapsed="false">
      <c r="A17" s="35"/>
      <c r="B17" s="32" t="s">
        <v>47</v>
      </c>
    </row>
  </sheetData>
  <mergeCells count="4">
    <mergeCell ref="A1:A4"/>
    <mergeCell ref="A5:A9"/>
    <mergeCell ref="A10:A14"/>
    <mergeCell ref="A15:A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6" activeCellId="0" sqref="A26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0" activeCellId="0" sqref="C20"/>
    </sheetView>
  </sheetViews>
  <sheetFormatPr defaultRowHeight="15"/>
  <cols>
    <col collapsed="false" hidden="false" max="1" min="1" style="0" width="34.8265306122449"/>
    <col collapsed="false" hidden="false" max="2" min="2" style="0" width="11.6071428571429"/>
    <col collapsed="false" hidden="false" max="3" min="3" style="0" width="13.5"/>
    <col collapsed="false" hidden="false" max="4" min="4" style="0" width="13.7704081632653"/>
    <col collapsed="false" hidden="false" max="7" min="5" style="0" width="10.6632653061225"/>
    <col collapsed="false" hidden="false" max="9" min="8" style="0" width="11.6071428571429"/>
    <col collapsed="false" hidden="false" max="1025" min="10" style="0" width="8.50510204081633"/>
  </cols>
  <sheetData>
    <row r="1" customFormat="false" ht="15" hidden="false" customHeight="false" outlineLevel="0" collapsed="false">
      <c r="A1" s="0" t="s">
        <v>59</v>
      </c>
      <c r="B1" s="10" t="n">
        <v>3.7</v>
      </c>
    </row>
    <row r="2" customFormat="false" ht="15" hidden="false" customHeight="false" outlineLevel="0" collapsed="false">
      <c r="A2" s="0" t="s">
        <v>60</v>
      </c>
      <c r="B2" s="36" t="n">
        <v>0.0638</v>
      </c>
    </row>
    <row r="3" customFormat="false" ht="15" hidden="false" customHeight="false" outlineLevel="0" collapsed="false">
      <c r="A3" s="0" t="s">
        <v>61</v>
      </c>
      <c r="B3" s="0" t="n">
        <v>0.7135</v>
      </c>
    </row>
    <row r="4" customFormat="false" ht="15" hidden="false" customHeight="false" outlineLevel="0" collapsed="false">
      <c r="B4" s="37" t="s">
        <v>62</v>
      </c>
      <c r="C4" s="37"/>
      <c r="D4" s="37" t="s">
        <v>63</v>
      </c>
      <c r="E4" s="37"/>
      <c r="F4" s="37"/>
      <c r="G4" s="37"/>
      <c r="H4" s="37" t="s">
        <v>64</v>
      </c>
      <c r="I4" s="37"/>
    </row>
    <row r="5" customFormat="false" ht="15" hidden="false" customHeight="false" outlineLevel="0" collapsed="false">
      <c r="B5" s="38"/>
      <c r="C5" s="38"/>
      <c r="D5" s="37" t="s">
        <v>65</v>
      </c>
      <c r="E5" s="37"/>
      <c r="F5" s="37" t="s">
        <v>56</v>
      </c>
      <c r="G5" s="37"/>
      <c r="H5" s="38"/>
      <c r="I5" s="38"/>
    </row>
    <row r="6" customFormat="false" ht="15" hidden="false" customHeight="false" outlineLevel="0" collapsed="false">
      <c r="B6" s="39" t="s">
        <v>66</v>
      </c>
      <c r="C6" s="39" t="s">
        <v>67</v>
      </c>
      <c r="D6" s="39" t="s">
        <v>68</v>
      </c>
      <c r="E6" s="39" t="s">
        <v>69</v>
      </c>
      <c r="F6" s="39" t="s">
        <v>68</v>
      </c>
      <c r="G6" s="39" t="s">
        <v>69</v>
      </c>
      <c r="H6" s="39" t="s">
        <v>68</v>
      </c>
      <c r="I6" s="39" t="s">
        <v>69</v>
      </c>
    </row>
    <row r="7" customFormat="false" ht="15" hidden="false" customHeight="false" outlineLevel="0" collapsed="false">
      <c r="A7" s="0" t="s">
        <v>70</v>
      </c>
      <c r="B7" s="40" t="n">
        <f aca="false">0.015</f>
        <v>0.015</v>
      </c>
      <c r="C7" s="41" t="n">
        <f aca="false">(B7*$B$1)*(1+$B$2)</f>
        <v>0.0590409</v>
      </c>
      <c r="F7" s="42"/>
      <c r="H7" s="43"/>
      <c r="I7" s="16"/>
    </row>
    <row r="8" customFormat="false" ht="15" hidden="false" customHeight="false" outlineLevel="0" collapsed="false">
      <c r="A8" s="0" t="s">
        <v>71</v>
      </c>
      <c r="B8" s="40" t="n">
        <f aca="false">0.03</f>
        <v>0.03</v>
      </c>
      <c r="C8" s="41" t="n">
        <f aca="false">(B8*$B$1)*(1+$B$2)</f>
        <v>0.1180818</v>
      </c>
      <c r="D8" s="41" t="n">
        <f aca="false">(3200/10000)</f>
        <v>0.32</v>
      </c>
      <c r="E8" s="44" t="n">
        <f aca="false">D8*$B$1</f>
        <v>1.184</v>
      </c>
      <c r="F8" s="45" t="n">
        <f aca="false">3000/72000</f>
        <v>0.0416666666666667</v>
      </c>
      <c r="G8" s="44" t="n">
        <f aca="false">F8*$B$1</f>
        <v>0.154166666666667</v>
      </c>
      <c r="H8" s="41" t="n">
        <f aca="false">1500/720/60</f>
        <v>0.0347222222222222</v>
      </c>
      <c r="I8" s="41" t="n">
        <f aca="false">(H8*$B$1)/$B$3</f>
        <v>0.180059176204937</v>
      </c>
    </row>
    <row r="9" customFormat="false" ht="15" hidden="false" customHeight="false" outlineLevel="0" collapsed="false">
      <c r="A9" s="0" t="s">
        <v>72</v>
      </c>
      <c r="B9" s="40" t="n">
        <f aca="false">0.0045</f>
        <v>0.0045</v>
      </c>
      <c r="C9" s="41" t="n">
        <f aca="false">(B9*$B$1)*(1+$B$2)</f>
        <v>0.01771227</v>
      </c>
      <c r="F9" s="42"/>
      <c r="H9" s="43"/>
      <c r="I9" s="16"/>
    </row>
    <row r="12" customFormat="false" ht="15" hidden="false" customHeight="false" outlineLevel="0" collapsed="false">
      <c r="A12" s="0" t="s">
        <v>73</v>
      </c>
      <c r="H12" s="43" t="n">
        <f aca="false">500/2/720</f>
        <v>0.347222222222222</v>
      </c>
      <c r="I12" s="41" t="n">
        <f aca="false">(H12*$B$1)/$B$3</f>
        <v>1.80059176204937</v>
      </c>
    </row>
    <row r="18" customFormat="false" ht="15" hidden="false" customHeight="false" outlineLevel="0" collapsed="false">
      <c r="C18" s="44"/>
    </row>
    <row r="19" customFormat="false" ht="15" hidden="false" customHeight="false" outlineLevel="0" collapsed="false">
      <c r="A19" s="0" t="s">
        <v>74</v>
      </c>
      <c r="C19" s="41" t="n">
        <f aca="false">(C8*2)+(C7*3)</f>
        <v>0.4132863</v>
      </c>
      <c r="E19" s="41"/>
      <c r="G19" s="41" t="n">
        <f aca="false">G8*5</f>
        <v>0.770833333333333</v>
      </c>
      <c r="I19" s="41" t="n">
        <f aca="false">I8*5</f>
        <v>0.900295881024683</v>
      </c>
    </row>
    <row r="20" customFormat="false" ht="15" hidden="false" customHeight="false" outlineLevel="0" collapsed="false">
      <c r="A20" s="0" t="s">
        <v>75</v>
      </c>
      <c r="C20" s="41" t="n">
        <f aca="false">C8+(2*C7)</f>
        <v>0.2361636</v>
      </c>
      <c r="E20" s="41"/>
      <c r="G20" s="41" t="n">
        <f aca="false">G8*3</f>
        <v>0.4625</v>
      </c>
      <c r="I20" s="41" t="n">
        <f aca="false">I8*3</f>
        <v>0.54017752861481</v>
      </c>
    </row>
    <row r="22" customFormat="false" ht="15" hidden="false" customHeight="false" outlineLevel="0" collapsed="false">
      <c r="A22" s="0" t="s">
        <v>76</v>
      </c>
      <c r="C22" s="16" t="n">
        <f aca="false">C19*60</f>
        <v>24.797178</v>
      </c>
      <c r="G22" s="16" t="n">
        <f aca="false">G19*60</f>
        <v>46.25</v>
      </c>
      <c r="I22" s="16" t="n">
        <f aca="false">I19*60</f>
        <v>54.017752861481</v>
      </c>
    </row>
    <row r="23" customFormat="false" ht="15" hidden="false" customHeight="false" outlineLevel="0" collapsed="false">
      <c r="A23" s="0" t="s">
        <v>77</v>
      </c>
      <c r="C23" s="16" t="n">
        <f aca="false">C20*60</f>
        <v>14.169816</v>
      </c>
      <c r="G23" s="16" t="n">
        <f aca="false">G20*60</f>
        <v>27.75</v>
      </c>
      <c r="I23" s="16" t="n">
        <f aca="false">I20*60</f>
        <v>32.4106517168886</v>
      </c>
    </row>
  </sheetData>
  <mergeCells count="5">
    <mergeCell ref="B4:C4"/>
    <mergeCell ref="D4:G4"/>
    <mergeCell ref="H4:I4"/>
    <mergeCell ref="D5:E5"/>
    <mergeCell ref="F5:G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LibreOffice/5.1.3.2$Linux_X86_64 LibreOffice_project/10m0$Build-2</Application>
  <Company>Embratel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2016-05-24T17:25:30Z</dcterms:created>
  <dc:creator>RAFAEL LOPES S DE OLIVEIRA RASZTUT</dc:creator>
  <dc:description/>
  <dc:language>pt-BR</dc:language>
  <cp:lastModifiedBy/>
  <dcterms:modified xsi:type="dcterms:W3CDTF">2016-09-24T17:57:43Z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Embratel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