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quivos SIOPE - 2º Bimestre 2025\Concialiação Bancária\"/>
    </mc:Choice>
  </mc:AlternateContent>
  <xr:revisionPtr revIDLastSave="0" documentId="13_ncr:1_{7274AADF-AEB5-4CF4-855C-D420D949B77A}" xr6:coauthVersionLast="47" xr6:coauthVersionMax="47" xr10:uidLastSave="{00000000-0000-0000-0000-000000000000}"/>
  <bookViews>
    <workbookView xWindow="-120" yWindow="-120" windowWidth="20730" windowHeight="11040" firstSheet="11" activeTab="14" xr2:uid="{00000000-000D-0000-FFFF-FFFF00000000}"/>
  </bookViews>
  <sheets>
    <sheet name="Detalhamento RE - 1º Bimestre" sheetId="3" r:id="rId1"/>
    <sheet name="Extrato 01-2025" sheetId="1" r:id="rId2"/>
    <sheet name="Extrato 02-2025" sheetId="2" r:id="rId3"/>
    <sheet name="Saldos - 01-2025" sheetId="7" r:id="rId4"/>
    <sheet name="Saldos - 02-2025" sheetId="8" r:id="rId5"/>
    <sheet name="Cálculo Conciliação 1º Bimestre" sheetId="9" r:id="rId6"/>
    <sheet name="REF - 1º Bimestre" sheetId="4" r:id="rId7"/>
    <sheet name="Detalhamento RE - 2º Bimestre" sheetId="12" r:id="rId8"/>
    <sheet name="REF - Março" sheetId="5" r:id="rId9"/>
    <sheet name="Extrato 03-2025" sheetId="6" r:id="rId10"/>
    <sheet name="Saldos - 03-2025" sheetId="14" r:id="rId11"/>
    <sheet name="REF - Abril" sheetId="13" r:id="rId12"/>
    <sheet name="Extrato 04-2025" sheetId="11" r:id="rId13"/>
    <sheet name="Saldos - 04-2025" sheetId="15" r:id="rId14"/>
    <sheet name="Cálculo Conciliação 2º Bimestre" sheetId="16" r:id="rId15"/>
  </sheets>
  <externalReferences>
    <externalReference r:id="rId16"/>
    <externalReference r:id="rId17"/>
  </externalReferences>
  <definedNames>
    <definedName name="_xlnm._FilterDatabase" localSheetId="1" hidden="1">'Extrato 01-2025'!$A$3:$E$93</definedName>
    <definedName name="_xlnm._FilterDatabase" localSheetId="2" hidden="1">'Extrato 02-2025'!$A$3:$E$75</definedName>
    <definedName name="_xlnm._FilterDatabase" localSheetId="9" hidden="1">'Extrato 03-2025'!$A$3:$F$68</definedName>
    <definedName name="_xlnm._FilterDatabase" localSheetId="12" hidden="1">'Extrato 04-2025'!$A$3:$F$67</definedName>
    <definedName name="_xlnm._FilterDatabase" localSheetId="6" hidden="1">'REF - 1º Bimestre'!$A$3:$G$65</definedName>
    <definedName name="_xlnm._FilterDatabase" localSheetId="11" hidden="1">'REF - Abril'!$A$3:$G$55</definedName>
    <definedName name="_xlnm._FilterDatabase" localSheetId="8" hidden="1">'REF - Março'!$A$3:$E$70</definedName>
  </definedNames>
  <calcPr calcId="191029"/>
</workbook>
</file>

<file path=xl/calcChain.xml><?xml version="1.0" encoding="utf-8"?>
<calcChain xmlns="http://schemas.openxmlformats.org/spreadsheetml/2006/main">
  <c r="I23" i="16" l="1"/>
  <c r="F42" i="15" l="1"/>
  <c r="F41" i="15"/>
  <c r="F39" i="15"/>
  <c r="F38" i="15"/>
  <c r="F37" i="15"/>
  <c r="F36" i="15"/>
  <c r="E39" i="15"/>
  <c r="E37" i="15"/>
  <c r="E36" i="15"/>
  <c r="F43" i="14"/>
  <c r="F44" i="15" s="1"/>
  <c r="F42" i="14"/>
  <c r="F43" i="15" s="1"/>
  <c r="F41" i="14"/>
  <c r="F40" i="14"/>
  <c r="F39" i="14"/>
  <c r="F40" i="15" s="1"/>
  <c r="F38" i="14"/>
  <c r="F37" i="14"/>
  <c r="F36" i="14"/>
  <c r="F35" i="14"/>
  <c r="D30" i="16"/>
  <c r="D24" i="16"/>
  <c r="D22" i="16"/>
  <c r="I18" i="16" l="1"/>
  <c r="I16" i="16"/>
  <c r="I19" i="16" s="1"/>
  <c r="D7" i="16"/>
  <c r="G9" i="16" s="1"/>
  <c r="D5" i="16"/>
  <c r="E48" i="15"/>
  <c r="E47" i="14"/>
  <c r="E38" i="14"/>
  <c r="E36" i="14"/>
  <c r="E35" i="14"/>
  <c r="F34" i="15"/>
  <c r="F33" i="15"/>
  <c r="F32" i="15"/>
  <c r="F31" i="15"/>
  <c r="F35" i="15" s="1"/>
  <c r="F45" i="15" s="1"/>
  <c r="F30" i="15"/>
  <c r="F29" i="15"/>
  <c r="F28" i="15"/>
  <c r="F27" i="15"/>
  <c r="F26" i="15"/>
  <c r="F25" i="15"/>
  <c r="F24" i="15"/>
  <c r="F23" i="15"/>
  <c r="F22" i="15"/>
  <c r="F33" i="14"/>
  <c r="F32" i="14"/>
  <c r="F31" i="14"/>
  <c r="F30" i="14"/>
  <c r="F29" i="14"/>
  <c r="F28" i="14"/>
  <c r="F27" i="14"/>
  <c r="F26" i="14"/>
  <c r="F25" i="14"/>
  <c r="F24" i="14"/>
  <c r="F23" i="14"/>
  <c r="F22" i="14"/>
  <c r="E17" i="15"/>
  <c r="E16" i="15"/>
  <c r="F9" i="15"/>
  <c r="F5" i="15"/>
  <c r="E52" i="15"/>
  <c r="E35" i="15"/>
  <c r="E45" i="15" s="1"/>
  <c r="E14" i="15"/>
  <c r="F18" i="14"/>
  <c r="F18" i="15" s="1"/>
  <c r="F15" i="14"/>
  <c r="F15" i="15" s="1"/>
  <c r="E17" i="14"/>
  <c r="F17" i="14" s="1"/>
  <c r="F17" i="15" s="1"/>
  <c r="E16" i="14"/>
  <c r="F16" i="14" s="1"/>
  <c r="F16" i="15" s="1"/>
  <c r="F13" i="14"/>
  <c r="F13" i="15" s="1"/>
  <c r="F12" i="14"/>
  <c r="F12" i="15" s="1"/>
  <c r="F11" i="14"/>
  <c r="F11" i="15" s="1"/>
  <c r="F10" i="14"/>
  <c r="F10" i="15" s="1"/>
  <c r="F9" i="14"/>
  <c r="F8" i="14"/>
  <c r="F8" i="15" s="1"/>
  <c r="F7" i="14"/>
  <c r="F7" i="15" s="1"/>
  <c r="F6" i="14"/>
  <c r="F6" i="15" s="1"/>
  <c r="F5" i="14"/>
  <c r="D3" i="16" l="1"/>
  <c r="E3" i="16" s="1"/>
  <c r="G6" i="16"/>
  <c r="D28" i="16"/>
  <c r="E44" i="14"/>
  <c r="H35" i="15"/>
  <c r="E19" i="15"/>
  <c r="F14" i="15"/>
  <c r="F19" i="15" s="1"/>
  <c r="F14" i="14"/>
  <c r="D32" i="16" l="1"/>
  <c r="I28" i="16"/>
  <c r="C2" i="6"/>
  <c r="E51" i="14"/>
  <c r="E34" i="14"/>
  <c r="H34" i="14" s="1"/>
  <c r="E14" i="14"/>
  <c r="E19" i="14" s="1"/>
  <c r="D2" i="13"/>
  <c r="G103" i="12"/>
  <c r="G99" i="12"/>
  <c r="G72" i="12"/>
  <c r="G59" i="12"/>
  <c r="G52" i="12"/>
  <c r="G47" i="12"/>
  <c r="G36" i="12"/>
  <c r="G29" i="12"/>
  <c r="G2" i="12"/>
  <c r="C2" i="11"/>
  <c r="I20" i="9"/>
  <c r="D20" i="9"/>
  <c r="J60" i="2"/>
  <c r="D34" i="9"/>
  <c r="D29" i="9"/>
  <c r="D19" i="9"/>
  <c r="F34" i="14" l="1"/>
  <c r="F44" i="14" s="1"/>
  <c r="F19" i="14"/>
  <c r="D40" i="9"/>
  <c r="D36" i="9"/>
  <c r="I16" i="9"/>
  <c r="D7" i="9"/>
  <c r="G9" i="9" s="1"/>
  <c r="D5" i="9"/>
  <c r="D3" i="9" s="1"/>
  <c r="E3" i="9" s="1"/>
  <c r="F40" i="8"/>
  <c r="E40" i="8"/>
  <c r="F38" i="7"/>
  <c r="F39" i="8" s="1"/>
  <c r="F42" i="8"/>
  <c r="E38" i="8"/>
  <c r="F38" i="8" s="1"/>
  <c r="F30" i="8"/>
  <c r="F37" i="7"/>
  <c r="F41" i="8" s="1"/>
  <c r="F26" i="8"/>
  <c r="D42" i="9" l="1"/>
  <c r="I17" i="9"/>
  <c r="D27" i="9"/>
  <c r="D31" i="9" s="1"/>
  <c r="G6" i="9"/>
  <c r="E50" i="8"/>
  <c r="E37" i="8"/>
  <c r="E35" i="8"/>
  <c r="E34" i="8"/>
  <c r="E33" i="8"/>
  <c r="E14" i="8"/>
  <c r="E19" i="8" s="1"/>
  <c r="E35" i="7"/>
  <c r="F35" i="7" s="1"/>
  <c r="E34" i="7"/>
  <c r="F34" i="7" s="1"/>
  <c r="E33" i="7"/>
  <c r="F33" i="7" s="1"/>
  <c r="E32" i="7"/>
  <c r="F32" i="7" s="1"/>
  <c r="F30" i="7"/>
  <c r="F32" i="8" s="1"/>
  <c r="F29" i="7"/>
  <c r="F31" i="8" s="1"/>
  <c r="F28" i="7"/>
  <c r="F29" i="8" s="1"/>
  <c r="F27" i="7"/>
  <c r="F28" i="8" s="1"/>
  <c r="F26" i="7"/>
  <c r="F27" i="8" s="1"/>
  <c r="F25" i="7"/>
  <c r="F25" i="8" s="1"/>
  <c r="F24" i="7"/>
  <c r="F24" i="8" s="1"/>
  <c r="F23" i="7"/>
  <c r="F23" i="8" s="1"/>
  <c r="F22" i="7"/>
  <c r="F22" i="8" s="1"/>
  <c r="F18" i="7"/>
  <c r="F18" i="8" s="1"/>
  <c r="F17" i="7"/>
  <c r="F17" i="8" s="1"/>
  <c r="F16" i="7"/>
  <c r="F16" i="8" s="1"/>
  <c r="F15" i="7"/>
  <c r="F15" i="8" s="1"/>
  <c r="F13" i="7"/>
  <c r="F13" i="8" s="1"/>
  <c r="F12" i="7"/>
  <c r="F12" i="8" s="1"/>
  <c r="F11" i="7"/>
  <c r="F11" i="8" s="1"/>
  <c r="F10" i="7"/>
  <c r="F10" i="8" s="1"/>
  <c r="F9" i="7"/>
  <c r="F9" i="8" s="1"/>
  <c r="F8" i="7"/>
  <c r="F8" i="8" s="1"/>
  <c r="F7" i="7"/>
  <c r="F7" i="8" s="1"/>
  <c r="F6" i="7"/>
  <c r="F6" i="8" s="1"/>
  <c r="F5" i="7"/>
  <c r="F5" i="8" s="1"/>
  <c r="E46" i="7"/>
  <c r="E31" i="7"/>
  <c r="E14" i="7"/>
  <c r="D2" i="5"/>
  <c r="F33" i="8" l="1"/>
  <c r="F36" i="8"/>
  <c r="F37" i="8"/>
  <c r="F34" i="8"/>
  <c r="F35" i="8"/>
  <c r="E43" i="8"/>
  <c r="F14" i="8"/>
  <c r="F19" i="8" s="1"/>
  <c r="E39" i="7"/>
  <c r="F14" i="7"/>
  <c r="F19" i="7" s="1"/>
  <c r="F31" i="7"/>
  <c r="F39" i="7" s="1"/>
  <c r="E19" i="7"/>
  <c r="D2" i="4"/>
  <c r="G54" i="3"/>
  <c r="G51" i="3"/>
  <c r="G45" i="3"/>
  <c r="G35" i="3"/>
  <c r="G29" i="3"/>
  <c r="G2" i="3"/>
  <c r="F43" i="8" l="1"/>
  <c r="C2" i="2"/>
  <c r="C2" i="1" l="1"/>
</calcChain>
</file>

<file path=xl/sharedStrings.xml><?xml version="1.0" encoding="utf-8"?>
<sst xmlns="http://schemas.openxmlformats.org/spreadsheetml/2006/main" count="3046" uniqueCount="638">
  <si>
    <t>Extrato Conta Corrente</t>
  </si>
  <si>
    <t>Agencia</t>
  </si>
  <si>
    <t>Data</t>
  </si>
  <si>
    <t>Historico</t>
  </si>
  <si>
    <t xml:space="preserve">Valor R$ </t>
  </si>
  <si>
    <t>Inf.</t>
  </si>
  <si>
    <t>Detalhamento Hist.</t>
  </si>
  <si>
    <t>C</t>
  </si>
  <si>
    <t xml:space="preserve">                                      </t>
  </si>
  <si>
    <t>10/01/2025</t>
  </si>
  <si>
    <t xml:space="preserve">IPVA                     </t>
  </si>
  <si>
    <t xml:space="preserve">ITR                      </t>
  </si>
  <si>
    <t xml:space="preserve">RECEBIMENTO DE ICMS      </t>
  </si>
  <si>
    <t xml:space="preserve">FPE/FPM                  </t>
  </si>
  <si>
    <t xml:space="preserve">IPI/EXPORTACAO           </t>
  </si>
  <si>
    <t xml:space="preserve">COTA DAF-DEBITO          </t>
  </si>
  <si>
    <t>D</t>
  </si>
  <si>
    <t xml:space="preserve">BB-APLIC C.PRZ-APL.AUT   </t>
  </si>
  <si>
    <t>13/01/2025</t>
  </si>
  <si>
    <t>TED Transf.Eletr.Disponiv</t>
  </si>
  <si>
    <t xml:space="preserve">Resgate Automático       </t>
  </si>
  <si>
    <t>14/01/2025</t>
  </si>
  <si>
    <t xml:space="preserve">Folha de Pagamento       </t>
  </si>
  <si>
    <t>15/01/2025</t>
  </si>
  <si>
    <t xml:space="preserve">Tar Lib/Ant Float Pg Div </t>
  </si>
  <si>
    <t>16/01/2025</t>
  </si>
  <si>
    <t xml:space="preserve">Pagto via Auto-Atend.BB  </t>
  </si>
  <si>
    <t xml:space="preserve">GRU-GUIA RECOLHIM. UNIAO              </t>
  </si>
  <si>
    <t xml:space="preserve">Impostos                 </t>
  </si>
  <si>
    <t>17/01/2025</t>
  </si>
  <si>
    <t xml:space="preserve">ITCMD                    </t>
  </si>
  <si>
    <t>20/01/2025</t>
  </si>
  <si>
    <t>23/01/2025</t>
  </si>
  <si>
    <t>24/01/2025</t>
  </si>
  <si>
    <t>27/01/2025</t>
  </si>
  <si>
    <t>28/01/2025</t>
  </si>
  <si>
    <t>29/01/2025</t>
  </si>
  <si>
    <t xml:space="preserve">Pagamentos Diversos      </t>
  </si>
  <si>
    <t>30/01/2025</t>
  </si>
  <si>
    <t>31/01/2025</t>
  </si>
  <si>
    <t xml:space="preserve">VAAR Complemento FUNDEB  </t>
  </si>
  <si>
    <t xml:space="preserve">Ajuste Complemento VAAR  </t>
  </si>
  <si>
    <t>Transferência Constitucional - FUNDEB</t>
  </si>
  <si>
    <t xml:space="preserve">IPI/EXPORTACAO - Cota Débito      </t>
  </si>
  <si>
    <t>Aplicação Financeira</t>
  </si>
  <si>
    <t>Tarifa Bancária</t>
  </si>
  <si>
    <t>06/02/2025</t>
  </si>
  <si>
    <t>10/02/2025</t>
  </si>
  <si>
    <t>13/02/2025</t>
  </si>
  <si>
    <t xml:space="preserve">ORDEM BANC CANCELADA     </t>
  </si>
  <si>
    <t xml:space="preserve">Emissão Ordem Bancária   </t>
  </si>
  <si>
    <t>14/02/2025</t>
  </si>
  <si>
    <t>17/02/2025</t>
  </si>
  <si>
    <t>20/02/2025</t>
  </si>
  <si>
    <t>21/02/2025</t>
  </si>
  <si>
    <t>24/02/2025</t>
  </si>
  <si>
    <t>26/02/2025</t>
  </si>
  <si>
    <t>27/02/2025</t>
  </si>
  <si>
    <t>28/02/2025</t>
  </si>
  <si>
    <t>TOTAL</t>
  </si>
  <si>
    <t>Nº RE</t>
  </si>
  <si>
    <t>Nº OB</t>
  </si>
  <si>
    <t>DESCRIÇÃO</t>
  </si>
  <si>
    <t>DETALHAMENTO</t>
  </si>
  <si>
    <t>Nº GD</t>
  </si>
  <si>
    <t>Vlr Individual</t>
  </si>
  <si>
    <t>Folha de Pagamento</t>
  </si>
  <si>
    <t>ALLIANZ SEGUROS S.A</t>
  </si>
  <si>
    <t>ASPA MENSALIDADE</t>
  </si>
  <si>
    <t>ASPBRAS-ASSOC.DOS SERV.PUBLICOS BRASILEIROS.</t>
  </si>
  <si>
    <t>ASPEB</t>
  </si>
  <si>
    <t>ASS.ASSIST.FUNC.PUBLICO MENSALIDADE</t>
  </si>
  <si>
    <t>ASSEGUP MENS</t>
  </si>
  <si>
    <t>HSBC BAMERINDUS SEGUROS</t>
  </si>
  <si>
    <t>BANCO MASTER S.A</t>
  </si>
  <si>
    <t>BANCO OLE BONSUCESSO CONSIGNADO S/A</t>
  </si>
  <si>
    <t>BANCO CRUZEIRO DO SUL S/A</t>
  </si>
  <si>
    <t>BANCO INDUSTRIAL DO BRASIL S/A - BI</t>
  </si>
  <si>
    <t>BANCO PANAMERICANO S/A</t>
  </si>
  <si>
    <t>BANCO RURAL- EM LIQUIDAÇÃO EXTRAJUDICIAL</t>
  </si>
  <si>
    <t>BANCO DO BRASIL S/A</t>
  </si>
  <si>
    <t>CAPEMISA SEGURADORA DE VIDA E PRESIDENCIA S/A</t>
  </si>
  <si>
    <t>BANCO SANTANDER BANESPA S.A</t>
  </si>
  <si>
    <t>AGENCIA DE FOMENTO DO AMAPA S/A   AFAP</t>
  </si>
  <si>
    <t>SINSEPEAP-SIND.SERV.PUB.EDUC.AP</t>
  </si>
  <si>
    <t>SUL AMERICA SEGUROS DE VIDA E PREVIDENCIA S/A.</t>
  </si>
  <si>
    <t>PDT CONTRIBUIÇÃO</t>
  </si>
  <si>
    <t>GOVERNO DO ESTADO DO AMAPA</t>
  </si>
  <si>
    <t>BANCO BMG S/A</t>
  </si>
  <si>
    <t>R.S.P.P.ASS.PREV.PRIVADA</t>
  </si>
  <si>
    <t>UNIODONTO</t>
  </si>
  <si>
    <t>AMAPÁ PREVIDÊNCIA</t>
  </si>
  <si>
    <t>SECRETARIA DA RECEITA FEDERAL DO BRASIL (MINISTÉRIO DA FAZENDA)</t>
  </si>
  <si>
    <t>SINDICATO DOS EMPREG. EM EMP. DE PROC. DE DADOS...</t>
  </si>
  <si>
    <t>SIND. DOS SERVIDORES GRUPO GESTÃO ADM DO EST. D...</t>
  </si>
  <si>
    <t>2025RE00014</t>
  </si>
  <si>
    <t>2025OB00276</t>
  </si>
  <si>
    <t>2025OB00277</t>
  </si>
  <si>
    <t>2025OB00278</t>
  </si>
  <si>
    <t>2025OB00279</t>
  </si>
  <si>
    <t>2025OB00280</t>
  </si>
  <si>
    <t>2025OB00281</t>
  </si>
  <si>
    <t>2025OB00283</t>
  </si>
  <si>
    <t>2025OB00284</t>
  </si>
  <si>
    <t>2025OB00285</t>
  </si>
  <si>
    <t>2025OB00286</t>
  </si>
  <si>
    <t>2025OB00288</t>
  </si>
  <si>
    <t>2025OB00289</t>
  </si>
  <si>
    <t>2025OB00290</t>
  </si>
  <si>
    <t>2025OB00291</t>
  </si>
  <si>
    <t>2025OB00292</t>
  </si>
  <si>
    <t>2025OB00293</t>
  </si>
  <si>
    <t>2025OB00295</t>
  </si>
  <si>
    <t>2025OB00297</t>
  </si>
  <si>
    <t>2025OB00298</t>
  </si>
  <si>
    <t>2025OB00299</t>
  </si>
  <si>
    <t>2025OB00300</t>
  </si>
  <si>
    <t>2025OB00301</t>
  </si>
  <si>
    <t>2025OB00302</t>
  </si>
  <si>
    <t>2025OB00303</t>
  </si>
  <si>
    <t>2025OB00304</t>
  </si>
  <si>
    <t>2025GD00002</t>
  </si>
  <si>
    <t>RE</t>
  </si>
  <si>
    <t>2025OB00282</t>
  </si>
  <si>
    <t>2025OB00287</t>
  </si>
  <si>
    <t>2025OB00294</t>
  </si>
  <si>
    <t>2025OB00296</t>
  </si>
  <si>
    <t>2025RE00015</t>
  </si>
  <si>
    <t>2025OB00588</t>
  </si>
  <si>
    <t>2025OB00589</t>
  </si>
  <si>
    <t>2025OB00590</t>
  </si>
  <si>
    <t>2025OB00591</t>
  </si>
  <si>
    <t>2025OB00592</t>
  </si>
  <si>
    <t>2025OB00593</t>
  </si>
  <si>
    <t>2025OB00594</t>
  </si>
  <si>
    <t>2025OB00595</t>
  </si>
  <si>
    <t>2025RE00028</t>
  </si>
  <si>
    <t>2025RE00031</t>
  </si>
  <si>
    <t>2025OB00597</t>
  </si>
  <si>
    <t>2025OB00598</t>
  </si>
  <si>
    <t>2025OB00599</t>
  </si>
  <si>
    <t>2025OB00600</t>
  </si>
  <si>
    <t>2025RE00042</t>
  </si>
  <si>
    <t>2025OB00727</t>
  </si>
  <si>
    <t>2025RE00053</t>
  </si>
  <si>
    <t>2025OB00858</t>
  </si>
  <si>
    <t>2025OB00859</t>
  </si>
  <si>
    <t>2025OB00860</t>
  </si>
  <si>
    <t>2025OB00861</t>
  </si>
  <si>
    <t>2025OB00862</t>
  </si>
  <si>
    <t>PD</t>
  </si>
  <si>
    <t>OB</t>
  </si>
  <si>
    <t>Credor</t>
  </si>
  <si>
    <t>2 - Fevereiro</t>
  </si>
  <si>
    <t>2025PD00318</t>
  </si>
  <si>
    <t>PF0000023 - FOLHA DE PAGAMENTO</t>
  </si>
  <si>
    <t>2025PD00748</t>
  </si>
  <si>
    <t>2025OB00806</t>
  </si>
  <si>
    <t>2025PD00693</t>
  </si>
  <si>
    <t>2025OB00805</t>
  </si>
  <si>
    <t>2025PD00749</t>
  </si>
  <si>
    <t>2025OB00807</t>
  </si>
  <si>
    <t>2025PD00646</t>
  </si>
  <si>
    <t>2025OB00802</t>
  </si>
  <si>
    <t>2025PD00616</t>
  </si>
  <si>
    <t>2025PD00650</t>
  </si>
  <si>
    <t>2025OB00808</t>
  </si>
  <si>
    <t>2025PD00277</t>
  </si>
  <si>
    <t>2025PD00292</t>
  </si>
  <si>
    <t>2025PD00302</t>
  </si>
  <si>
    <t>2025PD00305</t>
  </si>
  <si>
    <t>2025PD00306</t>
  </si>
  <si>
    <t>2025PD00307</t>
  </si>
  <si>
    <t>2025PD00308</t>
  </si>
  <si>
    <t>2025PD00309</t>
  </si>
  <si>
    <t>2025PD00310</t>
  </si>
  <si>
    <t>2025PD00311</t>
  </si>
  <si>
    <t>2025PD00312</t>
  </si>
  <si>
    <t>2025PD00313</t>
  </si>
  <si>
    <t>2025PD00314</t>
  </si>
  <si>
    <t>2025PD00315</t>
  </si>
  <si>
    <t>2025PD00316</t>
  </si>
  <si>
    <t>2025PD00317</t>
  </si>
  <si>
    <t>2025PD00319</t>
  </si>
  <si>
    <t>2025PD00320</t>
  </si>
  <si>
    <t>2025PD00321</t>
  </si>
  <si>
    <t>2025PD00322</t>
  </si>
  <si>
    <t>2025PD00323</t>
  </si>
  <si>
    <t>2025PD00324</t>
  </si>
  <si>
    <t>2025PD00325</t>
  </si>
  <si>
    <t>2025PD00326</t>
  </si>
  <si>
    <t>2025PD00327</t>
  </si>
  <si>
    <t>2025PD00328</t>
  </si>
  <si>
    <t>2025PD00329</t>
  </si>
  <si>
    <t>2025PD00330</t>
  </si>
  <si>
    <t>2025PD00660</t>
  </si>
  <si>
    <t>2025OB00803</t>
  </si>
  <si>
    <t>2025PD00824</t>
  </si>
  <si>
    <t>2025PD00662</t>
  </si>
  <si>
    <t>2025OB00804</t>
  </si>
  <si>
    <t>2025PD00587</t>
  </si>
  <si>
    <t>2025PD00588</t>
  </si>
  <si>
    <t>2025PD00589</t>
  </si>
  <si>
    <t>2025PD00592</t>
  </si>
  <si>
    <t>2025PD00593</t>
  </si>
  <si>
    <t>2025PD00667</t>
  </si>
  <si>
    <t>2025OB00811</t>
  </si>
  <si>
    <t>2025PD00590</t>
  </si>
  <si>
    <t>00394460005887 - SECRETARIA DA RECEITA FEDERAL DO BRASIL (MINISTÉRIO DA FAZENDA)</t>
  </si>
  <si>
    <t>2025PD00591</t>
  </si>
  <si>
    <t>2025PD00670</t>
  </si>
  <si>
    <t>2025OB00814</t>
  </si>
  <si>
    <t>2025PD00690</t>
  </si>
  <si>
    <t>2025OB00818</t>
  </si>
  <si>
    <t>2025PD00594</t>
  </si>
  <si>
    <t>03281445000185 - AMAPÁ PREVIDÊNCIA</t>
  </si>
  <si>
    <t>2025PD00596</t>
  </si>
  <si>
    <t>2025PD00674</t>
  </si>
  <si>
    <t>2025OB00816</t>
  </si>
  <si>
    <t>2025PD00668</t>
  </si>
  <si>
    <t>2025OB00812</t>
  </si>
  <si>
    <t>2025PD00652</t>
  </si>
  <si>
    <t>2025OB00809</t>
  </si>
  <si>
    <t>2025PD00595</t>
  </si>
  <si>
    <t>2025PD00669</t>
  </si>
  <si>
    <t>2025OB00813</t>
  </si>
  <si>
    <t>2025PD00653</t>
  </si>
  <si>
    <t>2025OB00810</t>
  </si>
  <si>
    <t>2025PD00763</t>
  </si>
  <si>
    <t>2025OB00819</t>
  </si>
  <si>
    <t>2025PD00764</t>
  </si>
  <si>
    <t>2025OB00820</t>
  </si>
  <si>
    <t>2025PD00672</t>
  </si>
  <si>
    <t>2025OB00815</t>
  </si>
  <si>
    <t>2025PD00597</t>
  </si>
  <si>
    <t>2025PD00675</t>
  </si>
  <si>
    <t>2025OB00817</t>
  </si>
  <si>
    <t>Extrato de Fevereiro</t>
  </si>
  <si>
    <t>Mês de Ocorrência</t>
  </si>
  <si>
    <t>GD</t>
  </si>
  <si>
    <t>Extrato de Janeiro</t>
  </si>
  <si>
    <t>Férias</t>
  </si>
  <si>
    <t>Salário de 01/2024</t>
  </si>
  <si>
    <t>3 - Março</t>
  </si>
  <si>
    <t>2025PD01304</t>
  </si>
  <si>
    <t>2025OB03433</t>
  </si>
  <si>
    <t>2025PD01305</t>
  </si>
  <si>
    <t>2025OB03434</t>
  </si>
  <si>
    <t>2025PD01183</t>
  </si>
  <si>
    <t>2025OB01123</t>
  </si>
  <si>
    <t>2025PD02593</t>
  </si>
  <si>
    <t>2025OB03435</t>
  </si>
  <si>
    <t>2025PD02594</t>
  </si>
  <si>
    <t>2025OB03436</t>
  </si>
  <si>
    <t>2025PD03570</t>
  </si>
  <si>
    <t>2025OB03605</t>
  </si>
  <si>
    <t>2025PD03571</t>
  </si>
  <si>
    <t>2025OB03606</t>
  </si>
  <si>
    <t>2025PD01035</t>
  </si>
  <si>
    <t>2025OB01014</t>
  </si>
  <si>
    <t>2025PD01036</t>
  </si>
  <si>
    <t>2025OB01015</t>
  </si>
  <si>
    <t>2025PD01038</t>
  </si>
  <si>
    <t>2025OB01016</t>
  </si>
  <si>
    <t>2025PD01039</t>
  </si>
  <si>
    <t>2025OB01017</t>
  </si>
  <si>
    <t>2025PD01040</t>
  </si>
  <si>
    <t>2025OB01018</t>
  </si>
  <si>
    <t>2025PD01041</t>
  </si>
  <si>
    <t>2025OB01019</t>
  </si>
  <si>
    <t>2025PD01042</t>
  </si>
  <si>
    <t>2025OB01020</t>
  </si>
  <si>
    <t>2025PD01043</t>
  </si>
  <si>
    <t>2025OB01021</t>
  </si>
  <si>
    <t>2025PD01044</t>
  </si>
  <si>
    <t>2025OB01022</t>
  </si>
  <si>
    <t>2025PD01045</t>
  </si>
  <si>
    <t>2025OB01023</t>
  </si>
  <si>
    <t>2025PD01046</t>
  </si>
  <si>
    <t>2025OB01024</t>
  </si>
  <si>
    <t>2025PD01048</t>
  </si>
  <si>
    <t>2025OB01025</t>
  </si>
  <si>
    <t>2025PD01049</t>
  </si>
  <si>
    <t>2025OB01026</t>
  </si>
  <si>
    <t>2025PD01050</t>
  </si>
  <si>
    <t>2025OB01027</t>
  </si>
  <si>
    <t>2025PD01051</t>
  </si>
  <si>
    <t>2025OB01028</t>
  </si>
  <si>
    <t>2025PD01053</t>
  </si>
  <si>
    <t>2025OB01029</t>
  </si>
  <si>
    <t>2025PD01054</t>
  </si>
  <si>
    <t>2025OB01030</t>
  </si>
  <si>
    <t>2025PD01055</t>
  </si>
  <si>
    <t>2025OB01031</t>
  </si>
  <si>
    <t>2025PD01057</t>
  </si>
  <si>
    <t>2025OB01032</t>
  </si>
  <si>
    <t>2025PD01059</t>
  </si>
  <si>
    <t>2025OB01033</t>
  </si>
  <si>
    <t>2025PD01060</t>
  </si>
  <si>
    <t>2025OB01034</t>
  </si>
  <si>
    <t>2025PD01062</t>
  </si>
  <si>
    <t>2025OB01035</t>
  </si>
  <si>
    <t>2025PD01064</t>
  </si>
  <si>
    <t>2025OB01036</t>
  </si>
  <si>
    <t>2025PD01067</t>
  </si>
  <si>
    <t>2025OB01038</t>
  </si>
  <si>
    <t>2025PD01068</t>
  </si>
  <si>
    <t>2025OB01039</t>
  </si>
  <si>
    <t>2025PD01069</t>
  </si>
  <si>
    <t>2025OB01040</t>
  </si>
  <si>
    <t>2025PD01070</t>
  </si>
  <si>
    <t>2025OB01041</t>
  </si>
  <si>
    <t>2025PD01071</t>
  </si>
  <si>
    <t>2025OB01042</t>
  </si>
  <si>
    <t>2025PD01072</t>
  </si>
  <si>
    <t>2025OB01043</t>
  </si>
  <si>
    <t>2025PD01118</t>
  </si>
  <si>
    <t>2025OB01119</t>
  </si>
  <si>
    <t>2025PD01121</t>
  </si>
  <si>
    <t>2025OB01120</t>
  </si>
  <si>
    <t>2025PD01382</t>
  </si>
  <si>
    <t>2025OB01432</t>
  </si>
  <si>
    <t>2025PD03557</t>
  </si>
  <si>
    <t>2025OB03505</t>
  </si>
  <si>
    <t>2025PD03253</t>
  </si>
  <si>
    <t>2025OB03265</t>
  </si>
  <si>
    <t>2025PD03480</t>
  </si>
  <si>
    <t>2025OB03437</t>
  </si>
  <si>
    <t>2025PD03481</t>
  </si>
  <si>
    <t>2025OB03438</t>
  </si>
  <si>
    <t>2025PD03482</t>
  </si>
  <si>
    <t>2025OB03448</t>
  </si>
  <si>
    <t>2025PD03560</t>
  </si>
  <si>
    <t>2025OB03508</t>
  </si>
  <si>
    <t>2025PD03485</t>
  </si>
  <si>
    <t>2025OB03451</t>
  </si>
  <si>
    <t>2025PD03562</t>
  </si>
  <si>
    <t>2025OB03510</t>
  </si>
  <si>
    <t>2025PD03486</t>
  </si>
  <si>
    <t>2025OB03452</t>
  </si>
  <si>
    <t>2025PD01206</t>
  </si>
  <si>
    <t>2025OB01124</t>
  </si>
  <si>
    <t>2025PD01207</t>
  </si>
  <si>
    <t>2025OB01125</t>
  </si>
  <si>
    <t>2025PD03564</t>
  </si>
  <si>
    <t>2025OB03512</t>
  </si>
  <si>
    <t>2025PD03487</t>
  </si>
  <si>
    <t>2025OB03453</t>
  </si>
  <si>
    <t>2025PD03558</t>
  </si>
  <si>
    <t>2025OB03506</t>
  </si>
  <si>
    <t>2025PD03483</t>
  </si>
  <si>
    <t>2025OB03449</t>
  </si>
  <si>
    <t>2025PD01208</t>
  </si>
  <si>
    <t>2025OB01126</t>
  </si>
  <si>
    <t>2025PD01130</t>
  </si>
  <si>
    <t>2025OB01121</t>
  </si>
  <si>
    <t>2025PD01131</t>
  </si>
  <si>
    <t>2025OB01122</t>
  </si>
  <si>
    <t>2025PD03559</t>
  </si>
  <si>
    <t>2025OB03507</t>
  </si>
  <si>
    <t>2025PD03484</t>
  </si>
  <si>
    <t>2025OB03450</t>
  </si>
  <si>
    <t>2025PD01383</t>
  </si>
  <si>
    <t>2025OB01433</t>
  </si>
  <si>
    <t>2025PD01384</t>
  </si>
  <si>
    <t>2025OB01434</t>
  </si>
  <si>
    <t>2025PD03561</t>
  </si>
  <si>
    <t>2025OB03509</t>
  </si>
  <si>
    <t>2025PD03563</t>
  </si>
  <si>
    <t>2025OB03511</t>
  </si>
  <si>
    <t>2025PD01209</t>
  </si>
  <si>
    <t>2025OB01127</t>
  </si>
  <si>
    <t>2025PD03565</t>
  </si>
  <si>
    <t>2025OB03513</t>
  </si>
  <si>
    <t>2025PD03488</t>
  </si>
  <si>
    <t>2025OB03454</t>
  </si>
  <si>
    <t>07/03/2025</t>
  </si>
  <si>
    <t>10/03/2025</t>
  </si>
  <si>
    <t>13/03/2025</t>
  </si>
  <si>
    <t>14/03/2025</t>
  </si>
  <si>
    <t>18/03/2025</t>
  </si>
  <si>
    <t>20/03/2025</t>
  </si>
  <si>
    <t>24/03/2025</t>
  </si>
  <si>
    <t>26/03/2025</t>
  </si>
  <si>
    <t>27/03/2025</t>
  </si>
  <si>
    <t>28/03/2025</t>
  </si>
  <si>
    <t>Fevereiro</t>
  </si>
  <si>
    <t>Março</t>
  </si>
  <si>
    <t>2025RE00070</t>
  </si>
  <si>
    <t>Regularizado em Março</t>
  </si>
  <si>
    <t>Regularizado em Abril</t>
  </si>
  <si>
    <t>2025OB03607</t>
  </si>
  <si>
    <t>2025OB03608</t>
  </si>
  <si>
    <t>2025RE00129</t>
  </si>
  <si>
    <t>2025RE00077</t>
  </si>
  <si>
    <t>2025RE00062</t>
  </si>
  <si>
    <t>2025RE00061</t>
  </si>
  <si>
    <t>Folha - 03/2025</t>
  </si>
  <si>
    <t>Folha - 02/2025</t>
  </si>
  <si>
    <t>Folha de 02/2025</t>
  </si>
  <si>
    <t>Regularizada em Março</t>
  </si>
  <si>
    <t>1. Ingressos</t>
  </si>
  <si>
    <t>Valores do Mês</t>
  </si>
  <si>
    <t>Acumulado</t>
  </si>
  <si>
    <t>1.0 IPI - EXP</t>
  </si>
  <si>
    <t>1.1 VAAR</t>
  </si>
  <si>
    <t>1.2 FPE/FPM</t>
  </si>
  <si>
    <t>1.3 ICMS</t>
  </si>
  <si>
    <t>1.4 IPVA</t>
  </si>
  <si>
    <t>1.5 ITCMD</t>
  </si>
  <si>
    <t>1.6 ITR</t>
  </si>
  <si>
    <t>1.7 ORDEM BANC CANCELADA</t>
  </si>
  <si>
    <t>1.8 RESGATE</t>
  </si>
  <si>
    <t>2 Total das Entradas</t>
  </si>
  <si>
    <t>3.0 (-) IPI/Cota DAF Deb</t>
  </si>
  <si>
    <t>3.1 (-) Ordem Bancária Cancelada</t>
  </si>
  <si>
    <t>3. Total Disponibizado( 1 - 3.0- 3.1 - 3.2 -3.3 - 3.4 )</t>
  </si>
  <si>
    <t>4. Saídas</t>
  </si>
  <si>
    <t>5. Total Geral das Saídas</t>
  </si>
  <si>
    <t>6.1 (-) Cota DAF Deb</t>
  </si>
  <si>
    <t>6.2 (-) Aplicações Efetuadas</t>
  </si>
  <si>
    <t>6.3 ( - ) O.B.s Canceladas</t>
  </si>
  <si>
    <t>6.4 Tarifa bancária</t>
  </si>
  <si>
    <t>6.5 (-) Pagamento Folha não regularizado</t>
  </si>
  <si>
    <t>Despesa Total do Mês ( confere com o relatório de execução financeira do SEAFI )</t>
  </si>
  <si>
    <t>CONTA INVESTIMENTO</t>
  </si>
  <si>
    <t>saldo Inicial</t>
  </si>
  <si>
    <t>Aplicação</t>
  </si>
  <si>
    <t>Resgaste</t>
  </si>
  <si>
    <t>Rendimento Bruto</t>
  </si>
  <si>
    <t>Saldo Atual</t>
  </si>
  <si>
    <t>4.3.4  Ajuste VAAR</t>
  </si>
  <si>
    <t>4.3.3  Folha de Pagamento - Férias</t>
  </si>
  <si>
    <t>4.3.2  Folha de Pagamento - Folha 01/2025</t>
  </si>
  <si>
    <t>4.3.1  Folha de Pagamento - Encargos</t>
  </si>
  <si>
    <t>4.3.5  GRU-GUIA RECOLHIM. UNIAO</t>
  </si>
  <si>
    <t>CONCILIAÇÃO BANCÁRIA DO EXTRATO BANCÁRIO - FEVEREIRO DE 2025</t>
  </si>
  <si>
    <t>CONCILIAÇÃO BANCÁRIA DO EXTRATO BANCÁRIO - JANEIRO DE 2025</t>
  </si>
  <si>
    <t>4.3.1  Folha de Pagamento - Encargos  e Identificados por RE</t>
  </si>
  <si>
    <t>3.2 (-) Resgastes efetuados</t>
  </si>
  <si>
    <t>3.3 (-) Ajuste VAAR - FNDE</t>
  </si>
  <si>
    <t>4.1  Cota DAF Deb</t>
  </si>
  <si>
    <t>4.2  O.B.s Canceladas</t>
  </si>
  <si>
    <t>4.4  Tarifa bancária</t>
  </si>
  <si>
    <t>4.5 (-) Aplicações Efetuadas</t>
  </si>
  <si>
    <t>4.5  Aplicações Efetuadas</t>
  </si>
  <si>
    <t>6.6 (+) Regularização de Folha e não Pago</t>
  </si>
  <si>
    <t>4.3.3  Folha de Pagamento - Folha 02/2025</t>
  </si>
  <si>
    <t>4.3.4  Folha de Pagamento - Férias</t>
  </si>
  <si>
    <t>4.3.5  Ajuste VAAR</t>
  </si>
  <si>
    <t>4.3.6  GRU-GUIA RECOLHIM. UNIAO</t>
  </si>
  <si>
    <t>4.4 Tarifa bancária</t>
  </si>
  <si>
    <t>4.3.7  Pagamentos Diversos - Folha</t>
  </si>
  <si>
    <t>6.4 (-) Tarifa bancária</t>
  </si>
  <si>
    <t>6.3 (-) O.B.s Canceladas</t>
  </si>
  <si>
    <t>6.6 (-) Ajustes VAAR</t>
  </si>
  <si>
    <t>6.7 (+) Regularização de Folha e não Pago</t>
  </si>
  <si>
    <t>6.7 (-) Ajuste VAAR - FNDE</t>
  </si>
  <si>
    <t>6.7 (-) Pagamentos Diversos</t>
  </si>
  <si>
    <t>Saldo dos Pagamentos do SEAFI</t>
  </si>
  <si>
    <t>SEAFI a maior</t>
  </si>
  <si>
    <t>SEAFI a menor ( regularizado em março )</t>
  </si>
  <si>
    <t>pago em março</t>
  </si>
  <si>
    <t>COMPOSIÇÃO DE SALDO DO FUNDEB</t>
  </si>
  <si>
    <t>( + ) Ingressos = Transferências Constitucionais - janeiro-2024</t>
  </si>
  <si>
    <t>( + ) Ingressos = Transferências Constitucionais - fevereiro-2024</t>
  </si>
  <si>
    <t>( + ) Ingressos = Rendimentos do FUNDEB - 1º Bimestre</t>
  </si>
  <si>
    <t>( - ) Pagamentos Efetuados = Relatório de Execução Financeira</t>
  </si>
  <si>
    <t>( - ) Pagto Tarifa Bancária não regularizada no SEAFI</t>
  </si>
  <si>
    <t>( + ) Regularização Folha - não Pago</t>
  </si>
  <si>
    <t>( = ) Saldo do SIOPE</t>
  </si>
  <si>
    <t>Diferença a identificar</t>
  </si>
  <si>
    <t>Regularização - Janeiro/2024</t>
  </si>
  <si>
    <t>Pagto - Janeiro/2024</t>
  </si>
  <si>
    <t>Regularização - Fevereiro/2024</t>
  </si>
  <si>
    <t>Pagto - Fevereiro/2024</t>
  </si>
  <si>
    <t>Regularização não Pago</t>
  </si>
  <si>
    <t>1º BIMESTRE DE 2025</t>
  </si>
  <si>
    <t>Dsiponibilidade Financeira em 31/12/2024</t>
  </si>
  <si>
    <t>Dsiponibilidade Financeira em 28/02/2025</t>
  </si>
  <si>
    <t>( - ) Pagamento de Folha não regularizada no mês</t>
  </si>
  <si>
    <t>( - ) Pagamentos Diversos - Folha</t>
  </si>
  <si>
    <t>( - ) GRU Paga e Não Regularizada</t>
  </si>
  <si>
    <t>6.8 (-) GRU Paga e Não Regularizada</t>
  </si>
  <si>
    <t>03/04/2025</t>
  </si>
  <si>
    <t>04/04/2025</t>
  </si>
  <si>
    <t>07/04/2025</t>
  </si>
  <si>
    <t>10/04/2025</t>
  </si>
  <si>
    <t>15/04/2025</t>
  </si>
  <si>
    <t>17/04/2025</t>
  </si>
  <si>
    <t>22/04/2025</t>
  </si>
  <si>
    <t>23/04/2025</t>
  </si>
  <si>
    <t>28/04/2025</t>
  </si>
  <si>
    <t>29/04/2025</t>
  </si>
  <si>
    <t>30/04/2025</t>
  </si>
  <si>
    <t>Resgate Automático</t>
  </si>
  <si>
    <t>2025OB01037</t>
  </si>
  <si>
    <t>BANCO FINASA BMC S/A</t>
  </si>
  <si>
    <t>2025GD00009</t>
  </si>
  <si>
    <t>SIND. DOS SERVIDORES GRUPO GESTÃO ADM DO EST. DO AP - SINSGAAP</t>
  </si>
  <si>
    <t>2025OB03141</t>
  </si>
  <si>
    <t>2025OB03142</t>
  </si>
  <si>
    <t>2025OB03143</t>
  </si>
  <si>
    <t>2025OB03144</t>
  </si>
  <si>
    <t>2025OB03145</t>
  </si>
  <si>
    <t>2025RE00144</t>
  </si>
  <si>
    <t>2025OB03568</t>
  </si>
  <si>
    <t>2025OB03569</t>
  </si>
  <si>
    <t>2025OB03570</t>
  </si>
  <si>
    <t>2025OB03571</t>
  </si>
  <si>
    <t>2025OB03572</t>
  </si>
  <si>
    <t>2025OB03573</t>
  </si>
  <si>
    <t>2025OB03574</t>
  </si>
  <si>
    <t>2025OB03575</t>
  </si>
  <si>
    <t>2025OB03576</t>
  </si>
  <si>
    <t>2025OB03577</t>
  </si>
  <si>
    <t>2025OB03578</t>
  </si>
  <si>
    <t>Detalhamentos</t>
  </si>
  <si>
    <t>2025RE00159</t>
  </si>
  <si>
    <t>2025OB03979</t>
  </si>
  <si>
    <t>2025OB03980</t>
  </si>
  <si>
    <t>2025OB03981</t>
  </si>
  <si>
    <t>2025OB03982</t>
  </si>
  <si>
    <t>2025OB03983</t>
  </si>
  <si>
    <t>2025OB03984</t>
  </si>
  <si>
    <t>2025OB03985</t>
  </si>
  <si>
    <t>2025OB03986</t>
  </si>
  <si>
    <t>2025OB03987</t>
  </si>
  <si>
    <t>2025OB03988</t>
  </si>
  <si>
    <t>2025OB03990</t>
  </si>
  <si>
    <t>2025OB03991</t>
  </si>
  <si>
    <t>2025OB03992</t>
  </si>
  <si>
    <t>2025OB03993</t>
  </si>
  <si>
    <t>2025OB03994</t>
  </si>
  <si>
    <t>2025OB03995</t>
  </si>
  <si>
    <t>2025OB03996</t>
  </si>
  <si>
    <t>2025OB03997</t>
  </si>
  <si>
    <t>2025OB03999</t>
  </si>
  <si>
    <t>2025OB04000</t>
  </si>
  <si>
    <t>2025OB04001</t>
  </si>
  <si>
    <t>2025OB04002</t>
  </si>
  <si>
    <t>2025OB04003</t>
  </si>
  <si>
    <t>2025OB04004</t>
  </si>
  <si>
    <t>2025OB04005</t>
  </si>
  <si>
    <t>2025GD00027</t>
  </si>
  <si>
    <t>2025RE00160</t>
  </si>
  <si>
    <t>2025OB03989</t>
  </si>
  <si>
    <t>2025OB03998</t>
  </si>
  <si>
    <t>AGENCIA DE FOMENTO DO AMAPA S/A AFAP</t>
  </si>
  <si>
    <t>2025RE00358</t>
  </si>
  <si>
    <t>2025OB09291</t>
  </si>
  <si>
    <t>2025OB09292</t>
  </si>
  <si>
    <t>2025OB09293</t>
  </si>
  <si>
    <t>2025OB09294</t>
  </si>
  <si>
    <t>2025OB09295</t>
  </si>
  <si>
    <t>2025PD03583</t>
  </si>
  <si>
    <t>2025PD03584</t>
  </si>
  <si>
    <t>2025PD03673</t>
  </si>
  <si>
    <t>2025PD03677</t>
  </si>
  <si>
    <t>2025PD03678</t>
  </si>
  <si>
    <t>2025PD03679</t>
  </si>
  <si>
    <t>2025PD03680</t>
  </si>
  <si>
    <t>2025PD03681</t>
  </si>
  <si>
    <t>2025PD03682</t>
  </si>
  <si>
    <t>2025PD03683</t>
  </si>
  <si>
    <t>2025PD03693</t>
  </si>
  <si>
    <t>2025PD03694</t>
  </si>
  <si>
    <t>2025PD03695</t>
  </si>
  <si>
    <t>2025PD03698</t>
  </si>
  <si>
    <t>2025PD03704</t>
  </si>
  <si>
    <t>2025PD03706</t>
  </si>
  <si>
    <t>2025PD03707</t>
  </si>
  <si>
    <t>2025PD03709</t>
  </si>
  <si>
    <t>2025PD03710</t>
  </si>
  <si>
    <t>2025PD03711</t>
  </si>
  <si>
    <t>2025PD03712</t>
  </si>
  <si>
    <t>2025PD03713</t>
  </si>
  <si>
    <t>2025PD03716</t>
  </si>
  <si>
    <t>2025PD03718</t>
  </si>
  <si>
    <t>2025PD03719</t>
  </si>
  <si>
    <t>2025PD03721</t>
  </si>
  <si>
    <t>2025PD03722</t>
  </si>
  <si>
    <t>2025PD03723</t>
  </si>
  <si>
    <t>2025PD03724</t>
  </si>
  <si>
    <t>2025PD03726</t>
  </si>
  <si>
    <t>2025PD03727</t>
  </si>
  <si>
    <t>2025PD03828</t>
  </si>
  <si>
    <t>2025PD03831</t>
  </si>
  <si>
    <t>2025PD03835</t>
  </si>
  <si>
    <t>2025PD03838</t>
  </si>
  <si>
    <t>2025PD08332</t>
  </si>
  <si>
    <t>2025OB08957</t>
  </si>
  <si>
    <t>2025PD10009</t>
  </si>
  <si>
    <t>2025OB09825</t>
  </si>
  <si>
    <t>2025PD10020</t>
  </si>
  <si>
    <t>2025OB09826</t>
  </si>
  <si>
    <t>2025PD10024</t>
  </si>
  <si>
    <t>2025OB09829</t>
  </si>
  <si>
    <t>2025PD08333</t>
  </si>
  <si>
    <t>2025OB08958</t>
  </si>
  <si>
    <t>2025PD08334</t>
  </si>
  <si>
    <t>2025OB08959</t>
  </si>
  <si>
    <t>2025PD10031</t>
  </si>
  <si>
    <t>2025OB09832</t>
  </si>
  <si>
    <t>2025PD10034</t>
  </si>
  <si>
    <t>2025OB09833</t>
  </si>
  <si>
    <t>2025PD03845</t>
  </si>
  <si>
    <t>2025PD03848</t>
  </si>
  <si>
    <t>2025PD10038</t>
  </si>
  <si>
    <t>2025OB09834</t>
  </si>
  <si>
    <t>2025PD10026</t>
  </si>
  <si>
    <t>2025OB09830</t>
  </si>
  <si>
    <t>2025PD03849</t>
  </si>
  <si>
    <t>2025PD10028</t>
  </si>
  <si>
    <t>2025OB09831</t>
  </si>
  <si>
    <t>2025PD03851</t>
  </si>
  <si>
    <t>2025PD10040</t>
  </si>
  <si>
    <t>2025OB09835</t>
  </si>
  <si>
    <t>4 - Abril</t>
  </si>
  <si>
    <t>Folha 04-2025</t>
  </si>
  <si>
    <t>CONCILIAÇÃO BANCÁRIA DO EXTRATO BANCÁRIO - MARÇO DE 2025</t>
  </si>
  <si>
    <t>CONCILIAÇÃO BANCÁRIA DO EXTRATO BANCÁRIO - ABRIL DE 2025</t>
  </si>
  <si>
    <t>4.3.5  Folha de Pagamento - Férias</t>
  </si>
  <si>
    <t>4.3.6  Ajuste VAAR</t>
  </si>
  <si>
    <t>4.3.7  GRU-GUIA RECOLHIM. UNIAO</t>
  </si>
  <si>
    <t>4.3.8  Pagamentos Diversos - Folha</t>
  </si>
  <si>
    <t>4.3.4  Folha de Pagamento - Folha 03/2025</t>
  </si>
  <si>
    <t>4.5 Aplicações Efetuadas</t>
  </si>
  <si>
    <t>4.3.6  Folha de Pagamento - Férias</t>
  </si>
  <si>
    <t>4.3.7  Ajuste VAAR</t>
  </si>
  <si>
    <t>4.3.8  GRU-GUIA RECOLHIM. UNIAO</t>
  </si>
  <si>
    <t>4.3.9  Pagamentos Diversos - Folha</t>
  </si>
  <si>
    <t>4.3.5  Folha de Pagamento - Folha 04/2025</t>
  </si>
  <si>
    <t>2º BIMESTRE DE 2025</t>
  </si>
  <si>
    <t>( + ) Ingressos = Rendimentos do FUNDEB - 2º Bimestre</t>
  </si>
  <si>
    <t>( + ) Ingressos = Transferências Constitucionais - Março-2024</t>
  </si>
  <si>
    <t>( + ) Ingressos = Transferências Constitucionais - Abril-2024</t>
  </si>
  <si>
    <t>( - ) Pagto de Folha - não regularizado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</si>
</sst>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</numFmts>
  <fonts count="2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0"/>
      <name val="Arial"/>
      <family val="2"/>
    </font>
    <font>
      <sz val="8"/>
      <color indexed="63"/>
      <name val="Calibri"/>
      <family val="2"/>
      <scheme val="minor"/>
    </font>
    <font>
      <b/>
      <sz val="10"/>
      <color indexed="63"/>
      <name val="Arial"/>
      <family val="2"/>
    </font>
    <font>
      <b/>
      <sz val="10"/>
      <name val="Arial"/>
      <family val="2"/>
    </font>
    <font>
      <sz val="10"/>
      <color indexed="72"/>
      <name val="Arial"/>
      <family val="2"/>
    </font>
    <font>
      <b/>
      <sz val="10"/>
      <color indexed="72"/>
      <name val="Arial"/>
      <family val="2"/>
    </font>
    <font>
      <b/>
      <sz val="11"/>
      <color rgb="FFFF000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indexed="6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2" fillId="0" borderId="0" applyNumberFormat="0" applyFont="0" applyFill="0" applyBorder="0" applyAlignment="0" applyProtection="0"/>
    <xf numFmtId="44" fontId="3" fillId="0" borderId="0" applyFont="0" applyFill="0" applyBorder="0" applyAlignment="0" applyProtection="0"/>
  </cellStyleXfs>
  <cellXfs count="316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43" fontId="0" fillId="4" borderId="0" xfId="1" applyFont="1" applyFill="1"/>
    <xf numFmtId="0" fontId="0" fillId="5" borderId="0" xfId="0" applyFill="1" applyAlignment="1">
      <alignment horizontal="center"/>
    </xf>
    <xf numFmtId="0" fontId="0" fillId="5" borderId="0" xfId="0" applyFill="1"/>
    <xf numFmtId="43" fontId="0" fillId="5" borderId="0" xfId="1" applyFont="1" applyFill="1"/>
    <xf numFmtId="0" fontId="0" fillId="6" borderId="0" xfId="0" applyFill="1"/>
    <xf numFmtId="0" fontId="0" fillId="6" borderId="0" xfId="0" applyFill="1" applyAlignment="1">
      <alignment horizontal="center"/>
    </xf>
    <xf numFmtId="43" fontId="0" fillId="6" borderId="0" xfId="1" applyFont="1" applyFill="1"/>
    <xf numFmtId="43" fontId="0" fillId="0" borderId="0" xfId="0" applyNumberFormat="1"/>
    <xf numFmtId="0" fontId="0" fillId="7" borderId="0" xfId="0" applyFill="1" applyAlignment="1">
      <alignment horizontal="center"/>
    </xf>
    <xf numFmtId="0" fontId="0" fillId="7" borderId="0" xfId="0" applyFill="1"/>
    <xf numFmtId="43" fontId="0" fillId="7" borderId="0" xfId="1" applyFont="1" applyFill="1"/>
    <xf numFmtId="0" fontId="0" fillId="8" borderId="0" xfId="0" applyFill="1" applyAlignment="1">
      <alignment horizontal="center"/>
    </xf>
    <xf numFmtId="0" fontId="0" fillId="8" borderId="0" xfId="0" applyFill="1"/>
    <xf numFmtId="43" fontId="0" fillId="8" borderId="0" xfId="1" applyFont="1" applyFill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0" fillId="9" borderId="0" xfId="0" applyFill="1" applyAlignment="1">
      <alignment horizontal="center"/>
    </xf>
    <xf numFmtId="0" fontId="0" fillId="9" borderId="0" xfId="0" applyFill="1"/>
    <xf numFmtId="43" fontId="0" fillId="9" borderId="0" xfId="1" applyFont="1" applyFill="1"/>
    <xf numFmtId="0" fontId="8" fillId="0" borderId="0" xfId="2" applyFont="1"/>
    <xf numFmtId="43" fontId="8" fillId="0" borderId="0" xfId="3" applyFont="1"/>
    <xf numFmtId="0" fontId="8" fillId="0" borderId="0" xfId="2" applyFont="1" applyAlignment="1">
      <alignment horizontal="center"/>
    </xf>
    <xf numFmtId="0" fontId="9" fillId="5" borderId="1" xfId="2" applyFont="1" applyFill="1" applyBorder="1" applyAlignment="1">
      <alignment horizontal="center" vertical="center"/>
    </xf>
    <xf numFmtId="0" fontId="9" fillId="5" borderId="1" xfId="2" applyFont="1" applyFill="1" applyBorder="1" applyAlignment="1">
      <alignment horizontal="center" vertical="center" wrapText="1"/>
    </xf>
    <xf numFmtId="0" fontId="9" fillId="10" borderId="1" xfId="2" applyFont="1" applyFill="1" applyBorder="1" applyAlignment="1">
      <alignment horizontal="center" vertical="center" wrapText="1"/>
    </xf>
    <xf numFmtId="43" fontId="9" fillId="10" borderId="1" xfId="3" applyFont="1" applyFill="1" applyBorder="1" applyAlignment="1" applyProtection="1">
      <alignment horizontal="right"/>
    </xf>
    <xf numFmtId="43" fontId="9" fillId="0" borderId="0" xfId="2" applyNumberFormat="1" applyFont="1"/>
    <xf numFmtId="0" fontId="9" fillId="0" borderId="0" xfId="2" applyFont="1"/>
    <xf numFmtId="0" fontId="8" fillId="0" borderId="1" xfId="2" applyFont="1" applyBorder="1"/>
    <xf numFmtId="14" fontId="8" fillId="0" borderId="1" xfId="2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0" fontId="8" fillId="11" borderId="1" xfId="2" applyFont="1" applyFill="1" applyBorder="1" applyAlignment="1">
      <alignment horizontal="center" vertical="center" wrapText="1"/>
    </xf>
    <xf numFmtId="43" fontId="8" fillId="11" borderId="1" xfId="3" applyFont="1" applyFill="1" applyBorder="1" applyAlignment="1" applyProtection="1">
      <alignment horizontal="right"/>
    </xf>
    <xf numFmtId="0" fontId="10" fillId="0" borderId="1" xfId="2" applyFont="1" applyBorder="1"/>
    <xf numFmtId="0" fontId="10" fillId="0" borderId="1" xfId="2" applyFont="1" applyBorder="1" applyAlignment="1">
      <alignment horizontal="center"/>
    </xf>
    <xf numFmtId="0" fontId="10" fillId="11" borderId="1" xfId="2" applyFont="1" applyFill="1" applyBorder="1" applyAlignment="1">
      <alignment horizontal="center" vertical="center" wrapText="1"/>
    </xf>
    <xf numFmtId="43" fontId="10" fillId="11" borderId="1" xfId="3" applyFont="1" applyFill="1" applyBorder="1" applyAlignment="1" applyProtection="1">
      <alignment horizontal="right"/>
    </xf>
    <xf numFmtId="0" fontId="11" fillId="0" borderId="1" xfId="2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43" fontId="8" fillId="0" borderId="1" xfId="3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13" fillId="0" borderId="2" xfId="4" applyNumberFormat="1" applyFont="1" applyFill="1" applyBorder="1" applyAlignment="1">
      <alignment horizontal="center" vertical="top" wrapText="1"/>
    </xf>
    <xf numFmtId="0" fontId="8" fillId="0" borderId="1" xfId="2" applyFont="1" applyBorder="1" applyAlignment="1">
      <alignment horizontal="center" vertical="center" wrapText="1"/>
    </xf>
    <xf numFmtId="43" fontId="8" fillId="0" borderId="1" xfId="3" applyFont="1" applyFill="1" applyBorder="1" applyAlignment="1" applyProtection="1">
      <alignment horizontal="right"/>
    </xf>
    <xf numFmtId="43" fontId="8" fillId="0" borderId="1" xfId="3" applyFont="1" applyFill="1" applyBorder="1" applyAlignment="1">
      <alignment horizontal="left" vertical="center"/>
    </xf>
    <xf numFmtId="43" fontId="8" fillId="0" borderId="0" xfId="3" applyFont="1" applyFill="1" applyBorder="1" applyAlignment="1">
      <alignment horizontal="left" vertical="center"/>
    </xf>
    <xf numFmtId="0" fontId="9" fillId="0" borderId="1" xfId="2" applyFont="1" applyBorder="1" applyAlignment="1">
      <alignment horizontal="center"/>
    </xf>
    <xf numFmtId="0" fontId="11" fillId="0" borderId="1" xfId="2" applyFont="1" applyBorder="1"/>
    <xf numFmtId="14" fontId="11" fillId="0" borderId="1" xfId="2" applyNumberFormat="1" applyFont="1" applyBorder="1" applyAlignment="1">
      <alignment horizontal="center"/>
    </xf>
    <xf numFmtId="0" fontId="11" fillId="11" borderId="1" xfId="2" applyFont="1" applyFill="1" applyBorder="1" applyAlignment="1">
      <alignment horizontal="center" vertical="center" wrapText="1"/>
    </xf>
    <xf numFmtId="43" fontId="11" fillId="11" borderId="1" xfId="3" applyFont="1" applyFill="1" applyBorder="1" applyAlignment="1" applyProtection="1">
      <alignment horizontal="right"/>
    </xf>
    <xf numFmtId="43" fontId="8" fillId="0" borderId="0" xfId="2" applyNumberFormat="1" applyFont="1"/>
    <xf numFmtId="0" fontId="8" fillId="11" borderId="1" xfId="2" applyFont="1" applyFill="1" applyBorder="1" applyAlignment="1">
      <alignment horizontal="center" vertical="center"/>
    </xf>
    <xf numFmtId="0" fontId="3" fillId="0" borderId="0" xfId="2"/>
    <xf numFmtId="0" fontId="11" fillId="0" borderId="1" xfId="2" applyFont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"/>
    </xf>
    <xf numFmtId="0" fontId="12" fillId="0" borderId="0" xfId="4" applyNumberFormat="1" applyFont="1" applyFill="1" applyBorder="1" applyAlignment="1"/>
    <xf numFmtId="0" fontId="12" fillId="0" borderId="1" xfId="4" applyNumberFormat="1" applyFont="1" applyFill="1" applyBorder="1" applyAlignment="1"/>
    <xf numFmtId="0" fontId="12" fillId="0" borderId="1" xfId="4" applyNumberFormat="1" applyFont="1" applyFill="1" applyBorder="1" applyAlignment="1">
      <alignment horizontal="center"/>
    </xf>
    <xf numFmtId="0" fontId="14" fillId="13" borderId="2" xfId="4" applyNumberFormat="1" applyFont="1" applyFill="1" applyBorder="1" applyAlignment="1">
      <alignment horizontal="left" vertical="top" wrapText="1"/>
    </xf>
    <xf numFmtId="0" fontId="14" fillId="13" borderId="3" xfId="4" applyNumberFormat="1" applyFont="1" applyFill="1" applyBorder="1" applyAlignment="1">
      <alignment horizontal="center" vertical="center" wrapText="1"/>
    </xf>
    <xf numFmtId="0" fontId="14" fillId="13" borderId="2" xfId="4" applyNumberFormat="1" applyFont="1" applyFill="1" applyBorder="1" applyAlignment="1">
      <alignment horizontal="center" vertical="top" wrapText="1"/>
    </xf>
    <xf numFmtId="0" fontId="12" fillId="0" borderId="0" xfId="4" applyNumberFormat="1" applyFont="1" applyFill="1" applyBorder="1" applyAlignment="1">
      <alignment horizontal="center"/>
    </xf>
    <xf numFmtId="0" fontId="15" fillId="0" borderId="0" xfId="4" applyNumberFormat="1" applyFont="1" applyFill="1" applyBorder="1" applyAlignment="1">
      <alignment horizontal="center"/>
    </xf>
    <xf numFmtId="0" fontId="15" fillId="13" borderId="1" xfId="4" applyNumberFormat="1" applyFont="1" applyFill="1" applyBorder="1" applyAlignment="1">
      <alignment horizontal="center"/>
    </xf>
    <xf numFmtId="0" fontId="14" fillId="12" borderId="4" xfId="4" applyFont="1" applyFill="1" applyBorder="1" applyAlignment="1">
      <alignment vertical="top" wrapText="1"/>
    </xf>
    <xf numFmtId="4" fontId="17" fillId="12" borderId="3" xfId="4" applyNumberFormat="1" applyFont="1" applyFill="1" applyBorder="1" applyAlignment="1">
      <alignment horizontal="right" vertical="top" wrapText="1"/>
    </xf>
    <xf numFmtId="0" fontId="14" fillId="9" borderId="2" xfId="4" applyNumberFormat="1" applyFont="1" applyFill="1" applyBorder="1" applyAlignment="1">
      <alignment horizontal="left" vertical="top" wrapText="1"/>
    </xf>
    <xf numFmtId="4" fontId="16" fillId="9" borderId="3" xfId="4" applyNumberFormat="1" applyFont="1" applyFill="1" applyBorder="1" applyAlignment="1">
      <alignment horizontal="right" vertical="top" wrapText="1"/>
    </xf>
    <xf numFmtId="0" fontId="12" fillId="9" borderId="1" xfId="4" applyNumberFormat="1" applyFont="1" applyFill="1" applyBorder="1" applyAlignment="1"/>
    <xf numFmtId="0" fontId="12" fillId="9" borderId="1" xfId="2" applyFont="1" applyFill="1" applyBorder="1" applyAlignment="1">
      <alignment horizontal="center"/>
    </xf>
    <xf numFmtId="43" fontId="12" fillId="0" borderId="0" xfId="1" applyFont="1" applyFill="1" applyBorder="1" applyAlignment="1"/>
    <xf numFmtId="0" fontId="14" fillId="13" borderId="2" xfId="4" applyNumberFormat="1" applyFont="1" applyFill="1" applyBorder="1" applyAlignment="1">
      <alignment horizontal="center" vertical="top"/>
    </xf>
    <xf numFmtId="0" fontId="14" fillId="9" borderId="2" xfId="4" applyNumberFormat="1" applyFont="1" applyFill="1" applyBorder="1" applyAlignment="1">
      <alignment horizontal="left" vertical="top"/>
    </xf>
    <xf numFmtId="0" fontId="14" fillId="12" borderId="4" xfId="4" applyFont="1" applyFill="1" applyBorder="1" applyAlignment="1">
      <alignment vertical="top"/>
    </xf>
    <xf numFmtId="0" fontId="0" fillId="5" borderId="0" xfId="0" applyFill="1" applyAlignment="1">
      <alignment horizontal="left"/>
    </xf>
    <xf numFmtId="43" fontId="12" fillId="0" borderId="0" xfId="4" applyNumberFormat="1" applyFont="1" applyFill="1" applyBorder="1" applyAlignment="1"/>
    <xf numFmtId="4" fontId="16" fillId="0" borderId="3" xfId="4" applyNumberFormat="1" applyFont="1" applyFill="1" applyBorder="1" applyAlignment="1">
      <alignment horizontal="right" vertical="top" wrapText="1"/>
    </xf>
    <xf numFmtId="0" fontId="14" fillId="0" borderId="2" xfId="4" applyNumberFormat="1" applyFont="1" applyFill="1" applyBorder="1" applyAlignment="1">
      <alignment horizontal="left" vertical="top" wrapText="1"/>
    </xf>
    <xf numFmtId="0" fontId="14" fillId="0" borderId="2" xfId="4" applyNumberFormat="1" applyFont="1" applyFill="1" applyBorder="1" applyAlignment="1">
      <alignment horizontal="left" vertical="top"/>
    </xf>
    <xf numFmtId="0" fontId="12" fillId="0" borderId="1" xfId="2" applyFont="1" applyBorder="1" applyAlignment="1">
      <alignment horizontal="center"/>
    </xf>
    <xf numFmtId="43" fontId="0" fillId="0" borderId="0" xfId="1" applyFont="1" applyFill="1"/>
    <xf numFmtId="43" fontId="14" fillId="13" borderId="2" xfId="1" applyFont="1" applyFill="1" applyBorder="1" applyAlignment="1">
      <alignment horizontal="center" vertical="center" wrapText="1"/>
    </xf>
    <xf numFmtId="0" fontId="14" fillId="13" borderId="2" xfId="4" applyNumberFormat="1" applyFont="1" applyFill="1" applyBorder="1" applyAlignment="1">
      <alignment horizontal="left" vertical="top"/>
    </xf>
    <xf numFmtId="43" fontId="3" fillId="0" borderId="0" xfId="3" applyFont="1"/>
    <xf numFmtId="0" fontId="3" fillId="0" borderId="0" xfId="2" applyAlignment="1">
      <alignment horizontal="center"/>
    </xf>
    <xf numFmtId="43" fontId="3" fillId="0" borderId="0" xfId="2" applyNumberFormat="1"/>
    <xf numFmtId="44" fontId="3" fillId="0" borderId="0" xfId="5" applyFont="1"/>
    <xf numFmtId="0" fontId="6" fillId="0" borderId="0" xfId="2" applyFont="1"/>
    <xf numFmtId="44" fontId="6" fillId="0" borderId="0" xfId="5" applyFont="1"/>
    <xf numFmtId="0" fontId="6" fillId="14" borderId="5" xfId="2" applyFont="1" applyFill="1" applyBorder="1" applyAlignment="1">
      <alignment horizontal="center" vertical="center"/>
    </xf>
    <xf numFmtId="0" fontId="6" fillId="14" borderId="6" xfId="2" applyFont="1" applyFill="1" applyBorder="1" applyAlignment="1">
      <alignment vertical="center"/>
    </xf>
    <xf numFmtId="44" fontId="6" fillId="14" borderId="7" xfId="5" applyFont="1" applyFill="1" applyBorder="1" applyAlignment="1">
      <alignment horizontal="center"/>
    </xf>
    <xf numFmtId="0" fontId="6" fillId="14" borderId="8" xfId="2" applyFont="1" applyFill="1" applyBorder="1" applyAlignment="1">
      <alignment horizontal="center"/>
    </xf>
    <xf numFmtId="0" fontId="3" fillId="5" borderId="0" xfId="2" applyFill="1"/>
    <xf numFmtId="44" fontId="3" fillId="3" borderId="11" xfId="5" applyFont="1" applyFill="1" applyBorder="1" applyAlignment="1">
      <alignment horizontal="center"/>
    </xf>
    <xf numFmtId="44" fontId="3" fillId="3" borderId="12" xfId="2" applyNumberFormat="1" applyFill="1" applyBorder="1"/>
    <xf numFmtId="44" fontId="3" fillId="3" borderId="15" xfId="5" applyFont="1" applyFill="1" applyBorder="1" applyAlignment="1">
      <alignment horizontal="center"/>
    </xf>
    <xf numFmtId="0" fontId="3" fillId="7" borderId="0" xfId="2" applyFill="1"/>
    <xf numFmtId="44" fontId="3" fillId="9" borderId="15" xfId="5" applyFont="1" applyFill="1" applyBorder="1" applyAlignment="1">
      <alignment horizontal="center"/>
    </xf>
    <xf numFmtId="44" fontId="3" fillId="9" borderId="12" xfId="2" applyNumberFormat="1" applyFill="1" applyBorder="1"/>
    <xf numFmtId="44" fontId="5" fillId="0" borderId="16" xfId="5" applyFont="1" applyFill="1" applyBorder="1" applyAlignment="1">
      <alignment horizontal="center"/>
    </xf>
    <xf numFmtId="44" fontId="3" fillId="7" borderId="15" xfId="5" applyFont="1" applyFill="1" applyBorder="1" applyAlignment="1">
      <alignment horizontal="center"/>
    </xf>
    <xf numFmtId="44" fontId="3" fillId="7" borderId="12" xfId="2" applyNumberFormat="1" applyFill="1" applyBorder="1"/>
    <xf numFmtId="44" fontId="5" fillId="6" borderId="11" xfId="5" applyFont="1" applyFill="1" applyBorder="1" applyAlignment="1">
      <alignment horizontal="center"/>
    </xf>
    <xf numFmtId="44" fontId="5" fillId="6" borderId="12" xfId="2" applyNumberFormat="1" applyFont="1" applyFill="1" applyBorder="1"/>
    <xf numFmtId="44" fontId="5" fillId="15" borderId="15" xfId="5" applyFont="1" applyFill="1" applyBorder="1" applyAlignment="1">
      <alignment horizontal="center"/>
    </xf>
    <xf numFmtId="44" fontId="5" fillId="15" borderId="12" xfId="2" applyNumberFormat="1" applyFont="1" applyFill="1" applyBorder="1"/>
    <xf numFmtId="44" fontId="5" fillId="0" borderId="15" xfId="5" applyFont="1" applyFill="1" applyBorder="1" applyAlignment="1">
      <alignment horizontal="center"/>
    </xf>
    <xf numFmtId="0" fontId="3" fillId="6" borderId="0" xfId="2" applyFill="1"/>
    <xf numFmtId="44" fontId="5" fillId="7" borderId="15" xfId="5" applyFont="1" applyFill="1" applyBorder="1" applyAlignment="1">
      <alignment horizontal="center"/>
    </xf>
    <xf numFmtId="44" fontId="5" fillId="7" borderId="12" xfId="2" applyNumberFormat="1" applyFont="1" applyFill="1" applyBorder="1"/>
    <xf numFmtId="44" fontId="5" fillId="0" borderId="20" xfId="5" applyFont="1" applyFill="1" applyBorder="1" applyAlignment="1">
      <alignment horizontal="center"/>
    </xf>
    <xf numFmtId="44" fontId="5" fillId="0" borderId="21" xfId="2" applyNumberFormat="1" applyFont="1" applyBorder="1"/>
    <xf numFmtId="44" fontId="6" fillId="14" borderId="8" xfId="2" applyNumberFormat="1" applyFont="1" applyFill="1" applyBorder="1"/>
    <xf numFmtId="44" fontId="3" fillId="0" borderId="0" xfId="2" applyNumberFormat="1"/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/>
    </xf>
    <xf numFmtId="44" fontId="6" fillId="0" borderId="0" xfId="5" applyFont="1" applyFill="1" applyBorder="1" applyAlignment="1">
      <alignment horizontal="center"/>
    </xf>
    <xf numFmtId="44" fontId="6" fillId="9" borderId="7" xfId="5" applyFont="1" applyFill="1" applyBorder="1" applyAlignment="1">
      <alignment horizontal="center"/>
    </xf>
    <xf numFmtId="0" fontId="6" fillId="9" borderId="7" xfId="2" applyFont="1" applyFill="1" applyBorder="1" applyAlignment="1">
      <alignment horizontal="center"/>
    </xf>
    <xf numFmtId="44" fontId="5" fillId="6" borderId="20" xfId="5" applyFont="1" applyFill="1" applyBorder="1" applyAlignment="1">
      <alignment horizontal="center"/>
    </xf>
    <xf numFmtId="44" fontId="5" fillId="6" borderId="11" xfId="2" applyNumberFormat="1" applyFont="1" applyFill="1" applyBorder="1" applyAlignment="1">
      <alignment horizontal="left"/>
    </xf>
    <xf numFmtId="44" fontId="5" fillId="0" borderId="11" xfId="2" applyNumberFormat="1" applyFont="1" applyBorder="1" applyAlignment="1">
      <alignment horizontal="left"/>
    </xf>
    <xf numFmtId="44" fontId="5" fillId="5" borderId="16" xfId="5" applyFont="1" applyFill="1" applyBorder="1" applyAlignment="1">
      <alignment horizontal="center"/>
    </xf>
    <xf numFmtId="44" fontId="5" fillId="5" borderId="11" xfId="2" applyNumberFormat="1" applyFont="1" applyFill="1" applyBorder="1" applyAlignment="1">
      <alignment horizontal="left"/>
    </xf>
    <xf numFmtId="44" fontId="5" fillId="8" borderId="15" xfId="5" applyFont="1" applyFill="1" applyBorder="1" applyAlignment="1">
      <alignment horizontal="center"/>
    </xf>
    <xf numFmtId="44" fontId="5" fillId="8" borderId="11" xfId="2" applyNumberFormat="1" applyFont="1" applyFill="1" applyBorder="1" applyAlignment="1">
      <alignment horizontal="left"/>
    </xf>
    <xf numFmtId="44" fontId="5" fillId="7" borderId="11" xfId="5" applyFont="1" applyFill="1" applyBorder="1" applyAlignment="1">
      <alignment horizontal="center"/>
    </xf>
    <xf numFmtId="44" fontId="5" fillId="7" borderId="11" xfId="2" applyNumberFormat="1" applyFont="1" applyFill="1" applyBorder="1" applyAlignment="1">
      <alignment horizontal="left"/>
    </xf>
    <xf numFmtId="44" fontId="6" fillId="9" borderId="7" xfId="2" applyNumberFormat="1" applyFont="1" applyFill="1" applyBorder="1"/>
    <xf numFmtId="44" fontId="18" fillId="6" borderId="11" xfId="2" applyNumberFormat="1" applyFont="1" applyFill="1" applyBorder="1"/>
    <xf numFmtId="44" fontId="18" fillId="7" borderId="15" xfId="2" applyNumberFormat="1" applyFont="1" applyFill="1" applyBorder="1"/>
    <xf numFmtId="44" fontId="18" fillId="0" borderId="16" xfId="2" applyNumberFormat="1" applyFont="1" applyBorder="1"/>
    <xf numFmtId="44" fontId="6" fillId="8" borderId="15" xfId="2" applyNumberFormat="1" applyFont="1" applyFill="1" applyBorder="1"/>
    <xf numFmtId="44" fontId="18" fillId="0" borderId="15" xfId="2" applyNumberFormat="1" applyFont="1" applyBorder="1"/>
    <xf numFmtId="44" fontId="6" fillId="0" borderId="15" xfId="2" applyNumberFormat="1" applyFont="1" applyBorder="1"/>
    <xf numFmtId="44" fontId="6" fillId="9" borderId="29" xfId="5" applyFont="1" applyFill="1" applyBorder="1" applyAlignment="1">
      <alignment horizontal="center" vertical="center"/>
    </xf>
    <xf numFmtId="44" fontId="6" fillId="9" borderId="29" xfId="2" applyNumberFormat="1" applyFont="1" applyFill="1" applyBorder="1" applyAlignment="1">
      <alignment vertical="center"/>
    </xf>
    <xf numFmtId="44" fontId="6" fillId="0" borderId="0" xfId="5" applyFont="1" applyFill="1" applyAlignment="1">
      <alignment horizontal="left"/>
    </xf>
    <xf numFmtId="44" fontId="6" fillId="17" borderId="1" xfId="5" applyFont="1" applyFill="1" applyBorder="1" applyAlignment="1">
      <alignment horizontal="left"/>
    </xf>
    <xf numFmtId="44" fontId="3" fillId="0" borderId="1" xfId="5" applyFont="1" applyFill="1" applyBorder="1" applyAlignment="1">
      <alignment horizontal="left"/>
    </xf>
    <xf numFmtId="44" fontId="3" fillId="0" borderId="1" xfId="5" quotePrefix="1" applyFont="1" applyFill="1" applyBorder="1" applyAlignment="1">
      <alignment horizontal="left"/>
    </xf>
    <xf numFmtId="44" fontId="6" fillId="0" borderId="1" xfId="5" applyFont="1" applyFill="1" applyBorder="1" applyAlignment="1">
      <alignment horizontal="left"/>
    </xf>
    <xf numFmtId="0" fontId="3" fillId="0" borderId="0" xfId="2" applyAlignment="1">
      <alignment horizontal="center" vertical="center"/>
    </xf>
    <xf numFmtId="44" fontId="3" fillId="0" borderId="0" xfId="5" applyFont="1" applyAlignment="1"/>
    <xf numFmtId="44" fontId="5" fillId="5" borderId="15" xfId="5" applyFont="1" applyFill="1" applyBorder="1" applyAlignment="1">
      <alignment horizontal="center"/>
    </xf>
    <xf numFmtId="44" fontId="18" fillId="8" borderId="15" xfId="2" applyNumberFormat="1" applyFont="1" applyFill="1" applyBorder="1"/>
    <xf numFmtId="43" fontId="15" fillId="5" borderId="0" xfId="1" applyFont="1" applyFill="1" applyBorder="1" applyAlignment="1"/>
    <xf numFmtId="164" fontId="3" fillId="0" borderId="0" xfId="2" applyNumberFormat="1"/>
    <xf numFmtId="0" fontId="7" fillId="16" borderId="0" xfId="2" applyFont="1" applyFill="1"/>
    <xf numFmtId="164" fontId="7" fillId="16" borderId="0" xfId="2" applyNumberFormat="1" applyFont="1" applyFill="1"/>
    <xf numFmtId="164" fontId="3" fillId="5" borderId="0" xfId="2" applyNumberFormat="1" applyFill="1"/>
    <xf numFmtId="0" fontId="7" fillId="0" borderId="0" xfId="2" applyFont="1" applyAlignment="1">
      <alignment horizontal="right"/>
    </xf>
    <xf numFmtId="164" fontId="7" fillId="0" borderId="0" xfId="2" applyNumberFormat="1" applyFont="1"/>
    <xf numFmtId="0" fontId="7" fillId="17" borderId="0" xfId="2" applyFont="1" applyFill="1" applyAlignment="1">
      <alignment horizontal="right"/>
    </xf>
    <xf numFmtId="164" fontId="7" fillId="17" borderId="0" xfId="2" applyNumberFormat="1" applyFont="1" applyFill="1"/>
    <xf numFmtId="0" fontId="3" fillId="0" borderId="32" xfId="2" applyBorder="1"/>
    <xf numFmtId="164" fontId="3" fillId="0" borderId="33" xfId="2" applyNumberFormat="1" applyBorder="1"/>
    <xf numFmtId="0" fontId="3" fillId="0" borderId="34" xfId="2" applyBorder="1" applyAlignment="1">
      <alignment horizontal="right"/>
    </xf>
    <xf numFmtId="164" fontId="3" fillId="0" borderId="35" xfId="2" applyNumberFormat="1" applyBorder="1"/>
    <xf numFmtId="0" fontId="3" fillId="0" borderId="34" xfId="2" applyBorder="1"/>
    <xf numFmtId="164" fontId="7" fillId="0" borderId="35" xfId="2" applyNumberFormat="1" applyFont="1" applyBorder="1"/>
    <xf numFmtId="0" fontId="7" fillId="0" borderId="34" xfId="2" applyFont="1" applyBorder="1" applyAlignment="1">
      <alignment horizontal="right"/>
    </xf>
    <xf numFmtId="0" fontId="3" fillId="0" borderId="26" xfId="2" applyBorder="1"/>
    <xf numFmtId="164" fontId="3" fillId="0" borderId="36" xfId="2" applyNumberFormat="1" applyBorder="1"/>
    <xf numFmtId="164" fontId="3" fillId="6" borderId="0" xfId="2" applyNumberFormat="1" applyFill="1"/>
    <xf numFmtId="164" fontId="3" fillId="7" borderId="0" xfId="2" applyNumberFormat="1" applyFill="1"/>
    <xf numFmtId="43" fontId="3" fillId="0" borderId="0" xfId="1" applyFont="1"/>
    <xf numFmtId="0" fontId="2" fillId="0" borderId="0" xfId="2" applyFont="1"/>
    <xf numFmtId="4" fontId="3" fillId="0" borderId="0" xfId="2" applyNumberFormat="1"/>
    <xf numFmtId="0" fontId="7" fillId="9" borderId="0" xfId="0" applyFont="1" applyFill="1"/>
    <xf numFmtId="0" fontId="7" fillId="9" borderId="0" xfId="0" applyFont="1" applyFill="1" applyAlignment="1">
      <alignment horizontal="center"/>
    </xf>
    <xf numFmtId="43" fontId="7" fillId="9" borderId="0" xfId="1" applyFont="1" applyFill="1"/>
    <xf numFmtId="0" fontId="7" fillId="18" borderId="0" xfId="0" applyFont="1" applyFill="1" applyAlignment="1">
      <alignment horizontal="center"/>
    </xf>
    <xf numFmtId="43" fontId="7" fillId="18" borderId="0" xfId="1" applyFont="1" applyFill="1" applyAlignment="1">
      <alignment horizontal="center"/>
    </xf>
    <xf numFmtId="0" fontId="7" fillId="0" borderId="0" xfId="0" applyFont="1"/>
    <xf numFmtId="0" fontId="7" fillId="19" borderId="0" xfId="0" applyFont="1" applyFill="1" applyAlignment="1">
      <alignment horizontal="center"/>
    </xf>
    <xf numFmtId="0" fontId="12" fillId="5" borderId="0" xfId="4" applyNumberFormat="1" applyFont="1" applyFill="1" applyBorder="1" applyAlignment="1">
      <alignment horizontal="center"/>
    </xf>
    <xf numFmtId="0" fontId="19" fillId="0" borderId="0" xfId="2" applyFont="1"/>
    <xf numFmtId="43" fontId="19" fillId="0" borderId="0" xfId="3" applyFont="1"/>
    <xf numFmtId="0" fontId="19" fillId="0" borderId="0" xfId="2" applyFont="1" applyAlignment="1">
      <alignment horizontal="center"/>
    </xf>
    <xf numFmtId="0" fontId="20" fillId="5" borderId="1" xfId="2" applyFont="1" applyFill="1" applyBorder="1" applyAlignment="1">
      <alignment horizontal="center" vertical="center"/>
    </xf>
    <xf numFmtId="0" fontId="20" fillId="5" borderId="1" xfId="2" applyFont="1" applyFill="1" applyBorder="1" applyAlignment="1">
      <alignment horizontal="center" vertical="center" wrapText="1"/>
    </xf>
    <xf numFmtId="0" fontId="20" fillId="10" borderId="1" xfId="2" applyFont="1" applyFill="1" applyBorder="1" applyAlignment="1">
      <alignment horizontal="center" vertical="center" wrapText="1"/>
    </xf>
    <xf numFmtId="43" fontId="20" fillId="10" borderId="1" xfId="3" applyFont="1" applyFill="1" applyBorder="1" applyAlignment="1" applyProtection="1">
      <alignment horizontal="right"/>
    </xf>
    <xf numFmtId="43" fontId="20" fillId="0" borderId="0" xfId="2" applyNumberFormat="1" applyFont="1"/>
    <xf numFmtId="0" fontId="20" fillId="0" borderId="0" xfId="2" applyFont="1"/>
    <xf numFmtId="0" fontId="19" fillId="0" borderId="1" xfId="2" applyFont="1" applyBorder="1"/>
    <xf numFmtId="14" fontId="19" fillId="0" borderId="1" xfId="2" applyNumberFormat="1" applyFont="1" applyBorder="1" applyAlignment="1">
      <alignment horizontal="center"/>
    </xf>
    <xf numFmtId="0" fontId="19" fillId="0" borderId="1" xfId="2" applyFont="1" applyBorder="1" applyAlignment="1">
      <alignment horizontal="center"/>
    </xf>
    <xf numFmtId="0" fontId="19" fillId="11" borderId="1" xfId="2" applyFont="1" applyFill="1" applyBorder="1" applyAlignment="1">
      <alignment horizontal="center" vertical="center" wrapText="1"/>
    </xf>
    <xf numFmtId="43" fontId="19" fillId="11" borderId="1" xfId="3" applyFont="1" applyFill="1" applyBorder="1" applyAlignment="1" applyProtection="1">
      <alignment horizontal="right"/>
    </xf>
    <xf numFmtId="0" fontId="19" fillId="0" borderId="1" xfId="2" applyFont="1" applyBorder="1" applyAlignment="1">
      <alignment horizontal="center" vertical="center" wrapText="1"/>
    </xf>
    <xf numFmtId="43" fontId="19" fillId="0" borderId="1" xfId="3" applyFont="1" applyFill="1" applyBorder="1" applyAlignment="1" applyProtection="1">
      <alignment horizontal="right"/>
    </xf>
    <xf numFmtId="0" fontId="21" fillId="0" borderId="1" xfId="2" applyFont="1" applyBorder="1"/>
    <xf numFmtId="0" fontId="21" fillId="0" borderId="1" xfId="2" applyFont="1" applyBorder="1" applyAlignment="1">
      <alignment horizontal="center"/>
    </xf>
    <xf numFmtId="0" fontId="21" fillId="11" borderId="1" xfId="2" applyFont="1" applyFill="1" applyBorder="1" applyAlignment="1">
      <alignment horizontal="center" vertical="center" wrapText="1"/>
    </xf>
    <xf numFmtId="43" fontId="21" fillId="11" borderId="1" xfId="3" applyFont="1" applyFill="1" applyBorder="1" applyAlignment="1" applyProtection="1">
      <alignment horizontal="right"/>
    </xf>
    <xf numFmtId="0" fontId="22" fillId="0" borderId="1" xfId="2" applyFont="1" applyBorder="1" applyAlignment="1">
      <alignment horizontal="center"/>
    </xf>
    <xf numFmtId="0" fontId="19" fillId="0" borderId="1" xfId="2" applyFont="1" applyBorder="1" applyAlignment="1">
      <alignment horizontal="center" vertical="center"/>
    </xf>
    <xf numFmtId="0" fontId="20" fillId="0" borderId="0" xfId="2" applyFont="1" applyAlignment="1">
      <alignment vertical="center"/>
    </xf>
    <xf numFmtId="43" fontId="19" fillId="0" borderId="1" xfId="3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22" fillId="0" borderId="1" xfId="2" applyFont="1" applyBorder="1"/>
    <xf numFmtId="14" fontId="22" fillId="0" borderId="1" xfId="2" applyNumberFormat="1" applyFont="1" applyBorder="1" applyAlignment="1">
      <alignment horizontal="center"/>
    </xf>
    <xf numFmtId="0" fontId="22" fillId="11" borderId="1" xfId="2" applyFont="1" applyFill="1" applyBorder="1" applyAlignment="1">
      <alignment horizontal="center" vertical="center" wrapText="1"/>
    </xf>
    <xf numFmtId="43" fontId="22" fillId="11" borderId="1" xfId="3" applyFont="1" applyFill="1" applyBorder="1" applyAlignment="1" applyProtection="1">
      <alignment horizontal="right"/>
    </xf>
    <xf numFmtId="0" fontId="22" fillId="0" borderId="1" xfId="2" applyFont="1" applyBorder="1" applyAlignment="1">
      <alignment horizontal="center" vertical="center"/>
    </xf>
    <xf numFmtId="0" fontId="20" fillId="0" borderId="1" xfId="2" applyFont="1" applyBorder="1" applyAlignment="1">
      <alignment horizontal="center" vertical="center"/>
    </xf>
    <xf numFmtId="0" fontId="23" fillId="0" borderId="2" xfId="4" applyNumberFormat="1" applyFont="1" applyFill="1" applyBorder="1" applyAlignment="1">
      <alignment horizontal="center" vertical="top" wrapText="1"/>
    </xf>
    <xf numFmtId="43" fontId="19" fillId="0" borderId="1" xfId="3" applyFont="1" applyFill="1" applyBorder="1" applyAlignment="1">
      <alignment horizontal="left" vertical="center"/>
    </xf>
    <xf numFmtId="43" fontId="19" fillId="0" borderId="0" xfId="3" applyFont="1" applyFill="1" applyBorder="1" applyAlignment="1">
      <alignment horizontal="left" vertical="center"/>
    </xf>
    <xf numFmtId="0" fontId="20" fillId="0" borderId="1" xfId="2" applyFont="1" applyBorder="1" applyAlignment="1">
      <alignment horizontal="center"/>
    </xf>
    <xf numFmtId="43" fontId="19" fillId="0" borderId="0" xfId="2" applyNumberFormat="1" applyFont="1"/>
    <xf numFmtId="0" fontId="19" fillId="11" borderId="1" xfId="2" applyFont="1" applyFill="1" applyBorder="1" applyAlignment="1">
      <alignment horizontal="center" vertical="center"/>
    </xf>
    <xf numFmtId="0" fontId="21" fillId="0" borderId="0" xfId="2" applyFont="1"/>
    <xf numFmtId="43" fontId="7" fillId="0" borderId="0" xfId="1" applyFont="1"/>
    <xf numFmtId="43" fontId="16" fillId="0" borderId="3" xfId="1" applyFont="1" applyFill="1" applyBorder="1" applyAlignment="1">
      <alignment horizontal="right" vertical="top" wrapText="1"/>
    </xf>
    <xf numFmtId="43" fontId="17" fillId="12" borderId="3" xfId="1" applyFont="1" applyFill="1" applyBorder="1" applyAlignment="1">
      <alignment horizontal="right" vertical="top" wrapText="1"/>
    </xf>
    <xf numFmtId="0" fontId="24" fillId="0" borderId="1" xfId="0" applyFont="1" applyBorder="1" applyAlignment="1">
      <alignment horizontal="center"/>
    </xf>
    <xf numFmtId="43" fontId="15" fillId="0" borderId="0" xfId="4" applyNumberFormat="1" applyFont="1" applyFill="1" applyBorder="1" applyAlignment="1">
      <alignment horizontal="center"/>
    </xf>
    <xf numFmtId="0" fontId="24" fillId="0" borderId="0" xfId="0" applyFont="1"/>
    <xf numFmtId="0" fontId="14" fillId="13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left" vertical="top" wrapText="1"/>
    </xf>
    <xf numFmtId="0" fontId="14" fillId="13" borderId="2" xfId="0" applyFont="1" applyFill="1" applyBorder="1" applyAlignment="1">
      <alignment horizontal="center" vertical="top" wrapText="1"/>
    </xf>
    <xf numFmtId="0" fontId="14" fillId="13" borderId="2" xfId="0" applyFont="1" applyFill="1" applyBorder="1" applyAlignment="1">
      <alignment horizontal="center" vertical="top"/>
    </xf>
    <xf numFmtId="43" fontId="25" fillId="0" borderId="0" xfId="1" applyFont="1"/>
    <xf numFmtId="0" fontId="14" fillId="5" borderId="2" xfId="0" applyFont="1" applyFill="1" applyBorder="1" applyAlignment="1">
      <alignment horizontal="left" vertical="top" wrapText="1"/>
    </xf>
    <xf numFmtId="0" fontId="14" fillId="5" borderId="2" xfId="0" applyFont="1" applyFill="1" applyBorder="1" applyAlignment="1">
      <alignment horizontal="left" vertical="top"/>
    </xf>
    <xf numFmtId="4" fontId="16" fillId="5" borderId="2" xfId="0" applyNumberFormat="1" applyFont="1" applyFill="1" applyBorder="1" applyAlignment="1">
      <alignment horizontal="right" vertical="top" wrapText="1"/>
    </xf>
    <xf numFmtId="0" fontId="12" fillId="5" borderId="1" xfId="4" applyNumberFormat="1" applyFont="1" applyFill="1" applyBorder="1" applyAlignment="1">
      <alignment horizontal="center"/>
    </xf>
    <xf numFmtId="0" fontId="12" fillId="5" borderId="1" xfId="4" applyNumberFormat="1" applyFont="1" applyFill="1" applyBorder="1" applyAlignment="1"/>
    <xf numFmtId="0" fontId="14" fillId="12" borderId="3" xfId="0" applyFont="1" applyFill="1" applyBorder="1" applyAlignment="1">
      <alignment horizontal="left" vertical="top"/>
    </xf>
    <xf numFmtId="4" fontId="16" fillId="5" borderId="37" xfId="0" applyNumberFormat="1" applyFont="1" applyFill="1" applyBorder="1" applyAlignment="1">
      <alignment horizontal="right" vertical="top" wrapText="1"/>
    </xf>
    <xf numFmtId="0" fontId="12" fillId="5" borderId="38" xfId="4" applyNumberFormat="1" applyFont="1" applyFill="1" applyBorder="1" applyAlignment="1">
      <alignment horizontal="center"/>
    </xf>
    <xf numFmtId="0" fontId="12" fillId="5" borderId="38" xfId="4" applyNumberFormat="1" applyFont="1" applyFill="1" applyBorder="1" applyAlignment="1"/>
    <xf numFmtId="4" fontId="16" fillId="5" borderId="39" xfId="0" applyNumberFormat="1" applyFont="1" applyFill="1" applyBorder="1" applyAlignment="1">
      <alignment horizontal="right" vertical="top" wrapText="1"/>
    </xf>
    <xf numFmtId="0" fontId="12" fillId="5" borderId="25" xfId="4" applyNumberFormat="1" applyFont="1" applyFill="1" applyBorder="1" applyAlignment="1">
      <alignment horizontal="center"/>
    </xf>
    <xf numFmtId="0" fontId="12" fillId="5" borderId="25" xfId="4" applyNumberFormat="1" applyFont="1" applyFill="1" applyBorder="1" applyAlignment="1"/>
    <xf numFmtId="4" fontId="16" fillId="5" borderId="40" xfId="0" applyNumberFormat="1" applyFont="1" applyFill="1" applyBorder="1" applyAlignment="1">
      <alignment horizontal="right" vertical="top" wrapText="1"/>
    </xf>
    <xf numFmtId="0" fontId="12" fillId="5" borderId="41" xfId="4" applyNumberFormat="1" applyFont="1" applyFill="1" applyBorder="1" applyAlignment="1">
      <alignment horizontal="center"/>
    </xf>
    <xf numFmtId="0" fontId="12" fillId="5" borderId="41" xfId="4" applyNumberFormat="1" applyFont="1" applyFill="1" applyBorder="1" applyAlignment="1"/>
    <xf numFmtId="4" fontId="17" fillId="12" borderId="39" xfId="0" applyNumberFormat="1" applyFont="1" applyFill="1" applyBorder="1" applyAlignment="1">
      <alignment horizontal="right" vertical="top" wrapText="1"/>
    </xf>
    <xf numFmtId="0" fontId="12" fillId="0" borderId="25" xfId="4" applyNumberFormat="1" applyFont="1" applyFill="1" applyBorder="1" applyAlignment="1">
      <alignment horizontal="center"/>
    </xf>
    <xf numFmtId="0" fontId="12" fillId="0" borderId="25" xfId="4" applyNumberFormat="1" applyFont="1" applyFill="1" applyBorder="1" applyAlignment="1"/>
    <xf numFmtId="4" fontId="16" fillId="12" borderId="1" xfId="0" applyNumberFormat="1" applyFont="1" applyFill="1" applyBorder="1" applyAlignment="1">
      <alignment horizontal="right" vertical="top" wrapText="1"/>
    </xf>
    <xf numFmtId="0" fontId="24" fillId="0" borderId="0" xfId="0" applyFont="1" applyAlignment="1">
      <alignment horizontal="center"/>
    </xf>
    <xf numFmtId="44" fontId="3" fillId="6" borderId="12" xfId="2" applyNumberFormat="1" applyFill="1" applyBorder="1"/>
    <xf numFmtId="44" fontId="3" fillId="15" borderId="12" xfId="2" applyNumberFormat="1" applyFill="1" applyBorder="1"/>
    <xf numFmtId="44" fontId="3" fillId="0" borderId="12" xfId="2" applyNumberFormat="1" applyBorder="1"/>
    <xf numFmtId="0" fontId="1" fillId="5" borderId="0" xfId="2" applyFont="1" applyFill="1"/>
    <xf numFmtId="44" fontId="18" fillId="8" borderId="11" xfId="2" applyNumberFormat="1" applyFont="1" applyFill="1" applyBorder="1"/>
    <xf numFmtId="44" fontId="18" fillId="0" borderId="11" xfId="2" applyNumberFormat="1" applyFont="1" applyBorder="1"/>
    <xf numFmtId="44" fontId="18" fillId="7" borderId="11" xfId="2" applyNumberFormat="1" applyFont="1" applyFill="1" applyBorder="1"/>
    <xf numFmtId="0" fontId="1" fillId="6" borderId="0" xfId="2" applyFont="1" applyFill="1"/>
    <xf numFmtId="0" fontId="3" fillId="0" borderId="28" xfId="2" applyBorder="1" applyAlignment="1">
      <alignment horizontal="left" vertical="center"/>
    </xf>
    <xf numFmtId="0" fontId="3" fillId="0" borderId="14" xfId="2" applyBorder="1" applyAlignment="1">
      <alignment horizontal="left" vertical="center"/>
    </xf>
    <xf numFmtId="0" fontId="3" fillId="0" borderId="31" xfId="2" applyBorder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18" xfId="2" applyFont="1" applyBorder="1" applyAlignment="1">
      <alignment horizontal="left" vertical="center"/>
    </xf>
    <xf numFmtId="0" fontId="6" fillId="9" borderId="29" xfId="2" applyFont="1" applyFill="1" applyBorder="1" applyAlignment="1">
      <alignment horizontal="left" wrapText="1"/>
    </xf>
    <xf numFmtId="0" fontId="6" fillId="9" borderId="30" xfId="2" applyFont="1" applyFill="1" applyBorder="1" applyAlignment="1">
      <alignment horizontal="left" wrapText="1"/>
    </xf>
    <xf numFmtId="0" fontId="6" fillId="17" borderId="28" xfId="2" applyFont="1" applyFill="1" applyBorder="1" applyAlignment="1">
      <alignment horizontal="left" vertical="center"/>
    </xf>
    <xf numFmtId="0" fontId="6" fillId="17" borderId="14" xfId="2" applyFont="1" applyFill="1" applyBorder="1" applyAlignment="1">
      <alignment horizontal="left" vertical="center"/>
    </xf>
    <xf numFmtId="0" fontId="6" fillId="17" borderId="31" xfId="2" applyFont="1" applyFill="1" applyBorder="1" applyAlignment="1">
      <alignment horizontal="left" vertical="center"/>
    </xf>
    <xf numFmtId="0" fontId="5" fillId="6" borderId="24" xfId="2" applyFont="1" applyFill="1" applyBorder="1" applyAlignment="1">
      <alignment horizontal="left" vertical="center"/>
    </xf>
    <xf numFmtId="0" fontId="5" fillId="6" borderId="25" xfId="2" applyFont="1" applyFill="1" applyBorder="1" applyAlignment="1">
      <alignment horizontal="left" vertical="center"/>
    </xf>
    <xf numFmtId="0" fontId="5" fillId="6" borderId="26" xfId="2" applyFont="1" applyFill="1" applyBorder="1" applyAlignment="1">
      <alignment horizontal="left" vertical="center"/>
    </xf>
    <xf numFmtId="0" fontId="5" fillId="7" borderId="27" xfId="2" applyFont="1" applyFill="1" applyBorder="1" applyAlignment="1">
      <alignment horizontal="left" vertical="center"/>
    </xf>
    <xf numFmtId="0" fontId="5" fillId="7" borderId="1" xfId="2" applyFont="1" applyFill="1" applyBorder="1" applyAlignment="1">
      <alignment horizontal="left" vertical="center"/>
    </xf>
    <xf numFmtId="0" fontId="5" fillId="7" borderId="28" xfId="2" applyFont="1" applyFill="1" applyBorder="1" applyAlignment="1">
      <alignment horizontal="left" vertical="center"/>
    </xf>
    <xf numFmtId="0" fontId="5" fillId="8" borderId="27" xfId="2" applyFont="1" applyFill="1" applyBorder="1" applyAlignment="1">
      <alignment horizontal="left" vertical="center"/>
    </xf>
    <xf numFmtId="0" fontId="5" fillId="8" borderId="1" xfId="2" applyFont="1" applyFill="1" applyBorder="1" applyAlignment="1">
      <alignment horizontal="left" vertical="center"/>
    </xf>
    <xf numFmtId="0" fontId="5" fillId="8" borderId="28" xfId="2" applyFont="1" applyFill="1" applyBorder="1" applyAlignment="1">
      <alignment horizontal="left" vertical="center"/>
    </xf>
    <xf numFmtId="0" fontId="5" fillId="0" borderId="13" xfId="2" applyFont="1" applyBorder="1" applyAlignment="1">
      <alignment horizontal="left" vertical="center"/>
    </xf>
    <xf numFmtId="0" fontId="5" fillId="0" borderId="14" xfId="2" applyFont="1" applyBorder="1" applyAlignment="1">
      <alignment horizontal="left" vertical="center"/>
    </xf>
    <xf numFmtId="0" fontId="5" fillId="5" borderId="13" xfId="2" applyFont="1" applyFill="1" applyBorder="1" applyAlignment="1">
      <alignment horizontal="left" vertical="center"/>
    </xf>
    <xf numFmtId="0" fontId="5" fillId="5" borderId="14" xfId="2" applyFont="1" applyFill="1" applyBorder="1" applyAlignment="1">
      <alignment horizontal="left" vertical="center"/>
    </xf>
    <xf numFmtId="0" fontId="5" fillId="8" borderId="13" xfId="2" applyFont="1" applyFill="1" applyBorder="1" applyAlignment="1">
      <alignment horizontal="left" vertical="center"/>
    </xf>
    <xf numFmtId="0" fontId="5" fillId="8" borderId="14" xfId="2" applyFont="1" applyFill="1" applyBorder="1" applyAlignment="1">
      <alignment horizontal="left" vertical="center"/>
    </xf>
    <xf numFmtId="0" fontId="5" fillId="7" borderId="22" xfId="2" applyFont="1" applyFill="1" applyBorder="1" applyAlignment="1">
      <alignment horizontal="left" vertical="center"/>
    </xf>
    <xf numFmtId="0" fontId="5" fillId="7" borderId="23" xfId="2" applyFont="1" applyFill="1" applyBorder="1" applyAlignment="1">
      <alignment horizontal="left" vertical="center"/>
    </xf>
    <xf numFmtId="0" fontId="6" fillId="9" borderId="5" xfId="2" applyFont="1" applyFill="1" applyBorder="1" applyAlignment="1">
      <alignment horizontal="left" vertical="center"/>
    </xf>
    <xf numFmtId="0" fontId="6" fillId="9" borderId="6" xfId="2" applyFont="1" applyFill="1" applyBorder="1" applyAlignment="1">
      <alignment horizontal="left" vertical="center"/>
    </xf>
    <xf numFmtId="0" fontId="5" fillId="6" borderId="9" xfId="2" applyFont="1" applyFill="1" applyBorder="1" applyAlignment="1">
      <alignment horizontal="left" vertical="center"/>
    </xf>
    <xf numFmtId="0" fontId="5" fillId="6" borderId="10" xfId="2" applyFont="1" applyFill="1" applyBorder="1" applyAlignment="1">
      <alignment horizontal="left" vertical="center"/>
    </xf>
    <xf numFmtId="0" fontId="5" fillId="15" borderId="13" xfId="2" applyFont="1" applyFill="1" applyBorder="1" applyAlignment="1">
      <alignment horizontal="left" vertical="center"/>
    </xf>
    <xf numFmtId="0" fontId="5" fillId="15" borderId="14" xfId="2" applyFont="1" applyFill="1" applyBorder="1" applyAlignment="1">
      <alignment horizontal="left" vertical="center"/>
    </xf>
    <xf numFmtId="0" fontId="5" fillId="7" borderId="19" xfId="2" applyFont="1" applyFill="1" applyBorder="1" applyAlignment="1">
      <alignment horizontal="left" vertical="center"/>
    </xf>
    <xf numFmtId="0" fontId="5" fillId="7" borderId="0" xfId="2" applyFont="1" applyFill="1" applyAlignment="1">
      <alignment horizontal="left" vertical="center"/>
    </xf>
    <xf numFmtId="0" fontId="6" fillId="14" borderId="5" xfId="2" applyFont="1" applyFill="1" applyBorder="1" applyAlignment="1">
      <alignment horizontal="left" vertical="center"/>
    </xf>
    <xf numFmtId="0" fontId="6" fillId="14" borderId="6" xfId="2" applyFont="1" applyFill="1" applyBorder="1" applyAlignment="1">
      <alignment horizontal="left" vertical="center"/>
    </xf>
    <xf numFmtId="0" fontId="3" fillId="3" borderId="13" xfId="2" applyFill="1" applyBorder="1" applyAlignment="1">
      <alignment horizontal="left" vertical="center"/>
    </xf>
    <xf numFmtId="0" fontId="3" fillId="3" borderId="14" xfId="2" applyFill="1" applyBorder="1" applyAlignment="1">
      <alignment horizontal="left" vertical="center"/>
    </xf>
    <xf numFmtId="0" fontId="3" fillId="9" borderId="13" xfId="2" applyFill="1" applyBorder="1" applyAlignment="1">
      <alignment horizontal="left" vertical="center"/>
    </xf>
    <xf numFmtId="0" fontId="3" fillId="9" borderId="14" xfId="2" applyFill="1" applyBorder="1" applyAlignment="1">
      <alignment horizontal="left" vertical="center"/>
    </xf>
    <xf numFmtId="0" fontId="3" fillId="7" borderId="17" xfId="2" applyFill="1" applyBorder="1" applyAlignment="1">
      <alignment horizontal="left" vertical="center"/>
    </xf>
    <xf numFmtId="0" fontId="3" fillId="7" borderId="18" xfId="2" applyFill="1" applyBorder="1" applyAlignment="1">
      <alignment horizontal="left" vertical="center"/>
    </xf>
    <xf numFmtId="0" fontId="6" fillId="0" borderId="0" xfId="2" applyFont="1" applyAlignment="1">
      <alignment horizontal="center"/>
    </xf>
    <xf numFmtId="0" fontId="3" fillId="3" borderId="9" xfId="2" applyFill="1" applyBorder="1" applyAlignment="1">
      <alignment horizontal="left" vertical="center"/>
    </xf>
    <xf numFmtId="0" fontId="3" fillId="3" borderId="10" xfId="2" applyFill="1" applyBorder="1" applyAlignment="1">
      <alignment horizontal="left" vertical="center"/>
    </xf>
    <xf numFmtId="0" fontId="7" fillId="16" borderId="0" xfId="2" applyFont="1" applyFill="1" applyAlignment="1">
      <alignment horizontal="center"/>
    </xf>
    <xf numFmtId="0" fontId="12" fillId="0" borderId="0" xfId="4" applyNumberFormat="1" applyFont="1" applyFill="1" applyBorder="1" applyAlignment="1"/>
    <xf numFmtId="0" fontId="14" fillId="12" borderId="4" xfId="4" applyFont="1" applyFill="1" applyBorder="1" applyAlignment="1">
      <alignment horizontal="left" vertical="top" wrapText="1"/>
    </xf>
    <xf numFmtId="0" fontId="14" fillId="12" borderId="4" xfId="0" applyFont="1" applyFill="1" applyBorder="1" applyAlignment="1">
      <alignment horizontal="left" vertical="top" wrapText="1"/>
    </xf>
  </cellXfs>
  <cellStyles count="6">
    <cellStyle name="Moeda 2" xfId="5" xr:uid="{BFA4049D-6E84-42C4-84AC-6752A38FDA34}"/>
    <cellStyle name="Normal" xfId="0" builtinId="0"/>
    <cellStyle name="Normal 2" xfId="2" xr:uid="{2DC3379D-A1F8-47DE-AA55-7F88E8901AA3}"/>
    <cellStyle name="Normal 2 2" xfId="4" xr:uid="{64257089-ABEA-46FF-B7D7-118AB4657D34}"/>
    <cellStyle name="Vírgula" xfId="1" builtinId="3"/>
    <cellStyle name="Vírgula 2" xfId="3" xr:uid="{D9A5B6A5-60CB-4721-831A-29C9422DE33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Arquivos%20SIOPE%201&#186;%20Bimestre%202024/Demonstrativo%20da%20Execu&#231;&#227;o%20Financeira%20por%20Credor%20-(%20FUNDEB%20)%20-%20concilia&#231;&#227;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Arquivos%20SIOPE%201&#186;%20Bimestre%202024/Concilia&#231;&#227;o%20Fundeb%20-%201&#186;%20bimestre%20-%20correto%20e%20comple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monst Exec Financ Conciliado"/>
      <sheetName val="Março"/>
    </sheetNames>
    <sheetDataSet>
      <sheetData sheetId="0">
        <row r="89">
          <cell r="J89">
            <v>146032619.85000002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Janeiro"/>
      <sheetName val="Fevereiro"/>
      <sheetName val="Cálculo da Conciliação"/>
    </sheetNames>
    <sheetDataSet>
      <sheetData sheetId="0">
        <row r="1">
          <cell r="G1">
            <v>58285283.730000004</v>
          </cell>
        </row>
      </sheetData>
      <sheetData sheetId="1">
        <row r="1">
          <cell r="G1">
            <v>88938685.99000001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8CBB-33CD-4030-81D8-2E41B5706A12}">
  <dimension ref="A1:I59"/>
  <sheetViews>
    <sheetView topLeftCell="C1" zoomScale="145" zoomScaleNormal="145" workbookViewId="0">
      <selection activeCell="D48" sqref="D48"/>
    </sheetView>
  </sheetViews>
  <sheetFormatPr defaultRowHeight="15" x14ac:dyDescent="0.25"/>
  <cols>
    <col min="1" max="1" width="10.28515625" style="62" customWidth="1"/>
    <col min="2" max="2" width="11.5703125" style="62" customWidth="1"/>
    <col min="3" max="3" width="11.140625" style="62" customWidth="1"/>
    <col min="4" max="4" width="13.140625" style="62" customWidth="1"/>
    <col min="5" max="5" width="17" style="62" customWidth="1"/>
    <col min="6" max="6" width="56.42578125" style="62" customWidth="1"/>
    <col min="7" max="7" width="10.5703125" style="62" customWidth="1"/>
    <col min="8" max="8" width="11.85546875" style="62" customWidth="1"/>
    <col min="9" max="9" width="10" style="62" customWidth="1"/>
    <col min="10" max="256" width="9.140625" style="62"/>
    <col min="257" max="257" width="10.28515625" style="62" customWidth="1"/>
    <col min="258" max="258" width="11.5703125" style="62" customWidth="1"/>
    <col min="259" max="259" width="11.140625" style="62" customWidth="1"/>
    <col min="260" max="260" width="13.140625" style="62" customWidth="1"/>
    <col min="261" max="261" width="17" style="62" customWidth="1"/>
    <col min="262" max="262" width="56.42578125" style="62" customWidth="1"/>
    <col min="263" max="263" width="10.5703125" style="62" customWidth="1"/>
    <col min="264" max="264" width="11.85546875" style="62" customWidth="1"/>
    <col min="265" max="265" width="10" style="62" customWidth="1"/>
    <col min="266" max="512" width="9.140625" style="62"/>
    <col min="513" max="513" width="10.28515625" style="62" customWidth="1"/>
    <col min="514" max="514" width="11.5703125" style="62" customWidth="1"/>
    <col min="515" max="515" width="11.140625" style="62" customWidth="1"/>
    <col min="516" max="516" width="13.140625" style="62" customWidth="1"/>
    <col min="517" max="517" width="17" style="62" customWidth="1"/>
    <col min="518" max="518" width="56.42578125" style="62" customWidth="1"/>
    <col min="519" max="519" width="10.5703125" style="62" customWidth="1"/>
    <col min="520" max="520" width="11.85546875" style="62" customWidth="1"/>
    <col min="521" max="521" width="10" style="62" customWidth="1"/>
    <col min="522" max="768" width="9.140625" style="62"/>
    <col min="769" max="769" width="10.28515625" style="62" customWidth="1"/>
    <col min="770" max="770" width="11.5703125" style="62" customWidth="1"/>
    <col min="771" max="771" width="11.140625" style="62" customWidth="1"/>
    <col min="772" max="772" width="13.140625" style="62" customWidth="1"/>
    <col min="773" max="773" width="17" style="62" customWidth="1"/>
    <col min="774" max="774" width="56.42578125" style="62" customWidth="1"/>
    <col min="775" max="775" width="10.5703125" style="62" customWidth="1"/>
    <col min="776" max="776" width="11.85546875" style="62" customWidth="1"/>
    <col min="777" max="777" width="10" style="62" customWidth="1"/>
    <col min="778" max="1024" width="9.140625" style="62"/>
    <col min="1025" max="1025" width="10.28515625" style="62" customWidth="1"/>
    <col min="1026" max="1026" width="11.5703125" style="62" customWidth="1"/>
    <col min="1027" max="1027" width="11.140625" style="62" customWidth="1"/>
    <col min="1028" max="1028" width="13.140625" style="62" customWidth="1"/>
    <col min="1029" max="1029" width="17" style="62" customWidth="1"/>
    <col min="1030" max="1030" width="56.42578125" style="62" customWidth="1"/>
    <col min="1031" max="1031" width="10.5703125" style="62" customWidth="1"/>
    <col min="1032" max="1032" width="11.85546875" style="62" customWidth="1"/>
    <col min="1033" max="1033" width="10" style="62" customWidth="1"/>
    <col min="1034" max="1280" width="9.140625" style="62"/>
    <col min="1281" max="1281" width="10.28515625" style="62" customWidth="1"/>
    <col min="1282" max="1282" width="11.5703125" style="62" customWidth="1"/>
    <col min="1283" max="1283" width="11.140625" style="62" customWidth="1"/>
    <col min="1284" max="1284" width="13.140625" style="62" customWidth="1"/>
    <col min="1285" max="1285" width="17" style="62" customWidth="1"/>
    <col min="1286" max="1286" width="56.42578125" style="62" customWidth="1"/>
    <col min="1287" max="1287" width="10.5703125" style="62" customWidth="1"/>
    <col min="1288" max="1288" width="11.85546875" style="62" customWidth="1"/>
    <col min="1289" max="1289" width="10" style="62" customWidth="1"/>
    <col min="1290" max="1536" width="9.140625" style="62"/>
    <col min="1537" max="1537" width="10.28515625" style="62" customWidth="1"/>
    <col min="1538" max="1538" width="11.5703125" style="62" customWidth="1"/>
    <col min="1539" max="1539" width="11.140625" style="62" customWidth="1"/>
    <col min="1540" max="1540" width="13.140625" style="62" customWidth="1"/>
    <col min="1541" max="1541" width="17" style="62" customWidth="1"/>
    <col min="1542" max="1542" width="56.42578125" style="62" customWidth="1"/>
    <col min="1543" max="1543" width="10.5703125" style="62" customWidth="1"/>
    <col min="1544" max="1544" width="11.85546875" style="62" customWidth="1"/>
    <col min="1545" max="1545" width="10" style="62" customWidth="1"/>
    <col min="1546" max="1792" width="9.140625" style="62"/>
    <col min="1793" max="1793" width="10.28515625" style="62" customWidth="1"/>
    <col min="1794" max="1794" width="11.5703125" style="62" customWidth="1"/>
    <col min="1795" max="1795" width="11.140625" style="62" customWidth="1"/>
    <col min="1796" max="1796" width="13.140625" style="62" customWidth="1"/>
    <col min="1797" max="1797" width="17" style="62" customWidth="1"/>
    <col min="1798" max="1798" width="56.42578125" style="62" customWidth="1"/>
    <col min="1799" max="1799" width="10.5703125" style="62" customWidth="1"/>
    <col min="1800" max="1800" width="11.85546875" style="62" customWidth="1"/>
    <col min="1801" max="1801" width="10" style="62" customWidth="1"/>
    <col min="1802" max="2048" width="9.140625" style="62"/>
    <col min="2049" max="2049" width="10.28515625" style="62" customWidth="1"/>
    <col min="2050" max="2050" width="11.5703125" style="62" customWidth="1"/>
    <col min="2051" max="2051" width="11.140625" style="62" customWidth="1"/>
    <col min="2052" max="2052" width="13.140625" style="62" customWidth="1"/>
    <col min="2053" max="2053" width="17" style="62" customWidth="1"/>
    <col min="2054" max="2054" width="56.42578125" style="62" customWidth="1"/>
    <col min="2055" max="2055" width="10.5703125" style="62" customWidth="1"/>
    <col min="2056" max="2056" width="11.85546875" style="62" customWidth="1"/>
    <col min="2057" max="2057" width="10" style="62" customWidth="1"/>
    <col min="2058" max="2304" width="9.140625" style="62"/>
    <col min="2305" max="2305" width="10.28515625" style="62" customWidth="1"/>
    <col min="2306" max="2306" width="11.5703125" style="62" customWidth="1"/>
    <col min="2307" max="2307" width="11.140625" style="62" customWidth="1"/>
    <col min="2308" max="2308" width="13.140625" style="62" customWidth="1"/>
    <col min="2309" max="2309" width="17" style="62" customWidth="1"/>
    <col min="2310" max="2310" width="56.42578125" style="62" customWidth="1"/>
    <col min="2311" max="2311" width="10.5703125" style="62" customWidth="1"/>
    <col min="2312" max="2312" width="11.85546875" style="62" customWidth="1"/>
    <col min="2313" max="2313" width="10" style="62" customWidth="1"/>
    <col min="2314" max="2560" width="9.140625" style="62"/>
    <col min="2561" max="2561" width="10.28515625" style="62" customWidth="1"/>
    <col min="2562" max="2562" width="11.5703125" style="62" customWidth="1"/>
    <col min="2563" max="2563" width="11.140625" style="62" customWidth="1"/>
    <col min="2564" max="2564" width="13.140625" style="62" customWidth="1"/>
    <col min="2565" max="2565" width="17" style="62" customWidth="1"/>
    <col min="2566" max="2566" width="56.42578125" style="62" customWidth="1"/>
    <col min="2567" max="2567" width="10.5703125" style="62" customWidth="1"/>
    <col min="2568" max="2568" width="11.85546875" style="62" customWidth="1"/>
    <col min="2569" max="2569" width="10" style="62" customWidth="1"/>
    <col min="2570" max="2816" width="9.140625" style="62"/>
    <col min="2817" max="2817" width="10.28515625" style="62" customWidth="1"/>
    <col min="2818" max="2818" width="11.5703125" style="62" customWidth="1"/>
    <col min="2819" max="2819" width="11.140625" style="62" customWidth="1"/>
    <col min="2820" max="2820" width="13.140625" style="62" customWidth="1"/>
    <col min="2821" max="2821" width="17" style="62" customWidth="1"/>
    <col min="2822" max="2822" width="56.42578125" style="62" customWidth="1"/>
    <col min="2823" max="2823" width="10.5703125" style="62" customWidth="1"/>
    <col min="2824" max="2824" width="11.85546875" style="62" customWidth="1"/>
    <col min="2825" max="2825" width="10" style="62" customWidth="1"/>
    <col min="2826" max="3072" width="9.140625" style="62"/>
    <col min="3073" max="3073" width="10.28515625" style="62" customWidth="1"/>
    <col min="3074" max="3074" width="11.5703125" style="62" customWidth="1"/>
    <col min="3075" max="3075" width="11.140625" style="62" customWidth="1"/>
    <col min="3076" max="3076" width="13.140625" style="62" customWidth="1"/>
    <col min="3077" max="3077" width="17" style="62" customWidth="1"/>
    <col min="3078" max="3078" width="56.42578125" style="62" customWidth="1"/>
    <col min="3079" max="3079" width="10.5703125" style="62" customWidth="1"/>
    <col min="3080" max="3080" width="11.85546875" style="62" customWidth="1"/>
    <col min="3081" max="3081" width="10" style="62" customWidth="1"/>
    <col min="3082" max="3328" width="9.140625" style="62"/>
    <col min="3329" max="3329" width="10.28515625" style="62" customWidth="1"/>
    <col min="3330" max="3330" width="11.5703125" style="62" customWidth="1"/>
    <col min="3331" max="3331" width="11.140625" style="62" customWidth="1"/>
    <col min="3332" max="3332" width="13.140625" style="62" customWidth="1"/>
    <col min="3333" max="3333" width="17" style="62" customWidth="1"/>
    <col min="3334" max="3334" width="56.42578125" style="62" customWidth="1"/>
    <col min="3335" max="3335" width="10.5703125" style="62" customWidth="1"/>
    <col min="3336" max="3336" width="11.85546875" style="62" customWidth="1"/>
    <col min="3337" max="3337" width="10" style="62" customWidth="1"/>
    <col min="3338" max="3584" width="9.140625" style="62"/>
    <col min="3585" max="3585" width="10.28515625" style="62" customWidth="1"/>
    <col min="3586" max="3586" width="11.5703125" style="62" customWidth="1"/>
    <col min="3587" max="3587" width="11.140625" style="62" customWidth="1"/>
    <col min="3588" max="3588" width="13.140625" style="62" customWidth="1"/>
    <col min="3589" max="3589" width="17" style="62" customWidth="1"/>
    <col min="3590" max="3590" width="56.42578125" style="62" customWidth="1"/>
    <col min="3591" max="3591" width="10.5703125" style="62" customWidth="1"/>
    <col min="3592" max="3592" width="11.85546875" style="62" customWidth="1"/>
    <col min="3593" max="3593" width="10" style="62" customWidth="1"/>
    <col min="3594" max="3840" width="9.140625" style="62"/>
    <col min="3841" max="3841" width="10.28515625" style="62" customWidth="1"/>
    <col min="3842" max="3842" width="11.5703125" style="62" customWidth="1"/>
    <col min="3843" max="3843" width="11.140625" style="62" customWidth="1"/>
    <col min="3844" max="3844" width="13.140625" style="62" customWidth="1"/>
    <col min="3845" max="3845" width="17" style="62" customWidth="1"/>
    <col min="3846" max="3846" width="56.42578125" style="62" customWidth="1"/>
    <col min="3847" max="3847" width="10.5703125" style="62" customWidth="1"/>
    <col min="3848" max="3848" width="11.85546875" style="62" customWidth="1"/>
    <col min="3849" max="3849" width="10" style="62" customWidth="1"/>
    <col min="3850" max="4096" width="9.140625" style="62"/>
    <col min="4097" max="4097" width="10.28515625" style="62" customWidth="1"/>
    <col min="4098" max="4098" width="11.5703125" style="62" customWidth="1"/>
    <col min="4099" max="4099" width="11.140625" style="62" customWidth="1"/>
    <col min="4100" max="4100" width="13.140625" style="62" customWidth="1"/>
    <col min="4101" max="4101" width="17" style="62" customWidth="1"/>
    <col min="4102" max="4102" width="56.42578125" style="62" customWidth="1"/>
    <col min="4103" max="4103" width="10.5703125" style="62" customWidth="1"/>
    <col min="4104" max="4104" width="11.85546875" style="62" customWidth="1"/>
    <col min="4105" max="4105" width="10" style="62" customWidth="1"/>
    <col min="4106" max="4352" width="9.140625" style="62"/>
    <col min="4353" max="4353" width="10.28515625" style="62" customWidth="1"/>
    <col min="4354" max="4354" width="11.5703125" style="62" customWidth="1"/>
    <col min="4355" max="4355" width="11.140625" style="62" customWidth="1"/>
    <col min="4356" max="4356" width="13.140625" style="62" customWidth="1"/>
    <col min="4357" max="4357" width="17" style="62" customWidth="1"/>
    <col min="4358" max="4358" width="56.42578125" style="62" customWidth="1"/>
    <col min="4359" max="4359" width="10.5703125" style="62" customWidth="1"/>
    <col min="4360" max="4360" width="11.85546875" style="62" customWidth="1"/>
    <col min="4361" max="4361" width="10" style="62" customWidth="1"/>
    <col min="4362" max="4608" width="9.140625" style="62"/>
    <col min="4609" max="4609" width="10.28515625" style="62" customWidth="1"/>
    <col min="4610" max="4610" width="11.5703125" style="62" customWidth="1"/>
    <col min="4611" max="4611" width="11.140625" style="62" customWidth="1"/>
    <col min="4612" max="4612" width="13.140625" style="62" customWidth="1"/>
    <col min="4613" max="4613" width="17" style="62" customWidth="1"/>
    <col min="4614" max="4614" width="56.42578125" style="62" customWidth="1"/>
    <col min="4615" max="4615" width="10.5703125" style="62" customWidth="1"/>
    <col min="4616" max="4616" width="11.85546875" style="62" customWidth="1"/>
    <col min="4617" max="4617" width="10" style="62" customWidth="1"/>
    <col min="4618" max="4864" width="9.140625" style="62"/>
    <col min="4865" max="4865" width="10.28515625" style="62" customWidth="1"/>
    <col min="4866" max="4866" width="11.5703125" style="62" customWidth="1"/>
    <col min="4867" max="4867" width="11.140625" style="62" customWidth="1"/>
    <col min="4868" max="4868" width="13.140625" style="62" customWidth="1"/>
    <col min="4869" max="4869" width="17" style="62" customWidth="1"/>
    <col min="4870" max="4870" width="56.42578125" style="62" customWidth="1"/>
    <col min="4871" max="4871" width="10.5703125" style="62" customWidth="1"/>
    <col min="4872" max="4872" width="11.85546875" style="62" customWidth="1"/>
    <col min="4873" max="4873" width="10" style="62" customWidth="1"/>
    <col min="4874" max="5120" width="9.140625" style="62"/>
    <col min="5121" max="5121" width="10.28515625" style="62" customWidth="1"/>
    <col min="5122" max="5122" width="11.5703125" style="62" customWidth="1"/>
    <col min="5123" max="5123" width="11.140625" style="62" customWidth="1"/>
    <col min="5124" max="5124" width="13.140625" style="62" customWidth="1"/>
    <col min="5125" max="5125" width="17" style="62" customWidth="1"/>
    <col min="5126" max="5126" width="56.42578125" style="62" customWidth="1"/>
    <col min="5127" max="5127" width="10.5703125" style="62" customWidth="1"/>
    <col min="5128" max="5128" width="11.85546875" style="62" customWidth="1"/>
    <col min="5129" max="5129" width="10" style="62" customWidth="1"/>
    <col min="5130" max="5376" width="9.140625" style="62"/>
    <col min="5377" max="5377" width="10.28515625" style="62" customWidth="1"/>
    <col min="5378" max="5378" width="11.5703125" style="62" customWidth="1"/>
    <col min="5379" max="5379" width="11.140625" style="62" customWidth="1"/>
    <col min="5380" max="5380" width="13.140625" style="62" customWidth="1"/>
    <col min="5381" max="5381" width="17" style="62" customWidth="1"/>
    <col min="5382" max="5382" width="56.42578125" style="62" customWidth="1"/>
    <col min="5383" max="5383" width="10.5703125" style="62" customWidth="1"/>
    <col min="5384" max="5384" width="11.85546875" style="62" customWidth="1"/>
    <col min="5385" max="5385" width="10" style="62" customWidth="1"/>
    <col min="5386" max="5632" width="9.140625" style="62"/>
    <col min="5633" max="5633" width="10.28515625" style="62" customWidth="1"/>
    <col min="5634" max="5634" width="11.5703125" style="62" customWidth="1"/>
    <col min="5635" max="5635" width="11.140625" style="62" customWidth="1"/>
    <col min="5636" max="5636" width="13.140625" style="62" customWidth="1"/>
    <col min="5637" max="5637" width="17" style="62" customWidth="1"/>
    <col min="5638" max="5638" width="56.42578125" style="62" customWidth="1"/>
    <col min="5639" max="5639" width="10.5703125" style="62" customWidth="1"/>
    <col min="5640" max="5640" width="11.85546875" style="62" customWidth="1"/>
    <col min="5641" max="5641" width="10" style="62" customWidth="1"/>
    <col min="5642" max="5888" width="9.140625" style="62"/>
    <col min="5889" max="5889" width="10.28515625" style="62" customWidth="1"/>
    <col min="5890" max="5890" width="11.5703125" style="62" customWidth="1"/>
    <col min="5891" max="5891" width="11.140625" style="62" customWidth="1"/>
    <col min="5892" max="5892" width="13.140625" style="62" customWidth="1"/>
    <col min="5893" max="5893" width="17" style="62" customWidth="1"/>
    <col min="5894" max="5894" width="56.42578125" style="62" customWidth="1"/>
    <col min="5895" max="5895" width="10.5703125" style="62" customWidth="1"/>
    <col min="5896" max="5896" width="11.85546875" style="62" customWidth="1"/>
    <col min="5897" max="5897" width="10" style="62" customWidth="1"/>
    <col min="5898" max="6144" width="9.140625" style="62"/>
    <col min="6145" max="6145" width="10.28515625" style="62" customWidth="1"/>
    <col min="6146" max="6146" width="11.5703125" style="62" customWidth="1"/>
    <col min="6147" max="6147" width="11.140625" style="62" customWidth="1"/>
    <col min="6148" max="6148" width="13.140625" style="62" customWidth="1"/>
    <col min="6149" max="6149" width="17" style="62" customWidth="1"/>
    <col min="6150" max="6150" width="56.42578125" style="62" customWidth="1"/>
    <col min="6151" max="6151" width="10.5703125" style="62" customWidth="1"/>
    <col min="6152" max="6152" width="11.85546875" style="62" customWidth="1"/>
    <col min="6153" max="6153" width="10" style="62" customWidth="1"/>
    <col min="6154" max="6400" width="9.140625" style="62"/>
    <col min="6401" max="6401" width="10.28515625" style="62" customWidth="1"/>
    <col min="6402" max="6402" width="11.5703125" style="62" customWidth="1"/>
    <col min="6403" max="6403" width="11.140625" style="62" customWidth="1"/>
    <col min="6404" max="6404" width="13.140625" style="62" customWidth="1"/>
    <col min="6405" max="6405" width="17" style="62" customWidth="1"/>
    <col min="6406" max="6406" width="56.42578125" style="62" customWidth="1"/>
    <col min="6407" max="6407" width="10.5703125" style="62" customWidth="1"/>
    <col min="6408" max="6408" width="11.85546875" style="62" customWidth="1"/>
    <col min="6409" max="6409" width="10" style="62" customWidth="1"/>
    <col min="6410" max="6656" width="9.140625" style="62"/>
    <col min="6657" max="6657" width="10.28515625" style="62" customWidth="1"/>
    <col min="6658" max="6658" width="11.5703125" style="62" customWidth="1"/>
    <col min="6659" max="6659" width="11.140625" style="62" customWidth="1"/>
    <col min="6660" max="6660" width="13.140625" style="62" customWidth="1"/>
    <col min="6661" max="6661" width="17" style="62" customWidth="1"/>
    <col min="6662" max="6662" width="56.42578125" style="62" customWidth="1"/>
    <col min="6663" max="6663" width="10.5703125" style="62" customWidth="1"/>
    <col min="6664" max="6664" width="11.85546875" style="62" customWidth="1"/>
    <col min="6665" max="6665" width="10" style="62" customWidth="1"/>
    <col min="6666" max="6912" width="9.140625" style="62"/>
    <col min="6913" max="6913" width="10.28515625" style="62" customWidth="1"/>
    <col min="6914" max="6914" width="11.5703125" style="62" customWidth="1"/>
    <col min="6915" max="6915" width="11.140625" style="62" customWidth="1"/>
    <col min="6916" max="6916" width="13.140625" style="62" customWidth="1"/>
    <col min="6917" max="6917" width="17" style="62" customWidth="1"/>
    <col min="6918" max="6918" width="56.42578125" style="62" customWidth="1"/>
    <col min="6919" max="6919" width="10.5703125" style="62" customWidth="1"/>
    <col min="6920" max="6920" width="11.85546875" style="62" customWidth="1"/>
    <col min="6921" max="6921" width="10" style="62" customWidth="1"/>
    <col min="6922" max="7168" width="9.140625" style="62"/>
    <col min="7169" max="7169" width="10.28515625" style="62" customWidth="1"/>
    <col min="7170" max="7170" width="11.5703125" style="62" customWidth="1"/>
    <col min="7171" max="7171" width="11.140625" style="62" customWidth="1"/>
    <col min="7172" max="7172" width="13.140625" style="62" customWidth="1"/>
    <col min="7173" max="7173" width="17" style="62" customWidth="1"/>
    <col min="7174" max="7174" width="56.42578125" style="62" customWidth="1"/>
    <col min="7175" max="7175" width="10.5703125" style="62" customWidth="1"/>
    <col min="7176" max="7176" width="11.85546875" style="62" customWidth="1"/>
    <col min="7177" max="7177" width="10" style="62" customWidth="1"/>
    <col min="7178" max="7424" width="9.140625" style="62"/>
    <col min="7425" max="7425" width="10.28515625" style="62" customWidth="1"/>
    <col min="7426" max="7426" width="11.5703125" style="62" customWidth="1"/>
    <col min="7427" max="7427" width="11.140625" style="62" customWidth="1"/>
    <col min="7428" max="7428" width="13.140625" style="62" customWidth="1"/>
    <col min="7429" max="7429" width="17" style="62" customWidth="1"/>
    <col min="7430" max="7430" width="56.42578125" style="62" customWidth="1"/>
    <col min="7431" max="7431" width="10.5703125" style="62" customWidth="1"/>
    <col min="7432" max="7432" width="11.85546875" style="62" customWidth="1"/>
    <col min="7433" max="7433" width="10" style="62" customWidth="1"/>
    <col min="7434" max="7680" width="9.140625" style="62"/>
    <col min="7681" max="7681" width="10.28515625" style="62" customWidth="1"/>
    <col min="7682" max="7682" width="11.5703125" style="62" customWidth="1"/>
    <col min="7683" max="7683" width="11.140625" style="62" customWidth="1"/>
    <col min="7684" max="7684" width="13.140625" style="62" customWidth="1"/>
    <col min="7685" max="7685" width="17" style="62" customWidth="1"/>
    <col min="7686" max="7686" width="56.42578125" style="62" customWidth="1"/>
    <col min="7687" max="7687" width="10.5703125" style="62" customWidth="1"/>
    <col min="7688" max="7688" width="11.85546875" style="62" customWidth="1"/>
    <col min="7689" max="7689" width="10" style="62" customWidth="1"/>
    <col min="7690" max="7936" width="9.140625" style="62"/>
    <col min="7937" max="7937" width="10.28515625" style="62" customWidth="1"/>
    <col min="7938" max="7938" width="11.5703125" style="62" customWidth="1"/>
    <col min="7939" max="7939" width="11.140625" style="62" customWidth="1"/>
    <col min="7940" max="7940" width="13.140625" style="62" customWidth="1"/>
    <col min="7941" max="7941" width="17" style="62" customWidth="1"/>
    <col min="7942" max="7942" width="56.42578125" style="62" customWidth="1"/>
    <col min="7943" max="7943" width="10.5703125" style="62" customWidth="1"/>
    <col min="7944" max="7944" width="11.85546875" style="62" customWidth="1"/>
    <col min="7945" max="7945" width="10" style="62" customWidth="1"/>
    <col min="7946" max="8192" width="9.140625" style="62"/>
    <col min="8193" max="8193" width="10.28515625" style="62" customWidth="1"/>
    <col min="8194" max="8194" width="11.5703125" style="62" customWidth="1"/>
    <col min="8195" max="8195" width="11.140625" style="62" customWidth="1"/>
    <col min="8196" max="8196" width="13.140625" style="62" customWidth="1"/>
    <col min="8197" max="8197" width="17" style="62" customWidth="1"/>
    <col min="8198" max="8198" width="56.42578125" style="62" customWidth="1"/>
    <col min="8199" max="8199" width="10.5703125" style="62" customWidth="1"/>
    <col min="8200" max="8200" width="11.85546875" style="62" customWidth="1"/>
    <col min="8201" max="8201" width="10" style="62" customWidth="1"/>
    <col min="8202" max="8448" width="9.140625" style="62"/>
    <col min="8449" max="8449" width="10.28515625" style="62" customWidth="1"/>
    <col min="8450" max="8450" width="11.5703125" style="62" customWidth="1"/>
    <col min="8451" max="8451" width="11.140625" style="62" customWidth="1"/>
    <col min="8452" max="8452" width="13.140625" style="62" customWidth="1"/>
    <col min="8453" max="8453" width="17" style="62" customWidth="1"/>
    <col min="8454" max="8454" width="56.42578125" style="62" customWidth="1"/>
    <col min="8455" max="8455" width="10.5703125" style="62" customWidth="1"/>
    <col min="8456" max="8456" width="11.85546875" style="62" customWidth="1"/>
    <col min="8457" max="8457" width="10" style="62" customWidth="1"/>
    <col min="8458" max="8704" width="9.140625" style="62"/>
    <col min="8705" max="8705" width="10.28515625" style="62" customWidth="1"/>
    <col min="8706" max="8706" width="11.5703125" style="62" customWidth="1"/>
    <col min="8707" max="8707" width="11.140625" style="62" customWidth="1"/>
    <col min="8708" max="8708" width="13.140625" style="62" customWidth="1"/>
    <col min="8709" max="8709" width="17" style="62" customWidth="1"/>
    <col min="8710" max="8710" width="56.42578125" style="62" customWidth="1"/>
    <col min="8711" max="8711" width="10.5703125" style="62" customWidth="1"/>
    <col min="8712" max="8712" width="11.85546875" style="62" customWidth="1"/>
    <col min="8713" max="8713" width="10" style="62" customWidth="1"/>
    <col min="8714" max="8960" width="9.140625" style="62"/>
    <col min="8961" max="8961" width="10.28515625" style="62" customWidth="1"/>
    <col min="8962" max="8962" width="11.5703125" style="62" customWidth="1"/>
    <col min="8963" max="8963" width="11.140625" style="62" customWidth="1"/>
    <col min="8964" max="8964" width="13.140625" style="62" customWidth="1"/>
    <col min="8965" max="8965" width="17" style="62" customWidth="1"/>
    <col min="8966" max="8966" width="56.42578125" style="62" customWidth="1"/>
    <col min="8967" max="8967" width="10.5703125" style="62" customWidth="1"/>
    <col min="8968" max="8968" width="11.85546875" style="62" customWidth="1"/>
    <col min="8969" max="8969" width="10" style="62" customWidth="1"/>
    <col min="8970" max="9216" width="9.140625" style="62"/>
    <col min="9217" max="9217" width="10.28515625" style="62" customWidth="1"/>
    <col min="9218" max="9218" width="11.5703125" style="62" customWidth="1"/>
    <col min="9219" max="9219" width="11.140625" style="62" customWidth="1"/>
    <col min="9220" max="9220" width="13.140625" style="62" customWidth="1"/>
    <col min="9221" max="9221" width="17" style="62" customWidth="1"/>
    <col min="9222" max="9222" width="56.42578125" style="62" customWidth="1"/>
    <col min="9223" max="9223" width="10.5703125" style="62" customWidth="1"/>
    <col min="9224" max="9224" width="11.85546875" style="62" customWidth="1"/>
    <col min="9225" max="9225" width="10" style="62" customWidth="1"/>
    <col min="9226" max="9472" width="9.140625" style="62"/>
    <col min="9473" max="9473" width="10.28515625" style="62" customWidth="1"/>
    <col min="9474" max="9474" width="11.5703125" style="62" customWidth="1"/>
    <col min="9475" max="9475" width="11.140625" style="62" customWidth="1"/>
    <col min="9476" max="9476" width="13.140625" style="62" customWidth="1"/>
    <col min="9477" max="9477" width="17" style="62" customWidth="1"/>
    <col min="9478" max="9478" width="56.42578125" style="62" customWidth="1"/>
    <col min="9479" max="9479" width="10.5703125" style="62" customWidth="1"/>
    <col min="9480" max="9480" width="11.85546875" style="62" customWidth="1"/>
    <col min="9481" max="9481" width="10" style="62" customWidth="1"/>
    <col min="9482" max="9728" width="9.140625" style="62"/>
    <col min="9729" max="9729" width="10.28515625" style="62" customWidth="1"/>
    <col min="9730" max="9730" width="11.5703125" style="62" customWidth="1"/>
    <col min="9731" max="9731" width="11.140625" style="62" customWidth="1"/>
    <col min="9732" max="9732" width="13.140625" style="62" customWidth="1"/>
    <col min="9733" max="9733" width="17" style="62" customWidth="1"/>
    <col min="9734" max="9734" width="56.42578125" style="62" customWidth="1"/>
    <col min="9735" max="9735" width="10.5703125" style="62" customWidth="1"/>
    <col min="9736" max="9736" width="11.85546875" style="62" customWidth="1"/>
    <col min="9737" max="9737" width="10" style="62" customWidth="1"/>
    <col min="9738" max="9984" width="9.140625" style="62"/>
    <col min="9985" max="9985" width="10.28515625" style="62" customWidth="1"/>
    <col min="9986" max="9986" width="11.5703125" style="62" customWidth="1"/>
    <col min="9987" max="9987" width="11.140625" style="62" customWidth="1"/>
    <col min="9988" max="9988" width="13.140625" style="62" customWidth="1"/>
    <col min="9989" max="9989" width="17" style="62" customWidth="1"/>
    <col min="9990" max="9990" width="56.42578125" style="62" customWidth="1"/>
    <col min="9991" max="9991" width="10.5703125" style="62" customWidth="1"/>
    <col min="9992" max="9992" width="11.85546875" style="62" customWidth="1"/>
    <col min="9993" max="9993" width="10" style="62" customWidth="1"/>
    <col min="9994" max="10240" width="9.140625" style="62"/>
    <col min="10241" max="10241" width="10.28515625" style="62" customWidth="1"/>
    <col min="10242" max="10242" width="11.5703125" style="62" customWidth="1"/>
    <col min="10243" max="10243" width="11.140625" style="62" customWidth="1"/>
    <col min="10244" max="10244" width="13.140625" style="62" customWidth="1"/>
    <col min="10245" max="10245" width="17" style="62" customWidth="1"/>
    <col min="10246" max="10246" width="56.42578125" style="62" customWidth="1"/>
    <col min="10247" max="10247" width="10.5703125" style="62" customWidth="1"/>
    <col min="10248" max="10248" width="11.85546875" style="62" customWidth="1"/>
    <col min="10249" max="10249" width="10" style="62" customWidth="1"/>
    <col min="10250" max="10496" width="9.140625" style="62"/>
    <col min="10497" max="10497" width="10.28515625" style="62" customWidth="1"/>
    <col min="10498" max="10498" width="11.5703125" style="62" customWidth="1"/>
    <col min="10499" max="10499" width="11.140625" style="62" customWidth="1"/>
    <col min="10500" max="10500" width="13.140625" style="62" customWidth="1"/>
    <col min="10501" max="10501" width="17" style="62" customWidth="1"/>
    <col min="10502" max="10502" width="56.42578125" style="62" customWidth="1"/>
    <col min="10503" max="10503" width="10.5703125" style="62" customWidth="1"/>
    <col min="10504" max="10504" width="11.85546875" style="62" customWidth="1"/>
    <col min="10505" max="10505" width="10" style="62" customWidth="1"/>
    <col min="10506" max="10752" width="9.140625" style="62"/>
    <col min="10753" max="10753" width="10.28515625" style="62" customWidth="1"/>
    <col min="10754" max="10754" width="11.5703125" style="62" customWidth="1"/>
    <col min="10755" max="10755" width="11.140625" style="62" customWidth="1"/>
    <col min="10756" max="10756" width="13.140625" style="62" customWidth="1"/>
    <col min="10757" max="10757" width="17" style="62" customWidth="1"/>
    <col min="10758" max="10758" width="56.42578125" style="62" customWidth="1"/>
    <col min="10759" max="10759" width="10.5703125" style="62" customWidth="1"/>
    <col min="10760" max="10760" width="11.85546875" style="62" customWidth="1"/>
    <col min="10761" max="10761" width="10" style="62" customWidth="1"/>
    <col min="10762" max="11008" width="9.140625" style="62"/>
    <col min="11009" max="11009" width="10.28515625" style="62" customWidth="1"/>
    <col min="11010" max="11010" width="11.5703125" style="62" customWidth="1"/>
    <col min="11011" max="11011" width="11.140625" style="62" customWidth="1"/>
    <col min="11012" max="11012" width="13.140625" style="62" customWidth="1"/>
    <col min="11013" max="11013" width="17" style="62" customWidth="1"/>
    <col min="11014" max="11014" width="56.42578125" style="62" customWidth="1"/>
    <col min="11015" max="11015" width="10.5703125" style="62" customWidth="1"/>
    <col min="11016" max="11016" width="11.85546875" style="62" customWidth="1"/>
    <col min="11017" max="11017" width="10" style="62" customWidth="1"/>
    <col min="11018" max="11264" width="9.140625" style="62"/>
    <col min="11265" max="11265" width="10.28515625" style="62" customWidth="1"/>
    <col min="11266" max="11266" width="11.5703125" style="62" customWidth="1"/>
    <col min="11267" max="11267" width="11.140625" style="62" customWidth="1"/>
    <col min="11268" max="11268" width="13.140625" style="62" customWidth="1"/>
    <col min="11269" max="11269" width="17" style="62" customWidth="1"/>
    <col min="11270" max="11270" width="56.42578125" style="62" customWidth="1"/>
    <col min="11271" max="11271" width="10.5703125" style="62" customWidth="1"/>
    <col min="11272" max="11272" width="11.85546875" style="62" customWidth="1"/>
    <col min="11273" max="11273" width="10" style="62" customWidth="1"/>
    <col min="11274" max="11520" width="9.140625" style="62"/>
    <col min="11521" max="11521" width="10.28515625" style="62" customWidth="1"/>
    <col min="11522" max="11522" width="11.5703125" style="62" customWidth="1"/>
    <col min="11523" max="11523" width="11.140625" style="62" customWidth="1"/>
    <col min="11524" max="11524" width="13.140625" style="62" customWidth="1"/>
    <col min="11525" max="11525" width="17" style="62" customWidth="1"/>
    <col min="11526" max="11526" width="56.42578125" style="62" customWidth="1"/>
    <col min="11527" max="11527" width="10.5703125" style="62" customWidth="1"/>
    <col min="11528" max="11528" width="11.85546875" style="62" customWidth="1"/>
    <col min="11529" max="11529" width="10" style="62" customWidth="1"/>
    <col min="11530" max="11776" width="9.140625" style="62"/>
    <col min="11777" max="11777" width="10.28515625" style="62" customWidth="1"/>
    <col min="11778" max="11778" width="11.5703125" style="62" customWidth="1"/>
    <col min="11779" max="11779" width="11.140625" style="62" customWidth="1"/>
    <col min="11780" max="11780" width="13.140625" style="62" customWidth="1"/>
    <col min="11781" max="11781" width="17" style="62" customWidth="1"/>
    <col min="11782" max="11782" width="56.42578125" style="62" customWidth="1"/>
    <col min="11783" max="11783" width="10.5703125" style="62" customWidth="1"/>
    <col min="11784" max="11784" width="11.85546875" style="62" customWidth="1"/>
    <col min="11785" max="11785" width="10" style="62" customWidth="1"/>
    <col min="11786" max="12032" width="9.140625" style="62"/>
    <col min="12033" max="12033" width="10.28515625" style="62" customWidth="1"/>
    <col min="12034" max="12034" width="11.5703125" style="62" customWidth="1"/>
    <col min="12035" max="12035" width="11.140625" style="62" customWidth="1"/>
    <col min="12036" max="12036" width="13.140625" style="62" customWidth="1"/>
    <col min="12037" max="12037" width="17" style="62" customWidth="1"/>
    <col min="12038" max="12038" width="56.42578125" style="62" customWidth="1"/>
    <col min="12039" max="12039" width="10.5703125" style="62" customWidth="1"/>
    <col min="12040" max="12040" width="11.85546875" style="62" customWidth="1"/>
    <col min="12041" max="12041" width="10" style="62" customWidth="1"/>
    <col min="12042" max="12288" width="9.140625" style="62"/>
    <col min="12289" max="12289" width="10.28515625" style="62" customWidth="1"/>
    <col min="12290" max="12290" width="11.5703125" style="62" customWidth="1"/>
    <col min="12291" max="12291" width="11.140625" style="62" customWidth="1"/>
    <col min="12292" max="12292" width="13.140625" style="62" customWidth="1"/>
    <col min="12293" max="12293" width="17" style="62" customWidth="1"/>
    <col min="12294" max="12294" width="56.42578125" style="62" customWidth="1"/>
    <col min="12295" max="12295" width="10.5703125" style="62" customWidth="1"/>
    <col min="12296" max="12296" width="11.85546875" style="62" customWidth="1"/>
    <col min="12297" max="12297" width="10" style="62" customWidth="1"/>
    <col min="12298" max="12544" width="9.140625" style="62"/>
    <col min="12545" max="12545" width="10.28515625" style="62" customWidth="1"/>
    <col min="12546" max="12546" width="11.5703125" style="62" customWidth="1"/>
    <col min="12547" max="12547" width="11.140625" style="62" customWidth="1"/>
    <col min="12548" max="12548" width="13.140625" style="62" customWidth="1"/>
    <col min="12549" max="12549" width="17" style="62" customWidth="1"/>
    <col min="12550" max="12550" width="56.42578125" style="62" customWidth="1"/>
    <col min="12551" max="12551" width="10.5703125" style="62" customWidth="1"/>
    <col min="12552" max="12552" width="11.85546875" style="62" customWidth="1"/>
    <col min="12553" max="12553" width="10" style="62" customWidth="1"/>
    <col min="12554" max="12800" width="9.140625" style="62"/>
    <col min="12801" max="12801" width="10.28515625" style="62" customWidth="1"/>
    <col min="12802" max="12802" width="11.5703125" style="62" customWidth="1"/>
    <col min="12803" max="12803" width="11.140625" style="62" customWidth="1"/>
    <col min="12804" max="12804" width="13.140625" style="62" customWidth="1"/>
    <col min="12805" max="12805" width="17" style="62" customWidth="1"/>
    <col min="12806" max="12806" width="56.42578125" style="62" customWidth="1"/>
    <col min="12807" max="12807" width="10.5703125" style="62" customWidth="1"/>
    <col min="12808" max="12808" width="11.85546875" style="62" customWidth="1"/>
    <col min="12809" max="12809" width="10" style="62" customWidth="1"/>
    <col min="12810" max="13056" width="9.140625" style="62"/>
    <col min="13057" max="13057" width="10.28515625" style="62" customWidth="1"/>
    <col min="13058" max="13058" width="11.5703125" style="62" customWidth="1"/>
    <col min="13059" max="13059" width="11.140625" style="62" customWidth="1"/>
    <col min="13060" max="13060" width="13.140625" style="62" customWidth="1"/>
    <col min="13061" max="13061" width="17" style="62" customWidth="1"/>
    <col min="13062" max="13062" width="56.42578125" style="62" customWidth="1"/>
    <col min="13063" max="13063" width="10.5703125" style="62" customWidth="1"/>
    <col min="13064" max="13064" width="11.85546875" style="62" customWidth="1"/>
    <col min="13065" max="13065" width="10" style="62" customWidth="1"/>
    <col min="13066" max="13312" width="9.140625" style="62"/>
    <col min="13313" max="13313" width="10.28515625" style="62" customWidth="1"/>
    <col min="13314" max="13314" width="11.5703125" style="62" customWidth="1"/>
    <col min="13315" max="13315" width="11.140625" style="62" customWidth="1"/>
    <col min="13316" max="13316" width="13.140625" style="62" customWidth="1"/>
    <col min="13317" max="13317" width="17" style="62" customWidth="1"/>
    <col min="13318" max="13318" width="56.42578125" style="62" customWidth="1"/>
    <col min="13319" max="13319" width="10.5703125" style="62" customWidth="1"/>
    <col min="13320" max="13320" width="11.85546875" style="62" customWidth="1"/>
    <col min="13321" max="13321" width="10" style="62" customWidth="1"/>
    <col min="13322" max="13568" width="9.140625" style="62"/>
    <col min="13569" max="13569" width="10.28515625" style="62" customWidth="1"/>
    <col min="13570" max="13570" width="11.5703125" style="62" customWidth="1"/>
    <col min="13571" max="13571" width="11.140625" style="62" customWidth="1"/>
    <col min="13572" max="13572" width="13.140625" style="62" customWidth="1"/>
    <col min="13573" max="13573" width="17" style="62" customWidth="1"/>
    <col min="13574" max="13574" width="56.42578125" style="62" customWidth="1"/>
    <col min="13575" max="13575" width="10.5703125" style="62" customWidth="1"/>
    <col min="13576" max="13576" width="11.85546875" style="62" customWidth="1"/>
    <col min="13577" max="13577" width="10" style="62" customWidth="1"/>
    <col min="13578" max="13824" width="9.140625" style="62"/>
    <col min="13825" max="13825" width="10.28515625" style="62" customWidth="1"/>
    <col min="13826" max="13826" width="11.5703125" style="62" customWidth="1"/>
    <col min="13827" max="13827" width="11.140625" style="62" customWidth="1"/>
    <col min="13828" max="13828" width="13.140625" style="62" customWidth="1"/>
    <col min="13829" max="13829" width="17" style="62" customWidth="1"/>
    <col min="13830" max="13830" width="56.42578125" style="62" customWidth="1"/>
    <col min="13831" max="13831" width="10.5703125" style="62" customWidth="1"/>
    <col min="13832" max="13832" width="11.85546875" style="62" customWidth="1"/>
    <col min="13833" max="13833" width="10" style="62" customWidth="1"/>
    <col min="13834" max="14080" width="9.140625" style="62"/>
    <col min="14081" max="14081" width="10.28515625" style="62" customWidth="1"/>
    <col min="14082" max="14082" width="11.5703125" style="62" customWidth="1"/>
    <col min="14083" max="14083" width="11.140625" style="62" customWidth="1"/>
    <col min="14084" max="14084" width="13.140625" style="62" customWidth="1"/>
    <col min="14085" max="14085" width="17" style="62" customWidth="1"/>
    <col min="14086" max="14086" width="56.42578125" style="62" customWidth="1"/>
    <col min="14087" max="14087" width="10.5703125" style="62" customWidth="1"/>
    <col min="14088" max="14088" width="11.85546875" style="62" customWidth="1"/>
    <col min="14089" max="14089" width="10" style="62" customWidth="1"/>
    <col min="14090" max="14336" width="9.140625" style="62"/>
    <col min="14337" max="14337" width="10.28515625" style="62" customWidth="1"/>
    <col min="14338" max="14338" width="11.5703125" style="62" customWidth="1"/>
    <col min="14339" max="14339" width="11.140625" style="62" customWidth="1"/>
    <col min="14340" max="14340" width="13.140625" style="62" customWidth="1"/>
    <col min="14341" max="14341" width="17" style="62" customWidth="1"/>
    <col min="14342" max="14342" width="56.42578125" style="62" customWidth="1"/>
    <col min="14343" max="14343" width="10.5703125" style="62" customWidth="1"/>
    <col min="14344" max="14344" width="11.85546875" style="62" customWidth="1"/>
    <col min="14345" max="14345" width="10" style="62" customWidth="1"/>
    <col min="14346" max="14592" width="9.140625" style="62"/>
    <col min="14593" max="14593" width="10.28515625" style="62" customWidth="1"/>
    <col min="14594" max="14594" width="11.5703125" style="62" customWidth="1"/>
    <col min="14595" max="14595" width="11.140625" style="62" customWidth="1"/>
    <col min="14596" max="14596" width="13.140625" style="62" customWidth="1"/>
    <col min="14597" max="14597" width="17" style="62" customWidth="1"/>
    <col min="14598" max="14598" width="56.42578125" style="62" customWidth="1"/>
    <col min="14599" max="14599" width="10.5703125" style="62" customWidth="1"/>
    <col min="14600" max="14600" width="11.85546875" style="62" customWidth="1"/>
    <col min="14601" max="14601" width="10" style="62" customWidth="1"/>
    <col min="14602" max="14848" width="9.140625" style="62"/>
    <col min="14849" max="14849" width="10.28515625" style="62" customWidth="1"/>
    <col min="14850" max="14850" width="11.5703125" style="62" customWidth="1"/>
    <col min="14851" max="14851" width="11.140625" style="62" customWidth="1"/>
    <col min="14852" max="14852" width="13.140625" style="62" customWidth="1"/>
    <col min="14853" max="14853" width="17" style="62" customWidth="1"/>
    <col min="14854" max="14854" width="56.42578125" style="62" customWidth="1"/>
    <col min="14855" max="14855" width="10.5703125" style="62" customWidth="1"/>
    <col min="14856" max="14856" width="11.85546875" style="62" customWidth="1"/>
    <col min="14857" max="14857" width="10" style="62" customWidth="1"/>
    <col min="14858" max="15104" width="9.140625" style="62"/>
    <col min="15105" max="15105" width="10.28515625" style="62" customWidth="1"/>
    <col min="15106" max="15106" width="11.5703125" style="62" customWidth="1"/>
    <col min="15107" max="15107" width="11.140625" style="62" customWidth="1"/>
    <col min="15108" max="15108" width="13.140625" style="62" customWidth="1"/>
    <col min="15109" max="15109" width="17" style="62" customWidth="1"/>
    <col min="15110" max="15110" width="56.42578125" style="62" customWidth="1"/>
    <col min="15111" max="15111" width="10.5703125" style="62" customWidth="1"/>
    <col min="15112" max="15112" width="11.85546875" style="62" customWidth="1"/>
    <col min="15113" max="15113" width="10" style="62" customWidth="1"/>
    <col min="15114" max="15360" width="9.140625" style="62"/>
    <col min="15361" max="15361" width="10.28515625" style="62" customWidth="1"/>
    <col min="15362" max="15362" width="11.5703125" style="62" customWidth="1"/>
    <col min="15363" max="15363" width="11.140625" style="62" customWidth="1"/>
    <col min="15364" max="15364" width="13.140625" style="62" customWidth="1"/>
    <col min="15365" max="15365" width="17" style="62" customWidth="1"/>
    <col min="15366" max="15366" width="56.42578125" style="62" customWidth="1"/>
    <col min="15367" max="15367" width="10.5703125" style="62" customWidth="1"/>
    <col min="15368" max="15368" width="11.85546875" style="62" customWidth="1"/>
    <col min="15369" max="15369" width="10" style="62" customWidth="1"/>
    <col min="15370" max="15616" width="9.140625" style="62"/>
    <col min="15617" max="15617" width="10.28515625" style="62" customWidth="1"/>
    <col min="15618" max="15618" width="11.5703125" style="62" customWidth="1"/>
    <col min="15619" max="15619" width="11.140625" style="62" customWidth="1"/>
    <col min="15620" max="15620" width="13.140625" style="62" customWidth="1"/>
    <col min="15621" max="15621" width="17" style="62" customWidth="1"/>
    <col min="15622" max="15622" width="56.42578125" style="62" customWidth="1"/>
    <col min="15623" max="15623" width="10.5703125" style="62" customWidth="1"/>
    <col min="15624" max="15624" width="11.85546875" style="62" customWidth="1"/>
    <col min="15625" max="15625" width="10" style="62" customWidth="1"/>
    <col min="15626" max="15872" width="9.140625" style="62"/>
    <col min="15873" max="15873" width="10.28515625" style="62" customWidth="1"/>
    <col min="15874" max="15874" width="11.5703125" style="62" customWidth="1"/>
    <col min="15875" max="15875" width="11.140625" style="62" customWidth="1"/>
    <col min="15876" max="15876" width="13.140625" style="62" customWidth="1"/>
    <col min="15877" max="15877" width="17" style="62" customWidth="1"/>
    <col min="15878" max="15878" width="56.42578125" style="62" customWidth="1"/>
    <col min="15879" max="15879" width="10.5703125" style="62" customWidth="1"/>
    <col min="15880" max="15880" width="11.85546875" style="62" customWidth="1"/>
    <col min="15881" max="15881" width="10" style="62" customWidth="1"/>
    <col min="15882" max="16128" width="9.140625" style="62"/>
    <col min="16129" max="16129" width="10.28515625" style="62" customWidth="1"/>
    <col min="16130" max="16130" width="11.5703125" style="62" customWidth="1"/>
    <col min="16131" max="16131" width="11.140625" style="62" customWidth="1"/>
    <col min="16132" max="16132" width="13.140625" style="62" customWidth="1"/>
    <col min="16133" max="16133" width="17" style="62" customWidth="1"/>
    <col min="16134" max="16134" width="56.42578125" style="62" customWidth="1"/>
    <col min="16135" max="16135" width="10.5703125" style="62" customWidth="1"/>
    <col min="16136" max="16136" width="11.85546875" style="62" customWidth="1"/>
    <col min="16137" max="16137" width="10" style="62" customWidth="1"/>
    <col min="16138" max="16384" width="9.140625" style="62"/>
  </cols>
  <sheetData>
    <row r="1" spans="1:9" s="27" customFormat="1" ht="11.25" x14ac:dyDescent="0.2">
      <c r="G1" s="28"/>
      <c r="H1" s="29"/>
    </row>
    <row r="2" spans="1:9" s="35" customFormat="1" ht="11.25" x14ac:dyDescent="0.2">
      <c r="A2" s="30" t="s">
        <v>59</v>
      </c>
      <c r="B2" s="30" t="s">
        <v>2</v>
      </c>
      <c r="C2" s="31" t="s">
        <v>60</v>
      </c>
      <c r="D2" s="31" t="s">
        <v>61</v>
      </c>
      <c r="E2" s="32" t="s">
        <v>62</v>
      </c>
      <c r="F2" s="32" t="s">
        <v>63</v>
      </c>
      <c r="G2" s="33">
        <f>SUM(G3:G27)</f>
        <v>13499281.819999998</v>
      </c>
      <c r="H2" s="31" t="s">
        <v>64</v>
      </c>
      <c r="I2" s="34"/>
    </row>
    <row r="3" spans="1:9" s="27" customFormat="1" ht="11.25" x14ac:dyDescent="0.2">
      <c r="A3" s="36" t="s">
        <v>65</v>
      </c>
      <c r="B3" s="37">
        <v>45701</v>
      </c>
      <c r="C3" s="38" t="s">
        <v>95</v>
      </c>
      <c r="D3" s="38" t="s">
        <v>96</v>
      </c>
      <c r="E3" s="39" t="s">
        <v>66</v>
      </c>
      <c r="F3" s="39" t="s">
        <v>87</v>
      </c>
      <c r="G3" s="40">
        <v>3384838.67</v>
      </c>
      <c r="H3" s="38"/>
    </row>
    <row r="4" spans="1:9" s="27" customFormat="1" ht="11.25" x14ac:dyDescent="0.2">
      <c r="A4" s="36" t="s">
        <v>65</v>
      </c>
      <c r="B4" s="37">
        <v>45701</v>
      </c>
      <c r="C4" s="38" t="s">
        <v>95</v>
      </c>
      <c r="D4" s="38" t="s">
        <v>97</v>
      </c>
      <c r="E4" s="39" t="s">
        <v>66</v>
      </c>
      <c r="F4" s="39" t="s">
        <v>80</v>
      </c>
      <c r="G4" s="40">
        <v>8576713.2699999996</v>
      </c>
      <c r="H4" s="38"/>
    </row>
    <row r="5" spans="1:9" s="27" customFormat="1" ht="11.25" x14ac:dyDescent="0.2">
      <c r="A5" s="36" t="s">
        <v>65</v>
      </c>
      <c r="B5" s="37">
        <v>45701</v>
      </c>
      <c r="C5" s="38" t="s">
        <v>95</v>
      </c>
      <c r="D5" s="38" t="s">
        <v>98</v>
      </c>
      <c r="E5" s="39" t="s">
        <v>66</v>
      </c>
      <c r="F5" s="39" t="s">
        <v>67</v>
      </c>
      <c r="G5" s="40">
        <v>19.579999999999998</v>
      </c>
      <c r="H5" s="38"/>
    </row>
    <row r="6" spans="1:9" s="27" customFormat="1" ht="11.25" x14ac:dyDescent="0.2">
      <c r="A6" s="36" t="s">
        <v>65</v>
      </c>
      <c r="B6" s="37">
        <v>45701</v>
      </c>
      <c r="C6" s="38" t="s">
        <v>95</v>
      </c>
      <c r="D6" s="38" t="s">
        <v>99</v>
      </c>
      <c r="E6" s="39" t="s">
        <v>66</v>
      </c>
      <c r="F6" s="39" t="s">
        <v>68</v>
      </c>
      <c r="G6" s="40">
        <v>196</v>
      </c>
      <c r="H6" s="38"/>
    </row>
    <row r="7" spans="1:9" s="27" customFormat="1" ht="11.25" x14ac:dyDescent="0.2">
      <c r="A7" s="36" t="s">
        <v>65</v>
      </c>
      <c r="B7" s="37">
        <v>45701</v>
      </c>
      <c r="C7" s="38" t="s">
        <v>95</v>
      </c>
      <c r="D7" s="38" t="s">
        <v>100</v>
      </c>
      <c r="E7" s="39" t="s">
        <v>66</v>
      </c>
      <c r="F7" s="39" t="s">
        <v>69</v>
      </c>
      <c r="G7" s="40">
        <v>93</v>
      </c>
      <c r="H7" s="38"/>
    </row>
    <row r="8" spans="1:9" s="27" customFormat="1" ht="11.25" x14ac:dyDescent="0.2">
      <c r="A8" s="36" t="s">
        <v>65</v>
      </c>
      <c r="B8" s="37">
        <v>45701</v>
      </c>
      <c r="C8" s="38" t="s">
        <v>95</v>
      </c>
      <c r="D8" s="38" t="s">
        <v>101</v>
      </c>
      <c r="E8" s="39" t="s">
        <v>66</v>
      </c>
      <c r="F8" s="39" t="s">
        <v>70</v>
      </c>
      <c r="G8" s="40">
        <v>21000.86</v>
      </c>
      <c r="H8" s="38"/>
    </row>
    <row r="9" spans="1:9" s="27" customFormat="1" ht="11.25" x14ac:dyDescent="0.2">
      <c r="A9" s="36" t="s">
        <v>65</v>
      </c>
      <c r="B9" s="37">
        <v>45701</v>
      </c>
      <c r="C9" s="38" t="s">
        <v>95</v>
      </c>
      <c r="D9" s="38" t="s">
        <v>102</v>
      </c>
      <c r="E9" s="39" t="s">
        <v>66</v>
      </c>
      <c r="F9" s="39" t="s">
        <v>72</v>
      </c>
      <c r="G9" s="40">
        <v>210</v>
      </c>
      <c r="H9" s="38"/>
    </row>
    <row r="10" spans="1:9" s="27" customFormat="1" ht="11.25" x14ac:dyDescent="0.2">
      <c r="A10" s="36" t="s">
        <v>65</v>
      </c>
      <c r="B10" s="37">
        <v>45701</v>
      </c>
      <c r="C10" s="38" t="s">
        <v>95</v>
      </c>
      <c r="D10" s="38" t="s">
        <v>103</v>
      </c>
      <c r="E10" s="39" t="s">
        <v>66</v>
      </c>
      <c r="F10" s="39" t="s">
        <v>73</v>
      </c>
      <c r="G10" s="40">
        <v>9804.94</v>
      </c>
      <c r="H10" s="38"/>
    </row>
    <row r="11" spans="1:9" s="27" customFormat="1" ht="11.25" x14ac:dyDescent="0.2">
      <c r="A11" s="36" t="s">
        <v>65</v>
      </c>
      <c r="B11" s="37">
        <v>45701</v>
      </c>
      <c r="C11" s="38" t="s">
        <v>95</v>
      </c>
      <c r="D11" s="38" t="s">
        <v>104</v>
      </c>
      <c r="E11" s="39" t="s">
        <v>66</v>
      </c>
      <c r="F11" s="39" t="s">
        <v>88</v>
      </c>
      <c r="G11" s="40">
        <v>1224.56</v>
      </c>
      <c r="H11" s="38"/>
    </row>
    <row r="12" spans="1:9" s="27" customFormat="1" ht="11.25" x14ac:dyDescent="0.2">
      <c r="A12" s="36" t="s">
        <v>65</v>
      </c>
      <c r="B12" s="37">
        <v>45701</v>
      </c>
      <c r="C12" s="38" t="s">
        <v>95</v>
      </c>
      <c r="D12" s="38" t="s">
        <v>105</v>
      </c>
      <c r="E12" s="39" t="s">
        <v>66</v>
      </c>
      <c r="F12" s="39" t="s">
        <v>74</v>
      </c>
      <c r="G12" s="40">
        <v>710726.23</v>
      </c>
      <c r="H12" s="38"/>
    </row>
    <row r="13" spans="1:9" s="27" customFormat="1" ht="11.25" x14ac:dyDescent="0.2">
      <c r="A13" s="36" t="s">
        <v>65</v>
      </c>
      <c r="B13" s="37">
        <v>45701</v>
      </c>
      <c r="C13" s="38" t="s">
        <v>95</v>
      </c>
      <c r="D13" s="38" t="s">
        <v>106</v>
      </c>
      <c r="E13" s="39" t="s">
        <v>66</v>
      </c>
      <c r="F13" s="39" t="s">
        <v>75</v>
      </c>
      <c r="G13" s="40">
        <v>50314.080000000002</v>
      </c>
      <c r="H13" s="38"/>
    </row>
    <row r="14" spans="1:9" s="27" customFormat="1" ht="11.25" x14ac:dyDescent="0.2">
      <c r="A14" s="36" t="s">
        <v>65</v>
      </c>
      <c r="B14" s="37">
        <v>45701</v>
      </c>
      <c r="C14" s="38" t="s">
        <v>95</v>
      </c>
      <c r="D14" s="38" t="s">
        <v>107</v>
      </c>
      <c r="E14" s="39" t="s">
        <v>66</v>
      </c>
      <c r="F14" s="39" t="s">
        <v>76</v>
      </c>
      <c r="G14" s="40">
        <v>327.45</v>
      </c>
      <c r="H14" s="38"/>
    </row>
    <row r="15" spans="1:9" s="27" customFormat="1" ht="11.25" x14ac:dyDescent="0.2">
      <c r="A15" s="36" t="s">
        <v>65</v>
      </c>
      <c r="B15" s="37">
        <v>45701</v>
      </c>
      <c r="C15" s="38" t="s">
        <v>95</v>
      </c>
      <c r="D15" s="38" t="s">
        <v>108</v>
      </c>
      <c r="E15" s="39" t="s">
        <v>66</v>
      </c>
      <c r="F15" s="39" t="s">
        <v>77</v>
      </c>
      <c r="G15" s="40">
        <v>386968.83</v>
      </c>
      <c r="H15" s="38"/>
    </row>
    <row r="16" spans="1:9" s="27" customFormat="1" ht="11.25" x14ac:dyDescent="0.2">
      <c r="A16" s="36" t="s">
        <v>65</v>
      </c>
      <c r="B16" s="37">
        <v>45701</v>
      </c>
      <c r="C16" s="38" t="s">
        <v>95</v>
      </c>
      <c r="D16" s="38" t="s">
        <v>109</v>
      </c>
      <c r="E16" s="39" t="s">
        <v>66</v>
      </c>
      <c r="F16" s="39" t="s">
        <v>78</v>
      </c>
      <c r="G16" s="40">
        <v>713.2</v>
      </c>
      <c r="H16" s="38"/>
    </row>
    <row r="17" spans="1:9" s="27" customFormat="1" ht="11.25" x14ac:dyDescent="0.2">
      <c r="A17" s="36" t="s">
        <v>65</v>
      </c>
      <c r="B17" s="37">
        <v>45701</v>
      </c>
      <c r="C17" s="38" t="s">
        <v>95</v>
      </c>
      <c r="D17" s="38" t="s">
        <v>110</v>
      </c>
      <c r="E17" s="51" t="s">
        <v>66</v>
      </c>
      <c r="F17" s="51" t="s">
        <v>79</v>
      </c>
      <c r="G17" s="52">
        <v>84</v>
      </c>
      <c r="H17" s="38"/>
    </row>
    <row r="18" spans="1:9" s="27" customFormat="1" ht="11.25" x14ac:dyDescent="0.2">
      <c r="A18" s="36" t="s">
        <v>65</v>
      </c>
      <c r="B18" s="37">
        <v>45701</v>
      </c>
      <c r="C18" s="38" t="s">
        <v>95</v>
      </c>
      <c r="D18" s="38" t="s">
        <v>111</v>
      </c>
      <c r="E18" s="39" t="s">
        <v>66</v>
      </c>
      <c r="F18" s="39" t="s">
        <v>81</v>
      </c>
      <c r="G18" s="40">
        <v>4501.58</v>
      </c>
      <c r="H18" s="38"/>
    </row>
    <row r="19" spans="1:9" s="27" customFormat="1" ht="11.25" x14ac:dyDescent="0.2">
      <c r="A19" s="36" t="s">
        <v>65</v>
      </c>
      <c r="B19" s="37">
        <v>45701</v>
      </c>
      <c r="C19" s="38" t="s">
        <v>95</v>
      </c>
      <c r="D19" s="38" t="s">
        <v>112</v>
      </c>
      <c r="E19" s="39" t="s">
        <v>66</v>
      </c>
      <c r="F19" s="39" t="s">
        <v>83</v>
      </c>
      <c r="G19" s="40">
        <v>75690.62</v>
      </c>
      <c r="H19" s="38"/>
    </row>
    <row r="20" spans="1:9" s="27" customFormat="1" ht="11.25" x14ac:dyDescent="0.2">
      <c r="A20" s="41" t="s">
        <v>65</v>
      </c>
      <c r="B20" s="37">
        <v>45701</v>
      </c>
      <c r="C20" s="38" t="s">
        <v>95</v>
      </c>
      <c r="D20" s="42" t="s">
        <v>113</v>
      </c>
      <c r="E20" s="39" t="s">
        <v>66</v>
      </c>
      <c r="F20" s="43" t="s">
        <v>83</v>
      </c>
      <c r="G20" s="44">
        <v>2267.14</v>
      </c>
      <c r="H20" s="45"/>
    </row>
    <row r="21" spans="1:9" s="47" customFormat="1" ht="11.25" x14ac:dyDescent="0.2">
      <c r="A21" s="56" t="s">
        <v>65</v>
      </c>
      <c r="B21" s="57">
        <v>45701</v>
      </c>
      <c r="C21" s="45" t="s">
        <v>95</v>
      </c>
      <c r="D21" s="45" t="s">
        <v>114</v>
      </c>
      <c r="E21" s="58" t="s">
        <v>66</v>
      </c>
      <c r="F21" s="58" t="s">
        <v>89</v>
      </c>
      <c r="G21" s="59">
        <v>111.18</v>
      </c>
      <c r="H21" s="63" t="s">
        <v>121</v>
      </c>
    </row>
    <row r="22" spans="1:9" s="49" customFormat="1" ht="11.25" x14ac:dyDescent="0.2">
      <c r="A22" s="36" t="s">
        <v>65</v>
      </c>
      <c r="B22" s="37">
        <v>45701</v>
      </c>
      <c r="C22" s="38" t="s">
        <v>95</v>
      </c>
      <c r="D22" s="38" t="s">
        <v>115</v>
      </c>
      <c r="E22" s="39" t="s">
        <v>66</v>
      </c>
      <c r="F22" s="39" t="s">
        <v>84</v>
      </c>
      <c r="G22" s="40">
        <v>184954.83</v>
      </c>
      <c r="H22" s="48"/>
    </row>
    <row r="23" spans="1:9" s="27" customFormat="1" ht="11.25" x14ac:dyDescent="0.2">
      <c r="A23" s="36" t="s">
        <v>65</v>
      </c>
      <c r="B23" s="37">
        <v>45701</v>
      </c>
      <c r="C23" s="38" t="s">
        <v>95</v>
      </c>
      <c r="D23" s="38" t="s">
        <v>116</v>
      </c>
      <c r="E23" s="39" t="s">
        <v>66</v>
      </c>
      <c r="F23" s="39" t="s">
        <v>93</v>
      </c>
      <c r="G23" s="40">
        <v>13.09</v>
      </c>
      <c r="H23" s="38"/>
    </row>
    <row r="24" spans="1:9" s="27" customFormat="1" ht="11.25" x14ac:dyDescent="0.2">
      <c r="A24" s="36" t="s">
        <v>65</v>
      </c>
      <c r="B24" s="37">
        <v>45701</v>
      </c>
      <c r="C24" s="38" t="s">
        <v>95</v>
      </c>
      <c r="D24" s="38" t="s">
        <v>117</v>
      </c>
      <c r="E24" s="39" t="s">
        <v>66</v>
      </c>
      <c r="F24" s="39" t="s">
        <v>94</v>
      </c>
      <c r="G24" s="40">
        <v>478.49</v>
      </c>
      <c r="H24" s="38"/>
    </row>
    <row r="25" spans="1:9" s="27" customFormat="1" ht="11.25" x14ac:dyDescent="0.2">
      <c r="A25" s="36" t="s">
        <v>65</v>
      </c>
      <c r="B25" s="37">
        <v>45701</v>
      </c>
      <c r="C25" s="38" t="s">
        <v>95</v>
      </c>
      <c r="D25" s="38" t="s">
        <v>118</v>
      </c>
      <c r="E25" s="39" t="s">
        <v>66</v>
      </c>
      <c r="F25" s="39" t="s">
        <v>85</v>
      </c>
      <c r="G25" s="40">
        <v>320.23</v>
      </c>
      <c r="H25" s="38"/>
    </row>
    <row r="26" spans="1:9" s="27" customFormat="1" ht="11.25" x14ac:dyDescent="0.2">
      <c r="A26" s="36" t="s">
        <v>65</v>
      </c>
      <c r="B26" s="37">
        <v>45701</v>
      </c>
      <c r="C26" s="38" t="s">
        <v>95</v>
      </c>
      <c r="D26" s="38" t="s">
        <v>119</v>
      </c>
      <c r="E26" s="39" t="s">
        <v>66</v>
      </c>
      <c r="F26" s="39" t="s">
        <v>90</v>
      </c>
      <c r="G26" s="40">
        <v>87239</v>
      </c>
      <c r="H26" s="46"/>
    </row>
    <row r="27" spans="1:9" s="27" customFormat="1" ht="11.25" x14ac:dyDescent="0.2">
      <c r="A27" s="36" t="s">
        <v>65</v>
      </c>
      <c r="B27" s="37">
        <v>45701</v>
      </c>
      <c r="C27" s="38" t="s">
        <v>95</v>
      </c>
      <c r="D27" s="50" t="s">
        <v>120</v>
      </c>
      <c r="E27" s="39" t="s">
        <v>66</v>
      </c>
      <c r="F27" s="51" t="s">
        <v>86</v>
      </c>
      <c r="G27" s="52">
        <v>470.99</v>
      </c>
      <c r="H27" s="53"/>
      <c r="I27" s="54"/>
    </row>
    <row r="28" spans="1:9" s="27" customFormat="1" ht="11.25" x14ac:dyDescent="0.2">
      <c r="G28" s="28"/>
      <c r="H28" s="29"/>
    </row>
    <row r="29" spans="1:9" s="35" customFormat="1" ht="11.25" x14ac:dyDescent="0.2">
      <c r="A29" s="30" t="s">
        <v>59</v>
      </c>
      <c r="B29" s="30" t="s">
        <v>2</v>
      </c>
      <c r="C29" s="31" t="s">
        <v>60</v>
      </c>
      <c r="D29" s="31" t="s">
        <v>61</v>
      </c>
      <c r="E29" s="32" t="s">
        <v>62</v>
      </c>
      <c r="F29" s="32" t="s">
        <v>63</v>
      </c>
      <c r="G29" s="33">
        <f>SUM(G30:G33)</f>
        <v>3493619.9800000004</v>
      </c>
      <c r="H29" s="31" t="s">
        <v>64</v>
      </c>
      <c r="I29" s="34"/>
    </row>
    <row r="30" spans="1:9" s="27" customFormat="1" ht="11.25" x14ac:dyDescent="0.2">
      <c r="A30" s="36" t="s">
        <v>65</v>
      </c>
      <c r="B30" s="37">
        <v>45701</v>
      </c>
      <c r="C30" s="55" t="s">
        <v>127</v>
      </c>
      <c r="D30" s="38" t="s">
        <v>123</v>
      </c>
      <c r="E30" s="39" t="s">
        <v>66</v>
      </c>
      <c r="F30" s="39" t="s">
        <v>71</v>
      </c>
      <c r="G30" s="40">
        <v>229</v>
      </c>
      <c r="H30" s="38"/>
    </row>
    <row r="31" spans="1:9" s="27" customFormat="1" ht="11.25" x14ac:dyDescent="0.2">
      <c r="A31" s="36" t="s">
        <v>65</v>
      </c>
      <c r="B31" s="37">
        <v>45701</v>
      </c>
      <c r="C31" s="55" t="s">
        <v>127</v>
      </c>
      <c r="D31" s="38" t="s">
        <v>124</v>
      </c>
      <c r="E31" s="39" t="s">
        <v>66</v>
      </c>
      <c r="F31" s="39" t="s">
        <v>74</v>
      </c>
      <c r="G31" s="40">
        <v>327604.14</v>
      </c>
      <c r="H31" s="38"/>
    </row>
    <row r="32" spans="1:9" s="27" customFormat="1" ht="11.25" x14ac:dyDescent="0.2">
      <c r="A32" s="36" t="s">
        <v>65</v>
      </c>
      <c r="B32" s="37">
        <v>45701</v>
      </c>
      <c r="C32" s="55" t="s">
        <v>127</v>
      </c>
      <c r="D32" s="38" t="s">
        <v>125</v>
      </c>
      <c r="E32" s="39" t="s">
        <v>66</v>
      </c>
      <c r="F32" s="39" t="s">
        <v>82</v>
      </c>
      <c r="G32" s="40">
        <v>3139248.72</v>
      </c>
      <c r="H32" s="38"/>
    </row>
    <row r="33" spans="1:9" s="27" customFormat="1" ht="11.25" x14ac:dyDescent="0.2">
      <c r="A33" s="36" t="s">
        <v>65</v>
      </c>
      <c r="B33" s="37">
        <v>45701</v>
      </c>
      <c r="C33" s="55" t="s">
        <v>127</v>
      </c>
      <c r="D33" s="38" t="s">
        <v>126</v>
      </c>
      <c r="E33" s="39" t="s">
        <v>66</v>
      </c>
      <c r="F33" s="39" t="s">
        <v>83</v>
      </c>
      <c r="G33" s="40">
        <v>26538.12</v>
      </c>
      <c r="H33" s="38"/>
      <c r="I33" s="60"/>
    </row>
    <row r="35" spans="1:9" s="35" customFormat="1" ht="11.25" x14ac:dyDescent="0.2">
      <c r="A35" s="30" t="s">
        <v>59</v>
      </c>
      <c r="B35" s="30" t="s">
        <v>2</v>
      </c>
      <c r="C35" s="31" t="s">
        <v>60</v>
      </c>
      <c r="D35" s="31" t="s">
        <v>61</v>
      </c>
      <c r="E35" s="32" t="s">
        <v>62</v>
      </c>
      <c r="F35" s="32" t="s">
        <v>63</v>
      </c>
      <c r="G35" s="33">
        <f>SUM(G36:G43)</f>
        <v>18292924.670000002</v>
      </c>
      <c r="H35" s="31" t="s">
        <v>64</v>
      </c>
      <c r="I35" s="34"/>
    </row>
    <row r="36" spans="1:9" s="27" customFormat="1" ht="11.25" x14ac:dyDescent="0.2">
      <c r="A36" s="36" t="s">
        <v>65</v>
      </c>
      <c r="B36" s="37">
        <v>45702</v>
      </c>
      <c r="C36" s="55" t="s">
        <v>136</v>
      </c>
      <c r="D36" s="38" t="s">
        <v>128</v>
      </c>
      <c r="E36" s="39" t="s">
        <v>66</v>
      </c>
      <c r="F36" s="39" t="s">
        <v>87</v>
      </c>
      <c r="G36" s="40">
        <v>7619659.8899999997</v>
      </c>
      <c r="H36" s="38"/>
    </row>
    <row r="37" spans="1:9" s="27" customFormat="1" ht="11.25" x14ac:dyDescent="0.2">
      <c r="A37" s="36" t="s">
        <v>65</v>
      </c>
      <c r="B37" s="37">
        <v>45702</v>
      </c>
      <c r="C37" s="55" t="s">
        <v>136</v>
      </c>
      <c r="D37" s="38" t="s">
        <v>129</v>
      </c>
      <c r="E37" s="39" t="s">
        <v>66</v>
      </c>
      <c r="F37" s="39" t="s">
        <v>92</v>
      </c>
      <c r="G37" s="40">
        <v>20585.63</v>
      </c>
      <c r="H37" s="38"/>
    </row>
    <row r="38" spans="1:9" s="27" customFormat="1" ht="11.25" x14ac:dyDescent="0.2">
      <c r="A38" s="36" t="s">
        <v>65</v>
      </c>
      <c r="B38" s="37">
        <v>45702</v>
      </c>
      <c r="C38" s="55" t="s">
        <v>136</v>
      </c>
      <c r="D38" s="38" t="s">
        <v>130</v>
      </c>
      <c r="E38" s="39" t="s">
        <v>66</v>
      </c>
      <c r="F38" s="39" t="s">
        <v>87</v>
      </c>
      <c r="G38" s="40">
        <v>3742.61</v>
      </c>
      <c r="H38" s="38"/>
    </row>
    <row r="39" spans="1:9" s="27" customFormat="1" ht="11.25" x14ac:dyDescent="0.2">
      <c r="A39" s="36" t="s">
        <v>65</v>
      </c>
      <c r="B39" s="37">
        <v>45702</v>
      </c>
      <c r="C39" s="55" t="s">
        <v>136</v>
      </c>
      <c r="D39" s="38" t="s">
        <v>131</v>
      </c>
      <c r="E39" s="39" t="s">
        <v>66</v>
      </c>
      <c r="F39" s="39" t="s">
        <v>91</v>
      </c>
      <c r="G39" s="40">
        <v>2779824.17</v>
      </c>
      <c r="H39" s="38"/>
    </row>
    <row r="40" spans="1:9" s="27" customFormat="1" ht="11.25" x14ac:dyDescent="0.2">
      <c r="A40" s="36" t="s">
        <v>65</v>
      </c>
      <c r="B40" s="37">
        <v>45702</v>
      </c>
      <c r="C40" s="55" t="s">
        <v>136</v>
      </c>
      <c r="D40" s="38" t="s">
        <v>132</v>
      </c>
      <c r="E40" s="39" t="s">
        <v>66</v>
      </c>
      <c r="F40" s="39" t="s">
        <v>91</v>
      </c>
      <c r="G40" s="40">
        <v>5031863.5999999996</v>
      </c>
      <c r="H40" s="38"/>
    </row>
    <row r="41" spans="1:9" s="27" customFormat="1" ht="11.25" x14ac:dyDescent="0.2">
      <c r="A41" s="36" t="s">
        <v>65</v>
      </c>
      <c r="B41" s="37">
        <v>45702</v>
      </c>
      <c r="C41" s="55" t="s">
        <v>136</v>
      </c>
      <c r="D41" s="38" t="s">
        <v>133</v>
      </c>
      <c r="E41" s="39" t="s">
        <v>66</v>
      </c>
      <c r="F41" s="39" t="s">
        <v>92</v>
      </c>
      <c r="G41" s="40">
        <v>52204.18</v>
      </c>
      <c r="H41" s="38"/>
    </row>
    <row r="42" spans="1:9" s="27" customFormat="1" ht="11.25" x14ac:dyDescent="0.2">
      <c r="A42" s="36" t="s">
        <v>65</v>
      </c>
      <c r="B42" s="37">
        <v>45702</v>
      </c>
      <c r="C42" s="55" t="s">
        <v>136</v>
      </c>
      <c r="D42" s="38" t="s">
        <v>134</v>
      </c>
      <c r="E42" s="39" t="s">
        <v>66</v>
      </c>
      <c r="F42" s="39" t="s">
        <v>92</v>
      </c>
      <c r="G42" s="40">
        <v>5220.42</v>
      </c>
      <c r="H42" s="38"/>
    </row>
    <row r="43" spans="1:9" s="27" customFormat="1" ht="11.25" x14ac:dyDescent="0.2">
      <c r="A43" s="36" t="s">
        <v>65</v>
      </c>
      <c r="B43" s="37">
        <v>45702</v>
      </c>
      <c r="C43" s="55" t="s">
        <v>136</v>
      </c>
      <c r="D43" s="38" t="s">
        <v>135</v>
      </c>
      <c r="E43" s="39" t="s">
        <v>66</v>
      </c>
      <c r="F43" s="39" t="s">
        <v>91</v>
      </c>
      <c r="G43" s="40">
        <v>2779824.17</v>
      </c>
      <c r="H43" s="38"/>
    </row>
    <row r="45" spans="1:9" s="35" customFormat="1" ht="11.25" x14ac:dyDescent="0.2">
      <c r="A45" s="30" t="s">
        <v>59</v>
      </c>
      <c r="B45" s="30" t="s">
        <v>2</v>
      </c>
      <c r="C45" s="31" t="s">
        <v>60</v>
      </c>
      <c r="D45" s="31" t="s">
        <v>61</v>
      </c>
      <c r="E45" s="32" t="s">
        <v>62</v>
      </c>
      <c r="F45" s="32" t="s">
        <v>63</v>
      </c>
      <c r="G45" s="33">
        <f>SUM(G46:G49)</f>
        <v>5528457.5600000005</v>
      </c>
      <c r="H45" s="31" t="s">
        <v>64</v>
      </c>
      <c r="I45" s="34"/>
    </row>
    <row r="46" spans="1:9" s="27" customFormat="1" ht="11.25" x14ac:dyDescent="0.2">
      <c r="A46" s="36" t="s">
        <v>65</v>
      </c>
      <c r="B46" s="37">
        <v>45705</v>
      </c>
      <c r="C46" s="55" t="s">
        <v>137</v>
      </c>
      <c r="D46" s="38" t="s">
        <v>138</v>
      </c>
      <c r="E46" s="39" t="s">
        <v>66</v>
      </c>
      <c r="F46" s="51" t="s">
        <v>87</v>
      </c>
      <c r="G46" s="52">
        <v>496593.96</v>
      </c>
      <c r="H46" s="38"/>
      <c r="I46" s="60"/>
    </row>
    <row r="47" spans="1:9" s="27" customFormat="1" ht="11.25" x14ac:dyDescent="0.2">
      <c r="A47" s="36" t="s">
        <v>65</v>
      </c>
      <c r="B47" s="37">
        <v>45705</v>
      </c>
      <c r="C47" s="55" t="s">
        <v>137</v>
      </c>
      <c r="D47" s="38" t="s">
        <v>139</v>
      </c>
      <c r="E47" s="39" t="s">
        <v>66</v>
      </c>
      <c r="F47" s="51" t="s">
        <v>91</v>
      </c>
      <c r="G47" s="52">
        <v>597619.07999999996</v>
      </c>
      <c r="H47" s="38"/>
      <c r="I47" s="60"/>
    </row>
    <row r="48" spans="1:9" s="27" customFormat="1" ht="11.25" x14ac:dyDescent="0.2">
      <c r="A48" s="36" t="s">
        <v>65</v>
      </c>
      <c r="B48" s="37">
        <v>45705</v>
      </c>
      <c r="C48" s="55" t="s">
        <v>137</v>
      </c>
      <c r="D48" s="38" t="s">
        <v>140</v>
      </c>
      <c r="E48" s="39" t="s">
        <v>66</v>
      </c>
      <c r="F48" s="39" t="s">
        <v>91</v>
      </c>
      <c r="G48" s="40">
        <v>2646092.92</v>
      </c>
      <c r="H48" s="38"/>
    </row>
    <row r="49" spans="1:8" s="27" customFormat="1" ht="11.25" x14ac:dyDescent="0.2">
      <c r="A49" s="36" t="s">
        <v>65</v>
      </c>
      <c r="B49" s="37">
        <v>45705</v>
      </c>
      <c r="C49" s="55" t="s">
        <v>137</v>
      </c>
      <c r="D49" s="38" t="s">
        <v>141</v>
      </c>
      <c r="E49" s="39" t="s">
        <v>66</v>
      </c>
      <c r="F49" s="39" t="s">
        <v>91</v>
      </c>
      <c r="G49" s="40">
        <v>1788151.6</v>
      </c>
      <c r="H49" s="38"/>
    </row>
    <row r="51" spans="1:8" s="35" customFormat="1" ht="11.25" x14ac:dyDescent="0.2">
      <c r="A51" s="30" t="s">
        <v>59</v>
      </c>
      <c r="B51" s="30" t="s">
        <v>2</v>
      </c>
      <c r="C51" s="31" t="s">
        <v>60</v>
      </c>
      <c r="D51" s="31" t="s">
        <v>61</v>
      </c>
      <c r="E51" s="32" t="s">
        <v>62</v>
      </c>
      <c r="F51" s="32" t="s">
        <v>63</v>
      </c>
      <c r="G51" s="33">
        <f>SUM(G52:G52)</f>
        <v>333.78</v>
      </c>
      <c r="H51" s="31" t="s">
        <v>64</v>
      </c>
    </row>
    <row r="52" spans="1:8" s="27" customFormat="1" ht="11.25" x14ac:dyDescent="0.2">
      <c r="A52" s="36" t="s">
        <v>65</v>
      </c>
      <c r="B52" s="37">
        <v>45709</v>
      </c>
      <c r="C52" s="55" t="s">
        <v>142</v>
      </c>
      <c r="D52" s="38" t="s">
        <v>143</v>
      </c>
      <c r="E52" s="39" t="s">
        <v>66</v>
      </c>
      <c r="F52" s="39" t="s">
        <v>87</v>
      </c>
      <c r="G52" s="40">
        <v>333.78</v>
      </c>
      <c r="H52" s="38"/>
    </row>
    <row r="54" spans="1:8" s="35" customFormat="1" ht="11.25" x14ac:dyDescent="0.2">
      <c r="A54" s="30" t="s">
        <v>59</v>
      </c>
      <c r="B54" s="30" t="s">
        <v>2</v>
      </c>
      <c r="C54" s="31" t="s">
        <v>60</v>
      </c>
      <c r="D54" s="31" t="s">
        <v>61</v>
      </c>
      <c r="E54" s="32" t="s">
        <v>62</v>
      </c>
      <c r="F54" s="32" t="s">
        <v>63</v>
      </c>
      <c r="G54" s="33">
        <f>SUM(G55:G59)</f>
        <v>324463.94</v>
      </c>
      <c r="H54" s="31" t="s">
        <v>64</v>
      </c>
    </row>
    <row r="55" spans="1:8" s="27" customFormat="1" ht="11.25" x14ac:dyDescent="0.2">
      <c r="A55" s="36" t="s">
        <v>65</v>
      </c>
      <c r="B55" s="37">
        <v>45715</v>
      </c>
      <c r="C55" s="55" t="s">
        <v>144</v>
      </c>
      <c r="D55" s="38" t="s">
        <v>145</v>
      </c>
      <c r="E55" s="39" t="s">
        <v>66</v>
      </c>
      <c r="F55" s="61" t="s">
        <v>87</v>
      </c>
      <c r="G55" s="40">
        <v>4199.28</v>
      </c>
      <c r="H55" s="38"/>
    </row>
    <row r="56" spans="1:8" s="27" customFormat="1" ht="11.25" x14ac:dyDescent="0.2">
      <c r="A56" s="36" t="s">
        <v>65</v>
      </c>
      <c r="B56" s="37">
        <v>45715</v>
      </c>
      <c r="C56" s="55" t="s">
        <v>144</v>
      </c>
      <c r="D56" s="38" t="s">
        <v>146</v>
      </c>
      <c r="E56" s="39" t="s">
        <v>66</v>
      </c>
      <c r="F56" s="61" t="s">
        <v>87</v>
      </c>
      <c r="G56" s="40">
        <v>84800.3</v>
      </c>
      <c r="H56" s="38"/>
    </row>
    <row r="57" spans="1:8" s="27" customFormat="1" ht="11.25" x14ac:dyDescent="0.2">
      <c r="A57" s="36" t="s">
        <v>65</v>
      </c>
      <c r="B57" s="37">
        <v>45715</v>
      </c>
      <c r="C57" s="55" t="s">
        <v>144</v>
      </c>
      <c r="D57" s="38" t="s">
        <v>147</v>
      </c>
      <c r="E57" s="39" t="s">
        <v>66</v>
      </c>
      <c r="F57" s="61" t="s">
        <v>87</v>
      </c>
      <c r="G57" s="40">
        <v>113103.55</v>
      </c>
      <c r="H57" s="38"/>
    </row>
    <row r="58" spans="1:8" s="27" customFormat="1" ht="11.25" x14ac:dyDescent="0.2">
      <c r="A58" s="36" t="s">
        <v>65</v>
      </c>
      <c r="B58" s="37">
        <v>45715</v>
      </c>
      <c r="C58" s="55" t="s">
        <v>144</v>
      </c>
      <c r="D58" s="38" t="s">
        <v>148</v>
      </c>
      <c r="E58" s="39" t="s">
        <v>66</v>
      </c>
      <c r="F58" s="61" t="s">
        <v>87</v>
      </c>
      <c r="G58" s="40">
        <v>73190.77</v>
      </c>
      <c r="H58" s="38"/>
    </row>
    <row r="59" spans="1:8" s="27" customFormat="1" ht="11.25" x14ac:dyDescent="0.2">
      <c r="A59" s="36" t="s">
        <v>65</v>
      </c>
      <c r="B59" s="37">
        <v>45715</v>
      </c>
      <c r="C59" s="55" t="s">
        <v>144</v>
      </c>
      <c r="D59" s="38" t="s">
        <v>149</v>
      </c>
      <c r="E59" s="39" t="s">
        <v>66</v>
      </c>
      <c r="F59" s="61" t="s">
        <v>87</v>
      </c>
      <c r="G59" s="40">
        <v>49170.04</v>
      </c>
      <c r="H59" s="38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CC5-8762-4C38-BF4D-7C83CD5F3C8D}">
  <dimension ref="A1:G68"/>
  <sheetViews>
    <sheetView workbookViewId="0">
      <selection activeCell="E66" sqref="E66"/>
    </sheetView>
  </sheetViews>
  <sheetFormatPr defaultRowHeight="15" x14ac:dyDescent="0.25"/>
  <cols>
    <col min="1" max="1" width="13" customWidth="1"/>
    <col min="2" max="2" width="30.7109375" customWidth="1"/>
    <col min="3" max="3" width="15.28515625" bestFit="1" customWidth="1"/>
    <col min="4" max="4" width="5" style="2" customWidth="1"/>
    <col min="5" max="5" width="36.28515625" customWidth="1"/>
    <col min="6" max="6" width="15.140625" style="2" customWidth="1"/>
    <col min="7" max="7" width="20.710937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C2" s="227">
        <f>SUBTOTAL(9,C3:C78)</f>
        <v>270606514.5</v>
      </c>
    </row>
    <row r="3" spans="1:6" x14ac:dyDescent="0.25">
      <c r="A3" s="23" t="s">
        <v>2</v>
      </c>
      <c r="B3" s="23" t="s">
        <v>3</v>
      </c>
      <c r="C3" s="23" t="s">
        <v>4</v>
      </c>
      <c r="D3" s="22" t="s">
        <v>5</v>
      </c>
      <c r="E3" s="23" t="s">
        <v>6</v>
      </c>
      <c r="F3" s="187" t="s">
        <v>517</v>
      </c>
    </row>
    <row r="4" spans="1:6" x14ac:dyDescent="0.25">
      <c r="A4" s="25" t="s">
        <v>376</v>
      </c>
      <c r="B4" s="25" t="s">
        <v>49</v>
      </c>
      <c r="C4" s="26">
        <v>111.18</v>
      </c>
      <c r="D4" s="24" t="s">
        <v>7</v>
      </c>
      <c r="E4" s="25" t="s">
        <v>8</v>
      </c>
    </row>
    <row r="5" spans="1:6" x14ac:dyDescent="0.25">
      <c r="A5" s="9" t="s">
        <v>376</v>
      </c>
      <c r="B5" s="9" t="s">
        <v>50</v>
      </c>
      <c r="C5" s="10">
        <v>4987406.87</v>
      </c>
      <c r="D5" s="8" t="s">
        <v>16</v>
      </c>
      <c r="E5" s="9" t="s">
        <v>66</v>
      </c>
      <c r="F5" s="8" t="s">
        <v>396</v>
      </c>
    </row>
    <row r="6" spans="1:6" x14ac:dyDescent="0.25">
      <c r="A6" s="9" t="s">
        <v>376</v>
      </c>
      <c r="B6" s="9" t="s">
        <v>50</v>
      </c>
      <c r="C6" s="10">
        <v>12139972.630000001</v>
      </c>
      <c r="D6" s="8" t="s">
        <v>16</v>
      </c>
      <c r="E6" s="9" t="s">
        <v>66</v>
      </c>
      <c r="F6" s="8" t="s">
        <v>395</v>
      </c>
    </row>
    <row r="7" spans="1:6" x14ac:dyDescent="0.25">
      <c r="A7" s="16" t="s">
        <v>376</v>
      </c>
      <c r="B7" s="16" t="s">
        <v>20</v>
      </c>
      <c r="C7" s="17">
        <v>17127268.32</v>
      </c>
      <c r="D7" s="15" t="s">
        <v>7</v>
      </c>
      <c r="E7" s="16" t="s">
        <v>20</v>
      </c>
    </row>
    <row r="8" spans="1:6" x14ac:dyDescent="0.25">
      <c r="A8" s="6" t="s">
        <v>377</v>
      </c>
      <c r="B8" s="6" t="s">
        <v>11</v>
      </c>
      <c r="C8" s="7">
        <v>480.27</v>
      </c>
      <c r="D8" s="5" t="s">
        <v>7</v>
      </c>
      <c r="E8" s="6" t="s">
        <v>42</v>
      </c>
    </row>
    <row r="9" spans="1:6" x14ac:dyDescent="0.25">
      <c r="A9" s="6" t="s">
        <v>377</v>
      </c>
      <c r="B9" s="6" t="s">
        <v>13</v>
      </c>
      <c r="C9" s="7">
        <v>970971.61</v>
      </c>
      <c r="D9" s="5" t="s">
        <v>7</v>
      </c>
      <c r="E9" s="6" t="s">
        <v>42</v>
      </c>
    </row>
    <row r="10" spans="1:6" x14ac:dyDescent="0.25">
      <c r="A10" s="6" t="s">
        <v>377</v>
      </c>
      <c r="B10" s="6" t="s">
        <v>13</v>
      </c>
      <c r="C10" s="7">
        <v>2257223.4</v>
      </c>
      <c r="D10" s="5" t="s">
        <v>7</v>
      </c>
      <c r="E10" s="6" t="s">
        <v>42</v>
      </c>
    </row>
    <row r="11" spans="1:6" x14ac:dyDescent="0.25">
      <c r="A11" s="6" t="s">
        <v>377</v>
      </c>
      <c r="B11" s="6" t="s">
        <v>13</v>
      </c>
      <c r="C11" s="7">
        <v>25914802.399999999</v>
      </c>
      <c r="D11" s="5" t="s">
        <v>7</v>
      </c>
      <c r="E11" s="6" t="s">
        <v>42</v>
      </c>
    </row>
    <row r="12" spans="1:6" x14ac:dyDescent="0.25">
      <c r="A12" s="6" t="s">
        <v>377</v>
      </c>
      <c r="B12" s="6" t="s">
        <v>13</v>
      </c>
      <c r="C12" s="7">
        <v>11423.16</v>
      </c>
      <c r="D12" s="5" t="s">
        <v>7</v>
      </c>
      <c r="E12" s="6" t="s">
        <v>42</v>
      </c>
    </row>
    <row r="13" spans="1:6" x14ac:dyDescent="0.25">
      <c r="A13" s="11" t="s">
        <v>377</v>
      </c>
      <c r="B13" s="11" t="s">
        <v>14</v>
      </c>
      <c r="C13" s="13">
        <v>26118.74</v>
      </c>
      <c r="D13" s="12" t="s">
        <v>7</v>
      </c>
      <c r="E13" s="11" t="s">
        <v>43</v>
      </c>
    </row>
    <row r="14" spans="1:6" x14ac:dyDescent="0.25">
      <c r="A14" s="6" t="s">
        <v>377</v>
      </c>
      <c r="B14" s="6" t="s">
        <v>14</v>
      </c>
      <c r="C14" s="7">
        <v>15152.8</v>
      </c>
      <c r="D14" s="5" t="s">
        <v>7</v>
      </c>
      <c r="E14" s="6" t="s">
        <v>42</v>
      </c>
    </row>
    <row r="15" spans="1:6" x14ac:dyDescent="0.25">
      <c r="A15" s="11" t="s">
        <v>377</v>
      </c>
      <c r="B15" s="11" t="s">
        <v>15</v>
      </c>
      <c r="C15" s="13">
        <v>26118.74</v>
      </c>
      <c r="D15" s="12" t="s">
        <v>16</v>
      </c>
      <c r="E15" s="11" t="s">
        <v>43</v>
      </c>
    </row>
    <row r="16" spans="1:6" x14ac:dyDescent="0.25">
      <c r="A16" s="9" t="s">
        <v>377</v>
      </c>
      <c r="B16" s="9" t="s">
        <v>50</v>
      </c>
      <c r="C16" s="10">
        <v>23448005.870000001</v>
      </c>
      <c r="D16" s="8" t="s">
        <v>16</v>
      </c>
      <c r="E16" s="9" t="s">
        <v>66</v>
      </c>
      <c r="F16" s="8" t="s">
        <v>388</v>
      </c>
    </row>
    <row r="17" spans="1:6" x14ac:dyDescent="0.25">
      <c r="A17" s="16" t="s">
        <v>377</v>
      </c>
      <c r="B17" s="16" t="s">
        <v>17</v>
      </c>
      <c r="C17" s="17">
        <v>5722047.7699999996</v>
      </c>
      <c r="D17" s="15" t="s">
        <v>16</v>
      </c>
      <c r="E17" s="16" t="s">
        <v>44</v>
      </c>
    </row>
    <row r="18" spans="1:6" x14ac:dyDescent="0.25">
      <c r="A18" t="s">
        <v>378</v>
      </c>
      <c r="B18" t="s">
        <v>22</v>
      </c>
      <c r="C18" s="1">
        <v>2548.9299999999998</v>
      </c>
      <c r="D18" s="2" t="s">
        <v>16</v>
      </c>
      <c r="E18" t="s">
        <v>397</v>
      </c>
    </row>
    <row r="19" spans="1:6" x14ac:dyDescent="0.25">
      <c r="A19" s="16" t="s">
        <v>378</v>
      </c>
      <c r="B19" s="16" t="s">
        <v>20</v>
      </c>
      <c r="C19" s="17">
        <v>2548.9299999999998</v>
      </c>
      <c r="D19" s="15" t="s">
        <v>7</v>
      </c>
      <c r="E19" s="16" t="s">
        <v>20</v>
      </c>
    </row>
    <row r="20" spans="1:6" x14ac:dyDescent="0.25">
      <c r="A20" s="9" t="s">
        <v>379</v>
      </c>
      <c r="B20" s="9" t="s">
        <v>50</v>
      </c>
      <c r="C20" s="10">
        <v>73816.17</v>
      </c>
      <c r="D20" s="8" t="s">
        <v>16</v>
      </c>
      <c r="E20" s="9" t="s">
        <v>66</v>
      </c>
      <c r="F20" s="8" t="s">
        <v>394</v>
      </c>
    </row>
    <row r="21" spans="1:6" x14ac:dyDescent="0.25">
      <c r="A21" s="16" t="s">
        <v>379</v>
      </c>
      <c r="B21" s="16" t="s">
        <v>20</v>
      </c>
      <c r="C21" s="17">
        <v>73816.17</v>
      </c>
      <c r="D21" s="15" t="s">
        <v>7</v>
      </c>
      <c r="E21" s="16" t="s">
        <v>20</v>
      </c>
    </row>
    <row r="22" spans="1:6" x14ac:dyDescent="0.25">
      <c r="A22" s="6" t="s">
        <v>380</v>
      </c>
      <c r="B22" s="6" t="s">
        <v>10</v>
      </c>
      <c r="C22" s="7">
        <v>513105.27</v>
      </c>
      <c r="D22" s="5" t="s">
        <v>7</v>
      </c>
      <c r="E22" s="6" t="s">
        <v>42</v>
      </c>
    </row>
    <row r="23" spans="1:6" x14ac:dyDescent="0.25">
      <c r="A23" s="6" t="s">
        <v>380</v>
      </c>
      <c r="B23" s="6" t="s">
        <v>10</v>
      </c>
      <c r="C23" s="7">
        <v>347235.51</v>
      </c>
      <c r="D23" s="5" t="s">
        <v>7</v>
      </c>
      <c r="E23" s="6" t="s">
        <v>42</v>
      </c>
    </row>
    <row r="24" spans="1:6" x14ac:dyDescent="0.25">
      <c r="A24" s="6" t="s">
        <v>380</v>
      </c>
      <c r="B24" s="6" t="s">
        <v>12</v>
      </c>
      <c r="C24" s="7">
        <v>2663359.58</v>
      </c>
      <c r="D24" s="5" t="s">
        <v>7</v>
      </c>
      <c r="E24" s="6" t="s">
        <v>42</v>
      </c>
    </row>
    <row r="25" spans="1:6" x14ac:dyDescent="0.25">
      <c r="A25" s="6" t="s">
        <v>380</v>
      </c>
      <c r="B25" s="6" t="s">
        <v>12</v>
      </c>
      <c r="C25" s="7">
        <v>1605970.86</v>
      </c>
      <c r="D25" s="5" t="s">
        <v>7</v>
      </c>
      <c r="E25" s="6" t="s">
        <v>42</v>
      </c>
    </row>
    <row r="26" spans="1:6" x14ac:dyDescent="0.25">
      <c r="A26" s="16" t="s">
        <v>380</v>
      </c>
      <c r="B26" s="16" t="s">
        <v>17</v>
      </c>
      <c r="C26" s="17">
        <v>5129671.22</v>
      </c>
      <c r="D26" s="15" t="s">
        <v>16</v>
      </c>
      <c r="E26" s="16" t="s">
        <v>44</v>
      </c>
    </row>
    <row r="27" spans="1:6" x14ac:dyDescent="0.25">
      <c r="A27" s="6" t="s">
        <v>381</v>
      </c>
      <c r="B27" s="6" t="s">
        <v>11</v>
      </c>
      <c r="C27" s="7">
        <v>49</v>
      </c>
      <c r="D27" s="5" t="s">
        <v>7</v>
      </c>
      <c r="E27" s="6" t="s">
        <v>42</v>
      </c>
    </row>
    <row r="28" spans="1:6" x14ac:dyDescent="0.25">
      <c r="A28" s="6" t="s">
        <v>381</v>
      </c>
      <c r="B28" s="6" t="s">
        <v>13</v>
      </c>
      <c r="C28" s="7">
        <v>208080.3</v>
      </c>
      <c r="D28" s="5" t="s">
        <v>7</v>
      </c>
      <c r="E28" s="6" t="s">
        <v>42</v>
      </c>
    </row>
    <row r="29" spans="1:6" x14ac:dyDescent="0.25">
      <c r="A29" s="6" t="s">
        <v>381</v>
      </c>
      <c r="B29" s="6" t="s">
        <v>13</v>
      </c>
      <c r="C29" s="7">
        <v>483725.54</v>
      </c>
      <c r="D29" s="5" t="s">
        <v>7</v>
      </c>
      <c r="E29" s="6" t="s">
        <v>42</v>
      </c>
    </row>
    <row r="30" spans="1:6" x14ac:dyDescent="0.25">
      <c r="A30" s="6" t="s">
        <v>381</v>
      </c>
      <c r="B30" s="6" t="s">
        <v>13</v>
      </c>
      <c r="C30" s="7">
        <v>5579351.6600000001</v>
      </c>
      <c r="D30" s="5" t="s">
        <v>7</v>
      </c>
      <c r="E30" s="6" t="s">
        <v>42</v>
      </c>
    </row>
    <row r="31" spans="1:6" x14ac:dyDescent="0.25">
      <c r="A31" s="6" t="s">
        <v>381</v>
      </c>
      <c r="B31" s="6" t="s">
        <v>13</v>
      </c>
      <c r="C31" s="7">
        <v>2447.9699999999998</v>
      </c>
      <c r="D31" s="5" t="s">
        <v>7</v>
      </c>
      <c r="E31" s="6" t="s">
        <v>42</v>
      </c>
    </row>
    <row r="32" spans="1:6" x14ac:dyDescent="0.25">
      <c r="A32" s="11" t="s">
        <v>381</v>
      </c>
      <c r="B32" s="11" t="s">
        <v>14</v>
      </c>
      <c r="C32" s="13">
        <v>11434.81</v>
      </c>
      <c r="D32" s="12" t="s">
        <v>7</v>
      </c>
      <c r="E32" s="11" t="s">
        <v>43</v>
      </c>
    </row>
    <row r="33" spans="1:7" x14ac:dyDescent="0.25">
      <c r="A33" s="6" t="s">
        <v>381</v>
      </c>
      <c r="B33" s="6" t="s">
        <v>14</v>
      </c>
      <c r="C33" s="7">
        <v>6633.91</v>
      </c>
      <c r="D33" s="5" t="s">
        <v>7</v>
      </c>
      <c r="E33" s="6" t="s">
        <v>42</v>
      </c>
    </row>
    <row r="34" spans="1:7" x14ac:dyDescent="0.25">
      <c r="A34" s="11" t="s">
        <v>381</v>
      </c>
      <c r="B34" s="11" t="s">
        <v>15</v>
      </c>
      <c r="C34" s="13">
        <v>11434.81</v>
      </c>
      <c r="D34" s="12" t="s">
        <v>16</v>
      </c>
      <c r="E34" s="11" t="s">
        <v>43</v>
      </c>
    </row>
    <row r="35" spans="1:7" x14ac:dyDescent="0.25">
      <c r="A35" s="9" t="s">
        <v>381</v>
      </c>
      <c r="B35" s="9" t="s">
        <v>26</v>
      </c>
      <c r="C35" s="10">
        <v>333.78</v>
      </c>
      <c r="D35" s="8" t="s">
        <v>16</v>
      </c>
      <c r="E35" s="9" t="s">
        <v>27</v>
      </c>
      <c r="F35" s="8" t="s">
        <v>251</v>
      </c>
    </row>
    <row r="36" spans="1:7" x14ac:dyDescent="0.25">
      <c r="A36" s="9" t="s">
        <v>381</v>
      </c>
      <c r="B36" s="9" t="s">
        <v>26</v>
      </c>
      <c r="C36" s="10">
        <v>333.78</v>
      </c>
      <c r="D36" s="8" t="s">
        <v>16</v>
      </c>
      <c r="E36" s="9" t="s">
        <v>27</v>
      </c>
      <c r="F36" s="8" t="s">
        <v>253</v>
      </c>
    </row>
    <row r="37" spans="1:7" x14ac:dyDescent="0.25">
      <c r="A37" s="16" t="s">
        <v>381</v>
      </c>
      <c r="B37" s="16" t="s">
        <v>17</v>
      </c>
      <c r="C37" s="17">
        <v>6279620.8200000003</v>
      </c>
      <c r="D37" s="15" t="s">
        <v>16</v>
      </c>
      <c r="E37" s="16" t="s">
        <v>44</v>
      </c>
    </row>
    <row r="38" spans="1:7" x14ac:dyDescent="0.25">
      <c r="A38" s="6" t="s">
        <v>382</v>
      </c>
      <c r="B38" s="6" t="s">
        <v>10</v>
      </c>
      <c r="C38" s="7">
        <v>1176171.19</v>
      </c>
      <c r="D38" s="5" t="s">
        <v>7</v>
      </c>
      <c r="E38" s="6" t="s">
        <v>42</v>
      </c>
    </row>
    <row r="39" spans="1:7" x14ac:dyDescent="0.25">
      <c r="A39" s="6" t="s">
        <v>382</v>
      </c>
      <c r="B39" s="6" t="s">
        <v>12</v>
      </c>
      <c r="C39" s="7">
        <v>7632815.7400000002</v>
      </c>
      <c r="D39" s="5" t="s">
        <v>7</v>
      </c>
      <c r="E39" s="6" t="s">
        <v>42</v>
      </c>
    </row>
    <row r="40" spans="1:7" x14ac:dyDescent="0.25">
      <c r="A40" s="16" t="s">
        <v>382</v>
      </c>
      <c r="B40" s="16" t="s">
        <v>17</v>
      </c>
      <c r="C40" s="17">
        <v>8808986.9299999997</v>
      </c>
      <c r="D40" s="15" t="s">
        <v>16</v>
      </c>
      <c r="E40" s="16" t="s">
        <v>44</v>
      </c>
    </row>
    <row r="41" spans="1:7" x14ac:dyDescent="0.25">
      <c r="A41" s="9" t="s">
        <v>383</v>
      </c>
      <c r="B41" s="9" t="s">
        <v>26</v>
      </c>
      <c r="C41" s="10">
        <v>333.78</v>
      </c>
      <c r="D41" s="8" t="s">
        <v>16</v>
      </c>
      <c r="E41" s="9" t="s">
        <v>27</v>
      </c>
      <c r="F41" s="8" t="s">
        <v>391</v>
      </c>
      <c r="G41" s="9" t="s">
        <v>390</v>
      </c>
    </row>
    <row r="42" spans="1:7" x14ac:dyDescent="0.25">
      <c r="A42" s="9" t="s">
        <v>383</v>
      </c>
      <c r="B42" s="9" t="s">
        <v>26</v>
      </c>
      <c r="C42" s="10">
        <v>333.78</v>
      </c>
      <c r="D42" s="8" t="s">
        <v>16</v>
      </c>
      <c r="E42" s="9" t="s">
        <v>27</v>
      </c>
      <c r="F42" s="8" t="s">
        <v>392</v>
      </c>
      <c r="G42" s="9" t="s">
        <v>390</v>
      </c>
    </row>
    <row r="43" spans="1:7" x14ac:dyDescent="0.25">
      <c r="A43" s="16" t="s">
        <v>383</v>
      </c>
      <c r="B43" s="16" t="s">
        <v>20</v>
      </c>
      <c r="C43" s="17">
        <v>667.56</v>
      </c>
      <c r="D43" s="15" t="s">
        <v>7</v>
      </c>
      <c r="E43" s="16" t="s">
        <v>20</v>
      </c>
    </row>
    <row r="44" spans="1:7" x14ac:dyDescent="0.25">
      <c r="A44" t="s">
        <v>384</v>
      </c>
      <c r="B44" t="s">
        <v>22</v>
      </c>
      <c r="C44" s="1">
        <v>32564763.649999999</v>
      </c>
      <c r="D44" s="2" t="s">
        <v>16</v>
      </c>
      <c r="E44" t="s">
        <v>397</v>
      </c>
    </row>
    <row r="45" spans="1:7" x14ac:dyDescent="0.25">
      <c r="A45" t="s">
        <v>384</v>
      </c>
      <c r="B45" t="s">
        <v>22</v>
      </c>
      <c r="C45" s="1">
        <v>544599.56000000006</v>
      </c>
      <c r="D45" s="2" t="s">
        <v>16</v>
      </c>
      <c r="E45" t="s">
        <v>397</v>
      </c>
    </row>
    <row r="46" spans="1:7" x14ac:dyDescent="0.25">
      <c r="A46" t="s">
        <v>384</v>
      </c>
      <c r="B46" t="s">
        <v>22</v>
      </c>
      <c r="C46" s="1">
        <v>284425.26</v>
      </c>
      <c r="D46" s="2" t="s">
        <v>16</v>
      </c>
      <c r="E46" t="s">
        <v>397</v>
      </c>
    </row>
    <row r="47" spans="1:7" x14ac:dyDescent="0.25">
      <c r="A47" t="s">
        <v>384</v>
      </c>
      <c r="B47" t="s">
        <v>22</v>
      </c>
      <c r="C47" s="1">
        <v>694.48</v>
      </c>
      <c r="D47" s="2" t="s">
        <v>16</v>
      </c>
      <c r="E47" t="s">
        <v>397</v>
      </c>
    </row>
    <row r="48" spans="1:7" x14ac:dyDescent="0.25">
      <c r="A48" t="s">
        <v>384</v>
      </c>
      <c r="B48" t="s">
        <v>22</v>
      </c>
      <c r="C48" s="1">
        <v>14605.34</v>
      </c>
      <c r="D48" s="2" t="s">
        <v>16</v>
      </c>
      <c r="E48" t="s">
        <v>397</v>
      </c>
    </row>
    <row r="49" spans="1:6" x14ac:dyDescent="0.25">
      <c r="A49" t="s">
        <v>384</v>
      </c>
      <c r="B49" t="s">
        <v>22</v>
      </c>
      <c r="C49" s="1">
        <v>548540.88</v>
      </c>
      <c r="D49" s="2" t="s">
        <v>16</v>
      </c>
      <c r="E49" t="s">
        <v>397</v>
      </c>
    </row>
    <row r="50" spans="1:6" x14ac:dyDescent="0.25">
      <c r="A50" t="s">
        <v>384</v>
      </c>
      <c r="B50" t="s">
        <v>37</v>
      </c>
      <c r="C50" s="1">
        <v>17662.03</v>
      </c>
      <c r="D50" s="2" t="s">
        <v>16</v>
      </c>
      <c r="E50" t="s">
        <v>397</v>
      </c>
    </row>
    <row r="51" spans="1:6" x14ac:dyDescent="0.25">
      <c r="A51" s="9" t="s">
        <v>384</v>
      </c>
      <c r="B51" s="9" t="s">
        <v>50</v>
      </c>
      <c r="C51" s="10">
        <v>320307.99</v>
      </c>
      <c r="D51" s="8" t="s">
        <v>16</v>
      </c>
      <c r="E51" s="9" t="s">
        <v>66</v>
      </c>
      <c r="F51" s="8" t="s">
        <v>393</v>
      </c>
    </row>
    <row r="52" spans="1:6" x14ac:dyDescent="0.25">
      <c r="A52" s="16" t="s">
        <v>384</v>
      </c>
      <c r="B52" s="16" t="s">
        <v>20</v>
      </c>
      <c r="C52" s="17">
        <v>34295599.189999998</v>
      </c>
      <c r="D52" s="15" t="s">
        <v>7</v>
      </c>
      <c r="E52" s="16" t="s">
        <v>20</v>
      </c>
    </row>
    <row r="53" spans="1:6" x14ac:dyDescent="0.25">
      <c r="A53" s="6" t="s">
        <v>385</v>
      </c>
      <c r="B53" s="6" t="s">
        <v>10</v>
      </c>
      <c r="C53" s="7">
        <v>2182854.54</v>
      </c>
      <c r="D53" s="5" t="s">
        <v>7</v>
      </c>
      <c r="E53" s="6" t="s">
        <v>42</v>
      </c>
    </row>
    <row r="54" spans="1:6" x14ac:dyDescent="0.25">
      <c r="A54" s="6" t="s">
        <v>385</v>
      </c>
      <c r="B54" s="6" t="s">
        <v>12</v>
      </c>
      <c r="C54" s="7">
        <v>3007820.31</v>
      </c>
      <c r="D54" s="5" t="s">
        <v>7</v>
      </c>
      <c r="E54" s="6" t="s">
        <v>42</v>
      </c>
    </row>
    <row r="55" spans="1:6" x14ac:dyDescent="0.25">
      <c r="A55" s="6" t="s">
        <v>385</v>
      </c>
      <c r="B55" s="6" t="s">
        <v>11</v>
      </c>
      <c r="C55" s="7">
        <v>111.16</v>
      </c>
      <c r="D55" s="5" t="s">
        <v>7</v>
      </c>
      <c r="E55" s="6" t="s">
        <v>42</v>
      </c>
    </row>
    <row r="56" spans="1:6" x14ac:dyDescent="0.25">
      <c r="A56" s="6" t="s">
        <v>385</v>
      </c>
      <c r="B56" s="6" t="s">
        <v>13</v>
      </c>
      <c r="C56" s="7">
        <v>990875.33</v>
      </c>
      <c r="D56" s="5" t="s">
        <v>7</v>
      </c>
      <c r="E56" s="6" t="s">
        <v>42</v>
      </c>
    </row>
    <row r="57" spans="1:6" x14ac:dyDescent="0.25">
      <c r="A57" s="6" t="s">
        <v>385</v>
      </c>
      <c r="B57" s="6" t="s">
        <v>13</v>
      </c>
      <c r="C57" s="7">
        <v>2303493.62</v>
      </c>
      <c r="D57" s="5" t="s">
        <v>7</v>
      </c>
      <c r="E57" s="6" t="s">
        <v>42</v>
      </c>
    </row>
    <row r="58" spans="1:6" x14ac:dyDescent="0.25">
      <c r="A58" s="6" t="s">
        <v>385</v>
      </c>
      <c r="B58" s="6" t="s">
        <v>13</v>
      </c>
      <c r="C58" s="7">
        <v>25866030.559999999</v>
      </c>
      <c r="D58" s="5" t="s">
        <v>7</v>
      </c>
      <c r="E58" s="6" t="s">
        <v>42</v>
      </c>
    </row>
    <row r="59" spans="1:6" x14ac:dyDescent="0.25">
      <c r="A59" s="6" t="s">
        <v>385</v>
      </c>
      <c r="B59" s="6" t="s">
        <v>13</v>
      </c>
      <c r="C59" s="7">
        <v>11657.34</v>
      </c>
      <c r="D59" s="5" t="s">
        <v>7</v>
      </c>
      <c r="E59" s="6" t="s">
        <v>42</v>
      </c>
    </row>
    <row r="60" spans="1:6" x14ac:dyDescent="0.25">
      <c r="A60" s="11" t="s">
        <v>385</v>
      </c>
      <c r="B60" s="11" t="s">
        <v>14</v>
      </c>
      <c r="C60" s="13">
        <v>8764.56</v>
      </c>
      <c r="D60" s="12" t="s">
        <v>7</v>
      </c>
      <c r="E60" s="11" t="s">
        <v>43</v>
      </c>
    </row>
    <row r="61" spans="1:6" x14ac:dyDescent="0.25">
      <c r="A61" s="6" t="s">
        <v>385</v>
      </c>
      <c r="B61" s="6" t="s">
        <v>14</v>
      </c>
      <c r="C61" s="7">
        <v>5084.76</v>
      </c>
      <c r="D61" s="5" t="s">
        <v>7</v>
      </c>
      <c r="E61" s="6" t="s">
        <v>42</v>
      </c>
    </row>
    <row r="62" spans="1:6" x14ac:dyDescent="0.25">
      <c r="A62" s="11" t="s">
        <v>385</v>
      </c>
      <c r="B62" s="11" t="s">
        <v>15</v>
      </c>
      <c r="C62" s="13">
        <v>8764.56</v>
      </c>
      <c r="D62" s="12" t="s">
        <v>16</v>
      </c>
      <c r="E62" s="11" t="s">
        <v>43</v>
      </c>
    </row>
    <row r="63" spans="1:6" x14ac:dyDescent="0.25">
      <c r="A63" t="s">
        <v>385</v>
      </c>
      <c r="B63" t="s">
        <v>37</v>
      </c>
      <c r="C63" s="1">
        <v>10029.56</v>
      </c>
      <c r="D63" s="2" t="s">
        <v>16</v>
      </c>
      <c r="E63" t="s">
        <v>37</v>
      </c>
    </row>
    <row r="64" spans="1:6" x14ac:dyDescent="0.25">
      <c r="A64" t="s">
        <v>385</v>
      </c>
      <c r="B64" t="s">
        <v>22</v>
      </c>
      <c r="C64" s="1">
        <v>3047.41</v>
      </c>
      <c r="D64" s="2" t="s">
        <v>16</v>
      </c>
      <c r="E64" t="s">
        <v>397</v>
      </c>
    </row>
    <row r="65" spans="1:6" x14ac:dyDescent="0.25">
      <c r="A65" s="9" t="s">
        <v>385</v>
      </c>
      <c r="B65" s="9" t="s">
        <v>50</v>
      </c>
      <c r="C65" s="10">
        <v>333.78</v>
      </c>
      <c r="D65" s="8" t="s">
        <v>16</v>
      </c>
      <c r="E65" s="9" t="s">
        <v>66</v>
      </c>
      <c r="F65" s="188" t="s">
        <v>325</v>
      </c>
    </row>
    <row r="66" spans="1:6" x14ac:dyDescent="0.25">
      <c r="A66" s="19" t="s">
        <v>385</v>
      </c>
      <c r="B66" s="19" t="s">
        <v>24</v>
      </c>
      <c r="C66" s="20">
        <v>10.47</v>
      </c>
      <c r="D66" s="18" t="s">
        <v>16</v>
      </c>
      <c r="E66" s="19" t="s">
        <v>45</v>
      </c>
    </row>
    <row r="67" spans="1:6" x14ac:dyDescent="0.25">
      <c r="A67" s="19" t="s">
        <v>385</v>
      </c>
      <c r="B67" s="19" t="s">
        <v>24</v>
      </c>
      <c r="C67" s="20">
        <v>20.05</v>
      </c>
      <c r="D67" s="18" t="s">
        <v>16</v>
      </c>
      <c r="E67" s="19" t="s">
        <v>45</v>
      </c>
    </row>
    <row r="68" spans="1:6" x14ac:dyDescent="0.25">
      <c r="A68" s="16" t="s">
        <v>385</v>
      </c>
      <c r="B68" s="16" t="s">
        <v>17</v>
      </c>
      <c r="C68" s="17">
        <v>34354486.350000001</v>
      </c>
      <c r="D68" s="15" t="s">
        <v>16</v>
      </c>
      <c r="E68" s="16" t="s">
        <v>44</v>
      </c>
    </row>
  </sheetData>
  <autoFilter ref="A3:F68" xr:uid="{06113CC5-8762-4C38-BF4D-7C83CD5F3C8D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8569-D4DA-4727-A3D9-BFCB57E3C660}">
  <dimension ref="B2:H52"/>
  <sheetViews>
    <sheetView zoomScaleNormal="100" workbookViewId="0">
      <selection activeCell="F19" sqref="F19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7" customWidth="1"/>
    <col min="6" max="6" width="21.28515625" style="62" bestFit="1" customWidth="1"/>
    <col min="7" max="7" width="5.5703125" style="62" customWidth="1"/>
    <col min="8" max="8" width="20.5703125" style="62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8" x14ac:dyDescent="0.25">
      <c r="B2" s="309" t="s">
        <v>620</v>
      </c>
      <c r="C2" s="309"/>
      <c r="D2" s="309"/>
      <c r="E2" s="309"/>
      <c r="F2" s="309"/>
    </row>
    <row r="3" spans="2:8" ht="15.75" thickBot="1" x14ac:dyDescent="0.3">
      <c r="B3" s="98"/>
      <c r="C3" s="98"/>
      <c r="D3" s="98"/>
      <c r="E3" s="99"/>
      <c r="F3" s="98"/>
    </row>
    <row r="4" spans="2:8" ht="15.75" thickBot="1" x14ac:dyDescent="0.3">
      <c r="B4" s="100" t="s">
        <v>401</v>
      </c>
      <c r="C4" s="101"/>
      <c r="D4" s="101"/>
      <c r="E4" s="102" t="s">
        <v>402</v>
      </c>
      <c r="F4" s="103" t="s">
        <v>403</v>
      </c>
    </row>
    <row r="5" spans="2:8" x14ac:dyDescent="0.25">
      <c r="B5" s="310" t="s">
        <v>404</v>
      </c>
      <c r="C5" s="311"/>
      <c r="D5" s="311"/>
      <c r="E5" s="105">
        <v>73189.579999999987</v>
      </c>
      <c r="F5" s="106">
        <f>E5+'Saldos - 02-2025'!F5</f>
        <v>199764.86</v>
      </c>
    </row>
    <row r="6" spans="2:8" x14ac:dyDescent="0.25">
      <c r="B6" s="303" t="s">
        <v>405</v>
      </c>
      <c r="C6" s="304"/>
      <c r="D6" s="304"/>
      <c r="E6" s="107">
        <v>0</v>
      </c>
      <c r="F6" s="106">
        <f>E6+'Saldos - 02-2025'!F6</f>
        <v>1477881.77</v>
      </c>
    </row>
    <row r="7" spans="2:8" x14ac:dyDescent="0.25">
      <c r="B7" s="303" t="s">
        <v>406</v>
      </c>
      <c r="C7" s="304"/>
      <c r="D7" s="304"/>
      <c r="E7" s="107">
        <v>64600082.889999986</v>
      </c>
      <c r="F7" s="106">
        <f>E7+'Saldos - 02-2025'!F7</f>
        <v>236223872.94999999</v>
      </c>
    </row>
    <row r="8" spans="2:8" x14ac:dyDescent="0.25">
      <c r="B8" s="303" t="s">
        <v>407</v>
      </c>
      <c r="C8" s="304"/>
      <c r="D8" s="304"/>
      <c r="E8" s="107">
        <v>14909966.49</v>
      </c>
      <c r="F8" s="106">
        <f>E8+'Saldos - 02-2025'!F8</f>
        <v>44506907.580000006</v>
      </c>
    </row>
    <row r="9" spans="2:8" x14ac:dyDescent="0.25">
      <c r="B9" s="303" t="s">
        <v>408</v>
      </c>
      <c r="C9" s="304"/>
      <c r="D9" s="304"/>
      <c r="E9" s="107">
        <v>4219366.51</v>
      </c>
      <c r="F9" s="106">
        <f>E9+'Saldos - 02-2025'!F9</f>
        <v>5975385.4399999995</v>
      </c>
    </row>
    <row r="10" spans="2:8" x14ac:dyDescent="0.25">
      <c r="B10" s="303" t="s">
        <v>409</v>
      </c>
      <c r="C10" s="304"/>
      <c r="D10" s="304"/>
      <c r="E10" s="107">
        <v>0</v>
      </c>
      <c r="F10" s="106">
        <f>E10+'Saldos - 02-2025'!F10</f>
        <v>125706.44</v>
      </c>
    </row>
    <row r="11" spans="2:8" x14ac:dyDescent="0.25">
      <c r="B11" s="303" t="s">
        <v>410</v>
      </c>
      <c r="C11" s="304"/>
      <c r="D11" s="304"/>
      <c r="E11" s="107">
        <v>640.42999999999995</v>
      </c>
      <c r="F11" s="106">
        <f>E11+'Saldos - 02-2025'!F11</f>
        <v>3416.47</v>
      </c>
    </row>
    <row r="12" spans="2:8" x14ac:dyDescent="0.25">
      <c r="B12" s="305" t="s">
        <v>411</v>
      </c>
      <c r="C12" s="306"/>
      <c r="D12" s="306"/>
      <c r="E12" s="109">
        <v>111.18</v>
      </c>
      <c r="F12" s="110">
        <f>E12+'Saldos - 02-2025'!F12</f>
        <v>222.36</v>
      </c>
    </row>
    <row r="13" spans="2:8" ht="15.75" thickBot="1" x14ac:dyDescent="0.3">
      <c r="B13" s="307" t="s">
        <v>412</v>
      </c>
      <c r="C13" s="308"/>
      <c r="D13" s="308"/>
      <c r="E13" s="112">
        <v>51499900.170000002</v>
      </c>
      <c r="F13" s="113">
        <f>E13+'Saldos - 02-2025'!F13</f>
        <v>175755474.06</v>
      </c>
    </row>
    <row r="14" spans="2:8" ht="15.75" thickBot="1" x14ac:dyDescent="0.3">
      <c r="B14" s="301" t="s">
        <v>413</v>
      </c>
      <c r="C14" s="302"/>
      <c r="D14" s="302"/>
      <c r="E14" s="102">
        <f>SUM(E5:E13)</f>
        <v>135303257.25</v>
      </c>
      <c r="F14" s="102">
        <f>SUM(F5:F13)</f>
        <v>464268631.93000001</v>
      </c>
      <c r="H14" s="125"/>
    </row>
    <row r="15" spans="2:8" x14ac:dyDescent="0.25">
      <c r="B15" s="295" t="s">
        <v>414</v>
      </c>
      <c r="C15" s="296"/>
      <c r="D15" s="296"/>
      <c r="E15" s="114">
        <v>-46318.11</v>
      </c>
      <c r="F15" s="258">
        <f>E15+'Saldos - 02-2025'!F15</f>
        <v>-126421.47</v>
      </c>
    </row>
    <row r="16" spans="2:8" x14ac:dyDescent="0.25">
      <c r="B16" s="297" t="s">
        <v>415</v>
      </c>
      <c r="C16" s="298"/>
      <c r="D16" s="298"/>
      <c r="E16" s="116">
        <f>-E12</f>
        <v>-111.18</v>
      </c>
      <c r="F16" s="259">
        <f>E16+'Saldos - 02-2025'!F16</f>
        <v>-222.36</v>
      </c>
    </row>
    <row r="17" spans="2:8" x14ac:dyDescent="0.25">
      <c r="B17" s="299" t="s">
        <v>439</v>
      </c>
      <c r="C17" s="300"/>
      <c r="D17" s="300"/>
      <c r="E17" s="112">
        <f>-E13</f>
        <v>-51499900.170000002</v>
      </c>
      <c r="F17" s="113">
        <f>E17+'Saldos - 02-2025'!F17</f>
        <v>-175755474.06</v>
      </c>
    </row>
    <row r="18" spans="2:8" ht="15.75" thickBot="1" x14ac:dyDescent="0.3">
      <c r="B18" s="269" t="s">
        <v>440</v>
      </c>
      <c r="C18" s="270"/>
      <c r="D18" s="270"/>
      <c r="E18" s="122"/>
      <c r="F18" s="260">
        <f>E18+'Saldos - 02-2025'!F18</f>
        <v>-164645.69</v>
      </c>
    </row>
    <row r="19" spans="2:8" ht="15.75" thickBot="1" x14ac:dyDescent="0.3">
      <c r="B19" s="301" t="s">
        <v>416</v>
      </c>
      <c r="C19" s="302"/>
      <c r="D19" s="302"/>
      <c r="E19" s="102">
        <f>SUM(E14:E18)</f>
        <v>83756927.789999977</v>
      </c>
      <c r="F19" s="124">
        <f>SUM(F14:F18)</f>
        <v>288221868.34999996</v>
      </c>
      <c r="G19" s="125"/>
      <c r="H19" s="94"/>
    </row>
    <row r="20" spans="2:8" ht="15.75" thickBot="1" x14ac:dyDescent="0.3">
      <c r="B20" s="126"/>
      <c r="D20" s="127"/>
      <c r="E20" s="128"/>
    </row>
    <row r="21" spans="2:8" ht="15.75" thickBot="1" x14ac:dyDescent="0.3">
      <c r="B21" s="293" t="s">
        <v>417</v>
      </c>
      <c r="C21" s="294"/>
      <c r="D21" s="294"/>
      <c r="E21" s="129" t="s">
        <v>402</v>
      </c>
      <c r="F21" s="130" t="s">
        <v>403</v>
      </c>
    </row>
    <row r="22" spans="2:8" x14ac:dyDescent="0.25">
      <c r="B22" s="295" t="s">
        <v>441</v>
      </c>
      <c r="C22" s="296"/>
      <c r="D22" s="296"/>
      <c r="E22" s="114">
        <v>46318.11</v>
      </c>
      <c r="F22" s="132">
        <f>E22+'Saldos - 02-2025'!F22</f>
        <v>126421.46999999999</v>
      </c>
    </row>
    <row r="23" spans="2:8" x14ac:dyDescent="0.25">
      <c r="B23" s="285" t="s">
        <v>442</v>
      </c>
      <c r="C23" s="286"/>
      <c r="D23" s="286"/>
      <c r="E23" s="111">
        <v>0</v>
      </c>
      <c r="F23" s="133">
        <f>E23+'Saldos - 02-2025'!F23</f>
        <v>0</v>
      </c>
    </row>
    <row r="24" spans="2:8" x14ac:dyDescent="0.25">
      <c r="B24" s="287" t="s">
        <v>438</v>
      </c>
      <c r="C24" s="288"/>
      <c r="D24" s="288"/>
      <c r="E24" s="134">
        <v>40969509.530000009</v>
      </c>
      <c r="F24" s="135">
        <f>E24+'Saldos - 02-2025'!F24</f>
        <v>81863226.75</v>
      </c>
    </row>
    <row r="25" spans="2:8" x14ac:dyDescent="0.25">
      <c r="B25" s="287" t="s">
        <v>433</v>
      </c>
      <c r="C25" s="288"/>
      <c r="D25" s="288"/>
      <c r="E25" s="134">
        <v>0</v>
      </c>
      <c r="F25" s="135">
        <f>E25+'Saldos - 02-2025'!F25</f>
        <v>34311367.489999995</v>
      </c>
    </row>
    <row r="26" spans="2:8" x14ac:dyDescent="0.25">
      <c r="B26" s="287" t="s">
        <v>447</v>
      </c>
      <c r="C26" s="288"/>
      <c r="D26" s="288"/>
      <c r="E26" s="134">
        <v>0</v>
      </c>
      <c r="F26" s="135">
        <f>E26+'Saldos - 02-2025'!F26</f>
        <v>34175581.810000002</v>
      </c>
    </row>
    <row r="27" spans="2:8" x14ac:dyDescent="0.25">
      <c r="B27" s="287" t="s">
        <v>626</v>
      </c>
      <c r="C27" s="288"/>
      <c r="D27" s="288"/>
      <c r="E27" s="134">
        <v>33980887.539999999</v>
      </c>
      <c r="F27" s="135">
        <f>E27</f>
        <v>33980887.539999999</v>
      </c>
    </row>
    <row r="28" spans="2:8" x14ac:dyDescent="0.25">
      <c r="B28" s="287" t="s">
        <v>622</v>
      </c>
      <c r="C28" s="288"/>
      <c r="D28" s="288"/>
      <c r="E28" s="134">
        <v>0</v>
      </c>
      <c r="F28" s="135">
        <f>E28+'Saldos - 02-2025'!F27</f>
        <v>15697875.6</v>
      </c>
    </row>
    <row r="29" spans="2:8" x14ac:dyDescent="0.25">
      <c r="B29" s="287" t="s">
        <v>623</v>
      </c>
      <c r="C29" s="288"/>
      <c r="D29" s="288"/>
      <c r="E29" s="134"/>
      <c r="F29" s="135">
        <f>E29+'Saldos - 02-2025'!F28</f>
        <v>164645.69</v>
      </c>
    </row>
    <row r="30" spans="2:8" x14ac:dyDescent="0.25">
      <c r="B30" s="287" t="s">
        <v>624</v>
      </c>
      <c r="C30" s="288"/>
      <c r="D30" s="288"/>
      <c r="E30" s="156">
        <v>1668.8999999999999</v>
      </c>
      <c r="F30" s="135">
        <f>E30+'Saldos - 02-2025'!F29</f>
        <v>3004.0199999999995</v>
      </c>
    </row>
    <row r="31" spans="2:8" x14ac:dyDescent="0.25">
      <c r="B31" s="287" t="s">
        <v>625</v>
      </c>
      <c r="C31" s="288"/>
      <c r="D31" s="288"/>
      <c r="E31" s="156">
        <v>10029.56</v>
      </c>
      <c r="F31" s="135">
        <f>E31+'Saldos - 02-2025'!F30</f>
        <v>20059.12</v>
      </c>
    </row>
    <row r="32" spans="2:8" x14ac:dyDescent="0.25">
      <c r="B32" s="289" t="s">
        <v>451</v>
      </c>
      <c r="C32" s="290"/>
      <c r="D32" s="290"/>
      <c r="E32" s="136">
        <v>30.52</v>
      </c>
      <c r="F32" s="137">
        <f>E32+'Saldos - 02-2025'!F31</f>
        <v>7490.51</v>
      </c>
    </row>
    <row r="33" spans="2:8" ht="15.75" thickBot="1" x14ac:dyDescent="0.3">
      <c r="B33" s="291" t="s">
        <v>627</v>
      </c>
      <c r="C33" s="292"/>
      <c r="D33" s="292"/>
      <c r="E33" s="138">
        <v>60294813.090000004</v>
      </c>
      <c r="F33" s="139">
        <f>E33+'Saldos - 02-2025'!F32</f>
        <v>263918071.93000001</v>
      </c>
    </row>
    <row r="34" spans="2:8" ht="15.75" thickBot="1" x14ac:dyDescent="0.3">
      <c r="B34" s="293" t="s">
        <v>418</v>
      </c>
      <c r="C34" s="294"/>
      <c r="D34" s="294"/>
      <c r="E34" s="129">
        <f>SUM(E22:E33)</f>
        <v>135303257.25</v>
      </c>
      <c r="F34" s="140">
        <f>SUM(F22:F33)</f>
        <v>464268631.92999995</v>
      </c>
      <c r="G34" s="125"/>
      <c r="H34" s="125">
        <f>E34-E14</f>
        <v>0</v>
      </c>
    </row>
    <row r="35" spans="2:8" x14ac:dyDescent="0.25">
      <c r="B35" s="276" t="s">
        <v>419</v>
      </c>
      <c r="C35" s="277"/>
      <c r="D35" s="278"/>
      <c r="E35" s="114">
        <f>-E22</f>
        <v>-46318.11</v>
      </c>
      <c r="F35" s="141">
        <f>E35+'Saldos - 02-2025'!F34</f>
        <v>-126421.46999999999</v>
      </c>
    </row>
    <row r="36" spans="2:8" x14ac:dyDescent="0.25">
      <c r="B36" s="279" t="s">
        <v>420</v>
      </c>
      <c r="C36" s="280"/>
      <c r="D36" s="281"/>
      <c r="E36" s="120">
        <f>-E33</f>
        <v>-60294813.090000004</v>
      </c>
      <c r="F36" s="264">
        <f>E36+'Saldos - 02-2025'!F35</f>
        <v>-263918071.93000001</v>
      </c>
    </row>
    <row r="37" spans="2:8" x14ac:dyDescent="0.25">
      <c r="B37" s="269" t="s">
        <v>454</v>
      </c>
      <c r="C37" s="270"/>
      <c r="D37" s="270"/>
      <c r="E37" s="111"/>
      <c r="F37" s="263">
        <f>E37+'Saldos - 02-2025'!F36</f>
        <v>-111.18</v>
      </c>
    </row>
    <row r="38" spans="2:8" x14ac:dyDescent="0.25">
      <c r="B38" s="282" t="s">
        <v>453</v>
      </c>
      <c r="C38" s="283"/>
      <c r="D38" s="284"/>
      <c r="E38" s="136">
        <f>-E32</f>
        <v>-30.52</v>
      </c>
      <c r="F38" s="262">
        <f>E38+'Saldos - 02-2025'!F37</f>
        <v>-7490.51</v>
      </c>
    </row>
    <row r="39" spans="2:8" x14ac:dyDescent="0.25">
      <c r="B39" s="285" t="s">
        <v>423</v>
      </c>
      <c r="C39" s="286"/>
      <c r="D39" s="286"/>
      <c r="E39" s="118"/>
      <c r="F39" s="263">
        <f>E39+'Saldos - 02-2025'!F38</f>
        <v>-34175581.810000002</v>
      </c>
    </row>
    <row r="40" spans="2:8" x14ac:dyDescent="0.25">
      <c r="B40" s="285" t="s">
        <v>455</v>
      </c>
      <c r="C40" s="286"/>
      <c r="D40" s="286"/>
      <c r="E40" s="118"/>
      <c r="F40" s="263">
        <f>E40+'Saldos - 02-2025'!F39</f>
        <v>-164645.69</v>
      </c>
    </row>
    <row r="41" spans="2:8" x14ac:dyDescent="0.25">
      <c r="B41" s="285" t="s">
        <v>458</v>
      </c>
      <c r="C41" s="286"/>
      <c r="D41" s="286"/>
      <c r="E41" s="118">
        <v>-10029.56</v>
      </c>
      <c r="F41" s="263">
        <f>E41+'Saldos - 02-2025'!F40</f>
        <v>-20059.12</v>
      </c>
    </row>
    <row r="42" spans="2:8" ht="15.75" customHeight="1" x14ac:dyDescent="0.25">
      <c r="B42" s="269" t="s">
        <v>456</v>
      </c>
      <c r="C42" s="270"/>
      <c r="D42" s="270"/>
      <c r="E42" s="118">
        <v>34210176.420000002</v>
      </c>
      <c r="F42" s="263">
        <f>E42+'Saldos - 02-2025'!F41</f>
        <v>34223471.030000001</v>
      </c>
    </row>
    <row r="43" spans="2:8" x14ac:dyDescent="0.25">
      <c r="B43" s="269" t="s">
        <v>483</v>
      </c>
      <c r="C43" s="270"/>
      <c r="D43" s="270"/>
      <c r="E43" s="118"/>
      <c r="F43" s="263">
        <f>E43+'Saldos - 02-2025'!F42</f>
        <v>-667.56</v>
      </c>
      <c r="H43" s="125"/>
    </row>
    <row r="44" spans="2:8" ht="15.75" thickBot="1" x14ac:dyDescent="0.3">
      <c r="B44" s="271" t="s">
        <v>424</v>
      </c>
      <c r="C44" s="271"/>
      <c r="D44" s="272"/>
      <c r="E44" s="147">
        <f>SUM(E34:E43)</f>
        <v>109162242.38999999</v>
      </c>
      <c r="F44" s="148">
        <f>SUM(F34:F43)</f>
        <v>200079053.68999991</v>
      </c>
      <c r="H44" s="125"/>
    </row>
    <row r="45" spans="2:8" x14ac:dyDescent="0.25">
      <c r="B45" s="126"/>
      <c r="D45" s="127"/>
      <c r="E45" s="149"/>
      <c r="F45" s="125"/>
    </row>
    <row r="46" spans="2:8" x14ac:dyDescent="0.25">
      <c r="B46" s="273" t="s">
        <v>425</v>
      </c>
      <c r="C46" s="274"/>
      <c r="D46" s="275"/>
      <c r="E46" s="150"/>
      <c r="F46" s="125"/>
    </row>
    <row r="47" spans="2:8" x14ac:dyDescent="0.25">
      <c r="B47" s="266" t="s">
        <v>426</v>
      </c>
      <c r="C47" s="267"/>
      <c r="D47" s="268"/>
      <c r="E47" s="151">
        <f>'Saldos - 02-2025'!E50</f>
        <v>96048208.069999993</v>
      </c>
      <c r="F47" s="125"/>
    </row>
    <row r="48" spans="2:8" x14ac:dyDescent="0.25">
      <c r="B48" s="266" t="s">
        <v>427</v>
      </c>
      <c r="C48" s="267"/>
      <c r="D48" s="268"/>
      <c r="E48" s="152">
        <v>60294813.090000004</v>
      </c>
    </row>
    <row r="49" spans="2:6" x14ac:dyDescent="0.25">
      <c r="B49" s="266" t="s">
        <v>428</v>
      </c>
      <c r="C49" s="267"/>
      <c r="D49" s="268"/>
      <c r="E49" s="151">
        <v>51499900.170000002</v>
      </c>
    </row>
    <row r="50" spans="2:6" x14ac:dyDescent="0.25">
      <c r="B50" s="266" t="s">
        <v>429</v>
      </c>
      <c r="C50" s="267"/>
      <c r="D50" s="268"/>
      <c r="E50" s="151">
        <v>663914.5</v>
      </c>
      <c r="F50" s="96"/>
    </row>
    <row r="51" spans="2:6" x14ac:dyDescent="0.25">
      <c r="B51" s="266" t="s">
        <v>430</v>
      </c>
      <c r="C51" s="267"/>
      <c r="D51" s="268"/>
      <c r="E51" s="153">
        <f>E47+E48-E49+E50</f>
        <v>105507035.48999999</v>
      </c>
      <c r="F51" s="125"/>
    </row>
    <row r="52" spans="2:6" x14ac:dyDescent="0.25">
      <c r="B52" s="154"/>
      <c r="C52" s="95"/>
      <c r="D52" s="95"/>
      <c r="E52" s="155"/>
    </row>
  </sheetData>
  <mergeCells count="46">
    <mergeCell ref="B49:D49"/>
    <mergeCell ref="B50:D50"/>
    <mergeCell ref="B51:D51"/>
    <mergeCell ref="B27:D27"/>
    <mergeCell ref="B42:D42"/>
    <mergeCell ref="B43:D43"/>
    <mergeCell ref="B44:D44"/>
    <mergeCell ref="B46:D46"/>
    <mergeCell ref="B47:D47"/>
    <mergeCell ref="B48:D48"/>
    <mergeCell ref="B36:D36"/>
    <mergeCell ref="B37:D37"/>
    <mergeCell ref="B38:D38"/>
    <mergeCell ref="B39:D39"/>
    <mergeCell ref="B40:D40"/>
    <mergeCell ref="B41:D41"/>
    <mergeCell ref="B35:D35"/>
    <mergeCell ref="B23:D23"/>
    <mergeCell ref="B24:D24"/>
    <mergeCell ref="B25:D25"/>
    <mergeCell ref="B26:D26"/>
    <mergeCell ref="B28:D28"/>
    <mergeCell ref="B29:D29"/>
    <mergeCell ref="B30:D30"/>
    <mergeCell ref="B31:D31"/>
    <mergeCell ref="B32:D32"/>
    <mergeCell ref="B33:D33"/>
    <mergeCell ref="B34:D34"/>
    <mergeCell ref="B22:D22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1:D21"/>
    <mergeCell ref="B9:D9"/>
    <mergeCell ref="B2:F2"/>
    <mergeCell ref="B5:D5"/>
    <mergeCell ref="B6:D6"/>
    <mergeCell ref="B7:D7"/>
    <mergeCell ref="B8:D8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A63B-4067-42D8-BDA7-ECC31877F362}">
  <dimension ref="A2:G55"/>
  <sheetViews>
    <sheetView zoomScaleNormal="100" workbookViewId="0">
      <selection activeCell="D2" sqref="D2"/>
    </sheetView>
  </sheetViews>
  <sheetFormatPr defaultRowHeight="12.75" x14ac:dyDescent="0.2"/>
  <cols>
    <col min="1" max="1" width="15" style="232" customWidth="1"/>
    <col min="2" max="2" width="15.5703125" style="232" customWidth="1"/>
    <col min="3" max="3" width="66.5703125" style="232" customWidth="1"/>
    <col min="4" max="4" width="15.42578125" style="232" customWidth="1"/>
    <col min="5" max="5" width="22" style="257" customWidth="1"/>
    <col min="6" max="6" width="14.28515625" style="232" customWidth="1"/>
    <col min="7" max="7" width="15.28515625" style="232" customWidth="1"/>
    <col min="8" max="252" width="9.140625" style="232"/>
    <col min="253" max="254" width="11" style="232" bestFit="1" customWidth="1"/>
    <col min="255" max="255" width="40" style="232" bestFit="1" customWidth="1"/>
    <col min="256" max="256" width="28" style="232" bestFit="1" customWidth="1"/>
    <col min="257" max="257" width="13" style="232" bestFit="1" customWidth="1"/>
    <col min="258" max="258" width="14" style="232" bestFit="1" customWidth="1"/>
    <col min="259" max="259" width="13" style="232" bestFit="1" customWidth="1"/>
    <col min="260" max="260" width="30" style="232" bestFit="1" customWidth="1"/>
    <col min="261" max="508" width="9.140625" style="232"/>
    <col min="509" max="510" width="11" style="232" bestFit="1" customWidth="1"/>
    <col min="511" max="511" width="40" style="232" bestFit="1" customWidth="1"/>
    <col min="512" max="512" width="28" style="232" bestFit="1" customWidth="1"/>
    <col min="513" max="513" width="13" style="232" bestFit="1" customWidth="1"/>
    <col min="514" max="514" width="14" style="232" bestFit="1" customWidth="1"/>
    <col min="515" max="515" width="13" style="232" bestFit="1" customWidth="1"/>
    <col min="516" max="516" width="30" style="232" bestFit="1" customWidth="1"/>
    <col min="517" max="764" width="9.140625" style="232"/>
    <col min="765" max="766" width="11" style="232" bestFit="1" customWidth="1"/>
    <col min="767" max="767" width="40" style="232" bestFit="1" customWidth="1"/>
    <col min="768" max="768" width="28" style="232" bestFit="1" customWidth="1"/>
    <col min="769" max="769" width="13" style="232" bestFit="1" customWidth="1"/>
    <col min="770" max="770" width="14" style="232" bestFit="1" customWidth="1"/>
    <col min="771" max="771" width="13" style="232" bestFit="1" customWidth="1"/>
    <col min="772" max="772" width="30" style="232" bestFit="1" customWidth="1"/>
    <col min="773" max="1020" width="9.140625" style="232"/>
    <col min="1021" max="1022" width="11" style="232" bestFit="1" customWidth="1"/>
    <col min="1023" max="1023" width="40" style="232" bestFit="1" customWidth="1"/>
    <col min="1024" max="1024" width="28" style="232" bestFit="1" customWidth="1"/>
    <col min="1025" max="1025" width="13" style="232" bestFit="1" customWidth="1"/>
    <col min="1026" max="1026" width="14" style="232" bestFit="1" customWidth="1"/>
    <col min="1027" max="1027" width="13" style="232" bestFit="1" customWidth="1"/>
    <col min="1028" max="1028" width="30" style="232" bestFit="1" customWidth="1"/>
    <col min="1029" max="1276" width="9.140625" style="232"/>
    <col min="1277" max="1278" width="11" style="232" bestFit="1" customWidth="1"/>
    <col min="1279" max="1279" width="40" style="232" bestFit="1" customWidth="1"/>
    <col min="1280" max="1280" width="28" style="232" bestFit="1" customWidth="1"/>
    <col min="1281" max="1281" width="13" style="232" bestFit="1" customWidth="1"/>
    <col min="1282" max="1282" width="14" style="232" bestFit="1" customWidth="1"/>
    <col min="1283" max="1283" width="13" style="232" bestFit="1" customWidth="1"/>
    <col min="1284" max="1284" width="30" style="232" bestFit="1" customWidth="1"/>
    <col min="1285" max="1532" width="9.140625" style="232"/>
    <col min="1533" max="1534" width="11" style="232" bestFit="1" customWidth="1"/>
    <col min="1535" max="1535" width="40" style="232" bestFit="1" customWidth="1"/>
    <col min="1536" max="1536" width="28" style="232" bestFit="1" customWidth="1"/>
    <col min="1537" max="1537" width="13" style="232" bestFit="1" customWidth="1"/>
    <col min="1538" max="1538" width="14" style="232" bestFit="1" customWidth="1"/>
    <col min="1539" max="1539" width="13" style="232" bestFit="1" customWidth="1"/>
    <col min="1540" max="1540" width="30" style="232" bestFit="1" customWidth="1"/>
    <col min="1541" max="1788" width="9.140625" style="232"/>
    <col min="1789" max="1790" width="11" style="232" bestFit="1" customWidth="1"/>
    <col min="1791" max="1791" width="40" style="232" bestFit="1" customWidth="1"/>
    <col min="1792" max="1792" width="28" style="232" bestFit="1" customWidth="1"/>
    <col min="1793" max="1793" width="13" style="232" bestFit="1" customWidth="1"/>
    <col min="1794" max="1794" width="14" style="232" bestFit="1" customWidth="1"/>
    <col min="1795" max="1795" width="13" style="232" bestFit="1" customWidth="1"/>
    <col min="1796" max="1796" width="30" style="232" bestFit="1" customWidth="1"/>
    <col min="1797" max="2044" width="9.140625" style="232"/>
    <col min="2045" max="2046" width="11" style="232" bestFit="1" customWidth="1"/>
    <col min="2047" max="2047" width="40" style="232" bestFit="1" customWidth="1"/>
    <col min="2048" max="2048" width="28" style="232" bestFit="1" customWidth="1"/>
    <col min="2049" max="2049" width="13" style="232" bestFit="1" customWidth="1"/>
    <col min="2050" max="2050" width="14" style="232" bestFit="1" customWidth="1"/>
    <col min="2051" max="2051" width="13" style="232" bestFit="1" customWidth="1"/>
    <col min="2052" max="2052" width="30" style="232" bestFit="1" customWidth="1"/>
    <col min="2053" max="2300" width="9.140625" style="232"/>
    <col min="2301" max="2302" width="11" style="232" bestFit="1" customWidth="1"/>
    <col min="2303" max="2303" width="40" style="232" bestFit="1" customWidth="1"/>
    <col min="2304" max="2304" width="28" style="232" bestFit="1" customWidth="1"/>
    <col min="2305" max="2305" width="13" style="232" bestFit="1" customWidth="1"/>
    <col min="2306" max="2306" width="14" style="232" bestFit="1" customWidth="1"/>
    <col min="2307" max="2307" width="13" style="232" bestFit="1" customWidth="1"/>
    <col min="2308" max="2308" width="30" style="232" bestFit="1" customWidth="1"/>
    <col min="2309" max="2556" width="9.140625" style="232"/>
    <col min="2557" max="2558" width="11" style="232" bestFit="1" customWidth="1"/>
    <col min="2559" max="2559" width="40" style="232" bestFit="1" customWidth="1"/>
    <col min="2560" max="2560" width="28" style="232" bestFit="1" customWidth="1"/>
    <col min="2561" max="2561" width="13" style="232" bestFit="1" customWidth="1"/>
    <col min="2562" max="2562" width="14" style="232" bestFit="1" customWidth="1"/>
    <col min="2563" max="2563" width="13" style="232" bestFit="1" customWidth="1"/>
    <col min="2564" max="2564" width="30" style="232" bestFit="1" customWidth="1"/>
    <col min="2565" max="2812" width="9.140625" style="232"/>
    <col min="2813" max="2814" width="11" style="232" bestFit="1" customWidth="1"/>
    <col min="2815" max="2815" width="40" style="232" bestFit="1" customWidth="1"/>
    <col min="2816" max="2816" width="28" style="232" bestFit="1" customWidth="1"/>
    <col min="2817" max="2817" width="13" style="232" bestFit="1" customWidth="1"/>
    <col min="2818" max="2818" width="14" style="232" bestFit="1" customWidth="1"/>
    <col min="2819" max="2819" width="13" style="232" bestFit="1" customWidth="1"/>
    <col min="2820" max="2820" width="30" style="232" bestFit="1" customWidth="1"/>
    <col min="2821" max="3068" width="9.140625" style="232"/>
    <col min="3069" max="3070" width="11" style="232" bestFit="1" customWidth="1"/>
    <col min="3071" max="3071" width="40" style="232" bestFit="1" customWidth="1"/>
    <col min="3072" max="3072" width="28" style="232" bestFit="1" customWidth="1"/>
    <col min="3073" max="3073" width="13" style="232" bestFit="1" customWidth="1"/>
    <col min="3074" max="3074" width="14" style="232" bestFit="1" customWidth="1"/>
    <col min="3075" max="3075" width="13" style="232" bestFit="1" customWidth="1"/>
    <col min="3076" max="3076" width="30" style="232" bestFit="1" customWidth="1"/>
    <col min="3077" max="3324" width="9.140625" style="232"/>
    <col min="3325" max="3326" width="11" style="232" bestFit="1" customWidth="1"/>
    <col min="3327" max="3327" width="40" style="232" bestFit="1" customWidth="1"/>
    <col min="3328" max="3328" width="28" style="232" bestFit="1" customWidth="1"/>
    <col min="3329" max="3329" width="13" style="232" bestFit="1" customWidth="1"/>
    <col min="3330" max="3330" width="14" style="232" bestFit="1" customWidth="1"/>
    <col min="3331" max="3331" width="13" style="232" bestFit="1" customWidth="1"/>
    <col min="3332" max="3332" width="30" style="232" bestFit="1" customWidth="1"/>
    <col min="3333" max="3580" width="9.140625" style="232"/>
    <col min="3581" max="3582" width="11" style="232" bestFit="1" customWidth="1"/>
    <col min="3583" max="3583" width="40" style="232" bestFit="1" customWidth="1"/>
    <col min="3584" max="3584" width="28" style="232" bestFit="1" customWidth="1"/>
    <col min="3585" max="3585" width="13" style="232" bestFit="1" customWidth="1"/>
    <col min="3586" max="3586" width="14" style="232" bestFit="1" customWidth="1"/>
    <col min="3587" max="3587" width="13" style="232" bestFit="1" customWidth="1"/>
    <col min="3588" max="3588" width="30" style="232" bestFit="1" customWidth="1"/>
    <col min="3589" max="3836" width="9.140625" style="232"/>
    <col min="3837" max="3838" width="11" style="232" bestFit="1" customWidth="1"/>
    <col min="3839" max="3839" width="40" style="232" bestFit="1" customWidth="1"/>
    <col min="3840" max="3840" width="28" style="232" bestFit="1" customWidth="1"/>
    <col min="3841" max="3841" width="13" style="232" bestFit="1" customWidth="1"/>
    <col min="3842" max="3842" width="14" style="232" bestFit="1" customWidth="1"/>
    <col min="3843" max="3843" width="13" style="232" bestFit="1" customWidth="1"/>
    <col min="3844" max="3844" width="30" style="232" bestFit="1" customWidth="1"/>
    <col min="3845" max="4092" width="9.140625" style="232"/>
    <col min="4093" max="4094" width="11" style="232" bestFit="1" customWidth="1"/>
    <col min="4095" max="4095" width="40" style="232" bestFit="1" customWidth="1"/>
    <col min="4096" max="4096" width="28" style="232" bestFit="1" customWidth="1"/>
    <col min="4097" max="4097" width="13" style="232" bestFit="1" customWidth="1"/>
    <col min="4098" max="4098" width="14" style="232" bestFit="1" customWidth="1"/>
    <col min="4099" max="4099" width="13" style="232" bestFit="1" customWidth="1"/>
    <col min="4100" max="4100" width="30" style="232" bestFit="1" customWidth="1"/>
    <col min="4101" max="4348" width="9.140625" style="232"/>
    <col min="4349" max="4350" width="11" style="232" bestFit="1" customWidth="1"/>
    <col min="4351" max="4351" width="40" style="232" bestFit="1" customWidth="1"/>
    <col min="4352" max="4352" width="28" style="232" bestFit="1" customWidth="1"/>
    <col min="4353" max="4353" width="13" style="232" bestFit="1" customWidth="1"/>
    <col min="4354" max="4354" width="14" style="232" bestFit="1" customWidth="1"/>
    <col min="4355" max="4355" width="13" style="232" bestFit="1" customWidth="1"/>
    <col min="4356" max="4356" width="30" style="232" bestFit="1" customWidth="1"/>
    <col min="4357" max="4604" width="9.140625" style="232"/>
    <col min="4605" max="4606" width="11" style="232" bestFit="1" customWidth="1"/>
    <col min="4607" max="4607" width="40" style="232" bestFit="1" customWidth="1"/>
    <col min="4608" max="4608" width="28" style="232" bestFit="1" customWidth="1"/>
    <col min="4609" max="4609" width="13" style="232" bestFit="1" customWidth="1"/>
    <col min="4610" max="4610" width="14" style="232" bestFit="1" customWidth="1"/>
    <col min="4611" max="4611" width="13" style="232" bestFit="1" customWidth="1"/>
    <col min="4612" max="4612" width="30" style="232" bestFit="1" customWidth="1"/>
    <col min="4613" max="4860" width="9.140625" style="232"/>
    <col min="4861" max="4862" width="11" style="232" bestFit="1" customWidth="1"/>
    <col min="4863" max="4863" width="40" style="232" bestFit="1" customWidth="1"/>
    <col min="4864" max="4864" width="28" style="232" bestFit="1" customWidth="1"/>
    <col min="4865" max="4865" width="13" style="232" bestFit="1" customWidth="1"/>
    <col min="4866" max="4866" width="14" style="232" bestFit="1" customWidth="1"/>
    <col min="4867" max="4867" width="13" style="232" bestFit="1" customWidth="1"/>
    <col min="4868" max="4868" width="30" style="232" bestFit="1" customWidth="1"/>
    <col min="4869" max="5116" width="9.140625" style="232"/>
    <col min="5117" max="5118" width="11" style="232" bestFit="1" customWidth="1"/>
    <col min="5119" max="5119" width="40" style="232" bestFit="1" customWidth="1"/>
    <col min="5120" max="5120" width="28" style="232" bestFit="1" customWidth="1"/>
    <col min="5121" max="5121" width="13" style="232" bestFit="1" customWidth="1"/>
    <col min="5122" max="5122" width="14" style="232" bestFit="1" customWidth="1"/>
    <col min="5123" max="5123" width="13" style="232" bestFit="1" customWidth="1"/>
    <col min="5124" max="5124" width="30" style="232" bestFit="1" customWidth="1"/>
    <col min="5125" max="5372" width="9.140625" style="232"/>
    <col min="5373" max="5374" width="11" style="232" bestFit="1" customWidth="1"/>
    <col min="5375" max="5375" width="40" style="232" bestFit="1" customWidth="1"/>
    <col min="5376" max="5376" width="28" style="232" bestFit="1" customWidth="1"/>
    <col min="5377" max="5377" width="13" style="232" bestFit="1" customWidth="1"/>
    <col min="5378" max="5378" width="14" style="232" bestFit="1" customWidth="1"/>
    <col min="5379" max="5379" width="13" style="232" bestFit="1" customWidth="1"/>
    <col min="5380" max="5380" width="30" style="232" bestFit="1" customWidth="1"/>
    <col min="5381" max="5628" width="9.140625" style="232"/>
    <col min="5629" max="5630" width="11" style="232" bestFit="1" customWidth="1"/>
    <col min="5631" max="5631" width="40" style="232" bestFit="1" customWidth="1"/>
    <col min="5632" max="5632" width="28" style="232" bestFit="1" customWidth="1"/>
    <col min="5633" max="5633" width="13" style="232" bestFit="1" customWidth="1"/>
    <col min="5634" max="5634" width="14" style="232" bestFit="1" customWidth="1"/>
    <col min="5635" max="5635" width="13" style="232" bestFit="1" customWidth="1"/>
    <col min="5636" max="5636" width="30" style="232" bestFit="1" customWidth="1"/>
    <col min="5637" max="5884" width="9.140625" style="232"/>
    <col min="5885" max="5886" width="11" style="232" bestFit="1" customWidth="1"/>
    <col min="5887" max="5887" width="40" style="232" bestFit="1" customWidth="1"/>
    <col min="5888" max="5888" width="28" style="232" bestFit="1" customWidth="1"/>
    <col min="5889" max="5889" width="13" style="232" bestFit="1" customWidth="1"/>
    <col min="5890" max="5890" width="14" style="232" bestFit="1" customWidth="1"/>
    <col min="5891" max="5891" width="13" style="232" bestFit="1" customWidth="1"/>
    <col min="5892" max="5892" width="30" style="232" bestFit="1" customWidth="1"/>
    <col min="5893" max="6140" width="9.140625" style="232"/>
    <col min="6141" max="6142" width="11" style="232" bestFit="1" customWidth="1"/>
    <col min="6143" max="6143" width="40" style="232" bestFit="1" customWidth="1"/>
    <col min="6144" max="6144" width="28" style="232" bestFit="1" customWidth="1"/>
    <col min="6145" max="6145" width="13" style="232" bestFit="1" customWidth="1"/>
    <col min="6146" max="6146" width="14" style="232" bestFit="1" customWidth="1"/>
    <col min="6147" max="6147" width="13" style="232" bestFit="1" customWidth="1"/>
    <col min="6148" max="6148" width="30" style="232" bestFit="1" customWidth="1"/>
    <col min="6149" max="6396" width="9.140625" style="232"/>
    <col min="6397" max="6398" width="11" style="232" bestFit="1" customWidth="1"/>
    <col min="6399" max="6399" width="40" style="232" bestFit="1" customWidth="1"/>
    <col min="6400" max="6400" width="28" style="232" bestFit="1" customWidth="1"/>
    <col min="6401" max="6401" width="13" style="232" bestFit="1" customWidth="1"/>
    <col min="6402" max="6402" width="14" style="232" bestFit="1" customWidth="1"/>
    <col min="6403" max="6403" width="13" style="232" bestFit="1" customWidth="1"/>
    <col min="6404" max="6404" width="30" style="232" bestFit="1" customWidth="1"/>
    <col min="6405" max="6652" width="9.140625" style="232"/>
    <col min="6653" max="6654" width="11" style="232" bestFit="1" customWidth="1"/>
    <col min="6655" max="6655" width="40" style="232" bestFit="1" customWidth="1"/>
    <col min="6656" max="6656" width="28" style="232" bestFit="1" customWidth="1"/>
    <col min="6657" max="6657" width="13" style="232" bestFit="1" customWidth="1"/>
    <col min="6658" max="6658" width="14" style="232" bestFit="1" customWidth="1"/>
    <col min="6659" max="6659" width="13" style="232" bestFit="1" customWidth="1"/>
    <col min="6660" max="6660" width="30" style="232" bestFit="1" customWidth="1"/>
    <col min="6661" max="6908" width="9.140625" style="232"/>
    <col min="6909" max="6910" width="11" style="232" bestFit="1" customWidth="1"/>
    <col min="6911" max="6911" width="40" style="232" bestFit="1" customWidth="1"/>
    <col min="6912" max="6912" width="28" style="232" bestFit="1" customWidth="1"/>
    <col min="6913" max="6913" width="13" style="232" bestFit="1" customWidth="1"/>
    <col min="6914" max="6914" width="14" style="232" bestFit="1" customWidth="1"/>
    <col min="6915" max="6915" width="13" style="232" bestFit="1" customWidth="1"/>
    <col min="6916" max="6916" width="30" style="232" bestFit="1" customWidth="1"/>
    <col min="6917" max="7164" width="9.140625" style="232"/>
    <col min="7165" max="7166" width="11" style="232" bestFit="1" customWidth="1"/>
    <col min="7167" max="7167" width="40" style="232" bestFit="1" customWidth="1"/>
    <col min="7168" max="7168" width="28" style="232" bestFit="1" customWidth="1"/>
    <col min="7169" max="7169" width="13" style="232" bestFit="1" customWidth="1"/>
    <col min="7170" max="7170" width="14" style="232" bestFit="1" customWidth="1"/>
    <col min="7171" max="7171" width="13" style="232" bestFit="1" customWidth="1"/>
    <col min="7172" max="7172" width="30" style="232" bestFit="1" customWidth="1"/>
    <col min="7173" max="7420" width="9.140625" style="232"/>
    <col min="7421" max="7422" width="11" style="232" bestFit="1" customWidth="1"/>
    <col min="7423" max="7423" width="40" style="232" bestFit="1" customWidth="1"/>
    <col min="7424" max="7424" width="28" style="232" bestFit="1" customWidth="1"/>
    <col min="7425" max="7425" width="13" style="232" bestFit="1" customWidth="1"/>
    <col min="7426" max="7426" width="14" style="232" bestFit="1" customWidth="1"/>
    <col min="7427" max="7427" width="13" style="232" bestFit="1" customWidth="1"/>
    <col min="7428" max="7428" width="30" style="232" bestFit="1" customWidth="1"/>
    <col min="7429" max="7676" width="9.140625" style="232"/>
    <col min="7677" max="7678" width="11" style="232" bestFit="1" customWidth="1"/>
    <col min="7679" max="7679" width="40" style="232" bestFit="1" customWidth="1"/>
    <col min="7680" max="7680" width="28" style="232" bestFit="1" customWidth="1"/>
    <col min="7681" max="7681" width="13" style="232" bestFit="1" customWidth="1"/>
    <col min="7682" max="7682" width="14" style="232" bestFit="1" customWidth="1"/>
    <col min="7683" max="7683" width="13" style="232" bestFit="1" customWidth="1"/>
    <col min="7684" max="7684" width="30" style="232" bestFit="1" customWidth="1"/>
    <col min="7685" max="7932" width="9.140625" style="232"/>
    <col min="7933" max="7934" width="11" style="232" bestFit="1" customWidth="1"/>
    <col min="7935" max="7935" width="40" style="232" bestFit="1" customWidth="1"/>
    <col min="7936" max="7936" width="28" style="232" bestFit="1" customWidth="1"/>
    <col min="7937" max="7937" width="13" style="232" bestFit="1" customWidth="1"/>
    <col min="7938" max="7938" width="14" style="232" bestFit="1" customWidth="1"/>
    <col min="7939" max="7939" width="13" style="232" bestFit="1" customWidth="1"/>
    <col min="7940" max="7940" width="30" style="232" bestFit="1" customWidth="1"/>
    <col min="7941" max="8188" width="9.140625" style="232"/>
    <col min="8189" max="8190" width="11" style="232" bestFit="1" customWidth="1"/>
    <col min="8191" max="8191" width="40" style="232" bestFit="1" customWidth="1"/>
    <col min="8192" max="8192" width="28" style="232" bestFit="1" customWidth="1"/>
    <col min="8193" max="8193" width="13" style="232" bestFit="1" customWidth="1"/>
    <col min="8194" max="8194" width="14" style="232" bestFit="1" customWidth="1"/>
    <col min="8195" max="8195" width="13" style="232" bestFit="1" customWidth="1"/>
    <col min="8196" max="8196" width="30" style="232" bestFit="1" customWidth="1"/>
    <col min="8197" max="8444" width="9.140625" style="232"/>
    <col min="8445" max="8446" width="11" style="232" bestFit="1" customWidth="1"/>
    <col min="8447" max="8447" width="40" style="232" bestFit="1" customWidth="1"/>
    <col min="8448" max="8448" width="28" style="232" bestFit="1" customWidth="1"/>
    <col min="8449" max="8449" width="13" style="232" bestFit="1" customWidth="1"/>
    <col min="8450" max="8450" width="14" style="232" bestFit="1" customWidth="1"/>
    <col min="8451" max="8451" width="13" style="232" bestFit="1" customWidth="1"/>
    <col min="8452" max="8452" width="30" style="232" bestFit="1" customWidth="1"/>
    <col min="8453" max="8700" width="9.140625" style="232"/>
    <col min="8701" max="8702" width="11" style="232" bestFit="1" customWidth="1"/>
    <col min="8703" max="8703" width="40" style="232" bestFit="1" customWidth="1"/>
    <col min="8704" max="8704" width="28" style="232" bestFit="1" customWidth="1"/>
    <col min="8705" max="8705" width="13" style="232" bestFit="1" customWidth="1"/>
    <col min="8706" max="8706" width="14" style="232" bestFit="1" customWidth="1"/>
    <col min="8707" max="8707" width="13" style="232" bestFit="1" customWidth="1"/>
    <col min="8708" max="8708" width="30" style="232" bestFit="1" customWidth="1"/>
    <col min="8709" max="8956" width="9.140625" style="232"/>
    <col min="8957" max="8958" width="11" style="232" bestFit="1" customWidth="1"/>
    <col min="8959" max="8959" width="40" style="232" bestFit="1" customWidth="1"/>
    <col min="8960" max="8960" width="28" style="232" bestFit="1" customWidth="1"/>
    <col min="8961" max="8961" width="13" style="232" bestFit="1" customWidth="1"/>
    <col min="8962" max="8962" width="14" style="232" bestFit="1" customWidth="1"/>
    <col min="8963" max="8963" width="13" style="232" bestFit="1" customWidth="1"/>
    <col min="8964" max="8964" width="30" style="232" bestFit="1" customWidth="1"/>
    <col min="8965" max="9212" width="9.140625" style="232"/>
    <col min="9213" max="9214" width="11" style="232" bestFit="1" customWidth="1"/>
    <col min="9215" max="9215" width="40" style="232" bestFit="1" customWidth="1"/>
    <col min="9216" max="9216" width="28" style="232" bestFit="1" customWidth="1"/>
    <col min="9217" max="9217" width="13" style="232" bestFit="1" customWidth="1"/>
    <col min="9218" max="9218" width="14" style="232" bestFit="1" customWidth="1"/>
    <col min="9219" max="9219" width="13" style="232" bestFit="1" customWidth="1"/>
    <col min="9220" max="9220" width="30" style="232" bestFit="1" customWidth="1"/>
    <col min="9221" max="9468" width="9.140625" style="232"/>
    <col min="9469" max="9470" width="11" style="232" bestFit="1" customWidth="1"/>
    <col min="9471" max="9471" width="40" style="232" bestFit="1" customWidth="1"/>
    <col min="9472" max="9472" width="28" style="232" bestFit="1" customWidth="1"/>
    <col min="9473" max="9473" width="13" style="232" bestFit="1" customWidth="1"/>
    <col min="9474" max="9474" width="14" style="232" bestFit="1" customWidth="1"/>
    <col min="9475" max="9475" width="13" style="232" bestFit="1" customWidth="1"/>
    <col min="9476" max="9476" width="30" style="232" bestFit="1" customWidth="1"/>
    <col min="9477" max="9724" width="9.140625" style="232"/>
    <col min="9725" max="9726" width="11" style="232" bestFit="1" customWidth="1"/>
    <col min="9727" max="9727" width="40" style="232" bestFit="1" customWidth="1"/>
    <col min="9728" max="9728" width="28" style="232" bestFit="1" customWidth="1"/>
    <col min="9729" max="9729" width="13" style="232" bestFit="1" customWidth="1"/>
    <col min="9730" max="9730" width="14" style="232" bestFit="1" customWidth="1"/>
    <col min="9731" max="9731" width="13" style="232" bestFit="1" customWidth="1"/>
    <col min="9732" max="9732" width="30" style="232" bestFit="1" customWidth="1"/>
    <col min="9733" max="9980" width="9.140625" style="232"/>
    <col min="9981" max="9982" width="11" style="232" bestFit="1" customWidth="1"/>
    <col min="9983" max="9983" width="40" style="232" bestFit="1" customWidth="1"/>
    <col min="9984" max="9984" width="28" style="232" bestFit="1" customWidth="1"/>
    <col min="9985" max="9985" width="13" style="232" bestFit="1" customWidth="1"/>
    <col min="9986" max="9986" width="14" style="232" bestFit="1" customWidth="1"/>
    <col min="9987" max="9987" width="13" style="232" bestFit="1" customWidth="1"/>
    <col min="9988" max="9988" width="30" style="232" bestFit="1" customWidth="1"/>
    <col min="9989" max="10236" width="9.140625" style="232"/>
    <col min="10237" max="10238" width="11" style="232" bestFit="1" customWidth="1"/>
    <col min="10239" max="10239" width="40" style="232" bestFit="1" customWidth="1"/>
    <col min="10240" max="10240" width="28" style="232" bestFit="1" customWidth="1"/>
    <col min="10241" max="10241" width="13" style="232" bestFit="1" customWidth="1"/>
    <col min="10242" max="10242" width="14" style="232" bestFit="1" customWidth="1"/>
    <col min="10243" max="10243" width="13" style="232" bestFit="1" customWidth="1"/>
    <col min="10244" max="10244" width="30" style="232" bestFit="1" customWidth="1"/>
    <col min="10245" max="10492" width="9.140625" style="232"/>
    <col min="10493" max="10494" width="11" style="232" bestFit="1" customWidth="1"/>
    <col min="10495" max="10495" width="40" style="232" bestFit="1" customWidth="1"/>
    <col min="10496" max="10496" width="28" style="232" bestFit="1" customWidth="1"/>
    <col min="10497" max="10497" width="13" style="232" bestFit="1" customWidth="1"/>
    <col min="10498" max="10498" width="14" style="232" bestFit="1" customWidth="1"/>
    <col min="10499" max="10499" width="13" style="232" bestFit="1" customWidth="1"/>
    <col min="10500" max="10500" width="30" style="232" bestFit="1" customWidth="1"/>
    <col min="10501" max="10748" width="9.140625" style="232"/>
    <col min="10749" max="10750" width="11" style="232" bestFit="1" customWidth="1"/>
    <col min="10751" max="10751" width="40" style="232" bestFit="1" customWidth="1"/>
    <col min="10752" max="10752" width="28" style="232" bestFit="1" customWidth="1"/>
    <col min="10753" max="10753" width="13" style="232" bestFit="1" customWidth="1"/>
    <col min="10754" max="10754" width="14" style="232" bestFit="1" customWidth="1"/>
    <col min="10755" max="10755" width="13" style="232" bestFit="1" customWidth="1"/>
    <col min="10756" max="10756" width="30" style="232" bestFit="1" customWidth="1"/>
    <col min="10757" max="11004" width="9.140625" style="232"/>
    <col min="11005" max="11006" width="11" style="232" bestFit="1" customWidth="1"/>
    <col min="11007" max="11007" width="40" style="232" bestFit="1" customWidth="1"/>
    <col min="11008" max="11008" width="28" style="232" bestFit="1" customWidth="1"/>
    <col min="11009" max="11009" width="13" style="232" bestFit="1" customWidth="1"/>
    <col min="11010" max="11010" width="14" style="232" bestFit="1" customWidth="1"/>
    <col min="11011" max="11011" width="13" style="232" bestFit="1" customWidth="1"/>
    <col min="11012" max="11012" width="30" style="232" bestFit="1" customWidth="1"/>
    <col min="11013" max="11260" width="9.140625" style="232"/>
    <col min="11261" max="11262" width="11" style="232" bestFit="1" customWidth="1"/>
    <col min="11263" max="11263" width="40" style="232" bestFit="1" customWidth="1"/>
    <col min="11264" max="11264" width="28" style="232" bestFit="1" customWidth="1"/>
    <col min="11265" max="11265" width="13" style="232" bestFit="1" customWidth="1"/>
    <col min="11266" max="11266" width="14" style="232" bestFit="1" customWidth="1"/>
    <col min="11267" max="11267" width="13" style="232" bestFit="1" customWidth="1"/>
    <col min="11268" max="11268" width="30" style="232" bestFit="1" customWidth="1"/>
    <col min="11269" max="11516" width="9.140625" style="232"/>
    <col min="11517" max="11518" width="11" style="232" bestFit="1" customWidth="1"/>
    <col min="11519" max="11519" width="40" style="232" bestFit="1" customWidth="1"/>
    <col min="11520" max="11520" width="28" style="232" bestFit="1" customWidth="1"/>
    <col min="11521" max="11521" width="13" style="232" bestFit="1" customWidth="1"/>
    <col min="11522" max="11522" width="14" style="232" bestFit="1" customWidth="1"/>
    <col min="11523" max="11523" width="13" style="232" bestFit="1" customWidth="1"/>
    <col min="11524" max="11524" width="30" style="232" bestFit="1" customWidth="1"/>
    <col min="11525" max="11772" width="9.140625" style="232"/>
    <col min="11773" max="11774" width="11" style="232" bestFit="1" customWidth="1"/>
    <col min="11775" max="11775" width="40" style="232" bestFit="1" customWidth="1"/>
    <col min="11776" max="11776" width="28" style="232" bestFit="1" customWidth="1"/>
    <col min="11777" max="11777" width="13" style="232" bestFit="1" customWidth="1"/>
    <col min="11778" max="11778" width="14" style="232" bestFit="1" customWidth="1"/>
    <col min="11779" max="11779" width="13" style="232" bestFit="1" customWidth="1"/>
    <col min="11780" max="11780" width="30" style="232" bestFit="1" customWidth="1"/>
    <col min="11781" max="12028" width="9.140625" style="232"/>
    <col min="12029" max="12030" width="11" style="232" bestFit="1" customWidth="1"/>
    <col min="12031" max="12031" width="40" style="232" bestFit="1" customWidth="1"/>
    <col min="12032" max="12032" width="28" style="232" bestFit="1" customWidth="1"/>
    <col min="12033" max="12033" width="13" style="232" bestFit="1" customWidth="1"/>
    <col min="12034" max="12034" width="14" style="232" bestFit="1" customWidth="1"/>
    <col min="12035" max="12035" width="13" style="232" bestFit="1" customWidth="1"/>
    <col min="12036" max="12036" width="30" style="232" bestFit="1" customWidth="1"/>
    <col min="12037" max="12284" width="9.140625" style="232"/>
    <col min="12285" max="12286" width="11" style="232" bestFit="1" customWidth="1"/>
    <col min="12287" max="12287" width="40" style="232" bestFit="1" customWidth="1"/>
    <col min="12288" max="12288" width="28" style="232" bestFit="1" customWidth="1"/>
    <col min="12289" max="12289" width="13" style="232" bestFit="1" customWidth="1"/>
    <col min="12290" max="12290" width="14" style="232" bestFit="1" customWidth="1"/>
    <col min="12291" max="12291" width="13" style="232" bestFit="1" customWidth="1"/>
    <col min="12292" max="12292" width="30" style="232" bestFit="1" customWidth="1"/>
    <col min="12293" max="12540" width="9.140625" style="232"/>
    <col min="12541" max="12542" width="11" style="232" bestFit="1" customWidth="1"/>
    <col min="12543" max="12543" width="40" style="232" bestFit="1" customWidth="1"/>
    <col min="12544" max="12544" width="28" style="232" bestFit="1" customWidth="1"/>
    <col min="12545" max="12545" width="13" style="232" bestFit="1" customWidth="1"/>
    <col min="12546" max="12546" width="14" style="232" bestFit="1" customWidth="1"/>
    <col min="12547" max="12547" width="13" style="232" bestFit="1" customWidth="1"/>
    <col min="12548" max="12548" width="30" style="232" bestFit="1" customWidth="1"/>
    <col min="12549" max="12796" width="9.140625" style="232"/>
    <col min="12797" max="12798" width="11" style="232" bestFit="1" customWidth="1"/>
    <col min="12799" max="12799" width="40" style="232" bestFit="1" customWidth="1"/>
    <col min="12800" max="12800" width="28" style="232" bestFit="1" customWidth="1"/>
    <col min="12801" max="12801" width="13" style="232" bestFit="1" customWidth="1"/>
    <col min="12802" max="12802" width="14" style="232" bestFit="1" customWidth="1"/>
    <col min="12803" max="12803" width="13" style="232" bestFit="1" customWidth="1"/>
    <col min="12804" max="12804" width="30" style="232" bestFit="1" customWidth="1"/>
    <col min="12805" max="13052" width="9.140625" style="232"/>
    <col min="13053" max="13054" width="11" style="232" bestFit="1" customWidth="1"/>
    <col min="13055" max="13055" width="40" style="232" bestFit="1" customWidth="1"/>
    <col min="13056" max="13056" width="28" style="232" bestFit="1" customWidth="1"/>
    <col min="13057" max="13057" width="13" style="232" bestFit="1" customWidth="1"/>
    <col min="13058" max="13058" width="14" style="232" bestFit="1" customWidth="1"/>
    <col min="13059" max="13059" width="13" style="232" bestFit="1" customWidth="1"/>
    <col min="13060" max="13060" width="30" style="232" bestFit="1" customWidth="1"/>
    <col min="13061" max="13308" width="9.140625" style="232"/>
    <col min="13309" max="13310" width="11" style="232" bestFit="1" customWidth="1"/>
    <col min="13311" max="13311" width="40" style="232" bestFit="1" customWidth="1"/>
    <col min="13312" max="13312" width="28" style="232" bestFit="1" customWidth="1"/>
    <col min="13313" max="13313" width="13" style="232" bestFit="1" customWidth="1"/>
    <col min="13314" max="13314" width="14" style="232" bestFit="1" customWidth="1"/>
    <col min="13315" max="13315" width="13" style="232" bestFit="1" customWidth="1"/>
    <col min="13316" max="13316" width="30" style="232" bestFit="1" customWidth="1"/>
    <col min="13317" max="13564" width="9.140625" style="232"/>
    <col min="13565" max="13566" width="11" style="232" bestFit="1" customWidth="1"/>
    <col min="13567" max="13567" width="40" style="232" bestFit="1" customWidth="1"/>
    <col min="13568" max="13568" width="28" style="232" bestFit="1" customWidth="1"/>
    <col min="13569" max="13569" width="13" style="232" bestFit="1" customWidth="1"/>
    <col min="13570" max="13570" width="14" style="232" bestFit="1" customWidth="1"/>
    <col min="13571" max="13571" width="13" style="232" bestFit="1" customWidth="1"/>
    <col min="13572" max="13572" width="30" style="232" bestFit="1" customWidth="1"/>
    <col min="13573" max="13820" width="9.140625" style="232"/>
    <col min="13821" max="13822" width="11" style="232" bestFit="1" customWidth="1"/>
    <col min="13823" max="13823" width="40" style="232" bestFit="1" customWidth="1"/>
    <col min="13824" max="13824" width="28" style="232" bestFit="1" customWidth="1"/>
    <col min="13825" max="13825" width="13" style="232" bestFit="1" customWidth="1"/>
    <col min="13826" max="13826" width="14" style="232" bestFit="1" customWidth="1"/>
    <col min="13827" max="13827" width="13" style="232" bestFit="1" customWidth="1"/>
    <col min="13828" max="13828" width="30" style="232" bestFit="1" customWidth="1"/>
    <col min="13829" max="14076" width="9.140625" style="232"/>
    <col min="14077" max="14078" width="11" style="232" bestFit="1" customWidth="1"/>
    <col min="14079" max="14079" width="40" style="232" bestFit="1" customWidth="1"/>
    <col min="14080" max="14080" width="28" style="232" bestFit="1" customWidth="1"/>
    <col min="14081" max="14081" width="13" style="232" bestFit="1" customWidth="1"/>
    <col min="14082" max="14082" width="14" style="232" bestFit="1" customWidth="1"/>
    <col min="14083" max="14083" width="13" style="232" bestFit="1" customWidth="1"/>
    <col min="14084" max="14084" width="30" style="232" bestFit="1" customWidth="1"/>
    <col min="14085" max="14332" width="9.140625" style="232"/>
    <col min="14333" max="14334" width="11" style="232" bestFit="1" customWidth="1"/>
    <col min="14335" max="14335" width="40" style="232" bestFit="1" customWidth="1"/>
    <col min="14336" max="14336" width="28" style="232" bestFit="1" customWidth="1"/>
    <col min="14337" max="14337" width="13" style="232" bestFit="1" customWidth="1"/>
    <col min="14338" max="14338" width="14" style="232" bestFit="1" customWidth="1"/>
    <col min="14339" max="14339" width="13" style="232" bestFit="1" customWidth="1"/>
    <col min="14340" max="14340" width="30" style="232" bestFit="1" customWidth="1"/>
    <col min="14341" max="14588" width="9.140625" style="232"/>
    <col min="14589" max="14590" width="11" style="232" bestFit="1" customWidth="1"/>
    <col min="14591" max="14591" width="40" style="232" bestFit="1" customWidth="1"/>
    <col min="14592" max="14592" width="28" style="232" bestFit="1" customWidth="1"/>
    <col min="14593" max="14593" width="13" style="232" bestFit="1" customWidth="1"/>
    <col min="14594" max="14594" width="14" style="232" bestFit="1" customWidth="1"/>
    <col min="14595" max="14595" width="13" style="232" bestFit="1" customWidth="1"/>
    <col min="14596" max="14596" width="30" style="232" bestFit="1" customWidth="1"/>
    <col min="14597" max="14844" width="9.140625" style="232"/>
    <col min="14845" max="14846" width="11" style="232" bestFit="1" customWidth="1"/>
    <col min="14847" max="14847" width="40" style="232" bestFit="1" customWidth="1"/>
    <col min="14848" max="14848" width="28" style="232" bestFit="1" customWidth="1"/>
    <col min="14849" max="14849" width="13" style="232" bestFit="1" customWidth="1"/>
    <col min="14850" max="14850" width="14" style="232" bestFit="1" customWidth="1"/>
    <col min="14851" max="14851" width="13" style="232" bestFit="1" customWidth="1"/>
    <col min="14852" max="14852" width="30" style="232" bestFit="1" customWidth="1"/>
    <col min="14853" max="15100" width="9.140625" style="232"/>
    <col min="15101" max="15102" width="11" style="232" bestFit="1" customWidth="1"/>
    <col min="15103" max="15103" width="40" style="232" bestFit="1" customWidth="1"/>
    <col min="15104" max="15104" width="28" style="232" bestFit="1" customWidth="1"/>
    <col min="15105" max="15105" width="13" style="232" bestFit="1" customWidth="1"/>
    <col min="15106" max="15106" width="14" style="232" bestFit="1" customWidth="1"/>
    <col min="15107" max="15107" width="13" style="232" bestFit="1" customWidth="1"/>
    <col min="15108" max="15108" width="30" style="232" bestFit="1" customWidth="1"/>
    <col min="15109" max="15356" width="9.140625" style="232"/>
    <col min="15357" max="15358" width="11" style="232" bestFit="1" customWidth="1"/>
    <col min="15359" max="15359" width="40" style="232" bestFit="1" customWidth="1"/>
    <col min="15360" max="15360" width="28" style="232" bestFit="1" customWidth="1"/>
    <col min="15361" max="15361" width="13" style="232" bestFit="1" customWidth="1"/>
    <col min="15362" max="15362" width="14" style="232" bestFit="1" customWidth="1"/>
    <col min="15363" max="15363" width="13" style="232" bestFit="1" customWidth="1"/>
    <col min="15364" max="15364" width="30" style="232" bestFit="1" customWidth="1"/>
    <col min="15365" max="15612" width="9.140625" style="232"/>
    <col min="15613" max="15614" width="11" style="232" bestFit="1" customWidth="1"/>
    <col min="15615" max="15615" width="40" style="232" bestFit="1" customWidth="1"/>
    <col min="15616" max="15616" width="28" style="232" bestFit="1" customWidth="1"/>
    <col min="15617" max="15617" width="13" style="232" bestFit="1" customWidth="1"/>
    <col min="15618" max="15618" width="14" style="232" bestFit="1" customWidth="1"/>
    <col min="15619" max="15619" width="13" style="232" bestFit="1" customWidth="1"/>
    <col min="15620" max="15620" width="30" style="232" bestFit="1" customWidth="1"/>
    <col min="15621" max="15868" width="9.140625" style="232"/>
    <col min="15869" max="15870" width="11" style="232" bestFit="1" customWidth="1"/>
    <col min="15871" max="15871" width="40" style="232" bestFit="1" customWidth="1"/>
    <col min="15872" max="15872" width="28" style="232" bestFit="1" customWidth="1"/>
    <col min="15873" max="15873" width="13" style="232" bestFit="1" customWidth="1"/>
    <col min="15874" max="15874" width="14" style="232" bestFit="1" customWidth="1"/>
    <col min="15875" max="15875" width="13" style="232" bestFit="1" customWidth="1"/>
    <col min="15876" max="15876" width="30" style="232" bestFit="1" customWidth="1"/>
    <col min="15877" max="16124" width="9.140625" style="232"/>
    <col min="16125" max="16126" width="11" style="232" bestFit="1" customWidth="1"/>
    <col min="16127" max="16127" width="40" style="232" bestFit="1" customWidth="1"/>
    <col min="16128" max="16128" width="28" style="232" bestFit="1" customWidth="1"/>
    <col min="16129" max="16129" width="13" style="232" bestFit="1" customWidth="1"/>
    <col min="16130" max="16130" width="14" style="232" bestFit="1" customWidth="1"/>
    <col min="16131" max="16131" width="13" style="232" bestFit="1" customWidth="1"/>
    <col min="16132" max="16132" width="30" style="232" bestFit="1" customWidth="1"/>
    <col min="16133" max="16384" width="9.140625" style="232"/>
  </cols>
  <sheetData>
    <row r="2" spans="1:7" x14ac:dyDescent="0.2">
      <c r="D2" s="237">
        <f>SUBTOTAL(9,D3:D54)</f>
        <v>75751224.140000001</v>
      </c>
    </row>
    <row r="3" spans="1:7" x14ac:dyDescent="0.2">
      <c r="A3" s="235" t="s">
        <v>150</v>
      </c>
      <c r="B3" s="235" t="s">
        <v>151</v>
      </c>
      <c r="C3" s="236" t="s">
        <v>152</v>
      </c>
      <c r="D3" s="233" t="s">
        <v>618</v>
      </c>
      <c r="E3" s="74" t="s">
        <v>238</v>
      </c>
      <c r="F3" s="74" t="s">
        <v>122</v>
      </c>
      <c r="G3" s="74" t="s">
        <v>239</v>
      </c>
    </row>
    <row r="4" spans="1:7" x14ac:dyDescent="0.2">
      <c r="A4" s="238" t="s">
        <v>555</v>
      </c>
      <c r="B4" s="238" t="s">
        <v>391</v>
      </c>
      <c r="C4" s="239" t="s">
        <v>155</v>
      </c>
      <c r="D4" s="240">
        <v>333.78</v>
      </c>
      <c r="E4" s="241" t="s">
        <v>387</v>
      </c>
      <c r="F4" s="241"/>
      <c r="G4" s="242"/>
    </row>
    <row r="5" spans="1:7" x14ac:dyDescent="0.2">
      <c r="A5" s="238" t="s">
        <v>556</v>
      </c>
      <c r="B5" s="238" t="s">
        <v>392</v>
      </c>
      <c r="C5" s="239" t="s">
        <v>155</v>
      </c>
      <c r="D5" s="240">
        <v>333.78</v>
      </c>
      <c r="E5" s="241" t="s">
        <v>387</v>
      </c>
      <c r="F5" s="241"/>
      <c r="G5" s="242"/>
    </row>
    <row r="6" spans="1:7" x14ac:dyDescent="0.2">
      <c r="A6" s="238" t="s">
        <v>557</v>
      </c>
      <c r="B6" s="238" t="s">
        <v>506</v>
      </c>
      <c r="C6" s="239" t="s">
        <v>155</v>
      </c>
      <c r="D6" s="240">
        <v>19.579999999999998</v>
      </c>
      <c r="E6" s="241"/>
      <c r="F6" s="241" t="s">
        <v>505</v>
      </c>
      <c r="G6" s="242"/>
    </row>
    <row r="7" spans="1:7" x14ac:dyDescent="0.2">
      <c r="A7" s="238" t="s">
        <v>558</v>
      </c>
      <c r="B7" s="238" t="s">
        <v>507</v>
      </c>
      <c r="C7" s="239" t="s">
        <v>155</v>
      </c>
      <c r="D7" s="240">
        <v>176</v>
      </c>
      <c r="E7" s="241"/>
      <c r="F7" s="241" t="s">
        <v>505</v>
      </c>
      <c r="G7" s="242"/>
    </row>
    <row r="8" spans="1:7" x14ac:dyDescent="0.2">
      <c r="A8" s="238" t="s">
        <v>559</v>
      </c>
      <c r="B8" s="238" t="s">
        <v>508</v>
      </c>
      <c r="C8" s="239" t="s">
        <v>155</v>
      </c>
      <c r="D8" s="240">
        <v>88</v>
      </c>
      <c r="E8" s="241"/>
      <c r="F8" s="241" t="s">
        <v>505</v>
      </c>
      <c r="G8" s="242"/>
    </row>
    <row r="9" spans="1:7" x14ac:dyDescent="0.2">
      <c r="A9" s="238" t="s">
        <v>560</v>
      </c>
      <c r="B9" s="238" t="s">
        <v>509</v>
      </c>
      <c r="C9" s="239" t="s">
        <v>155</v>
      </c>
      <c r="D9" s="240">
        <v>20498.900000000001</v>
      </c>
      <c r="E9" s="241"/>
      <c r="F9" s="241" t="s">
        <v>505</v>
      </c>
      <c r="G9" s="242"/>
    </row>
    <row r="10" spans="1:7" x14ac:dyDescent="0.2">
      <c r="A10" s="238" t="s">
        <v>561</v>
      </c>
      <c r="B10" s="238" t="s">
        <v>510</v>
      </c>
      <c r="C10" s="239" t="s">
        <v>155</v>
      </c>
      <c r="D10" s="240">
        <v>229</v>
      </c>
      <c r="E10" s="241"/>
      <c r="F10" s="241" t="s">
        <v>505</v>
      </c>
      <c r="G10" s="242"/>
    </row>
    <row r="11" spans="1:7" x14ac:dyDescent="0.2">
      <c r="A11" s="238" t="s">
        <v>562</v>
      </c>
      <c r="B11" s="238" t="s">
        <v>511</v>
      </c>
      <c r="C11" s="239" t="s">
        <v>155</v>
      </c>
      <c r="D11" s="240">
        <v>180</v>
      </c>
      <c r="E11" s="241"/>
      <c r="F11" s="241" t="s">
        <v>505</v>
      </c>
      <c r="G11" s="242"/>
    </row>
    <row r="12" spans="1:7" x14ac:dyDescent="0.2">
      <c r="A12" s="238" t="s">
        <v>563</v>
      </c>
      <c r="B12" s="238" t="s">
        <v>512</v>
      </c>
      <c r="C12" s="239" t="s">
        <v>155</v>
      </c>
      <c r="D12" s="240">
        <v>9698.14</v>
      </c>
      <c r="E12" s="241"/>
      <c r="F12" s="241" t="s">
        <v>505</v>
      </c>
      <c r="G12" s="242"/>
    </row>
    <row r="13" spans="1:7" x14ac:dyDescent="0.2">
      <c r="A13" s="238" t="s">
        <v>564</v>
      </c>
      <c r="B13" s="238" t="s">
        <v>513</v>
      </c>
      <c r="C13" s="239" t="s">
        <v>155</v>
      </c>
      <c r="D13" s="240">
        <v>1763.47</v>
      </c>
      <c r="E13" s="241"/>
      <c r="F13" s="241" t="s">
        <v>505</v>
      </c>
      <c r="G13" s="242"/>
    </row>
    <row r="14" spans="1:7" x14ac:dyDescent="0.2">
      <c r="A14" s="238" t="s">
        <v>565</v>
      </c>
      <c r="B14" s="238" t="s">
        <v>514</v>
      </c>
      <c r="C14" s="239" t="s">
        <v>155</v>
      </c>
      <c r="D14" s="240">
        <v>46332.19</v>
      </c>
      <c r="E14" s="241"/>
      <c r="F14" s="241" t="s">
        <v>505</v>
      </c>
      <c r="G14" s="242"/>
    </row>
    <row r="15" spans="1:7" x14ac:dyDescent="0.2">
      <c r="A15" s="238" t="s">
        <v>566</v>
      </c>
      <c r="B15" s="238" t="s">
        <v>515</v>
      </c>
      <c r="C15" s="239" t="s">
        <v>155</v>
      </c>
      <c r="D15" s="240">
        <v>302.39</v>
      </c>
      <c r="E15" s="241"/>
      <c r="F15" s="241" t="s">
        <v>505</v>
      </c>
      <c r="G15" s="242"/>
    </row>
    <row r="16" spans="1:7" x14ac:dyDescent="0.2">
      <c r="A16" s="238" t="s">
        <v>567</v>
      </c>
      <c r="B16" s="238" t="s">
        <v>516</v>
      </c>
      <c r="C16" s="239" t="s">
        <v>155</v>
      </c>
      <c r="D16" s="240">
        <v>380753.77</v>
      </c>
      <c r="E16" s="241"/>
      <c r="F16" s="241" t="s">
        <v>505</v>
      </c>
      <c r="G16" s="242"/>
    </row>
    <row r="17" spans="1:7" x14ac:dyDescent="0.2">
      <c r="A17" s="238" t="s">
        <v>568</v>
      </c>
      <c r="B17" s="238" t="s">
        <v>519</v>
      </c>
      <c r="C17" s="239" t="s">
        <v>155</v>
      </c>
      <c r="D17" s="240">
        <v>745</v>
      </c>
      <c r="E17" s="241"/>
      <c r="F17" s="241" t="s">
        <v>518</v>
      </c>
      <c r="G17" s="242"/>
    </row>
    <row r="18" spans="1:7" x14ac:dyDescent="0.2">
      <c r="A18" s="238" t="s">
        <v>569</v>
      </c>
      <c r="B18" s="238" t="s">
        <v>520</v>
      </c>
      <c r="C18" s="239" t="s">
        <v>155</v>
      </c>
      <c r="D18" s="240">
        <v>84</v>
      </c>
      <c r="E18" s="241"/>
      <c r="F18" s="241" t="s">
        <v>518</v>
      </c>
      <c r="G18" s="242"/>
    </row>
    <row r="19" spans="1:7" x14ac:dyDescent="0.2">
      <c r="A19" s="238" t="s">
        <v>570</v>
      </c>
      <c r="B19" s="238" t="s">
        <v>521</v>
      </c>
      <c r="C19" s="239" t="s">
        <v>155</v>
      </c>
      <c r="D19" s="240">
        <v>8637925.8800000008</v>
      </c>
      <c r="E19" s="241"/>
      <c r="F19" s="241" t="s">
        <v>518</v>
      </c>
      <c r="G19" s="242"/>
    </row>
    <row r="20" spans="1:7" x14ac:dyDescent="0.2">
      <c r="A20" s="238" t="s">
        <v>571</v>
      </c>
      <c r="B20" s="238" t="s">
        <v>522</v>
      </c>
      <c r="C20" s="239" t="s">
        <v>155</v>
      </c>
      <c r="D20" s="240">
        <v>4279.24</v>
      </c>
      <c r="E20" s="241"/>
      <c r="F20" s="241" t="s">
        <v>518</v>
      </c>
      <c r="G20" s="242"/>
    </row>
    <row r="21" spans="1:7" x14ac:dyDescent="0.2">
      <c r="A21" s="238" t="s">
        <v>572</v>
      </c>
      <c r="B21" s="238" t="s">
        <v>523</v>
      </c>
      <c r="C21" s="239" t="s">
        <v>155</v>
      </c>
      <c r="D21" s="240">
        <v>3446798.12</v>
      </c>
      <c r="E21" s="241"/>
      <c r="F21" s="241" t="s">
        <v>518</v>
      </c>
      <c r="G21" s="242"/>
    </row>
    <row r="22" spans="1:7" x14ac:dyDescent="0.2">
      <c r="A22" s="238" t="s">
        <v>573</v>
      </c>
      <c r="B22" s="238" t="s">
        <v>524</v>
      </c>
      <c r="C22" s="239" t="s">
        <v>155</v>
      </c>
      <c r="D22" s="240">
        <v>100.68</v>
      </c>
      <c r="E22" s="241"/>
      <c r="F22" s="241" t="s">
        <v>518</v>
      </c>
      <c r="G22" s="242"/>
    </row>
    <row r="23" spans="1:7" x14ac:dyDescent="0.2">
      <c r="A23" s="238" t="s">
        <v>574</v>
      </c>
      <c r="B23" s="238" t="s">
        <v>525</v>
      </c>
      <c r="C23" s="239" t="s">
        <v>155</v>
      </c>
      <c r="D23" s="240">
        <v>3124546.19</v>
      </c>
      <c r="E23" s="241"/>
      <c r="F23" s="241" t="s">
        <v>518</v>
      </c>
      <c r="G23" s="242"/>
    </row>
    <row r="24" spans="1:7" x14ac:dyDescent="0.2">
      <c r="A24" s="238" t="s">
        <v>575</v>
      </c>
      <c r="B24" s="238" t="s">
        <v>526</v>
      </c>
      <c r="C24" s="239" t="s">
        <v>155</v>
      </c>
      <c r="D24" s="240">
        <v>346334.25</v>
      </c>
      <c r="E24" s="241"/>
      <c r="F24" s="241" t="s">
        <v>518</v>
      </c>
      <c r="G24" s="242"/>
    </row>
    <row r="25" spans="1:7" x14ac:dyDescent="0.2">
      <c r="A25" s="238" t="s">
        <v>576</v>
      </c>
      <c r="B25" s="238" t="s">
        <v>527</v>
      </c>
      <c r="C25" s="239" t="s">
        <v>155</v>
      </c>
      <c r="D25" s="240">
        <v>358377.14</v>
      </c>
      <c r="E25" s="241"/>
      <c r="F25" s="241" t="s">
        <v>518</v>
      </c>
      <c r="G25" s="242"/>
    </row>
    <row r="26" spans="1:7" x14ac:dyDescent="0.2">
      <c r="A26" s="238" t="s">
        <v>577</v>
      </c>
      <c r="B26" s="238" t="s">
        <v>528</v>
      </c>
      <c r="C26" s="239" t="s">
        <v>155</v>
      </c>
      <c r="D26" s="240">
        <v>135238</v>
      </c>
      <c r="E26" s="241"/>
      <c r="F26" s="241" t="s">
        <v>518</v>
      </c>
      <c r="G26" s="242"/>
    </row>
    <row r="27" spans="1:7" x14ac:dyDescent="0.2">
      <c r="A27" s="238" t="s">
        <v>578</v>
      </c>
      <c r="B27" s="238" t="s">
        <v>546</v>
      </c>
      <c r="C27" s="239" t="s">
        <v>155</v>
      </c>
      <c r="D27" s="240">
        <v>25119.06</v>
      </c>
      <c r="E27" s="241"/>
      <c r="F27" s="241" t="s">
        <v>545</v>
      </c>
      <c r="G27" s="242"/>
    </row>
    <row r="28" spans="1:7" x14ac:dyDescent="0.2">
      <c r="A28" s="238" t="s">
        <v>579</v>
      </c>
      <c r="B28" s="238" t="s">
        <v>529</v>
      </c>
      <c r="C28" s="239" t="s">
        <v>155</v>
      </c>
      <c r="D28" s="240">
        <v>2202.94</v>
      </c>
      <c r="E28" s="241"/>
      <c r="F28" s="241" t="s">
        <v>518</v>
      </c>
      <c r="G28" s="242"/>
    </row>
    <row r="29" spans="1:7" x14ac:dyDescent="0.2">
      <c r="A29" s="238" t="s">
        <v>580</v>
      </c>
      <c r="B29" s="238" t="s">
        <v>531</v>
      </c>
      <c r="C29" s="239" t="s">
        <v>155</v>
      </c>
      <c r="D29" s="240">
        <v>181029.17</v>
      </c>
      <c r="E29" s="241"/>
      <c r="F29" s="241" t="s">
        <v>518</v>
      </c>
      <c r="G29" s="242"/>
    </row>
    <row r="30" spans="1:7" x14ac:dyDescent="0.2">
      <c r="A30" s="238" t="s">
        <v>581</v>
      </c>
      <c r="B30" s="238" t="s">
        <v>532</v>
      </c>
      <c r="C30" s="239" t="s">
        <v>155</v>
      </c>
      <c r="D30" s="240">
        <v>13.09</v>
      </c>
      <c r="E30" s="241"/>
      <c r="F30" s="241" t="s">
        <v>518</v>
      </c>
      <c r="G30" s="242"/>
    </row>
    <row r="31" spans="1:7" x14ac:dyDescent="0.2">
      <c r="A31" s="238" t="s">
        <v>582</v>
      </c>
      <c r="B31" s="238" t="s">
        <v>533</v>
      </c>
      <c r="C31" s="239" t="s">
        <v>155</v>
      </c>
      <c r="D31" s="240">
        <v>478.49</v>
      </c>
      <c r="E31" s="241"/>
      <c r="F31" s="241" t="s">
        <v>518</v>
      </c>
      <c r="G31" s="242"/>
    </row>
    <row r="32" spans="1:7" x14ac:dyDescent="0.2">
      <c r="A32" s="238" t="s">
        <v>583</v>
      </c>
      <c r="B32" s="238" t="s">
        <v>534</v>
      </c>
      <c r="C32" s="239" t="s">
        <v>155</v>
      </c>
      <c r="D32" s="240">
        <v>320.23</v>
      </c>
      <c r="E32" s="241"/>
      <c r="F32" s="241" t="s">
        <v>518</v>
      </c>
      <c r="G32" s="242"/>
    </row>
    <row r="33" spans="1:7" x14ac:dyDescent="0.2">
      <c r="A33" s="238" t="s">
        <v>584</v>
      </c>
      <c r="B33" s="238" t="s">
        <v>535</v>
      </c>
      <c r="C33" s="239" t="s">
        <v>155</v>
      </c>
      <c r="D33" s="240">
        <v>85378.5</v>
      </c>
      <c r="E33" s="241"/>
      <c r="F33" s="241" t="s">
        <v>518</v>
      </c>
      <c r="G33" s="242"/>
    </row>
    <row r="34" spans="1:7" x14ac:dyDescent="0.2">
      <c r="A34" s="238" t="s">
        <v>585</v>
      </c>
      <c r="B34" s="238" t="s">
        <v>536</v>
      </c>
      <c r="C34" s="239" t="s">
        <v>155</v>
      </c>
      <c r="D34" s="240">
        <v>470.99</v>
      </c>
      <c r="E34" s="241"/>
      <c r="F34" s="241" t="s">
        <v>518</v>
      </c>
      <c r="G34" s="242"/>
    </row>
    <row r="35" spans="1:7" x14ac:dyDescent="0.2">
      <c r="A35" s="238" t="s">
        <v>586</v>
      </c>
      <c r="B35" s="238" t="s">
        <v>547</v>
      </c>
      <c r="C35" s="239" t="s">
        <v>155</v>
      </c>
      <c r="D35" s="240">
        <v>7615922.9699999997</v>
      </c>
      <c r="E35" s="241"/>
      <c r="F35" s="241" t="s">
        <v>545</v>
      </c>
      <c r="G35" s="242"/>
    </row>
    <row r="36" spans="1:7" x14ac:dyDescent="0.2">
      <c r="A36" s="238" t="s">
        <v>587</v>
      </c>
      <c r="B36" s="238" t="s">
        <v>537</v>
      </c>
      <c r="C36" s="239" t="s">
        <v>155</v>
      </c>
      <c r="D36" s="240">
        <v>2414.3000000000002</v>
      </c>
      <c r="E36" s="241"/>
      <c r="F36" s="241" t="s">
        <v>518</v>
      </c>
      <c r="G36" s="242"/>
    </row>
    <row r="37" spans="1:7" x14ac:dyDescent="0.2">
      <c r="A37" s="238" t="s">
        <v>588</v>
      </c>
      <c r="B37" s="238" t="s">
        <v>538</v>
      </c>
      <c r="C37" s="239" t="s">
        <v>155</v>
      </c>
      <c r="D37" s="240">
        <v>2706694.39</v>
      </c>
      <c r="E37" s="241"/>
      <c r="F37" s="241" t="s">
        <v>518</v>
      </c>
      <c r="G37" s="242"/>
    </row>
    <row r="38" spans="1:7" x14ac:dyDescent="0.2">
      <c r="A38" s="238" t="s">
        <v>589</v>
      </c>
      <c r="B38" s="238" t="s">
        <v>539</v>
      </c>
      <c r="C38" s="239" t="s">
        <v>155</v>
      </c>
      <c r="D38" s="244">
        <v>5079916.62</v>
      </c>
      <c r="E38" s="245"/>
      <c r="F38" s="245" t="s">
        <v>518</v>
      </c>
      <c r="G38" s="246"/>
    </row>
    <row r="39" spans="1:7" x14ac:dyDescent="0.2">
      <c r="A39" s="234" t="s">
        <v>590</v>
      </c>
      <c r="B39" s="234" t="s">
        <v>591</v>
      </c>
      <c r="C39" s="243" t="s">
        <v>155</v>
      </c>
      <c r="D39" s="256">
        <v>18873.57</v>
      </c>
      <c r="E39" s="230" t="s">
        <v>619</v>
      </c>
      <c r="F39" s="68"/>
      <c r="G39" s="67"/>
    </row>
    <row r="40" spans="1:7" x14ac:dyDescent="0.2">
      <c r="A40" s="234" t="s">
        <v>592</v>
      </c>
      <c r="B40" s="234" t="s">
        <v>593</v>
      </c>
      <c r="C40" s="243" t="s">
        <v>155</v>
      </c>
      <c r="D40" s="256">
        <v>37344.32</v>
      </c>
      <c r="E40" s="230" t="s">
        <v>619</v>
      </c>
      <c r="F40" s="68"/>
      <c r="G40" s="67"/>
    </row>
    <row r="41" spans="1:7" x14ac:dyDescent="0.2">
      <c r="A41" s="234" t="s">
        <v>594</v>
      </c>
      <c r="B41" s="234" t="s">
        <v>595</v>
      </c>
      <c r="C41" s="243" t="s">
        <v>155</v>
      </c>
      <c r="D41" s="256">
        <v>884675.77</v>
      </c>
      <c r="E41" s="230" t="s">
        <v>619</v>
      </c>
      <c r="F41" s="68"/>
      <c r="G41" s="67"/>
    </row>
    <row r="42" spans="1:7" x14ac:dyDescent="0.2">
      <c r="A42" s="234" t="s">
        <v>596</v>
      </c>
      <c r="B42" s="234" t="s">
        <v>597</v>
      </c>
      <c r="C42" s="243" t="s">
        <v>155</v>
      </c>
      <c r="D42" s="256">
        <v>9644740.4600000009</v>
      </c>
      <c r="E42" s="230" t="s">
        <v>619</v>
      </c>
      <c r="F42" s="68"/>
      <c r="G42" s="67"/>
    </row>
    <row r="43" spans="1:7" x14ac:dyDescent="0.2">
      <c r="A43" s="234" t="s">
        <v>598</v>
      </c>
      <c r="B43" s="234" t="s">
        <v>599</v>
      </c>
      <c r="C43" s="243" t="s">
        <v>208</v>
      </c>
      <c r="D43" s="256">
        <v>47836.53</v>
      </c>
      <c r="E43" s="230" t="s">
        <v>619</v>
      </c>
      <c r="F43" s="68"/>
      <c r="G43" s="67"/>
    </row>
    <row r="44" spans="1:7" x14ac:dyDescent="0.2">
      <c r="A44" s="234" t="s">
        <v>600</v>
      </c>
      <c r="B44" s="234" t="s">
        <v>601</v>
      </c>
      <c r="C44" s="243" t="s">
        <v>208</v>
      </c>
      <c r="D44" s="256">
        <v>4783.6499999999996</v>
      </c>
      <c r="E44" s="230" t="s">
        <v>619</v>
      </c>
      <c r="F44" s="68"/>
      <c r="G44" s="67"/>
    </row>
    <row r="45" spans="1:7" x14ac:dyDescent="0.2">
      <c r="A45" s="234" t="s">
        <v>602</v>
      </c>
      <c r="B45" s="234" t="s">
        <v>603</v>
      </c>
      <c r="C45" s="243" t="s">
        <v>155</v>
      </c>
      <c r="D45" s="256">
        <v>1526.03</v>
      </c>
      <c r="E45" s="230" t="s">
        <v>619</v>
      </c>
      <c r="F45" s="68"/>
      <c r="G45" s="67"/>
    </row>
    <row r="46" spans="1:7" x14ac:dyDescent="0.2">
      <c r="A46" s="234" t="s">
        <v>604</v>
      </c>
      <c r="B46" s="234" t="s">
        <v>605</v>
      </c>
      <c r="C46" s="243" t="s">
        <v>155</v>
      </c>
      <c r="D46" s="256">
        <v>2428284.1</v>
      </c>
      <c r="E46" s="230" t="s">
        <v>619</v>
      </c>
      <c r="F46" s="68"/>
      <c r="G46" s="67"/>
    </row>
    <row r="47" spans="1:7" x14ac:dyDescent="0.2">
      <c r="A47" s="238" t="s">
        <v>606</v>
      </c>
      <c r="B47" s="238" t="s">
        <v>540</v>
      </c>
      <c r="C47" s="239" t="s">
        <v>215</v>
      </c>
      <c r="D47" s="247">
        <v>2706694.39</v>
      </c>
      <c r="E47" s="248"/>
      <c r="F47" s="248" t="s">
        <v>518</v>
      </c>
      <c r="G47" s="249"/>
    </row>
    <row r="48" spans="1:7" x14ac:dyDescent="0.2">
      <c r="A48" s="238" t="s">
        <v>607</v>
      </c>
      <c r="B48" s="238" t="s">
        <v>541</v>
      </c>
      <c r="C48" s="239" t="s">
        <v>215</v>
      </c>
      <c r="D48" s="244">
        <v>2701804.65</v>
      </c>
      <c r="E48" s="245"/>
      <c r="F48" s="245" t="s">
        <v>518</v>
      </c>
      <c r="G48" s="246"/>
    </row>
    <row r="49" spans="1:7" x14ac:dyDescent="0.2">
      <c r="A49" s="234" t="s">
        <v>608</v>
      </c>
      <c r="B49" s="234" t="s">
        <v>609</v>
      </c>
      <c r="C49" s="243" t="s">
        <v>155</v>
      </c>
      <c r="D49" s="256">
        <v>2192761.67</v>
      </c>
      <c r="E49" s="230" t="s">
        <v>619</v>
      </c>
      <c r="F49" s="68"/>
      <c r="G49" s="67"/>
    </row>
    <row r="50" spans="1:7" x14ac:dyDescent="0.2">
      <c r="A50" s="234" t="s">
        <v>610</v>
      </c>
      <c r="B50" s="234" t="s">
        <v>611</v>
      </c>
      <c r="C50" s="243" t="s">
        <v>155</v>
      </c>
      <c r="D50" s="256">
        <v>4896872.92</v>
      </c>
      <c r="E50" s="230" t="s">
        <v>619</v>
      </c>
      <c r="F50" s="68"/>
      <c r="G50" s="67"/>
    </row>
    <row r="51" spans="1:7" x14ac:dyDescent="0.2">
      <c r="A51" s="238" t="s">
        <v>612</v>
      </c>
      <c r="B51" s="238" t="s">
        <v>542</v>
      </c>
      <c r="C51" s="239" t="s">
        <v>215</v>
      </c>
      <c r="D51" s="250">
        <v>595700.62</v>
      </c>
      <c r="E51" s="251"/>
      <c r="F51" s="251" t="s">
        <v>518</v>
      </c>
      <c r="G51" s="252"/>
    </row>
    <row r="52" spans="1:7" x14ac:dyDescent="0.2">
      <c r="A52" s="234" t="s">
        <v>613</v>
      </c>
      <c r="B52" s="234" t="s">
        <v>614</v>
      </c>
      <c r="C52" s="243" t="s">
        <v>155</v>
      </c>
      <c r="D52" s="256">
        <v>14652060.859999999</v>
      </c>
      <c r="E52" s="230" t="s">
        <v>619</v>
      </c>
      <c r="F52" s="68"/>
      <c r="G52" s="67"/>
    </row>
    <row r="53" spans="1:7" x14ac:dyDescent="0.2">
      <c r="A53" s="238" t="s">
        <v>615</v>
      </c>
      <c r="B53" s="238" t="s">
        <v>543</v>
      </c>
      <c r="C53" s="239" t="s">
        <v>215</v>
      </c>
      <c r="D53" s="250">
        <v>1782411.35</v>
      </c>
      <c r="E53" s="251"/>
      <c r="F53" s="251" t="s">
        <v>518</v>
      </c>
      <c r="G53" s="252"/>
    </row>
    <row r="54" spans="1:7" x14ac:dyDescent="0.2">
      <c r="A54" s="234" t="s">
        <v>616</v>
      </c>
      <c r="B54" s="234" t="s">
        <v>617</v>
      </c>
      <c r="C54" s="243" t="s">
        <v>155</v>
      </c>
      <c r="D54" s="256">
        <v>939755</v>
      </c>
      <c r="E54" s="230" t="s">
        <v>619</v>
      </c>
      <c r="F54" s="68"/>
      <c r="G54" s="67"/>
    </row>
    <row r="55" spans="1:7" x14ac:dyDescent="0.2">
      <c r="A55" s="315"/>
      <c r="B55" s="315"/>
      <c r="C55" s="315"/>
      <c r="D55" s="253">
        <v>75751224.140000001</v>
      </c>
      <c r="E55" s="254"/>
      <c r="F55" s="254"/>
      <c r="G55" s="255"/>
    </row>
  </sheetData>
  <autoFilter ref="A3:G55" xr:uid="{B0CFA63B-4067-42D8-BDA7-ECC31877F362}"/>
  <mergeCells count="1">
    <mergeCell ref="A55:C55"/>
  </mergeCells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8EF02-6270-47F2-9945-1705FDD595EA}">
  <dimension ref="A1:F67"/>
  <sheetViews>
    <sheetView workbookViewId="0">
      <selection activeCell="C7" sqref="C7"/>
    </sheetView>
  </sheetViews>
  <sheetFormatPr defaultRowHeight="15" x14ac:dyDescent="0.25"/>
  <cols>
    <col min="1" max="1" width="12.85546875" customWidth="1"/>
    <col min="2" max="2" width="29.42578125" customWidth="1"/>
    <col min="3" max="3" width="21" style="1" customWidth="1"/>
    <col min="4" max="4" width="4.42578125" style="2" customWidth="1"/>
    <col min="5" max="5" width="35.140625" customWidth="1"/>
    <col min="6" max="6" width="17.5703125" style="2" customWidth="1"/>
  </cols>
  <sheetData>
    <row r="1" spans="1:6" x14ac:dyDescent="0.25">
      <c r="A1" t="s">
        <v>0</v>
      </c>
    </row>
    <row r="2" spans="1:6" x14ac:dyDescent="0.25">
      <c r="A2" t="s">
        <v>1</v>
      </c>
      <c r="C2" s="227">
        <f>SUBTOTAL(9,C3:C69)</f>
        <v>315330000.9800002</v>
      </c>
      <c r="E2" s="14"/>
    </row>
    <row r="3" spans="1:6" x14ac:dyDescent="0.25">
      <c r="A3" s="184" t="s">
        <v>2</v>
      </c>
      <c r="B3" s="184" t="s">
        <v>3</v>
      </c>
      <c r="C3" s="185" t="s">
        <v>4</v>
      </c>
      <c r="D3" s="184" t="s">
        <v>5</v>
      </c>
      <c r="E3" s="184" t="s">
        <v>6</v>
      </c>
      <c r="F3" s="187" t="s">
        <v>517</v>
      </c>
    </row>
    <row r="4" spans="1:6" x14ac:dyDescent="0.25">
      <c r="A4" s="6" t="s">
        <v>484</v>
      </c>
      <c r="B4" s="6" t="s">
        <v>10</v>
      </c>
      <c r="C4" s="7">
        <v>250252.14</v>
      </c>
      <c r="D4" s="5" t="s">
        <v>7</v>
      </c>
      <c r="E4" s="6" t="s">
        <v>42</v>
      </c>
      <c r="F4"/>
    </row>
    <row r="5" spans="1:6" x14ac:dyDescent="0.25">
      <c r="A5" s="9" t="s">
        <v>484</v>
      </c>
      <c r="B5" s="9" t="s">
        <v>50</v>
      </c>
      <c r="C5" s="10">
        <v>460041.44</v>
      </c>
      <c r="D5" s="8" t="s">
        <v>16</v>
      </c>
      <c r="E5" s="9" t="s">
        <v>66</v>
      </c>
      <c r="F5" s="8" t="s">
        <v>505</v>
      </c>
    </row>
    <row r="6" spans="1:6" x14ac:dyDescent="0.25">
      <c r="A6" s="16" t="s">
        <v>484</v>
      </c>
      <c r="B6" s="16" t="s">
        <v>20</v>
      </c>
      <c r="C6" s="17">
        <v>209789.3</v>
      </c>
      <c r="D6" s="15" t="s">
        <v>7</v>
      </c>
      <c r="E6" s="16" t="s">
        <v>495</v>
      </c>
      <c r="F6"/>
    </row>
    <row r="7" spans="1:6" x14ac:dyDescent="0.25">
      <c r="A7" s="181" t="s">
        <v>485</v>
      </c>
      <c r="B7" s="181" t="s">
        <v>49</v>
      </c>
      <c r="C7" s="183">
        <v>103.93</v>
      </c>
      <c r="D7" s="182" t="s">
        <v>7</v>
      </c>
      <c r="E7" s="181" t="s">
        <v>8</v>
      </c>
      <c r="F7" s="186"/>
    </row>
    <row r="8" spans="1:6" x14ac:dyDescent="0.25">
      <c r="A8" s="9" t="s">
        <v>485</v>
      </c>
      <c r="B8" s="9" t="s">
        <v>50</v>
      </c>
      <c r="C8" s="10">
        <v>31900062.16</v>
      </c>
      <c r="D8" s="8" t="s">
        <v>16</v>
      </c>
      <c r="E8" s="9" t="s">
        <v>66</v>
      </c>
      <c r="F8" s="8" t="s">
        <v>518</v>
      </c>
    </row>
    <row r="9" spans="1:6" x14ac:dyDescent="0.25">
      <c r="A9" s="9" t="s">
        <v>485</v>
      </c>
      <c r="B9" s="9" t="s">
        <v>50</v>
      </c>
      <c r="C9" s="10">
        <v>7641042.0300000003</v>
      </c>
      <c r="D9" s="8" t="s">
        <v>16</v>
      </c>
      <c r="E9" s="9" t="s">
        <v>66</v>
      </c>
      <c r="F9" s="8" t="s">
        <v>545</v>
      </c>
    </row>
    <row r="10" spans="1:6" x14ac:dyDescent="0.25">
      <c r="A10" s="16" t="s">
        <v>485</v>
      </c>
      <c r="B10" s="16" t="s">
        <v>20</v>
      </c>
      <c r="C10" s="17">
        <v>39541000.259999998</v>
      </c>
      <c r="D10" s="15" t="s">
        <v>7</v>
      </c>
      <c r="E10" s="16" t="s">
        <v>495</v>
      </c>
      <c r="F10"/>
    </row>
    <row r="11" spans="1:6" x14ac:dyDescent="0.25">
      <c r="A11" s="6" t="s">
        <v>486</v>
      </c>
      <c r="B11" s="6" t="s">
        <v>12</v>
      </c>
      <c r="C11" s="7">
        <v>764797.82</v>
      </c>
      <c r="D11" s="5" t="s">
        <v>7</v>
      </c>
      <c r="E11" s="6" t="s">
        <v>42</v>
      </c>
      <c r="F11"/>
    </row>
    <row r="12" spans="1:6" x14ac:dyDescent="0.25">
      <c r="A12" s="16" t="s">
        <v>486</v>
      </c>
      <c r="B12" s="16" t="s">
        <v>17</v>
      </c>
      <c r="C12" s="17">
        <v>764797.82</v>
      </c>
      <c r="D12" s="15" t="s">
        <v>16</v>
      </c>
      <c r="E12" s="16" t="s">
        <v>44</v>
      </c>
    </row>
    <row r="13" spans="1:6" x14ac:dyDescent="0.25">
      <c r="A13" s="6" t="s">
        <v>487</v>
      </c>
      <c r="B13" s="6" t="s">
        <v>11</v>
      </c>
      <c r="C13" s="7">
        <v>310.55</v>
      </c>
      <c r="D13" s="5" t="s">
        <v>7</v>
      </c>
      <c r="E13" s="6" t="s">
        <v>42</v>
      </c>
      <c r="F13"/>
    </row>
    <row r="14" spans="1:6" x14ac:dyDescent="0.25">
      <c r="A14" s="6" t="s">
        <v>487</v>
      </c>
      <c r="B14" s="6" t="s">
        <v>13</v>
      </c>
      <c r="C14" s="7">
        <v>970831.98</v>
      </c>
      <c r="D14" s="5" t="s">
        <v>7</v>
      </c>
      <c r="E14" s="6" t="s">
        <v>42</v>
      </c>
      <c r="F14"/>
    </row>
    <row r="15" spans="1:6" x14ac:dyDescent="0.25">
      <c r="A15" s="6" t="s">
        <v>487</v>
      </c>
      <c r="B15" s="6" t="s">
        <v>13</v>
      </c>
      <c r="C15" s="7">
        <v>2256898.69</v>
      </c>
      <c r="D15" s="5" t="s">
        <v>7</v>
      </c>
      <c r="E15" s="6" t="s">
        <v>42</v>
      </c>
      <c r="F15"/>
    </row>
    <row r="16" spans="1:6" x14ac:dyDescent="0.25">
      <c r="A16" s="6" t="s">
        <v>487</v>
      </c>
      <c r="B16" s="6" t="s">
        <v>13</v>
      </c>
      <c r="C16" s="7">
        <v>26109922.539999999</v>
      </c>
      <c r="D16" s="5" t="s">
        <v>7</v>
      </c>
      <c r="E16" s="6" t="s">
        <v>42</v>
      </c>
      <c r="F16"/>
    </row>
    <row r="17" spans="1:6" x14ac:dyDescent="0.25">
      <c r="A17" s="6" t="s">
        <v>487</v>
      </c>
      <c r="B17" s="6" t="s">
        <v>13</v>
      </c>
      <c r="C17" s="7">
        <v>11421.52</v>
      </c>
      <c r="D17" s="5" t="s">
        <v>7</v>
      </c>
      <c r="E17" s="6" t="s">
        <v>42</v>
      </c>
      <c r="F17"/>
    </row>
    <row r="18" spans="1:6" x14ac:dyDescent="0.25">
      <c r="A18" s="11" t="s">
        <v>487</v>
      </c>
      <c r="B18" s="11" t="s">
        <v>14</v>
      </c>
      <c r="C18" s="13">
        <v>25654.02</v>
      </c>
      <c r="D18" s="12" t="s">
        <v>7</v>
      </c>
      <c r="E18" s="11" t="s">
        <v>43</v>
      </c>
      <c r="F18"/>
    </row>
    <row r="19" spans="1:6" x14ac:dyDescent="0.25">
      <c r="A19" s="6" t="s">
        <v>487</v>
      </c>
      <c r="B19" s="6" t="s">
        <v>14</v>
      </c>
      <c r="C19" s="7">
        <v>14883.18</v>
      </c>
      <c r="D19" s="5" t="s">
        <v>7</v>
      </c>
      <c r="E19" s="6" t="s">
        <v>42</v>
      </c>
      <c r="F19"/>
    </row>
    <row r="20" spans="1:6" x14ac:dyDescent="0.25">
      <c r="A20" s="11" t="s">
        <v>487</v>
      </c>
      <c r="B20" s="11" t="s">
        <v>15</v>
      </c>
      <c r="C20" s="13">
        <v>25654.02</v>
      </c>
      <c r="D20" s="12" t="s">
        <v>16</v>
      </c>
      <c r="E20" s="11" t="s">
        <v>43</v>
      </c>
    </row>
    <row r="21" spans="1:6" x14ac:dyDescent="0.25">
      <c r="A21" s="16" t="s">
        <v>487</v>
      </c>
      <c r="B21" s="16" t="s">
        <v>17</v>
      </c>
      <c r="C21" s="17">
        <v>29364268.460000001</v>
      </c>
      <c r="D21" s="15" t="s">
        <v>16</v>
      </c>
      <c r="E21" s="16" t="s">
        <v>44</v>
      </c>
    </row>
    <row r="22" spans="1:6" x14ac:dyDescent="0.25">
      <c r="A22" t="s">
        <v>488</v>
      </c>
      <c r="B22" t="s">
        <v>22</v>
      </c>
      <c r="C22" s="1">
        <v>8041.68</v>
      </c>
      <c r="D22" s="2" t="s">
        <v>16</v>
      </c>
      <c r="E22" t="s">
        <v>619</v>
      </c>
    </row>
    <row r="23" spans="1:6" x14ac:dyDescent="0.25">
      <c r="A23" s="16" t="s">
        <v>488</v>
      </c>
      <c r="B23" s="16" t="s">
        <v>20</v>
      </c>
      <c r="C23" s="17">
        <v>8041.68</v>
      </c>
      <c r="D23" s="15" t="s">
        <v>7</v>
      </c>
      <c r="E23" s="16" t="s">
        <v>495</v>
      </c>
      <c r="F23"/>
    </row>
    <row r="24" spans="1:6" x14ac:dyDescent="0.25">
      <c r="A24" s="6" t="s">
        <v>489</v>
      </c>
      <c r="B24" s="6" t="s">
        <v>11</v>
      </c>
      <c r="C24" s="7">
        <v>82.23</v>
      </c>
      <c r="D24" s="5" t="s">
        <v>7</v>
      </c>
      <c r="E24" s="6" t="s">
        <v>42</v>
      </c>
      <c r="F24"/>
    </row>
    <row r="25" spans="1:6" x14ac:dyDescent="0.25">
      <c r="A25" s="6" t="s">
        <v>489</v>
      </c>
      <c r="B25" s="6" t="s">
        <v>13</v>
      </c>
      <c r="C25" s="7">
        <v>400712.56</v>
      </c>
      <c r="D25" s="5" t="s">
        <v>7</v>
      </c>
      <c r="E25" s="6" t="s">
        <v>42</v>
      </c>
      <c r="F25"/>
    </row>
    <row r="26" spans="1:6" x14ac:dyDescent="0.25">
      <c r="A26" s="6" t="s">
        <v>489</v>
      </c>
      <c r="B26" s="6" t="s">
        <v>13</v>
      </c>
      <c r="C26" s="7">
        <v>931538.86</v>
      </c>
      <c r="D26" s="5" t="s">
        <v>7</v>
      </c>
      <c r="E26" s="6" t="s">
        <v>42</v>
      </c>
      <c r="F26"/>
    </row>
    <row r="27" spans="1:6" x14ac:dyDescent="0.25">
      <c r="A27" s="6" t="s">
        <v>489</v>
      </c>
      <c r="B27" s="6" t="s">
        <v>13</v>
      </c>
      <c r="C27" s="7">
        <v>10426887.08</v>
      </c>
      <c r="D27" s="5" t="s">
        <v>7</v>
      </c>
      <c r="E27" s="6" t="s">
        <v>42</v>
      </c>
      <c r="F27"/>
    </row>
    <row r="28" spans="1:6" x14ac:dyDescent="0.25">
      <c r="A28" s="6" t="s">
        <v>489</v>
      </c>
      <c r="B28" s="6" t="s">
        <v>13</v>
      </c>
      <c r="C28" s="7">
        <v>4714.21</v>
      </c>
      <c r="D28" s="5" t="s">
        <v>7</v>
      </c>
      <c r="E28" s="6" t="s">
        <v>42</v>
      </c>
      <c r="F28"/>
    </row>
    <row r="29" spans="1:6" x14ac:dyDescent="0.25">
      <c r="A29" s="11" t="s">
        <v>489</v>
      </c>
      <c r="B29" s="11" t="s">
        <v>14</v>
      </c>
      <c r="C29" s="13">
        <v>13535.08</v>
      </c>
      <c r="D29" s="12" t="s">
        <v>7</v>
      </c>
      <c r="E29" s="11" t="s">
        <v>43</v>
      </c>
      <c r="F29"/>
    </row>
    <row r="30" spans="1:6" x14ac:dyDescent="0.25">
      <c r="A30" s="6" t="s">
        <v>489</v>
      </c>
      <c r="B30" s="6" t="s">
        <v>14</v>
      </c>
      <c r="C30" s="7">
        <v>7852.36</v>
      </c>
      <c r="D30" s="5" t="s">
        <v>7</v>
      </c>
      <c r="E30" s="6" t="s">
        <v>42</v>
      </c>
      <c r="F30"/>
    </row>
    <row r="31" spans="1:6" x14ac:dyDescent="0.25">
      <c r="A31" s="11" t="s">
        <v>489</v>
      </c>
      <c r="B31" s="11" t="s">
        <v>15</v>
      </c>
      <c r="C31" s="13">
        <v>13535.08</v>
      </c>
      <c r="D31" s="12" t="s">
        <v>16</v>
      </c>
      <c r="E31" s="11" t="s">
        <v>43</v>
      </c>
    </row>
    <row r="32" spans="1:6" x14ac:dyDescent="0.25">
      <c r="A32" t="s">
        <v>489</v>
      </c>
      <c r="B32" t="s">
        <v>28</v>
      </c>
      <c r="C32" s="1">
        <v>18873.57</v>
      </c>
      <c r="D32" s="2" t="s">
        <v>16</v>
      </c>
      <c r="E32" t="s">
        <v>619</v>
      </c>
    </row>
    <row r="33" spans="1:6" x14ac:dyDescent="0.25">
      <c r="A33" t="s">
        <v>489</v>
      </c>
      <c r="B33" t="s">
        <v>28</v>
      </c>
      <c r="C33" s="1">
        <v>47836.53</v>
      </c>
      <c r="D33" s="2" t="s">
        <v>16</v>
      </c>
      <c r="E33" t="s">
        <v>619</v>
      </c>
    </row>
    <row r="34" spans="1:6" x14ac:dyDescent="0.25">
      <c r="A34" t="s">
        <v>489</v>
      </c>
      <c r="B34" t="s">
        <v>28</v>
      </c>
      <c r="C34" s="1">
        <v>4783.6499999999996</v>
      </c>
      <c r="D34" s="2" t="s">
        <v>16</v>
      </c>
      <c r="E34" t="s">
        <v>619</v>
      </c>
    </row>
    <row r="35" spans="1:6" x14ac:dyDescent="0.25">
      <c r="A35" s="16" t="s">
        <v>489</v>
      </c>
      <c r="B35" s="16" t="s">
        <v>17</v>
      </c>
      <c r="C35" s="17">
        <v>11700293.550000001</v>
      </c>
      <c r="D35" s="15" t="s">
        <v>16</v>
      </c>
      <c r="E35" s="16" t="s">
        <v>44</v>
      </c>
    </row>
    <row r="36" spans="1:6" x14ac:dyDescent="0.25">
      <c r="A36" s="6" t="s">
        <v>490</v>
      </c>
      <c r="B36" s="6" t="s">
        <v>10</v>
      </c>
      <c r="C36" s="7">
        <v>601252.99</v>
      </c>
      <c r="D36" s="5" t="s">
        <v>7</v>
      </c>
      <c r="E36" s="6" t="s">
        <v>42</v>
      </c>
      <c r="F36"/>
    </row>
    <row r="37" spans="1:6" x14ac:dyDescent="0.25">
      <c r="A37" s="6" t="s">
        <v>490</v>
      </c>
      <c r="B37" s="6" t="s">
        <v>12</v>
      </c>
      <c r="C37" s="7">
        <v>776076.87</v>
      </c>
      <c r="D37" s="5" t="s">
        <v>7</v>
      </c>
      <c r="E37" s="6" t="s">
        <v>42</v>
      </c>
      <c r="F37"/>
    </row>
    <row r="38" spans="1:6" x14ac:dyDescent="0.25">
      <c r="A38" s="16" t="s">
        <v>490</v>
      </c>
      <c r="B38" s="16" t="s">
        <v>17</v>
      </c>
      <c r="C38" s="17">
        <v>1377329.86</v>
      </c>
      <c r="D38" s="15" t="s">
        <v>16</v>
      </c>
      <c r="E38" s="16" t="s">
        <v>44</v>
      </c>
    </row>
    <row r="39" spans="1:6" x14ac:dyDescent="0.25">
      <c r="A39" t="s">
        <v>491</v>
      </c>
      <c r="B39" t="s">
        <v>26</v>
      </c>
      <c r="C39" s="1">
        <v>333.78</v>
      </c>
      <c r="D39" s="2" t="s">
        <v>16</v>
      </c>
      <c r="E39" t="s">
        <v>27</v>
      </c>
    </row>
    <row r="40" spans="1:6" x14ac:dyDescent="0.25">
      <c r="A40" t="s">
        <v>491</v>
      </c>
      <c r="B40" t="s">
        <v>26</v>
      </c>
      <c r="C40" s="1">
        <v>333.78</v>
      </c>
      <c r="D40" s="2" t="s">
        <v>16</v>
      </c>
      <c r="E40" t="s">
        <v>27</v>
      </c>
    </row>
    <row r="41" spans="1:6" x14ac:dyDescent="0.25">
      <c r="A41" s="16" t="s">
        <v>491</v>
      </c>
      <c r="B41" s="16" t="s">
        <v>20</v>
      </c>
      <c r="C41" s="17">
        <v>667.56</v>
      </c>
      <c r="D41" s="15" t="s">
        <v>7</v>
      </c>
      <c r="E41" s="16" t="s">
        <v>495</v>
      </c>
      <c r="F41"/>
    </row>
    <row r="42" spans="1:6" x14ac:dyDescent="0.25">
      <c r="A42" s="6" t="s">
        <v>492</v>
      </c>
      <c r="B42" s="6" t="s">
        <v>12</v>
      </c>
      <c r="C42" s="7">
        <v>12072894.050000001</v>
      </c>
      <c r="D42" s="5" t="s">
        <v>7</v>
      </c>
      <c r="E42" s="6" t="s">
        <v>42</v>
      </c>
      <c r="F42"/>
    </row>
    <row r="43" spans="1:6" x14ac:dyDescent="0.25">
      <c r="A43" s="6" t="s">
        <v>492</v>
      </c>
      <c r="B43" s="6" t="s">
        <v>10</v>
      </c>
      <c r="C43" s="7">
        <v>411780.79</v>
      </c>
      <c r="D43" s="5" t="s">
        <v>7</v>
      </c>
      <c r="E43" s="6" t="s">
        <v>42</v>
      </c>
      <c r="F43"/>
    </row>
    <row r="44" spans="1:6" x14ac:dyDescent="0.25">
      <c r="A44" s="16" t="s">
        <v>492</v>
      </c>
      <c r="B44" s="16" t="s">
        <v>17</v>
      </c>
      <c r="C44" s="17">
        <v>12484674.84</v>
      </c>
      <c r="D44" s="15" t="s">
        <v>16</v>
      </c>
      <c r="E44" s="16" t="s">
        <v>44</v>
      </c>
    </row>
    <row r="45" spans="1:6" x14ac:dyDescent="0.25">
      <c r="A45" t="s">
        <v>493</v>
      </c>
      <c r="B45" t="s">
        <v>22</v>
      </c>
      <c r="C45" s="1">
        <v>33884901.25</v>
      </c>
      <c r="D45" s="2" t="s">
        <v>16</v>
      </c>
      <c r="E45" t="s">
        <v>619</v>
      </c>
    </row>
    <row r="46" spans="1:6" x14ac:dyDescent="0.25">
      <c r="A46" t="s">
        <v>493</v>
      </c>
      <c r="B46" t="s">
        <v>22</v>
      </c>
      <c r="C46" s="1">
        <v>574797.52</v>
      </c>
      <c r="D46" s="2" t="s">
        <v>16</v>
      </c>
      <c r="E46" t="s">
        <v>619</v>
      </c>
    </row>
    <row r="47" spans="1:6" x14ac:dyDescent="0.25">
      <c r="A47" t="s">
        <v>493</v>
      </c>
      <c r="B47" t="s">
        <v>22</v>
      </c>
      <c r="C47" s="1">
        <v>271057.19</v>
      </c>
      <c r="D47" s="2" t="s">
        <v>16</v>
      </c>
      <c r="E47" t="s">
        <v>619</v>
      </c>
    </row>
    <row r="48" spans="1:6" x14ac:dyDescent="0.25">
      <c r="A48" t="s">
        <v>493</v>
      </c>
      <c r="B48" t="s">
        <v>22</v>
      </c>
      <c r="C48" s="1">
        <v>694.48</v>
      </c>
      <c r="D48" s="2" t="s">
        <v>16</v>
      </c>
      <c r="E48" t="s">
        <v>619</v>
      </c>
    </row>
    <row r="49" spans="1:6" x14ac:dyDescent="0.25">
      <c r="A49" t="s">
        <v>493</v>
      </c>
      <c r="B49" t="s">
        <v>22</v>
      </c>
      <c r="C49" s="1">
        <v>15343.9</v>
      </c>
      <c r="D49" s="2" t="s">
        <v>16</v>
      </c>
      <c r="E49" t="s">
        <v>619</v>
      </c>
    </row>
    <row r="50" spans="1:6" x14ac:dyDescent="0.25">
      <c r="A50" t="s">
        <v>493</v>
      </c>
      <c r="B50" t="s">
        <v>22</v>
      </c>
      <c r="C50" s="1">
        <v>568544.14</v>
      </c>
      <c r="D50" s="2" t="s">
        <v>16</v>
      </c>
      <c r="E50" t="s">
        <v>619</v>
      </c>
    </row>
    <row r="51" spans="1:6" x14ac:dyDescent="0.25">
      <c r="A51" t="s">
        <v>493</v>
      </c>
      <c r="B51" t="s">
        <v>37</v>
      </c>
      <c r="C51" s="1">
        <v>17012.03</v>
      </c>
      <c r="D51" s="2" t="s">
        <v>16</v>
      </c>
      <c r="E51" t="s">
        <v>619</v>
      </c>
    </row>
    <row r="52" spans="1:6" x14ac:dyDescent="0.25">
      <c r="A52" s="9" t="s">
        <v>493</v>
      </c>
      <c r="B52" s="9" t="s">
        <v>50</v>
      </c>
      <c r="C52" s="10">
        <v>331945.21000000002</v>
      </c>
      <c r="D52" s="8" t="s">
        <v>16</v>
      </c>
      <c r="E52" s="9" t="s">
        <v>66</v>
      </c>
      <c r="F52" s="8" t="s">
        <v>549</v>
      </c>
    </row>
    <row r="53" spans="1:6" x14ac:dyDescent="0.25">
      <c r="A53" s="16" t="s">
        <v>493</v>
      </c>
      <c r="B53" s="16" t="s">
        <v>20</v>
      </c>
      <c r="C53" s="17">
        <v>35664295.719999999</v>
      </c>
      <c r="D53" s="15" t="s">
        <v>7</v>
      </c>
      <c r="E53" s="16" t="s">
        <v>495</v>
      </c>
      <c r="F53"/>
    </row>
    <row r="54" spans="1:6" x14ac:dyDescent="0.25">
      <c r="A54" s="6" t="s">
        <v>494</v>
      </c>
      <c r="B54" s="6" t="s">
        <v>30</v>
      </c>
      <c r="C54" s="7">
        <v>7240.43</v>
      </c>
      <c r="D54" s="5" t="s">
        <v>7</v>
      </c>
      <c r="E54" s="6" t="s">
        <v>42</v>
      </c>
      <c r="F54"/>
    </row>
    <row r="55" spans="1:6" x14ac:dyDescent="0.25">
      <c r="A55" s="6" t="s">
        <v>494</v>
      </c>
      <c r="B55" s="6" t="s">
        <v>10</v>
      </c>
      <c r="C55" s="7">
        <v>768010.78</v>
      </c>
      <c r="D55" s="5" t="s">
        <v>7</v>
      </c>
      <c r="E55" s="6" t="s">
        <v>42</v>
      </c>
      <c r="F55"/>
    </row>
    <row r="56" spans="1:6" x14ac:dyDescent="0.25">
      <c r="A56" s="6" t="s">
        <v>494</v>
      </c>
      <c r="B56" s="6" t="s">
        <v>11</v>
      </c>
      <c r="C56" s="7">
        <v>46.66</v>
      </c>
      <c r="D56" s="5" t="s">
        <v>7</v>
      </c>
      <c r="E56" s="6" t="s">
        <v>42</v>
      </c>
      <c r="F56"/>
    </row>
    <row r="57" spans="1:6" x14ac:dyDescent="0.25">
      <c r="A57" s="6" t="s">
        <v>494</v>
      </c>
      <c r="B57" s="6" t="s">
        <v>12</v>
      </c>
      <c r="C57" s="7">
        <v>431062.22</v>
      </c>
      <c r="D57" s="5" t="s">
        <v>7</v>
      </c>
      <c r="E57" s="6" t="s">
        <v>42</v>
      </c>
      <c r="F57"/>
    </row>
    <row r="58" spans="1:6" x14ac:dyDescent="0.25">
      <c r="A58" s="6" t="s">
        <v>494</v>
      </c>
      <c r="B58" s="6" t="s">
        <v>13</v>
      </c>
      <c r="C58" s="7">
        <v>833471.83</v>
      </c>
      <c r="D58" s="5" t="s">
        <v>7</v>
      </c>
      <c r="E58" s="6" t="s">
        <v>42</v>
      </c>
      <c r="F58"/>
    </row>
    <row r="59" spans="1:6" x14ac:dyDescent="0.25">
      <c r="A59" s="6" t="s">
        <v>494</v>
      </c>
      <c r="B59" s="6" t="s">
        <v>13</v>
      </c>
      <c r="C59" s="7">
        <v>1937576.86</v>
      </c>
      <c r="D59" s="5" t="s">
        <v>7</v>
      </c>
      <c r="E59" s="6" t="s">
        <v>42</v>
      </c>
      <c r="F59"/>
    </row>
    <row r="60" spans="1:6" x14ac:dyDescent="0.25">
      <c r="A60" s="6" t="s">
        <v>494</v>
      </c>
      <c r="B60" s="6" t="s">
        <v>13</v>
      </c>
      <c r="C60" s="7">
        <v>22024058.09</v>
      </c>
      <c r="D60" s="5" t="s">
        <v>7</v>
      </c>
      <c r="E60" s="6" t="s">
        <v>42</v>
      </c>
      <c r="F60"/>
    </row>
    <row r="61" spans="1:6" x14ac:dyDescent="0.25">
      <c r="A61" s="6" t="s">
        <v>494</v>
      </c>
      <c r="B61" s="6" t="s">
        <v>13</v>
      </c>
      <c r="C61" s="7">
        <v>9805.49</v>
      </c>
      <c r="D61" s="5" t="s">
        <v>7</v>
      </c>
      <c r="E61" s="6" t="s">
        <v>42</v>
      </c>
      <c r="F61"/>
    </row>
    <row r="62" spans="1:6" x14ac:dyDescent="0.25">
      <c r="A62" s="11" t="s">
        <v>494</v>
      </c>
      <c r="B62" s="11" t="s">
        <v>14</v>
      </c>
      <c r="C62" s="13">
        <v>4298.22</v>
      </c>
      <c r="D62" s="12" t="s">
        <v>7</v>
      </c>
      <c r="E62" s="11" t="s">
        <v>43</v>
      </c>
      <c r="F62"/>
    </row>
    <row r="63" spans="1:6" x14ac:dyDescent="0.25">
      <c r="A63" s="6" t="s">
        <v>494</v>
      </c>
      <c r="B63" s="6" t="s">
        <v>14</v>
      </c>
      <c r="C63" s="7">
        <v>2493.61</v>
      </c>
      <c r="D63" s="5" t="s">
        <v>7</v>
      </c>
      <c r="E63" s="6" t="s">
        <v>42</v>
      </c>
      <c r="F63"/>
    </row>
    <row r="64" spans="1:6" x14ac:dyDescent="0.25">
      <c r="A64" s="6" t="s">
        <v>494</v>
      </c>
      <c r="B64" s="6" t="s">
        <v>40</v>
      </c>
      <c r="C64" s="7">
        <v>170738.33</v>
      </c>
      <c r="D64" s="5" t="s">
        <v>7</v>
      </c>
      <c r="E64" s="6" t="s">
        <v>42</v>
      </c>
      <c r="F64"/>
    </row>
    <row r="65" spans="1:5" x14ac:dyDescent="0.25">
      <c r="A65" s="11" t="s">
        <v>494</v>
      </c>
      <c r="B65" s="11" t="s">
        <v>15</v>
      </c>
      <c r="C65" s="13">
        <v>4298.22</v>
      </c>
      <c r="D65" s="12" t="s">
        <v>16</v>
      </c>
      <c r="E65" s="11" t="s">
        <v>43</v>
      </c>
    </row>
    <row r="66" spans="1:5" x14ac:dyDescent="0.25">
      <c r="A66" t="s">
        <v>494</v>
      </c>
      <c r="B66" t="s">
        <v>22</v>
      </c>
      <c r="C66" s="1">
        <v>54550.51</v>
      </c>
      <c r="D66" s="2" t="s">
        <v>16</v>
      </c>
      <c r="E66" t="s">
        <v>619</v>
      </c>
    </row>
    <row r="67" spans="1:5" x14ac:dyDescent="0.25">
      <c r="A67" s="16" t="s">
        <v>494</v>
      </c>
      <c r="B67" s="16" t="s">
        <v>17</v>
      </c>
      <c r="C67" s="17">
        <v>26129953.789999999</v>
      </c>
      <c r="D67" s="15" t="s">
        <v>16</v>
      </c>
      <c r="E67" s="16" t="s">
        <v>44</v>
      </c>
    </row>
  </sheetData>
  <autoFilter ref="A3:F67" xr:uid="{57B8EF02-6270-47F2-9945-1705FDD595EA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4894-906B-4615-8B88-7B2F05DCB717}">
  <dimension ref="B2:H53"/>
  <sheetViews>
    <sheetView topLeftCell="A16" zoomScaleNormal="100" workbookViewId="0">
      <selection activeCell="H35" sqref="H35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7" customWidth="1"/>
    <col min="6" max="6" width="21.28515625" style="62" bestFit="1" customWidth="1"/>
    <col min="7" max="7" width="5.5703125" style="62" customWidth="1"/>
    <col min="8" max="8" width="20.5703125" style="62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8" x14ac:dyDescent="0.25">
      <c r="B2" s="309" t="s">
        <v>621</v>
      </c>
      <c r="C2" s="309"/>
      <c r="D2" s="309"/>
      <c r="E2" s="309"/>
      <c r="F2" s="309"/>
    </row>
    <row r="3" spans="2:8" ht="15.75" thickBot="1" x14ac:dyDescent="0.3">
      <c r="B3" s="98"/>
      <c r="C3" s="98"/>
      <c r="D3" s="98"/>
      <c r="E3" s="99"/>
      <c r="F3" s="98"/>
    </row>
    <row r="4" spans="2:8" ht="15.75" thickBot="1" x14ac:dyDescent="0.3">
      <c r="B4" s="100" t="s">
        <v>401</v>
      </c>
      <c r="C4" s="101"/>
      <c r="D4" s="101"/>
      <c r="E4" s="102" t="s">
        <v>402</v>
      </c>
      <c r="F4" s="103" t="s">
        <v>403</v>
      </c>
    </row>
    <row r="5" spans="2:8" x14ac:dyDescent="0.25">
      <c r="B5" s="310" t="s">
        <v>404</v>
      </c>
      <c r="C5" s="311"/>
      <c r="D5" s="311"/>
      <c r="E5" s="105">
        <v>68716.47</v>
      </c>
      <c r="F5" s="106">
        <f>E5+'Saldos - 03-2025'!F5</f>
        <v>268481.32999999996</v>
      </c>
    </row>
    <row r="6" spans="2:8" x14ac:dyDescent="0.25">
      <c r="B6" s="303" t="s">
        <v>405</v>
      </c>
      <c r="C6" s="304"/>
      <c r="D6" s="304"/>
      <c r="E6" s="107">
        <v>170738.33</v>
      </c>
      <c r="F6" s="106">
        <f>E6+'Saldos - 03-2025'!F6</f>
        <v>1648620.1</v>
      </c>
    </row>
    <row r="7" spans="2:8" x14ac:dyDescent="0.25">
      <c r="B7" s="303" t="s">
        <v>406</v>
      </c>
      <c r="C7" s="304"/>
      <c r="D7" s="304"/>
      <c r="E7" s="107">
        <v>65917839.710000001</v>
      </c>
      <c r="F7" s="106">
        <f>E7+'Saldos - 03-2025'!F7</f>
        <v>302141712.65999997</v>
      </c>
    </row>
    <row r="8" spans="2:8" x14ac:dyDescent="0.25">
      <c r="B8" s="303" t="s">
        <v>407</v>
      </c>
      <c r="C8" s="304"/>
      <c r="D8" s="304"/>
      <c r="E8" s="107">
        <v>14044830.960000001</v>
      </c>
      <c r="F8" s="106">
        <f>E8+'Saldos - 03-2025'!F8</f>
        <v>58551738.540000007</v>
      </c>
    </row>
    <row r="9" spans="2:8" x14ac:dyDescent="0.25">
      <c r="B9" s="303" t="s">
        <v>408</v>
      </c>
      <c r="C9" s="304"/>
      <c r="D9" s="304"/>
      <c r="E9" s="107">
        <v>2031296.7</v>
      </c>
      <c r="F9" s="106">
        <f>E9+'Saldos - 03-2025'!F9</f>
        <v>8006682.1399999997</v>
      </c>
    </row>
    <row r="10" spans="2:8" x14ac:dyDescent="0.25">
      <c r="B10" s="303" t="s">
        <v>409</v>
      </c>
      <c r="C10" s="304"/>
      <c r="D10" s="304"/>
      <c r="E10" s="107">
        <v>7240.43</v>
      </c>
      <c r="F10" s="106">
        <f>E10+'Saldos - 03-2025'!F10</f>
        <v>132946.87</v>
      </c>
    </row>
    <row r="11" spans="2:8" x14ac:dyDescent="0.25">
      <c r="B11" s="303" t="s">
        <v>410</v>
      </c>
      <c r="C11" s="304"/>
      <c r="D11" s="304"/>
      <c r="E11" s="107">
        <v>439.44000000000005</v>
      </c>
      <c r="F11" s="106">
        <f>E11+'Saldos - 03-2025'!F11</f>
        <v>3855.91</v>
      </c>
    </row>
    <row r="12" spans="2:8" x14ac:dyDescent="0.25">
      <c r="B12" s="305" t="s">
        <v>411</v>
      </c>
      <c r="C12" s="306"/>
      <c r="D12" s="306"/>
      <c r="E12" s="109">
        <v>103.93</v>
      </c>
      <c r="F12" s="110">
        <f>E12+'Saldos - 03-2025'!F12</f>
        <v>326.29000000000002</v>
      </c>
    </row>
    <row r="13" spans="2:8" ht="15.75" thickBot="1" x14ac:dyDescent="0.3">
      <c r="B13" s="307" t="s">
        <v>412</v>
      </c>
      <c r="C13" s="308"/>
      <c r="D13" s="308"/>
      <c r="E13" s="112">
        <v>75423794.519999996</v>
      </c>
      <c r="F13" s="113">
        <f>E13+'Saldos - 03-2025'!F13</f>
        <v>251179268.57999998</v>
      </c>
    </row>
    <row r="14" spans="2:8" ht="15.75" thickBot="1" x14ac:dyDescent="0.3">
      <c r="B14" s="301" t="s">
        <v>413</v>
      </c>
      <c r="C14" s="302"/>
      <c r="D14" s="302"/>
      <c r="E14" s="102">
        <f>SUM(E5:E13)</f>
        <v>157665000.49000001</v>
      </c>
      <c r="F14" s="102">
        <f>SUM(F5:F13)</f>
        <v>621933632.42000008</v>
      </c>
      <c r="H14" s="125"/>
    </row>
    <row r="15" spans="2:8" x14ac:dyDescent="0.25">
      <c r="B15" s="295" t="s">
        <v>414</v>
      </c>
      <c r="C15" s="296"/>
      <c r="D15" s="296"/>
      <c r="E15" s="114">
        <v>-43487.32</v>
      </c>
      <c r="F15" s="258">
        <f>E15+'Saldos - 03-2025'!F15</f>
        <v>-169908.79</v>
      </c>
    </row>
    <row r="16" spans="2:8" x14ac:dyDescent="0.25">
      <c r="B16" s="297" t="s">
        <v>415</v>
      </c>
      <c r="C16" s="298"/>
      <c r="D16" s="298"/>
      <c r="E16" s="116">
        <f>-E12</f>
        <v>-103.93</v>
      </c>
      <c r="F16" s="259">
        <f>E16+'Saldos - 03-2025'!F16</f>
        <v>-326.29000000000002</v>
      </c>
    </row>
    <row r="17" spans="2:8" x14ac:dyDescent="0.25">
      <c r="B17" s="299" t="s">
        <v>439</v>
      </c>
      <c r="C17" s="300"/>
      <c r="D17" s="300"/>
      <c r="E17" s="112">
        <f>-E13</f>
        <v>-75423794.519999996</v>
      </c>
      <c r="F17" s="113">
        <f>E17+'Saldos - 03-2025'!F17</f>
        <v>-251179268.57999998</v>
      </c>
    </row>
    <row r="18" spans="2:8" ht="15.75" thickBot="1" x14ac:dyDescent="0.3">
      <c r="B18" s="269" t="s">
        <v>440</v>
      </c>
      <c r="C18" s="270"/>
      <c r="D18" s="270"/>
      <c r="E18" s="122">
        <v>0</v>
      </c>
      <c r="F18" s="260">
        <f>E18+'Saldos - 03-2025'!F18</f>
        <v>-164645.69</v>
      </c>
    </row>
    <row r="19" spans="2:8" ht="15.75" thickBot="1" x14ac:dyDescent="0.3">
      <c r="B19" s="301" t="s">
        <v>416</v>
      </c>
      <c r="C19" s="302"/>
      <c r="D19" s="302"/>
      <c r="E19" s="102">
        <f>SUM(E14:E18)</f>
        <v>82197614.720000014</v>
      </c>
      <c r="F19" s="124">
        <f>SUM(F14:F18)</f>
        <v>370419483.07000017</v>
      </c>
      <c r="G19" s="125"/>
      <c r="H19" s="94"/>
    </row>
    <row r="20" spans="2:8" ht="15.75" thickBot="1" x14ac:dyDescent="0.3">
      <c r="B20" s="126"/>
      <c r="D20" s="127"/>
      <c r="E20" s="128"/>
    </row>
    <row r="21" spans="2:8" ht="15.75" thickBot="1" x14ac:dyDescent="0.3">
      <c r="B21" s="293" t="s">
        <v>417</v>
      </c>
      <c r="C21" s="294"/>
      <c r="D21" s="294"/>
      <c r="E21" s="129" t="s">
        <v>402</v>
      </c>
      <c r="F21" s="130" t="s">
        <v>403</v>
      </c>
    </row>
    <row r="22" spans="2:8" x14ac:dyDescent="0.25">
      <c r="B22" s="295" t="s">
        <v>441</v>
      </c>
      <c r="C22" s="296"/>
      <c r="D22" s="296"/>
      <c r="E22" s="114">
        <v>43487.32</v>
      </c>
      <c r="F22" s="132">
        <f>E22+'Saldos - 03-2025'!F22</f>
        <v>169908.78999999998</v>
      </c>
    </row>
    <row r="23" spans="2:8" x14ac:dyDescent="0.25">
      <c r="B23" s="285" t="s">
        <v>442</v>
      </c>
      <c r="C23" s="286"/>
      <c r="D23" s="286"/>
      <c r="E23" s="111">
        <v>0</v>
      </c>
      <c r="F23" s="133">
        <f>'Saldos - 03-2025'!F23</f>
        <v>0</v>
      </c>
    </row>
    <row r="24" spans="2:8" x14ac:dyDescent="0.25">
      <c r="B24" s="287" t="s">
        <v>438</v>
      </c>
      <c r="C24" s="288"/>
      <c r="D24" s="288"/>
      <c r="E24" s="134">
        <v>40333090.840000004</v>
      </c>
      <c r="F24" s="135">
        <f>E24+'Saldos - 03-2025'!F24</f>
        <v>122196317.59</v>
      </c>
    </row>
    <row r="25" spans="2:8" x14ac:dyDescent="0.25">
      <c r="B25" s="287" t="s">
        <v>433</v>
      </c>
      <c r="C25" s="288"/>
      <c r="D25" s="288"/>
      <c r="E25" s="134">
        <v>0</v>
      </c>
      <c r="F25" s="135">
        <f>E25+'Saldos - 03-2025'!F25</f>
        <v>34311367.489999995</v>
      </c>
    </row>
    <row r="26" spans="2:8" x14ac:dyDescent="0.25">
      <c r="B26" s="287" t="s">
        <v>447</v>
      </c>
      <c r="C26" s="288"/>
      <c r="D26" s="288"/>
      <c r="E26" s="134">
        <v>0</v>
      </c>
      <c r="F26" s="135">
        <f>E26+'Saldos - 03-2025'!F26</f>
        <v>34175581.810000002</v>
      </c>
    </row>
    <row r="27" spans="2:8" x14ac:dyDescent="0.25">
      <c r="B27" s="287" t="s">
        <v>626</v>
      </c>
      <c r="C27" s="288"/>
      <c r="D27" s="288"/>
      <c r="E27" s="134">
        <v>0</v>
      </c>
      <c r="F27" s="135">
        <f>E27+'Saldos - 03-2025'!F27</f>
        <v>33980887.539999999</v>
      </c>
    </row>
    <row r="28" spans="2:8" x14ac:dyDescent="0.25">
      <c r="B28" s="287" t="s">
        <v>632</v>
      </c>
      <c r="C28" s="288"/>
      <c r="D28" s="288"/>
      <c r="E28" s="134">
        <v>35466436.449999996</v>
      </c>
      <c r="F28" s="135">
        <f>E28</f>
        <v>35466436.449999996</v>
      </c>
    </row>
    <row r="29" spans="2:8" x14ac:dyDescent="0.25">
      <c r="B29" s="287" t="s">
        <v>628</v>
      </c>
      <c r="C29" s="288"/>
      <c r="D29" s="288"/>
      <c r="E29" s="134">
        <v>0</v>
      </c>
      <c r="F29" s="135">
        <f>E29+'Saldos - 03-2025'!F28</f>
        <v>15697875.6</v>
      </c>
    </row>
    <row r="30" spans="2:8" x14ac:dyDescent="0.25">
      <c r="B30" s="287" t="s">
        <v>629</v>
      </c>
      <c r="C30" s="288"/>
      <c r="D30" s="288"/>
      <c r="E30" s="134">
        <v>0</v>
      </c>
      <c r="F30" s="135">
        <f>E30+'Saldos - 03-2025'!F29</f>
        <v>164645.69</v>
      </c>
    </row>
    <row r="31" spans="2:8" x14ac:dyDescent="0.25">
      <c r="B31" s="287" t="s">
        <v>630</v>
      </c>
      <c r="C31" s="288"/>
      <c r="D31" s="288"/>
      <c r="E31" s="156">
        <v>667.56</v>
      </c>
      <c r="F31" s="135">
        <f>E31+'Saldos - 03-2025'!F30</f>
        <v>3671.5799999999995</v>
      </c>
    </row>
    <row r="32" spans="2:8" x14ac:dyDescent="0.25">
      <c r="B32" s="287" t="s">
        <v>631</v>
      </c>
      <c r="C32" s="288"/>
      <c r="D32" s="288"/>
      <c r="E32" s="156">
        <v>0</v>
      </c>
      <c r="F32" s="135">
        <f>E32+'Saldos - 03-2025'!F31</f>
        <v>20059.12</v>
      </c>
    </row>
    <row r="33" spans="2:8" x14ac:dyDescent="0.25">
      <c r="B33" s="289" t="s">
        <v>451</v>
      </c>
      <c r="C33" s="290"/>
      <c r="D33" s="290"/>
      <c r="E33" s="136">
        <v>0</v>
      </c>
      <c r="F33" s="137">
        <f>E33+'Saldos - 03-2025'!F32</f>
        <v>7490.51</v>
      </c>
    </row>
    <row r="34" spans="2:8" ht="15.75" thickBot="1" x14ac:dyDescent="0.3">
      <c r="B34" s="291" t="s">
        <v>444</v>
      </c>
      <c r="C34" s="292"/>
      <c r="D34" s="292"/>
      <c r="E34" s="138">
        <v>81821318.319999993</v>
      </c>
      <c r="F34" s="139">
        <f>E34+'Saldos - 03-2025'!F33</f>
        <v>345739390.25</v>
      </c>
      <c r="H34" s="125"/>
    </row>
    <row r="35" spans="2:8" ht="15.75" thickBot="1" x14ac:dyDescent="0.3">
      <c r="B35" s="293" t="s">
        <v>418</v>
      </c>
      <c r="C35" s="294"/>
      <c r="D35" s="294"/>
      <c r="E35" s="129">
        <f>SUM(E22:E34)</f>
        <v>157665000.49000001</v>
      </c>
      <c r="F35" s="140">
        <f>SUM(F22:F34)</f>
        <v>621933632.41999996</v>
      </c>
      <c r="G35" s="125"/>
      <c r="H35" s="125">
        <f>E35-E14</f>
        <v>0</v>
      </c>
    </row>
    <row r="36" spans="2:8" x14ac:dyDescent="0.25">
      <c r="B36" s="276" t="s">
        <v>419</v>
      </c>
      <c r="C36" s="277"/>
      <c r="D36" s="278"/>
      <c r="E36" s="114">
        <f>-E22</f>
        <v>-43487.32</v>
      </c>
      <c r="F36" s="141">
        <f>E36+'Saldos - 03-2025'!F35</f>
        <v>-169908.78999999998</v>
      </c>
    </row>
    <row r="37" spans="2:8" x14ac:dyDescent="0.25">
      <c r="B37" s="279" t="s">
        <v>420</v>
      </c>
      <c r="C37" s="280"/>
      <c r="D37" s="281"/>
      <c r="E37" s="120">
        <f>-E34</f>
        <v>-81821318.319999993</v>
      </c>
      <c r="F37" s="264">
        <f>E37+'Saldos - 03-2025'!F36</f>
        <v>-345739390.25</v>
      </c>
    </row>
    <row r="38" spans="2:8" x14ac:dyDescent="0.25">
      <c r="B38" s="269" t="s">
        <v>454</v>
      </c>
      <c r="C38" s="270"/>
      <c r="D38" s="270"/>
      <c r="E38" s="111"/>
      <c r="F38" s="263">
        <f>E38+'Saldos - 03-2025'!F37</f>
        <v>-111.18</v>
      </c>
    </row>
    <row r="39" spans="2:8" x14ac:dyDescent="0.25">
      <c r="B39" s="282" t="s">
        <v>453</v>
      </c>
      <c r="C39" s="283"/>
      <c r="D39" s="284"/>
      <c r="E39" s="136">
        <f>-E33</f>
        <v>0</v>
      </c>
      <c r="F39" s="262">
        <f>E39+'Saldos - 03-2025'!F38</f>
        <v>-7490.51</v>
      </c>
    </row>
    <row r="40" spans="2:8" x14ac:dyDescent="0.25">
      <c r="B40" s="285" t="s">
        <v>423</v>
      </c>
      <c r="C40" s="286"/>
      <c r="D40" s="286"/>
      <c r="E40" s="118">
        <v>-48970.710000038147</v>
      </c>
      <c r="F40" s="263">
        <f>E40+'Saldos - 03-2025'!F39</f>
        <v>-34224552.520000041</v>
      </c>
      <c r="H40" s="125"/>
    </row>
    <row r="41" spans="2:8" x14ac:dyDescent="0.25">
      <c r="B41" s="285" t="s">
        <v>455</v>
      </c>
      <c r="C41" s="286"/>
      <c r="D41" s="286"/>
      <c r="E41" s="118"/>
      <c r="F41" s="263">
        <f>E41+'Saldos - 03-2025'!F40</f>
        <v>-164645.69</v>
      </c>
    </row>
    <row r="42" spans="2:8" x14ac:dyDescent="0.25">
      <c r="B42" s="285" t="s">
        <v>458</v>
      </c>
      <c r="C42" s="286"/>
      <c r="D42" s="286"/>
      <c r="E42" s="118"/>
      <c r="F42" s="263">
        <f>E42+'Saldos - 03-2025'!F41</f>
        <v>-20059.12</v>
      </c>
    </row>
    <row r="43" spans="2:8" ht="15.75" customHeight="1" x14ac:dyDescent="0.25">
      <c r="B43" s="269" t="s">
        <v>456</v>
      </c>
      <c r="C43" s="270"/>
      <c r="D43" s="270"/>
      <c r="E43" s="118"/>
      <c r="F43" s="263">
        <f>E43+'Saldos - 03-2025'!F42</f>
        <v>34223471.030000001</v>
      </c>
    </row>
    <row r="44" spans="2:8" x14ac:dyDescent="0.25">
      <c r="B44" s="269" t="s">
        <v>483</v>
      </c>
      <c r="C44" s="270"/>
      <c r="D44" s="270"/>
      <c r="E44" s="118"/>
      <c r="F44" s="263">
        <f>E44+'Saldos - 03-2025'!F43</f>
        <v>-667.56</v>
      </c>
      <c r="H44" s="125"/>
    </row>
    <row r="45" spans="2:8" ht="15.75" thickBot="1" x14ac:dyDescent="0.3">
      <c r="B45" s="271" t="s">
        <v>424</v>
      </c>
      <c r="C45" s="271"/>
      <c r="D45" s="272"/>
      <c r="E45" s="147">
        <f>SUM(E35:E44)</f>
        <v>75751224.139999986</v>
      </c>
      <c r="F45" s="148">
        <f>SUM(F35:F44)</f>
        <v>275830277.82999998</v>
      </c>
      <c r="H45" s="125"/>
    </row>
    <row r="46" spans="2:8" x14ac:dyDescent="0.25">
      <c r="B46" s="126"/>
      <c r="D46" s="127"/>
      <c r="E46" s="149"/>
      <c r="F46" s="125"/>
    </row>
    <row r="47" spans="2:8" x14ac:dyDescent="0.25">
      <c r="B47" s="273" t="s">
        <v>425</v>
      </c>
      <c r="C47" s="274"/>
      <c r="D47" s="275"/>
      <c r="E47" s="150"/>
      <c r="F47" s="125"/>
    </row>
    <row r="48" spans="2:8" x14ac:dyDescent="0.25">
      <c r="B48" s="266" t="s">
        <v>426</v>
      </c>
      <c r="C48" s="267"/>
      <c r="D48" s="268"/>
      <c r="E48" s="151">
        <f>'Saldos - 03-2025'!E51</f>
        <v>105507035.48999999</v>
      </c>
      <c r="F48" s="125"/>
    </row>
    <row r="49" spans="2:6" x14ac:dyDescent="0.25">
      <c r="B49" s="266" t="s">
        <v>427</v>
      </c>
      <c r="C49" s="267"/>
      <c r="D49" s="268"/>
      <c r="E49" s="152">
        <v>81821318.319999993</v>
      </c>
    </row>
    <row r="50" spans="2:6" x14ac:dyDescent="0.25">
      <c r="B50" s="266" t="s">
        <v>428</v>
      </c>
      <c r="C50" s="267"/>
      <c r="D50" s="268"/>
      <c r="E50" s="151">
        <v>75423794.519999996</v>
      </c>
    </row>
    <row r="51" spans="2:6" x14ac:dyDescent="0.25">
      <c r="B51" s="266" t="s">
        <v>429</v>
      </c>
      <c r="C51" s="267"/>
      <c r="D51" s="268"/>
      <c r="E51" s="151">
        <v>774482.43</v>
      </c>
      <c r="F51" s="96"/>
    </row>
    <row r="52" spans="2:6" x14ac:dyDescent="0.25">
      <c r="B52" s="266" t="s">
        <v>430</v>
      </c>
      <c r="C52" s="267"/>
      <c r="D52" s="268"/>
      <c r="E52" s="153">
        <f>E48+E49-E50+E51</f>
        <v>112679041.72000001</v>
      </c>
      <c r="F52" s="125"/>
    </row>
    <row r="53" spans="2:6" x14ac:dyDescent="0.25">
      <c r="B53" s="154"/>
      <c r="C53" s="95"/>
      <c r="D53" s="95"/>
      <c r="E53" s="155"/>
    </row>
  </sheetData>
  <mergeCells count="47">
    <mergeCell ref="B50:D50"/>
    <mergeCell ref="B51:D51"/>
    <mergeCell ref="B52:D52"/>
    <mergeCell ref="B27:D27"/>
    <mergeCell ref="B28:D28"/>
    <mergeCell ref="B43:D43"/>
    <mergeCell ref="B44:D44"/>
    <mergeCell ref="B45:D45"/>
    <mergeCell ref="B47:D47"/>
    <mergeCell ref="B48:D48"/>
    <mergeCell ref="B49:D49"/>
    <mergeCell ref="B37:D37"/>
    <mergeCell ref="B38:D38"/>
    <mergeCell ref="B39:D39"/>
    <mergeCell ref="B40:D40"/>
    <mergeCell ref="B41:D41"/>
    <mergeCell ref="B42:D42"/>
    <mergeCell ref="B31:D31"/>
    <mergeCell ref="B32:D32"/>
    <mergeCell ref="B33:D33"/>
    <mergeCell ref="B34:D34"/>
    <mergeCell ref="B35:D35"/>
    <mergeCell ref="B36:D36"/>
    <mergeCell ref="B30:D30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26:D26"/>
    <mergeCell ref="B29:D29"/>
    <mergeCell ref="B15:D15"/>
    <mergeCell ref="B2:F2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</mergeCells>
  <phoneticPr fontId="8" type="noConversion"/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F945A-E6D0-4881-8474-6B5C3E56C2E8}">
  <sheetPr>
    <pageSetUpPr fitToPage="1"/>
  </sheetPr>
  <dimension ref="C2:L32"/>
  <sheetViews>
    <sheetView tabSelected="1" workbookViewId="0">
      <selection activeCell="I14" sqref="I14"/>
    </sheetView>
  </sheetViews>
  <sheetFormatPr defaultRowHeight="15" x14ac:dyDescent="0.25"/>
  <cols>
    <col min="1" max="1" width="1.42578125" style="62" customWidth="1"/>
    <col min="2" max="2" width="1.85546875" style="62" customWidth="1"/>
    <col min="3" max="3" width="59.85546875" style="62" customWidth="1"/>
    <col min="4" max="4" width="18" style="159" bestFit="1" customWidth="1"/>
    <col min="5" max="5" width="14.5703125" style="62" hidden="1" customWidth="1"/>
    <col min="6" max="6" width="0" style="62" hidden="1" customWidth="1"/>
    <col min="7" max="7" width="16.85546875" style="62" hidden="1" customWidth="1"/>
    <col min="8" max="8" width="2.140625" style="62" customWidth="1"/>
    <col min="9" max="9" width="18" style="62" bestFit="1" customWidth="1"/>
    <col min="10" max="10" width="9.140625" style="62"/>
    <col min="11" max="11" width="14.28515625" style="62" bestFit="1" customWidth="1"/>
    <col min="12" max="12" width="20.85546875" style="62" customWidth="1"/>
    <col min="13" max="256" width="9.140625" style="62"/>
    <col min="257" max="257" width="1.42578125" style="62" customWidth="1"/>
    <col min="258" max="258" width="1.85546875" style="62" customWidth="1"/>
    <col min="259" max="259" width="59.85546875" style="62" customWidth="1"/>
    <col min="260" max="260" width="18" style="62" bestFit="1" customWidth="1"/>
    <col min="261" max="263" width="0" style="62" hidden="1" customWidth="1"/>
    <col min="264" max="264" width="2.140625" style="62" customWidth="1"/>
    <col min="265" max="265" width="18" style="62" bestFit="1" customWidth="1"/>
    <col min="266" max="512" width="9.140625" style="62"/>
    <col min="513" max="513" width="1.42578125" style="62" customWidth="1"/>
    <col min="514" max="514" width="1.85546875" style="62" customWidth="1"/>
    <col min="515" max="515" width="59.85546875" style="62" customWidth="1"/>
    <col min="516" max="516" width="18" style="62" bestFit="1" customWidth="1"/>
    <col min="517" max="519" width="0" style="62" hidden="1" customWidth="1"/>
    <col min="520" max="520" width="2.140625" style="62" customWidth="1"/>
    <col min="521" max="521" width="18" style="62" bestFit="1" customWidth="1"/>
    <col min="522" max="768" width="9.140625" style="62"/>
    <col min="769" max="769" width="1.42578125" style="62" customWidth="1"/>
    <col min="770" max="770" width="1.85546875" style="62" customWidth="1"/>
    <col min="771" max="771" width="59.85546875" style="62" customWidth="1"/>
    <col min="772" max="772" width="18" style="62" bestFit="1" customWidth="1"/>
    <col min="773" max="775" width="0" style="62" hidden="1" customWidth="1"/>
    <col min="776" max="776" width="2.140625" style="62" customWidth="1"/>
    <col min="777" max="777" width="18" style="62" bestFit="1" customWidth="1"/>
    <col min="778" max="1024" width="9.140625" style="62"/>
    <col min="1025" max="1025" width="1.42578125" style="62" customWidth="1"/>
    <col min="1026" max="1026" width="1.85546875" style="62" customWidth="1"/>
    <col min="1027" max="1027" width="59.85546875" style="62" customWidth="1"/>
    <col min="1028" max="1028" width="18" style="62" bestFit="1" customWidth="1"/>
    <col min="1029" max="1031" width="0" style="62" hidden="1" customWidth="1"/>
    <col min="1032" max="1032" width="2.140625" style="62" customWidth="1"/>
    <col min="1033" max="1033" width="18" style="62" bestFit="1" customWidth="1"/>
    <col min="1034" max="1280" width="9.140625" style="62"/>
    <col min="1281" max="1281" width="1.42578125" style="62" customWidth="1"/>
    <col min="1282" max="1282" width="1.85546875" style="62" customWidth="1"/>
    <col min="1283" max="1283" width="59.85546875" style="62" customWidth="1"/>
    <col min="1284" max="1284" width="18" style="62" bestFit="1" customWidth="1"/>
    <col min="1285" max="1287" width="0" style="62" hidden="1" customWidth="1"/>
    <col min="1288" max="1288" width="2.140625" style="62" customWidth="1"/>
    <col min="1289" max="1289" width="18" style="62" bestFit="1" customWidth="1"/>
    <col min="1290" max="1536" width="9.140625" style="62"/>
    <col min="1537" max="1537" width="1.42578125" style="62" customWidth="1"/>
    <col min="1538" max="1538" width="1.85546875" style="62" customWidth="1"/>
    <col min="1539" max="1539" width="59.85546875" style="62" customWidth="1"/>
    <col min="1540" max="1540" width="18" style="62" bestFit="1" customWidth="1"/>
    <col min="1541" max="1543" width="0" style="62" hidden="1" customWidth="1"/>
    <col min="1544" max="1544" width="2.140625" style="62" customWidth="1"/>
    <col min="1545" max="1545" width="18" style="62" bestFit="1" customWidth="1"/>
    <col min="1546" max="1792" width="9.140625" style="62"/>
    <col min="1793" max="1793" width="1.42578125" style="62" customWidth="1"/>
    <col min="1794" max="1794" width="1.85546875" style="62" customWidth="1"/>
    <col min="1795" max="1795" width="59.85546875" style="62" customWidth="1"/>
    <col min="1796" max="1796" width="18" style="62" bestFit="1" customWidth="1"/>
    <col min="1797" max="1799" width="0" style="62" hidden="1" customWidth="1"/>
    <col min="1800" max="1800" width="2.140625" style="62" customWidth="1"/>
    <col min="1801" max="1801" width="18" style="62" bestFit="1" customWidth="1"/>
    <col min="1802" max="2048" width="9.140625" style="62"/>
    <col min="2049" max="2049" width="1.42578125" style="62" customWidth="1"/>
    <col min="2050" max="2050" width="1.85546875" style="62" customWidth="1"/>
    <col min="2051" max="2051" width="59.85546875" style="62" customWidth="1"/>
    <col min="2052" max="2052" width="18" style="62" bestFit="1" customWidth="1"/>
    <col min="2053" max="2055" width="0" style="62" hidden="1" customWidth="1"/>
    <col min="2056" max="2056" width="2.140625" style="62" customWidth="1"/>
    <col min="2057" max="2057" width="18" style="62" bestFit="1" customWidth="1"/>
    <col min="2058" max="2304" width="9.140625" style="62"/>
    <col min="2305" max="2305" width="1.42578125" style="62" customWidth="1"/>
    <col min="2306" max="2306" width="1.85546875" style="62" customWidth="1"/>
    <col min="2307" max="2307" width="59.85546875" style="62" customWidth="1"/>
    <col min="2308" max="2308" width="18" style="62" bestFit="1" customWidth="1"/>
    <col min="2309" max="2311" width="0" style="62" hidden="1" customWidth="1"/>
    <col min="2312" max="2312" width="2.140625" style="62" customWidth="1"/>
    <col min="2313" max="2313" width="18" style="62" bestFit="1" customWidth="1"/>
    <col min="2314" max="2560" width="9.140625" style="62"/>
    <col min="2561" max="2561" width="1.42578125" style="62" customWidth="1"/>
    <col min="2562" max="2562" width="1.85546875" style="62" customWidth="1"/>
    <col min="2563" max="2563" width="59.85546875" style="62" customWidth="1"/>
    <col min="2564" max="2564" width="18" style="62" bestFit="1" customWidth="1"/>
    <col min="2565" max="2567" width="0" style="62" hidden="1" customWidth="1"/>
    <col min="2568" max="2568" width="2.140625" style="62" customWidth="1"/>
    <col min="2569" max="2569" width="18" style="62" bestFit="1" customWidth="1"/>
    <col min="2570" max="2816" width="9.140625" style="62"/>
    <col min="2817" max="2817" width="1.42578125" style="62" customWidth="1"/>
    <col min="2818" max="2818" width="1.85546875" style="62" customWidth="1"/>
    <col min="2819" max="2819" width="59.85546875" style="62" customWidth="1"/>
    <col min="2820" max="2820" width="18" style="62" bestFit="1" customWidth="1"/>
    <col min="2821" max="2823" width="0" style="62" hidden="1" customWidth="1"/>
    <col min="2824" max="2824" width="2.140625" style="62" customWidth="1"/>
    <col min="2825" max="2825" width="18" style="62" bestFit="1" customWidth="1"/>
    <col min="2826" max="3072" width="9.140625" style="62"/>
    <col min="3073" max="3073" width="1.42578125" style="62" customWidth="1"/>
    <col min="3074" max="3074" width="1.85546875" style="62" customWidth="1"/>
    <col min="3075" max="3075" width="59.85546875" style="62" customWidth="1"/>
    <col min="3076" max="3076" width="18" style="62" bestFit="1" customWidth="1"/>
    <col min="3077" max="3079" width="0" style="62" hidden="1" customWidth="1"/>
    <col min="3080" max="3080" width="2.140625" style="62" customWidth="1"/>
    <col min="3081" max="3081" width="18" style="62" bestFit="1" customWidth="1"/>
    <col min="3082" max="3328" width="9.140625" style="62"/>
    <col min="3329" max="3329" width="1.42578125" style="62" customWidth="1"/>
    <col min="3330" max="3330" width="1.85546875" style="62" customWidth="1"/>
    <col min="3331" max="3331" width="59.85546875" style="62" customWidth="1"/>
    <col min="3332" max="3332" width="18" style="62" bestFit="1" customWidth="1"/>
    <col min="3333" max="3335" width="0" style="62" hidden="1" customWidth="1"/>
    <col min="3336" max="3336" width="2.140625" style="62" customWidth="1"/>
    <col min="3337" max="3337" width="18" style="62" bestFit="1" customWidth="1"/>
    <col min="3338" max="3584" width="9.140625" style="62"/>
    <col min="3585" max="3585" width="1.42578125" style="62" customWidth="1"/>
    <col min="3586" max="3586" width="1.85546875" style="62" customWidth="1"/>
    <col min="3587" max="3587" width="59.85546875" style="62" customWidth="1"/>
    <col min="3588" max="3588" width="18" style="62" bestFit="1" customWidth="1"/>
    <col min="3589" max="3591" width="0" style="62" hidden="1" customWidth="1"/>
    <col min="3592" max="3592" width="2.140625" style="62" customWidth="1"/>
    <col min="3593" max="3593" width="18" style="62" bestFit="1" customWidth="1"/>
    <col min="3594" max="3840" width="9.140625" style="62"/>
    <col min="3841" max="3841" width="1.42578125" style="62" customWidth="1"/>
    <col min="3842" max="3842" width="1.85546875" style="62" customWidth="1"/>
    <col min="3843" max="3843" width="59.85546875" style="62" customWidth="1"/>
    <col min="3844" max="3844" width="18" style="62" bestFit="1" customWidth="1"/>
    <col min="3845" max="3847" width="0" style="62" hidden="1" customWidth="1"/>
    <col min="3848" max="3848" width="2.140625" style="62" customWidth="1"/>
    <col min="3849" max="3849" width="18" style="62" bestFit="1" customWidth="1"/>
    <col min="3850" max="4096" width="9.140625" style="62"/>
    <col min="4097" max="4097" width="1.42578125" style="62" customWidth="1"/>
    <col min="4098" max="4098" width="1.85546875" style="62" customWidth="1"/>
    <col min="4099" max="4099" width="59.85546875" style="62" customWidth="1"/>
    <col min="4100" max="4100" width="18" style="62" bestFit="1" customWidth="1"/>
    <col min="4101" max="4103" width="0" style="62" hidden="1" customWidth="1"/>
    <col min="4104" max="4104" width="2.140625" style="62" customWidth="1"/>
    <col min="4105" max="4105" width="18" style="62" bestFit="1" customWidth="1"/>
    <col min="4106" max="4352" width="9.140625" style="62"/>
    <col min="4353" max="4353" width="1.42578125" style="62" customWidth="1"/>
    <col min="4354" max="4354" width="1.85546875" style="62" customWidth="1"/>
    <col min="4355" max="4355" width="59.85546875" style="62" customWidth="1"/>
    <col min="4356" max="4356" width="18" style="62" bestFit="1" customWidth="1"/>
    <col min="4357" max="4359" width="0" style="62" hidden="1" customWidth="1"/>
    <col min="4360" max="4360" width="2.140625" style="62" customWidth="1"/>
    <col min="4361" max="4361" width="18" style="62" bestFit="1" customWidth="1"/>
    <col min="4362" max="4608" width="9.140625" style="62"/>
    <col min="4609" max="4609" width="1.42578125" style="62" customWidth="1"/>
    <col min="4610" max="4610" width="1.85546875" style="62" customWidth="1"/>
    <col min="4611" max="4611" width="59.85546875" style="62" customWidth="1"/>
    <col min="4612" max="4612" width="18" style="62" bestFit="1" customWidth="1"/>
    <col min="4613" max="4615" width="0" style="62" hidden="1" customWidth="1"/>
    <col min="4616" max="4616" width="2.140625" style="62" customWidth="1"/>
    <col min="4617" max="4617" width="18" style="62" bestFit="1" customWidth="1"/>
    <col min="4618" max="4864" width="9.140625" style="62"/>
    <col min="4865" max="4865" width="1.42578125" style="62" customWidth="1"/>
    <col min="4866" max="4866" width="1.85546875" style="62" customWidth="1"/>
    <col min="4867" max="4867" width="59.85546875" style="62" customWidth="1"/>
    <col min="4868" max="4868" width="18" style="62" bestFit="1" customWidth="1"/>
    <col min="4869" max="4871" width="0" style="62" hidden="1" customWidth="1"/>
    <col min="4872" max="4872" width="2.140625" style="62" customWidth="1"/>
    <col min="4873" max="4873" width="18" style="62" bestFit="1" customWidth="1"/>
    <col min="4874" max="5120" width="9.140625" style="62"/>
    <col min="5121" max="5121" width="1.42578125" style="62" customWidth="1"/>
    <col min="5122" max="5122" width="1.85546875" style="62" customWidth="1"/>
    <col min="5123" max="5123" width="59.85546875" style="62" customWidth="1"/>
    <col min="5124" max="5124" width="18" style="62" bestFit="1" customWidth="1"/>
    <col min="5125" max="5127" width="0" style="62" hidden="1" customWidth="1"/>
    <col min="5128" max="5128" width="2.140625" style="62" customWidth="1"/>
    <col min="5129" max="5129" width="18" style="62" bestFit="1" customWidth="1"/>
    <col min="5130" max="5376" width="9.140625" style="62"/>
    <col min="5377" max="5377" width="1.42578125" style="62" customWidth="1"/>
    <col min="5378" max="5378" width="1.85546875" style="62" customWidth="1"/>
    <col min="5379" max="5379" width="59.85546875" style="62" customWidth="1"/>
    <col min="5380" max="5380" width="18" style="62" bestFit="1" customWidth="1"/>
    <col min="5381" max="5383" width="0" style="62" hidden="1" customWidth="1"/>
    <col min="5384" max="5384" width="2.140625" style="62" customWidth="1"/>
    <col min="5385" max="5385" width="18" style="62" bestFit="1" customWidth="1"/>
    <col min="5386" max="5632" width="9.140625" style="62"/>
    <col min="5633" max="5633" width="1.42578125" style="62" customWidth="1"/>
    <col min="5634" max="5634" width="1.85546875" style="62" customWidth="1"/>
    <col min="5635" max="5635" width="59.85546875" style="62" customWidth="1"/>
    <col min="5636" max="5636" width="18" style="62" bestFit="1" customWidth="1"/>
    <col min="5637" max="5639" width="0" style="62" hidden="1" customWidth="1"/>
    <col min="5640" max="5640" width="2.140625" style="62" customWidth="1"/>
    <col min="5641" max="5641" width="18" style="62" bestFit="1" customWidth="1"/>
    <col min="5642" max="5888" width="9.140625" style="62"/>
    <col min="5889" max="5889" width="1.42578125" style="62" customWidth="1"/>
    <col min="5890" max="5890" width="1.85546875" style="62" customWidth="1"/>
    <col min="5891" max="5891" width="59.85546875" style="62" customWidth="1"/>
    <col min="5892" max="5892" width="18" style="62" bestFit="1" customWidth="1"/>
    <col min="5893" max="5895" width="0" style="62" hidden="1" customWidth="1"/>
    <col min="5896" max="5896" width="2.140625" style="62" customWidth="1"/>
    <col min="5897" max="5897" width="18" style="62" bestFit="1" customWidth="1"/>
    <col min="5898" max="6144" width="9.140625" style="62"/>
    <col min="6145" max="6145" width="1.42578125" style="62" customWidth="1"/>
    <col min="6146" max="6146" width="1.85546875" style="62" customWidth="1"/>
    <col min="6147" max="6147" width="59.85546875" style="62" customWidth="1"/>
    <col min="6148" max="6148" width="18" style="62" bestFit="1" customWidth="1"/>
    <col min="6149" max="6151" width="0" style="62" hidden="1" customWidth="1"/>
    <col min="6152" max="6152" width="2.140625" style="62" customWidth="1"/>
    <col min="6153" max="6153" width="18" style="62" bestFit="1" customWidth="1"/>
    <col min="6154" max="6400" width="9.140625" style="62"/>
    <col min="6401" max="6401" width="1.42578125" style="62" customWidth="1"/>
    <col min="6402" max="6402" width="1.85546875" style="62" customWidth="1"/>
    <col min="6403" max="6403" width="59.85546875" style="62" customWidth="1"/>
    <col min="6404" max="6404" width="18" style="62" bestFit="1" customWidth="1"/>
    <col min="6405" max="6407" width="0" style="62" hidden="1" customWidth="1"/>
    <col min="6408" max="6408" width="2.140625" style="62" customWidth="1"/>
    <col min="6409" max="6409" width="18" style="62" bestFit="1" customWidth="1"/>
    <col min="6410" max="6656" width="9.140625" style="62"/>
    <col min="6657" max="6657" width="1.42578125" style="62" customWidth="1"/>
    <col min="6658" max="6658" width="1.85546875" style="62" customWidth="1"/>
    <col min="6659" max="6659" width="59.85546875" style="62" customWidth="1"/>
    <col min="6660" max="6660" width="18" style="62" bestFit="1" customWidth="1"/>
    <col min="6661" max="6663" width="0" style="62" hidden="1" customWidth="1"/>
    <col min="6664" max="6664" width="2.140625" style="62" customWidth="1"/>
    <col min="6665" max="6665" width="18" style="62" bestFit="1" customWidth="1"/>
    <col min="6666" max="6912" width="9.140625" style="62"/>
    <col min="6913" max="6913" width="1.42578125" style="62" customWidth="1"/>
    <col min="6914" max="6914" width="1.85546875" style="62" customWidth="1"/>
    <col min="6915" max="6915" width="59.85546875" style="62" customWidth="1"/>
    <col min="6916" max="6916" width="18" style="62" bestFit="1" customWidth="1"/>
    <col min="6917" max="6919" width="0" style="62" hidden="1" customWidth="1"/>
    <col min="6920" max="6920" width="2.140625" style="62" customWidth="1"/>
    <col min="6921" max="6921" width="18" style="62" bestFit="1" customWidth="1"/>
    <col min="6922" max="7168" width="9.140625" style="62"/>
    <col min="7169" max="7169" width="1.42578125" style="62" customWidth="1"/>
    <col min="7170" max="7170" width="1.85546875" style="62" customWidth="1"/>
    <col min="7171" max="7171" width="59.85546875" style="62" customWidth="1"/>
    <col min="7172" max="7172" width="18" style="62" bestFit="1" customWidth="1"/>
    <col min="7173" max="7175" width="0" style="62" hidden="1" customWidth="1"/>
    <col min="7176" max="7176" width="2.140625" style="62" customWidth="1"/>
    <col min="7177" max="7177" width="18" style="62" bestFit="1" customWidth="1"/>
    <col min="7178" max="7424" width="9.140625" style="62"/>
    <col min="7425" max="7425" width="1.42578125" style="62" customWidth="1"/>
    <col min="7426" max="7426" width="1.85546875" style="62" customWidth="1"/>
    <col min="7427" max="7427" width="59.85546875" style="62" customWidth="1"/>
    <col min="7428" max="7428" width="18" style="62" bestFit="1" customWidth="1"/>
    <col min="7429" max="7431" width="0" style="62" hidden="1" customWidth="1"/>
    <col min="7432" max="7432" width="2.140625" style="62" customWidth="1"/>
    <col min="7433" max="7433" width="18" style="62" bestFit="1" customWidth="1"/>
    <col min="7434" max="7680" width="9.140625" style="62"/>
    <col min="7681" max="7681" width="1.42578125" style="62" customWidth="1"/>
    <col min="7682" max="7682" width="1.85546875" style="62" customWidth="1"/>
    <col min="7683" max="7683" width="59.85546875" style="62" customWidth="1"/>
    <col min="7684" max="7684" width="18" style="62" bestFit="1" customWidth="1"/>
    <col min="7685" max="7687" width="0" style="62" hidden="1" customWidth="1"/>
    <col min="7688" max="7688" width="2.140625" style="62" customWidth="1"/>
    <col min="7689" max="7689" width="18" style="62" bestFit="1" customWidth="1"/>
    <col min="7690" max="7936" width="9.140625" style="62"/>
    <col min="7937" max="7937" width="1.42578125" style="62" customWidth="1"/>
    <col min="7938" max="7938" width="1.85546875" style="62" customWidth="1"/>
    <col min="7939" max="7939" width="59.85546875" style="62" customWidth="1"/>
    <col min="7940" max="7940" width="18" style="62" bestFit="1" customWidth="1"/>
    <col min="7941" max="7943" width="0" style="62" hidden="1" customWidth="1"/>
    <col min="7944" max="7944" width="2.140625" style="62" customWidth="1"/>
    <col min="7945" max="7945" width="18" style="62" bestFit="1" customWidth="1"/>
    <col min="7946" max="8192" width="9.140625" style="62"/>
    <col min="8193" max="8193" width="1.42578125" style="62" customWidth="1"/>
    <col min="8194" max="8194" width="1.85546875" style="62" customWidth="1"/>
    <col min="8195" max="8195" width="59.85546875" style="62" customWidth="1"/>
    <col min="8196" max="8196" width="18" style="62" bestFit="1" customWidth="1"/>
    <col min="8197" max="8199" width="0" style="62" hidden="1" customWidth="1"/>
    <col min="8200" max="8200" width="2.140625" style="62" customWidth="1"/>
    <col min="8201" max="8201" width="18" style="62" bestFit="1" customWidth="1"/>
    <col min="8202" max="8448" width="9.140625" style="62"/>
    <col min="8449" max="8449" width="1.42578125" style="62" customWidth="1"/>
    <col min="8450" max="8450" width="1.85546875" style="62" customWidth="1"/>
    <col min="8451" max="8451" width="59.85546875" style="62" customWidth="1"/>
    <col min="8452" max="8452" width="18" style="62" bestFit="1" customWidth="1"/>
    <col min="8453" max="8455" width="0" style="62" hidden="1" customWidth="1"/>
    <col min="8456" max="8456" width="2.140625" style="62" customWidth="1"/>
    <col min="8457" max="8457" width="18" style="62" bestFit="1" customWidth="1"/>
    <col min="8458" max="8704" width="9.140625" style="62"/>
    <col min="8705" max="8705" width="1.42578125" style="62" customWidth="1"/>
    <col min="8706" max="8706" width="1.85546875" style="62" customWidth="1"/>
    <col min="8707" max="8707" width="59.85546875" style="62" customWidth="1"/>
    <col min="8708" max="8708" width="18" style="62" bestFit="1" customWidth="1"/>
    <col min="8709" max="8711" width="0" style="62" hidden="1" customWidth="1"/>
    <col min="8712" max="8712" width="2.140625" style="62" customWidth="1"/>
    <col min="8713" max="8713" width="18" style="62" bestFit="1" customWidth="1"/>
    <col min="8714" max="8960" width="9.140625" style="62"/>
    <col min="8961" max="8961" width="1.42578125" style="62" customWidth="1"/>
    <col min="8962" max="8962" width="1.85546875" style="62" customWidth="1"/>
    <col min="8963" max="8963" width="59.85546875" style="62" customWidth="1"/>
    <col min="8964" max="8964" width="18" style="62" bestFit="1" customWidth="1"/>
    <col min="8965" max="8967" width="0" style="62" hidden="1" customWidth="1"/>
    <col min="8968" max="8968" width="2.140625" style="62" customWidth="1"/>
    <col min="8969" max="8969" width="18" style="62" bestFit="1" customWidth="1"/>
    <col min="8970" max="9216" width="9.140625" style="62"/>
    <col min="9217" max="9217" width="1.42578125" style="62" customWidth="1"/>
    <col min="9218" max="9218" width="1.85546875" style="62" customWidth="1"/>
    <col min="9219" max="9219" width="59.85546875" style="62" customWidth="1"/>
    <col min="9220" max="9220" width="18" style="62" bestFit="1" customWidth="1"/>
    <col min="9221" max="9223" width="0" style="62" hidden="1" customWidth="1"/>
    <col min="9224" max="9224" width="2.140625" style="62" customWidth="1"/>
    <col min="9225" max="9225" width="18" style="62" bestFit="1" customWidth="1"/>
    <col min="9226" max="9472" width="9.140625" style="62"/>
    <col min="9473" max="9473" width="1.42578125" style="62" customWidth="1"/>
    <col min="9474" max="9474" width="1.85546875" style="62" customWidth="1"/>
    <col min="9475" max="9475" width="59.85546875" style="62" customWidth="1"/>
    <col min="9476" max="9476" width="18" style="62" bestFit="1" customWidth="1"/>
    <col min="9477" max="9479" width="0" style="62" hidden="1" customWidth="1"/>
    <col min="9480" max="9480" width="2.140625" style="62" customWidth="1"/>
    <col min="9481" max="9481" width="18" style="62" bestFit="1" customWidth="1"/>
    <col min="9482" max="9728" width="9.140625" style="62"/>
    <col min="9729" max="9729" width="1.42578125" style="62" customWidth="1"/>
    <col min="9730" max="9730" width="1.85546875" style="62" customWidth="1"/>
    <col min="9731" max="9731" width="59.85546875" style="62" customWidth="1"/>
    <col min="9732" max="9732" width="18" style="62" bestFit="1" customWidth="1"/>
    <col min="9733" max="9735" width="0" style="62" hidden="1" customWidth="1"/>
    <col min="9736" max="9736" width="2.140625" style="62" customWidth="1"/>
    <col min="9737" max="9737" width="18" style="62" bestFit="1" customWidth="1"/>
    <col min="9738" max="9984" width="9.140625" style="62"/>
    <col min="9985" max="9985" width="1.42578125" style="62" customWidth="1"/>
    <col min="9986" max="9986" width="1.85546875" style="62" customWidth="1"/>
    <col min="9987" max="9987" width="59.85546875" style="62" customWidth="1"/>
    <col min="9988" max="9988" width="18" style="62" bestFit="1" customWidth="1"/>
    <col min="9989" max="9991" width="0" style="62" hidden="1" customWidth="1"/>
    <col min="9992" max="9992" width="2.140625" style="62" customWidth="1"/>
    <col min="9993" max="9993" width="18" style="62" bestFit="1" customWidth="1"/>
    <col min="9994" max="10240" width="9.140625" style="62"/>
    <col min="10241" max="10241" width="1.42578125" style="62" customWidth="1"/>
    <col min="10242" max="10242" width="1.85546875" style="62" customWidth="1"/>
    <col min="10243" max="10243" width="59.85546875" style="62" customWidth="1"/>
    <col min="10244" max="10244" width="18" style="62" bestFit="1" customWidth="1"/>
    <col min="10245" max="10247" width="0" style="62" hidden="1" customWidth="1"/>
    <col min="10248" max="10248" width="2.140625" style="62" customWidth="1"/>
    <col min="10249" max="10249" width="18" style="62" bestFit="1" customWidth="1"/>
    <col min="10250" max="10496" width="9.140625" style="62"/>
    <col min="10497" max="10497" width="1.42578125" style="62" customWidth="1"/>
    <col min="10498" max="10498" width="1.85546875" style="62" customWidth="1"/>
    <col min="10499" max="10499" width="59.85546875" style="62" customWidth="1"/>
    <col min="10500" max="10500" width="18" style="62" bestFit="1" customWidth="1"/>
    <col min="10501" max="10503" width="0" style="62" hidden="1" customWidth="1"/>
    <col min="10504" max="10504" width="2.140625" style="62" customWidth="1"/>
    <col min="10505" max="10505" width="18" style="62" bestFit="1" customWidth="1"/>
    <col min="10506" max="10752" width="9.140625" style="62"/>
    <col min="10753" max="10753" width="1.42578125" style="62" customWidth="1"/>
    <col min="10754" max="10754" width="1.85546875" style="62" customWidth="1"/>
    <col min="10755" max="10755" width="59.85546875" style="62" customWidth="1"/>
    <col min="10756" max="10756" width="18" style="62" bestFit="1" customWidth="1"/>
    <col min="10757" max="10759" width="0" style="62" hidden="1" customWidth="1"/>
    <col min="10760" max="10760" width="2.140625" style="62" customWidth="1"/>
    <col min="10761" max="10761" width="18" style="62" bestFit="1" customWidth="1"/>
    <col min="10762" max="11008" width="9.140625" style="62"/>
    <col min="11009" max="11009" width="1.42578125" style="62" customWidth="1"/>
    <col min="11010" max="11010" width="1.85546875" style="62" customWidth="1"/>
    <col min="11011" max="11011" width="59.85546875" style="62" customWidth="1"/>
    <col min="11012" max="11012" width="18" style="62" bestFit="1" customWidth="1"/>
    <col min="11013" max="11015" width="0" style="62" hidden="1" customWidth="1"/>
    <col min="11016" max="11016" width="2.140625" style="62" customWidth="1"/>
    <col min="11017" max="11017" width="18" style="62" bestFit="1" customWidth="1"/>
    <col min="11018" max="11264" width="9.140625" style="62"/>
    <col min="11265" max="11265" width="1.42578125" style="62" customWidth="1"/>
    <col min="11266" max="11266" width="1.85546875" style="62" customWidth="1"/>
    <col min="11267" max="11267" width="59.85546875" style="62" customWidth="1"/>
    <col min="11268" max="11268" width="18" style="62" bestFit="1" customWidth="1"/>
    <col min="11269" max="11271" width="0" style="62" hidden="1" customWidth="1"/>
    <col min="11272" max="11272" width="2.140625" style="62" customWidth="1"/>
    <col min="11273" max="11273" width="18" style="62" bestFit="1" customWidth="1"/>
    <col min="11274" max="11520" width="9.140625" style="62"/>
    <col min="11521" max="11521" width="1.42578125" style="62" customWidth="1"/>
    <col min="11522" max="11522" width="1.85546875" style="62" customWidth="1"/>
    <col min="11523" max="11523" width="59.85546875" style="62" customWidth="1"/>
    <col min="11524" max="11524" width="18" style="62" bestFit="1" customWidth="1"/>
    <col min="11525" max="11527" width="0" style="62" hidden="1" customWidth="1"/>
    <col min="11528" max="11528" width="2.140625" style="62" customWidth="1"/>
    <col min="11529" max="11529" width="18" style="62" bestFit="1" customWidth="1"/>
    <col min="11530" max="11776" width="9.140625" style="62"/>
    <col min="11777" max="11777" width="1.42578125" style="62" customWidth="1"/>
    <col min="11778" max="11778" width="1.85546875" style="62" customWidth="1"/>
    <col min="11779" max="11779" width="59.85546875" style="62" customWidth="1"/>
    <col min="11780" max="11780" width="18" style="62" bestFit="1" customWidth="1"/>
    <col min="11781" max="11783" width="0" style="62" hidden="1" customWidth="1"/>
    <col min="11784" max="11784" width="2.140625" style="62" customWidth="1"/>
    <col min="11785" max="11785" width="18" style="62" bestFit="1" customWidth="1"/>
    <col min="11786" max="12032" width="9.140625" style="62"/>
    <col min="12033" max="12033" width="1.42578125" style="62" customWidth="1"/>
    <col min="12034" max="12034" width="1.85546875" style="62" customWidth="1"/>
    <col min="12035" max="12035" width="59.85546875" style="62" customWidth="1"/>
    <col min="12036" max="12036" width="18" style="62" bestFit="1" customWidth="1"/>
    <col min="12037" max="12039" width="0" style="62" hidden="1" customWidth="1"/>
    <col min="12040" max="12040" width="2.140625" style="62" customWidth="1"/>
    <col min="12041" max="12041" width="18" style="62" bestFit="1" customWidth="1"/>
    <col min="12042" max="12288" width="9.140625" style="62"/>
    <col min="12289" max="12289" width="1.42578125" style="62" customWidth="1"/>
    <col min="12290" max="12290" width="1.85546875" style="62" customWidth="1"/>
    <col min="12291" max="12291" width="59.85546875" style="62" customWidth="1"/>
    <col min="12292" max="12292" width="18" style="62" bestFit="1" customWidth="1"/>
    <col min="12293" max="12295" width="0" style="62" hidden="1" customWidth="1"/>
    <col min="12296" max="12296" width="2.140625" style="62" customWidth="1"/>
    <col min="12297" max="12297" width="18" style="62" bestFit="1" customWidth="1"/>
    <col min="12298" max="12544" width="9.140625" style="62"/>
    <col min="12545" max="12545" width="1.42578125" style="62" customWidth="1"/>
    <col min="12546" max="12546" width="1.85546875" style="62" customWidth="1"/>
    <col min="12547" max="12547" width="59.85546875" style="62" customWidth="1"/>
    <col min="12548" max="12548" width="18" style="62" bestFit="1" customWidth="1"/>
    <col min="12549" max="12551" width="0" style="62" hidden="1" customWidth="1"/>
    <col min="12552" max="12552" width="2.140625" style="62" customWidth="1"/>
    <col min="12553" max="12553" width="18" style="62" bestFit="1" customWidth="1"/>
    <col min="12554" max="12800" width="9.140625" style="62"/>
    <col min="12801" max="12801" width="1.42578125" style="62" customWidth="1"/>
    <col min="12802" max="12802" width="1.85546875" style="62" customWidth="1"/>
    <col min="12803" max="12803" width="59.85546875" style="62" customWidth="1"/>
    <col min="12804" max="12804" width="18" style="62" bestFit="1" customWidth="1"/>
    <col min="12805" max="12807" width="0" style="62" hidden="1" customWidth="1"/>
    <col min="12808" max="12808" width="2.140625" style="62" customWidth="1"/>
    <col min="12809" max="12809" width="18" style="62" bestFit="1" customWidth="1"/>
    <col min="12810" max="13056" width="9.140625" style="62"/>
    <col min="13057" max="13057" width="1.42578125" style="62" customWidth="1"/>
    <col min="13058" max="13058" width="1.85546875" style="62" customWidth="1"/>
    <col min="13059" max="13059" width="59.85546875" style="62" customWidth="1"/>
    <col min="13060" max="13060" width="18" style="62" bestFit="1" customWidth="1"/>
    <col min="13061" max="13063" width="0" style="62" hidden="1" customWidth="1"/>
    <col min="13064" max="13064" width="2.140625" style="62" customWidth="1"/>
    <col min="13065" max="13065" width="18" style="62" bestFit="1" customWidth="1"/>
    <col min="13066" max="13312" width="9.140625" style="62"/>
    <col min="13313" max="13313" width="1.42578125" style="62" customWidth="1"/>
    <col min="13314" max="13314" width="1.85546875" style="62" customWidth="1"/>
    <col min="13315" max="13315" width="59.85546875" style="62" customWidth="1"/>
    <col min="13316" max="13316" width="18" style="62" bestFit="1" customWidth="1"/>
    <col min="13317" max="13319" width="0" style="62" hidden="1" customWidth="1"/>
    <col min="13320" max="13320" width="2.140625" style="62" customWidth="1"/>
    <col min="13321" max="13321" width="18" style="62" bestFit="1" customWidth="1"/>
    <col min="13322" max="13568" width="9.140625" style="62"/>
    <col min="13569" max="13569" width="1.42578125" style="62" customWidth="1"/>
    <col min="13570" max="13570" width="1.85546875" style="62" customWidth="1"/>
    <col min="13571" max="13571" width="59.85546875" style="62" customWidth="1"/>
    <col min="13572" max="13572" width="18" style="62" bestFit="1" customWidth="1"/>
    <col min="13573" max="13575" width="0" style="62" hidden="1" customWidth="1"/>
    <col min="13576" max="13576" width="2.140625" style="62" customWidth="1"/>
    <col min="13577" max="13577" width="18" style="62" bestFit="1" customWidth="1"/>
    <col min="13578" max="13824" width="9.140625" style="62"/>
    <col min="13825" max="13825" width="1.42578125" style="62" customWidth="1"/>
    <col min="13826" max="13826" width="1.85546875" style="62" customWidth="1"/>
    <col min="13827" max="13827" width="59.85546875" style="62" customWidth="1"/>
    <col min="13828" max="13828" width="18" style="62" bestFit="1" customWidth="1"/>
    <col min="13829" max="13831" width="0" style="62" hidden="1" customWidth="1"/>
    <col min="13832" max="13832" width="2.140625" style="62" customWidth="1"/>
    <col min="13833" max="13833" width="18" style="62" bestFit="1" customWidth="1"/>
    <col min="13834" max="14080" width="9.140625" style="62"/>
    <col min="14081" max="14081" width="1.42578125" style="62" customWidth="1"/>
    <col min="14082" max="14082" width="1.85546875" style="62" customWidth="1"/>
    <col min="14083" max="14083" width="59.85546875" style="62" customWidth="1"/>
    <col min="14084" max="14084" width="18" style="62" bestFit="1" customWidth="1"/>
    <col min="14085" max="14087" width="0" style="62" hidden="1" customWidth="1"/>
    <col min="14088" max="14088" width="2.140625" style="62" customWidth="1"/>
    <col min="14089" max="14089" width="18" style="62" bestFit="1" customWidth="1"/>
    <col min="14090" max="14336" width="9.140625" style="62"/>
    <col min="14337" max="14337" width="1.42578125" style="62" customWidth="1"/>
    <col min="14338" max="14338" width="1.85546875" style="62" customWidth="1"/>
    <col min="14339" max="14339" width="59.85546875" style="62" customWidth="1"/>
    <col min="14340" max="14340" width="18" style="62" bestFit="1" customWidth="1"/>
    <col min="14341" max="14343" width="0" style="62" hidden="1" customWidth="1"/>
    <col min="14344" max="14344" width="2.140625" style="62" customWidth="1"/>
    <col min="14345" max="14345" width="18" style="62" bestFit="1" customWidth="1"/>
    <col min="14346" max="14592" width="9.140625" style="62"/>
    <col min="14593" max="14593" width="1.42578125" style="62" customWidth="1"/>
    <col min="14594" max="14594" width="1.85546875" style="62" customWidth="1"/>
    <col min="14595" max="14595" width="59.85546875" style="62" customWidth="1"/>
    <col min="14596" max="14596" width="18" style="62" bestFit="1" customWidth="1"/>
    <col min="14597" max="14599" width="0" style="62" hidden="1" customWidth="1"/>
    <col min="14600" max="14600" width="2.140625" style="62" customWidth="1"/>
    <col min="14601" max="14601" width="18" style="62" bestFit="1" customWidth="1"/>
    <col min="14602" max="14848" width="9.140625" style="62"/>
    <col min="14849" max="14849" width="1.42578125" style="62" customWidth="1"/>
    <col min="14850" max="14850" width="1.85546875" style="62" customWidth="1"/>
    <col min="14851" max="14851" width="59.85546875" style="62" customWidth="1"/>
    <col min="14852" max="14852" width="18" style="62" bestFit="1" customWidth="1"/>
    <col min="14853" max="14855" width="0" style="62" hidden="1" customWidth="1"/>
    <col min="14856" max="14856" width="2.140625" style="62" customWidth="1"/>
    <col min="14857" max="14857" width="18" style="62" bestFit="1" customWidth="1"/>
    <col min="14858" max="15104" width="9.140625" style="62"/>
    <col min="15105" max="15105" width="1.42578125" style="62" customWidth="1"/>
    <col min="15106" max="15106" width="1.85546875" style="62" customWidth="1"/>
    <col min="15107" max="15107" width="59.85546875" style="62" customWidth="1"/>
    <col min="15108" max="15108" width="18" style="62" bestFit="1" customWidth="1"/>
    <col min="15109" max="15111" width="0" style="62" hidden="1" customWidth="1"/>
    <col min="15112" max="15112" width="2.140625" style="62" customWidth="1"/>
    <col min="15113" max="15113" width="18" style="62" bestFit="1" customWidth="1"/>
    <col min="15114" max="15360" width="9.140625" style="62"/>
    <col min="15361" max="15361" width="1.42578125" style="62" customWidth="1"/>
    <col min="15362" max="15362" width="1.85546875" style="62" customWidth="1"/>
    <col min="15363" max="15363" width="59.85546875" style="62" customWidth="1"/>
    <col min="15364" max="15364" width="18" style="62" bestFit="1" customWidth="1"/>
    <col min="15365" max="15367" width="0" style="62" hidden="1" customWidth="1"/>
    <col min="15368" max="15368" width="2.140625" style="62" customWidth="1"/>
    <col min="15369" max="15369" width="18" style="62" bestFit="1" customWidth="1"/>
    <col min="15370" max="15616" width="9.140625" style="62"/>
    <col min="15617" max="15617" width="1.42578125" style="62" customWidth="1"/>
    <col min="15618" max="15618" width="1.85546875" style="62" customWidth="1"/>
    <col min="15619" max="15619" width="59.85546875" style="62" customWidth="1"/>
    <col min="15620" max="15620" width="18" style="62" bestFit="1" customWidth="1"/>
    <col min="15621" max="15623" width="0" style="62" hidden="1" customWidth="1"/>
    <col min="15624" max="15624" width="2.140625" style="62" customWidth="1"/>
    <col min="15625" max="15625" width="18" style="62" bestFit="1" customWidth="1"/>
    <col min="15626" max="15872" width="9.140625" style="62"/>
    <col min="15873" max="15873" width="1.42578125" style="62" customWidth="1"/>
    <col min="15874" max="15874" width="1.85546875" style="62" customWidth="1"/>
    <col min="15875" max="15875" width="59.85546875" style="62" customWidth="1"/>
    <col min="15876" max="15876" width="18" style="62" bestFit="1" customWidth="1"/>
    <col min="15877" max="15879" width="0" style="62" hidden="1" customWidth="1"/>
    <col min="15880" max="15880" width="2.140625" style="62" customWidth="1"/>
    <col min="15881" max="15881" width="18" style="62" bestFit="1" customWidth="1"/>
    <col min="15882" max="16128" width="9.140625" style="62"/>
    <col min="16129" max="16129" width="1.42578125" style="62" customWidth="1"/>
    <col min="16130" max="16130" width="1.85546875" style="62" customWidth="1"/>
    <col min="16131" max="16131" width="59.85546875" style="62" customWidth="1"/>
    <col min="16132" max="16132" width="18" style="62" bestFit="1" customWidth="1"/>
    <col min="16133" max="16135" width="0" style="62" hidden="1" customWidth="1"/>
    <col min="16136" max="16136" width="2.140625" style="62" customWidth="1"/>
    <col min="16137" max="16137" width="18" style="62" bestFit="1" customWidth="1"/>
    <col min="16138" max="16384" width="9.140625" style="62"/>
  </cols>
  <sheetData>
    <row r="2" spans="3:12" hidden="1" x14ac:dyDescent="0.25"/>
    <row r="3" spans="3:12" hidden="1" x14ac:dyDescent="0.25">
      <c r="C3" s="160" t="s">
        <v>459</v>
      </c>
      <c r="D3" s="161">
        <f>SUM(D5:D9)</f>
        <v>146044090.48999998</v>
      </c>
      <c r="E3" s="159">
        <f>D3-'[1]Demonst Exec Financ Conciliado'!$J$89</f>
        <v>11470.639999955893</v>
      </c>
    </row>
    <row r="4" spans="3:12" hidden="1" x14ac:dyDescent="0.25"/>
    <row r="5" spans="3:12" hidden="1" x14ac:dyDescent="0.25">
      <c r="C5" s="104" t="s">
        <v>240</v>
      </c>
      <c r="D5" s="162">
        <f>[2]Janeiro!G1</f>
        <v>58285283.730000004</v>
      </c>
    </row>
    <row r="6" spans="3:12" hidden="1" x14ac:dyDescent="0.25">
      <c r="C6" s="104" t="s">
        <v>460</v>
      </c>
      <c r="D6" s="162">
        <v>8949.4699999913591</v>
      </c>
      <c r="G6" s="162">
        <f>D6+D5</f>
        <v>58294233.199999996</v>
      </c>
    </row>
    <row r="7" spans="3:12" hidden="1" x14ac:dyDescent="0.25">
      <c r="C7" s="62" t="s">
        <v>237</v>
      </c>
      <c r="D7" s="159">
        <f>[2]Fevereiro!G1</f>
        <v>88938685.99000001</v>
      </c>
    </row>
    <row r="8" spans="3:12" hidden="1" x14ac:dyDescent="0.25">
      <c r="C8" s="62" t="s">
        <v>461</v>
      </c>
      <c r="D8" s="159">
        <v>-1194723.55</v>
      </c>
      <c r="E8" s="62" t="s">
        <v>462</v>
      </c>
    </row>
    <row r="9" spans="3:12" hidden="1" x14ac:dyDescent="0.25">
      <c r="C9" s="62" t="s">
        <v>460</v>
      </c>
      <c r="D9" s="159">
        <v>5894.8500000014901</v>
      </c>
      <c r="G9" s="159">
        <f>SUM(D7:D9)</f>
        <v>87749857.290000021</v>
      </c>
    </row>
    <row r="11" spans="3:12" x14ac:dyDescent="0.25">
      <c r="C11" s="312" t="s">
        <v>463</v>
      </c>
      <c r="D11" s="312"/>
    </row>
    <row r="12" spans="3:12" x14ac:dyDescent="0.25">
      <c r="C12" s="312" t="s">
        <v>633</v>
      </c>
      <c r="D12" s="312"/>
    </row>
    <row r="14" spans="3:12" x14ac:dyDescent="0.25">
      <c r="C14" s="104" t="s">
        <v>478</v>
      </c>
      <c r="D14" s="162">
        <v>15778860.4</v>
      </c>
      <c r="I14" s="178"/>
    </row>
    <row r="15" spans="3:12" x14ac:dyDescent="0.25">
      <c r="C15" s="104" t="s">
        <v>464</v>
      </c>
      <c r="D15" s="162">
        <v>92936040.440000027</v>
      </c>
      <c r="I15" s="159"/>
      <c r="K15" s="179"/>
      <c r="L15" s="178"/>
    </row>
    <row r="16" spans="3:12" x14ac:dyDescent="0.25">
      <c r="C16" s="104" t="s">
        <v>465</v>
      </c>
      <c r="D16" s="162">
        <v>111528900.12</v>
      </c>
      <c r="I16" s="159">
        <f>D16+D15</f>
        <v>204464940.56000003</v>
      </c>
      <c r="K16" s="179"/>
      <c r="L16" s="180"/>
    </row>
    <row r="17" spans="3:12" x14ac:dyDescent="0.25">
      <c r="C17" s="261" t="s">
        <v>635</v>
      </c>
      <c r="D17" s="162">
        <v>83756927.789999992</v>
      </c>
      <c r="I17" s="159"/>
      <c r="K17" s="179"/>
      <c r="L17" s="180"/>
    </row>
    <row r="18" spans="3:12" x14ac:dyDescent="0.25">
      <c r="C18" s="261" t="s">
        <v>636</v>
      </c>
      <c r="D18" s="162">
        <v>82197614.719999984</v>
      </c>
      <c r="I18" s="159">
        <f>D18+D17+D16+D15</f>
        <v>370419483.07000005</v>
      </c>
      <c r="K18" s="179"/>
      <c r="L18" s="180"/>
    </row>
    <row r="19" spans="3:12" x14ac:dyDescent="0.25">
      <c r="C19" s="104" t="s">
        <v>466</v>
      </c>
      <c r="D19" s="162">
        <v>901662.73</v>
      </c>
      <c r="I19" s="159">
        <f>D19+I16</f>
        <v>205366603.29000002</v>
      </c>
    </row>
    <row r="20" spans="3:12" x14ac:dyDescent="0.25">
      <c r="C20" s="261" t="s">
        <v>634</v>
      </c>
      <c r="D20" s="162">
        <v>1438396.9300000002</v>
      </c>
      <c r="I20" s="159"/>
    </row>
    <row r="21" spans="3:12" x14ac:dyDescent="0.25">
      <c r="C21" s="104" t="s">
        <v>467</v>
      </c>
      <c r="D21" s="162">
        <v>-275830277.82999998</v>
      </c>
      <c r="L21" s="180"/>
    </row>
    <row r="22" spans="3:12" x14ac:dyDescent="0.25">
      <c r="C22" s="119" t="s">
        <v>468</v>
      </c>
      <c r="D22" s="176">
        <f>-'Saldos - 04-2025'!F33</f>
        <v>-7490.51</v>
      </c>
      <c r="I22" s="94"/>
    </row>
    <row r="23" spans="3:12" x14ac:dyDescent="0.25">
      <c r="C23" s="265" t="s">
        <v>637</v>
      </c>
      <c r="D23" s="176">
        <v>-1533.94</v>
      </c>
      <c r="I23" s="96">
        <f>D22+D24+D23</f>
        <v>-29083.569999999996</v>
      </c>
      <c r="K23" s="96"/>
      <c r="L23" s="180"/>
    </row>
    <row r="24" spans="3:12" x14ac:dyDescent="0.25">
      <c r="C24" s="119" t="s">
        <v>481</v>
      </c>
      <c r="D24" s="176">
        <f>-'Saldos - 04-2025'!F32</f>
        <v>-20059.12</v>
      </c>
      <c r="L24" s="180"/>
    </row>
    <row r="25" spans="3:12" x14ac:dyDescent="0.25">
      <c r="I25" s="159"/>
    </row>
    <row r="28" spans="3:12" x14ac:dyDescent="0.25">
      <c r="C28" s="163" t="s">
        <v>470</v>
      </c>
      <c r="D28" s="164">
        <f>SUM(D14:D27)</f>
        <v>112679041.73</v>
      </c>
      <c r="I28" s="159">
        <f>D28-D30</f>
        <v>9.9999904632568359E-3</v>
      </c>
    </row>
    <row r="30" spans="3:12" x14ac:dyDescent="0.25">
      <c r="C30" s="163" t="s">
        <v>479</v>
      </c>
      <c r="D30" s="164">
        <f>'Saldos - 04-2025'!E52</f>
        <v>112679041.72000001</v>
      </c>
    </row>
    <row r="32" spans="3:12" x14ac:dyDescent="0.25">
      <c r="C32" s="165" t="s">
        <v>471</v>
      </c>
      <c r="D32" s="166">
        <f>D28-D30</f>
        <v>9.9999904632568359E-3</v>
      </c>
      <c r="H32" s="159"/>
    </row>
  </sheetData>
  <mergeCells count="2">
    <mergeCell ref="C11:D11"/>
    <mergeCell ref="C12:D12"/>
  </mergeCells>
  <pageMargins left="0.511811024" right="0.511811024" top="0.78740157499999996" bottom="0.78740157499999996" header="0.31496062000000002" footer="0.31496062000000002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93"/>
  <sheetViews>
    <sheetView workbookViewId="0"/>
  </sheetViews>
  <sheetFormatPr defaultRowHeight="15" x14ac:dyDescent="0.25"/>
  <cols>
    <col min="1" max="1" width="12.140625" style="2" customWidth="1"/>
    <col min="2" max="2" width="28.7109375" customWidth="1"/>
    <col min="3" max="3" width="15.28515625" bestFit="1" customWidth="1"/>
    <col min="4" max="4" width="4.5703125" style="2" customWidth="1"/>
    <col min="5" max="5" width="46.28515625" customWidth="1"/>
  </cols>
  <sheetData>
    <row r="1" spans="1:5" x14ac:dyDescent="0.25">
      <c r="A1" s="2" t="s">
        <v>0</v>
      </c>
      <c r="C1" s="14"/>
      <c r="E1" s="14"/>
    </row>
    <row r="2" spans="1:5" x14ac:dyDescent="0.25">
      <c r="A2" s="2" t="s">
        <v>1</v>
      </c>
      <c r="C2" s="1">
        <f>SUBTOTAL(9,C4:C99)</f>
        <v>143228208.24000001</v>
      </c>
    </row>
    <row r="3" spans="1:5" x14ac:dyDescent="0.25">
      <c r="A3" s="3" t="s">
        <v>2</v>
      </c>
      <c r="B3" s="4" t="s">
        <v>3</v>
      </c>
      <c r="C3" s="4" t="s">
        <v>4</v>
      </c>
      <c r="D3" s="3" t="s">
        <v>5</v>
      </c>
      <c r="E3" s="4" t="s">
        <v>6</v>
      </c>
    </row>
    <row r="4" spans="1:5" hidden="1" x14ac:dyDescent="0.25">
      <c r="A4" s="5" t="s">
        <v>9</v>
      </c>
      <c r="B4" s="6" t="s">
        <v>10</v>
      </c>
      <c r="C4" s="7">
        <v>33292.32</v>
      </c>
      <c r="D4" s="5" t="s">
        <v>7</v>
      </c>
      <c r="E4" s="6" t="s">
        <v>42</v>
      </c>
    </row>
    <row r="5" spans="1:5" hidden="1" x14ac:dyDescent="0.25">
      <c r="A5" s="5" t="s">
        <v>9</v>
      </c>
      <c r="B5" s="6" t="s">
        <v>11</v>
      </c>
      <c r="C5" s="7">
        <v>801.48</v>
      </c>
      <c r="D5" s="5" t="s">
        <v>7</v>
      </c>
      <c r="E5" s="6" t="s">
        <v>42</v>
      </c>
    </row>
    <row r="6" spans="1:5" hidden="1" x14ac:dyDescent="0.25">
      <c r="A6" s="5" t="s">
        <v>9</v>
      </c>
      <c r="B6" s="6" t="s">
        <v>12</v>
      </c>
      <c r="C6" s="7">
        <v>1473123.32</v>
      </c>
      <c r="D6" s="5" t="s">
        <v>7</v>
      </c>
      <c r="E6" s="6" t="s">
        <v>42</v>
      </c>
    </row>
    <row r="7" spans="1:5" hidden="1" x14ac:dyDescent="0.25">
      <c r="A7" s="5" t="s">
        <v>9</v>
      </c>
      <c r="B7" s="6" t="s">
        <v>13</v>
      </c>
      <c r="C7" s="7">
        <v>974097.66</v>
      </c>
      <c r="D7" s="5" t="s">
        <v>7</v>
      </c>
      <c r="E7" s="6" t="s">
        <v>42</v>
      </c>
    </row>
    <row r="8" spans="1:5" hidden="1" x14ac:dyDescent="0.25">
      <c r="A8" s="5" t="s">
        <v>9</v>
      </c>
      <c r="B8" s="6" t="s">
        <v>13</v>
      </c>
      <c r="C8" s="7">
        <v>2264490.48</v>
      </c>
      <c r="D8" s="5" t="s">
        <v>7</v>
      </c>
      <c r="E8" s="6" t="s">
        <v>42</v>
      </c>
    </row>
    <row r="9" spans="1:5" hidden="1" x14ac:dyDescent="0.25">
      <c r="A9" s="5" t="s">
        <v>9</v>
      </c>
      <c r="B9" s="6" t="s">
        <v>13</v>
      </c>
      <c r="C9" s="7">
        <v>26660819.34</v>
      </c>
      <c r="D9" s="5" t="s">
        <v>7</v>
      </c>
      <c r="E9" s="6" t="s">
        <v>42</v>
      </c>
    </row>
    <row r="10" spans="1:5" hidden="1" x14ac:dyDescent="0.25">
      <c r="A10" s="5" t="s">
        <v>9</v>
      </c>
      <c r="B10" s="6" t="s">
        <v>13</v>
      </c>
      <c r="C10" s="7">
        <v>11459.95</v>
      </c>
      <c r="D10" s="5" t="s">
        <v>7</v>
      </c>
      <c r="E10" s="6" t="s">
        <v>42</v>
      </c>
    </row>
    <row r="11" spans="1:5" hidden="1" x14ac:dyDescent="0.25">
      <c r="A11" s="12" t="s">
        <v>9</v>
      </c>
      <c r="B11" s="11" t="s">
        <v>14</v>
      </c>
      <c r="C11" s="13">
        <v>21145.69</v>
      </c>
      <c r="D11" s="12" t="s">
        <v>7</v>
      </c>
      <c r="E11" s="11" t="s">
        <v>43</v>
      </c>
    </row>
    <row r="12" spans="1:5" hidden="1" x14ac:dyDescent="0.25">
      <c r="A12" s="5" t="s">
        <v>9</v>
      </c>
      <c r="B12" s="6" t="s">
        <v>14</v>
      </c>
      <c r="C12" s="7">
        <v>12267.68</v>
      </c>
      <c r="D12" s="5" t="s">
        <v>7</v>
      </c>
      <c r="E12" s="6" t="s">
        <v>42</v>
      </c>
    </row>
    <row r="13" spans="1:5" x14ac:dyDescent="0.25">
      <c r="A13" s="12" t="s">
        <v>9</v>
      </c>
      <c r="B13" s="11" t="s">
        <v>15</v>
      </c>
      <c r="C13" s="13">
        <v>21145.69</v>
      </c>
      <c r="D13" s="12" t="s">
        <v>16</v>
      </c>
      <c r="E13" s="11" t="s">
        <v>43</v>
      </c>
    </row>
    <row r="14" spans="1:5" x14ac:dyDescent="0.25">
      <c r="A14" s="15" t="s">
        <v>9</v>
      </c>
      <c r="B14" s="16" t="s">
        <v>17</v>
      </c>
      <c r="C14" s="17">
        <v>31430352.23</v>
      </c>
      <c r="D14" s="15" t="s">
        <v>16</v>
      </c>
      <c r="E14" s="16" t="s">
        <v>44</v>
      </c>
    </row>
    <row r="15" spans="1:5" x14ac:dyDescent="0.25">
      <c r="A15" s="8" t="s">
        <v>18</v>
      </c>
      <c r="B15" s="9" t="s">
        <v>19</v>
      </c>
      <c r="C15" s="10">
        <v>1664.17</v>
      </c>
      <c r="D15" s="8" t="s">
        <v>16</v>
      </c>
      <c r="E15" s="9" t="s">
        <v>241</v>
      </c>
    </row>
    <row r="16" spans="1:5" x14ac:dyDescent="0.25">
      <c r="A16" s="8" t="s">
        <v>18</v>
      </c>
      <c r="B16" s="9" t="s">
        <v>19</v>
      </c>
      <c r="C16" s="10">
        <v>22032.07</v>
      </c>
      <c r="D16" s="8" t="s">
        <v>16</v>
      </c>
      <c r="E16" s="9" t="s">
        <v>241</v>
      </c>
    </row>
    <row r="17" spans="1:5" x14ac:dyDescent="0.25">
      <c r="A17" s="8" t="s">
        <v>18</v>
      </c>
      <c r="B17" s="9" t="s">
        <v>19</v>
      </c>
      <c r="C17" s="10">
        <v>36639.1</v>
      </c>
      <c r="D17" s="8" t="s">
        <v>16</v>
      </c>
      <c r="E17" s="9" t="s">
        <v>241</v>
      </c>
    </row>
    <row r="18" spans="1:5" x14ac:dyDescent="0.25">
      <c r="A18" s="8" t="s">
        <v>18</v>
      </c>
      <c r="B18" s="9" t="s">
        <v>19</v>
      </c>
      <c r="C18" s="10">
        <v>23441.86</v>
      </c>
      <c r="D18" s="8" t="s">
        <v>16</v>
      </c>
      <c r="E18" s="9" t="s">
        <v>241</v>
      </c>
    </row>
    <row r="19" spans="1:5" x14ac:dyDescent="0.25">
      <c r="A19" s="8" t="s">
        <v>18</v>
      </c>
      <c r="B19" s="9" t="s">
        <v>19</v>
      </c>
      <c r="C19" s="10">
        <v>14194.07</v>
      </c>
      <c r="D19" s="8" t="s">
        <v>16</v>
      </c>
      <c r="E19" s="9" t="s">
        <v>241</v>
      </c>
    </row>
    <row r="20" spans="1:5" hidden="1" x14ac:dyDescent="0.25">
      <c r="A20" s="15" t="s">
        <v>18</v>
      </c>
      <c r="B20" s="16" t="s">
        <v>20</v>
      </c>
      <c r="C20" s="17">
        <v>97971.27</v>
      </c>
      <c r="D20" s="15" t="s">
        <v>7</v>
      </c>
      <c r="E20" s="16" t="s">
        <v>20</v>
      </c>
    </row>
    <row r="21" spans="1:5" x14ac:dyDescent="0.25">
      <c r="A21" s="8" t="s">
        <v>21</v>
      </c>
      <c r="B21" s="9" t="s">
        <v>22</v>
      </c>
      <c r="C21" s="10">
        <v>15241947.15</v>
      </c>
      <c r="D21" s="8" t="s">
        <v>16</v>
      </c>
      <c r="E21" s="9" t="s">
        <v>241</v>
      </c>
    </row>
    <row r="22" spans="1:5" x14ac:dyDescent="0.25">
      <c r="A22" s="8" t="s">
        <v>21</v>
      </c>
      <c r="B22" s="9" t="s">
        <v>22</v>
      </c>
      <c r="C22" s="10">
        <v>181043.96</v>
      </c>
      <c r="D22" s="8" t="s">
        <v>16</v>
      </c>
      <c r="E22" s="9" t="s">
        <v>241</v>
      </c>
    </row>
    <row r="23" spans="1:5" x14ac:dyDescent="0.25">
      <c r="A23" s="8" t="s">
        <v>21</v>
      </c>
      <c r="B23" s="9" t="s">
        <v>22</v>
      </c>
      <c r="C23" s="10">
        <v>4406.1099999999997</v>
      </c>
      <c r="D23" s="8" t="s">
        <v>16</v>
      </c>
      <c r="E23" s="9" t="s">
        <v>241</v>
      </c>
    </row>
    <row r="24" spans="1:5" x14ac:dyDescent="0.25">
      <c r="A24" s="8" t="s">
        <v>21</v>
      </c>
      <c r="B24" s="9" t="s">
        <v>22</v>
      </c>
      <c r="C24" s="10">
        <v>172507.11</v>
      </c>
      <c r="D24" s="8" t="s">
        <v>16</v>
      </c>
      <c r="E24" s="9" t="s">
        <v>241</v>
      </c>
    </row>
    <row r="25" spans="1:5" hidden="1" x14ac:dyDescent="0.25">
      <c r="A25" s="15" t="s">
        <v>21</v>
      </c>
      <c r="B25" s="16" t="s">
        <v>20</v>
      </c>
      <c r="C25" s="17">
        <v>15599904.33</v>
      </c>
      <c r="D25" s="15" t="s">
        <v>7</v>
      </c>
      <c r="E25" s="16" t="s">
        <v>20</v>
      </c>
    </row>
    <row r="26" spans="1:5" x14ac:dyDescent="0.25">
      <c r="A26" s="18" t="s">
        <v>23</v>
      </c>
      <c r="B26" s="19" t="s">
        <v>24</v>
      </c>
      <c r="C26" s="20">
        <v>168.27</v>
      </c>
      <c r="D26" s="18" t="s">
        <v>16</v>
      </c>
      <c r="E26" s="19" t="s">
        <v>45</v>
      </c>
    </row>
    <row r="27" spans="1:5" hidden="1" x14ac:dyDescent="0.25">
      <c r="A27" s="15" t="s">
        <v>23</v>
      </c>
      <c r="B27" s="16" t="s">
        <v>20</v>
      </c>
      <c r="C27" s="17">
        <v>168.27</v>
      </c>
      <c r="D27" s="15" t="s">
        <v>7</v>
      </c>
      <c r="E27" s="16" t="s">
        <v>20</v>
      </c>
    </row>
    <row r="28" spans="1:5" x14ac:dyDescent="0.25">
      <c r="A28" s="8" t="s">
        <v>25</v>
      </c>
      <c r="B28" s="9" t="s">
        <v>26</v>
      </c>
      <c r="C28" s="10">
        <v>333.78</v>
      </c>
      <c r="D28" s="8" t="s">
        <v>16</v>
      </c>
      <c r="E28" s="9" t="s">
        <v>27</v>
      </c>
    </row>
    <row r="29" spans="1:5" x14ac:dyDescent="0.25">
      <c r="A29" s="8" t="s">
        <v>25</v>
      </c>
      <c r="B29" s="9" t="s">
        <v>26</v>
      </c>
      <c r="C29" s="10">
        <v>333.78</v>
      </c>
      <c r="D29" s="8" t="s">
        <v>16</v>
      </c>
      <c r="E29" s="9" t="s">
        <v>27</v>
      </c>
    </row>
    <row r="30" spans="1:5" x14ac:dyDescent="0.25">
      <c r="A30" s="8" t="s">
        <v>25</v>
      </c>
      <c r="B30" s="9" t="s">
        <v>28</v>
      </c>
      <c r="C30" s="10">
        <v>21025.56</v>
      </c>
      <c r="D30" s="8" t="s">
        <v>16</v>
      </c>
      <c r="E30" s="85" t="s">
        <v>66</v>
      </c>
    </row>
    <row r="31" spans="1:5" x14ac:dyDescent="0.25">
      <c r="A31" s="8" t="s">
        <v>25</v>
      </c>
      <c r="B31" s="9" t="s">
        <v>28</v>
      </c>
      <c r="C31" s="10">
        <v>52794.41</v>
      </c>
      <c r="D31" s="8" t="s">
        <v>16</v>
      </c>
      <c r="E31" s="85" t="s">
        <v>66</v>
      </c>
    </row>
    <row r="32" spans="1:5" x14ac:dyDescent="0.25">
      <c r="A32" s="8" t="s">
        <v>25</v>
      </c>
      <c r="B32" s="9" t="s">
        <v>28</v>
      </c>
      <c r="C32" s="10">
        <v>5279.44</v>
      </c>
      <c r="D32" s="8" t="s">
        <v>16</v>
      </c>
      <c r="E32" s="85" t="s">
        <v>66</v>
      </c>
    </row>
    <row r="33" spans="1:5" hidden="1" x14ac:dyDescent="0.25">
      <c r="A33" s="15" t="s">
        <v>25</v>
      </c>
      <c r="B33" s="16" t="s">
        <v>20</v>
      </c>
      <c r="C33" s="17">
        <v>79766.97</v>
      </c>
      <c r="D33" s="15" t="s">
        <v>7</v>
      </c>
      <c r="E33" s="16" t="s">
        <v>20</v>
      </c>
    </row>
    <row r="34" spans="1:5" hidden="1" x14ac:dyDescent="0.25">
      <c r="A34" s="5" t="s">
        <v>29</v>
      </c>
      <c r="B34" s="6" t="s">
        <v>30</v>
      </c>
      <c r="C34" s="7">
        <v>353.48</v>
      </c>
      <c r="D34" s="5" t="s">
        <v>7</v>
      </c>
      <c r="E34" s="6" t="s">
        <v>42</v>
      </c>
    </row>
    <row r="35" spans="1:5" hidden="1" x14ac:dyDescent="0.25">
      <c r="A35" s="5" t="s">
        <v>29</v>
      </c>
      <c r="B35" s="6" t="s">
        <v>30</v>
      </c>
      <c r="C35" s="7">
        <v>3759.07</v>
      </c>
      <c r="D35" s="5" t="s">
        <v>7</v>
      </c>
      <c r="E35" s="6" t="s">
        <v>42</v>
      </c>
    </row>
    <row r="36" spans="1:5" hidden="1" x14ac:dyDescent="0.25">
      <c r="A36" s="5" t="s">
        <v>29</v>
      </c>
      <c r="B36" s="6" t="s">
        <v>10</v>
      </c>
      <c r="C36" s="7">
        <v>1056.42</v>
      </c>
      <c r="D36" s="5" t="s">
        <v>7</v>
      </c>
      <c r="E36" s="6" t="s">
        <v>42</v>
      </c>
    </row>
    <row r="37" spans="1:5" hidden="1" x14ac:dyDescent="0.25">
      <c r="A37" s="5" t="s">
        <v>29</v>
      </c>
      <c r="B37" s="6" t="s">
        <v>12</v>
      </c>
      <c r="C37" s="7">
        <v>162694.97</v>
      </c>
      <c r="D37" s="5" t="s">
        <v>7</v>
      </c>
      <c r="E37" s="6" t="s">
        <v>42</v>
      </c>
    </row>
    <row r="38" spans="1:5" hidden="1" x14ac:dyDescent="0.25">
      <c r="A38" s="5" t="s">
        <v>29</v>
      </c>
      <c r="B38" s="6" t="s">
        <v>12</v>
      </c>
      <c r="C38" s="7">
        <v>143655.44</v>
      </c>
      <c r="D38" s="5" t="s">
        <v>7</v>
      </c>
      <c r="E38" s="6" t="s">
        <v>42</v>
      </c>
    </row>
    <row r="39" spans="1:5" x14ac:dyDescent="0.25">
      <c r="A39" s="18" t="s">
        <v>29</v>
      </c>
      <c r="B39" s="19" t="s">
        <v>24</v>
      </c>
      <c r="C39" s="20">
        <v>193.38</v>
      </c>
      <c r="D39" s="18" t="s">
        <v>16</v>
      </c>
      <c r="E39" s="19" t="s">
        <v>45</v>
      </c>
    </row>
    <row r="40" spans="1:5" x14ac:dyDescent="0.25">
      <c r="A40" s="15" t="s">
        <v>29</v>
      </c>
      <c r="B40" s="16" t="s">
        <v>17</v>
      </c>
      <c r="C40" s="17">
        <v>311326</v>
      </c>
      <c r="D40" s="15" t="s">
        <v>16</v>
      </c>
      <c r="E40" s="16" t="s">
        <v>44</v>
      </c>
    </row>
    <row r="41" spans="1:5" hidden="1" x14ac:dyDescent="0.25">
      <c r="A41" s="5" t="s">
        <v>31</v>
      </c>
      <c r="B41" s="6" t="s">
        <v>11</v>
      </c>
      <c r="C41" s="7">
        <v>592.71</v>
      </c>
      <c r="D41" s="5" t="s">
        <v>7</v>
      </c>
      <c r="E41" s="6" t="s">
        <v>42</v>
      </c>
    </row>
    <row r="42" spans="1:5" hidden="1" x14ac:dyDescent="0.25">
      <c r="A42" s="5" t="s">
        <v>31</v>
      </c>
      <c r="B42" s="6" t="s">
        <v>13</v>
      </c>
      <c r="C42" s="7">
        <v>359643.35</v>
      </c>
      <c r="D42" s="5" t="s">
        <v>7</v>
      </c>
      <c r="E42" s="6" t="s">
        <v>42</v>
      </c>
    </row>
    <row r="43" spans="1:5" hidden="1" x14ac:dyDescent="0.25">
      <c r="A43" s="5" t="s">
        <v>31</v>
      </c>
      <c r="B43" s="6" t="s">
        <v>13</v>
      </c>
      <c r="C43" s="7">
        <v>836065.09</v>
      </c>
      <c r="D43" s="5" t="s">
        <v>7</v>
      </c>
      <c r="E43" s="6" t="s">
        <v>42</v>
      </c>
    </row>
    <row r="44" spans="1:5" hidden="1" x14ac:dyDescent="0.25">
      <c r="A44" s="5" t="s">
        <v>31</v>
      </c>
      <c r="B44" s="6" t="s">
        <v>13</v>
      </c>
      <c r="C44" s="7">
        <v>9782608.6099999994</v>
      </c>
      <c r="D44" s="5" t="s">
        <v>7</v>
      </c>
      <c r="E44" s="6" t="s">
        <v>42</v>
      </c>
    </row>
    <row r="45" spans="1:5" hidden="1" x14ac:dyDescent="0.25">
      <c r="A45" s="5" t="s">
        <v>31</v>
      </c>
      <c r="B45" s="6" t="s">
        <v>13</v>
      </c>
      <c r="C45" s="7">
        <v>4231.08</v>
      </c>
      <c r="D45" s="5" t="s">
        <v>7</v>
      </c>
      <c r="E45" s="6" t="s">
        <v>42</v>
      </c>
    </row>
    <row r="46" spans="1:5" hidden="1" x14ac:dyDescent="0.25">
      <c r="A46" s="12" t="s">
        <v>31</v>
      </c>
      <c r="B46" s="11" t="s">
        <v>14</v>
      </c>
      <c r="C46" s="13">
        <v>12466.96</v>
      </c>
      <c r="D46" s="12" t="s">
        <v>7</v>
      </c>
      <c r="E46" s="11" t="s">
        <v>43</v>
      </c>
    </row>
    <row r="47" spans="1:5" hidden="1" x14ac:dyDescent="0.25">
      <c r="A47" s="5" t="s">
        <v>31</v>
      </c>
      <c r="B47" s="6" t="s">
        <v>14</v>
      </c>
      <c r="C47" s="7">
        <v>7232.7</v>
      </c>
      <c r="D47" s="5" t="s">
        <v>7</v>
      </c>
      <c r="E47" s="6" t="s">
        <v>42</v>
      </c>
    </row>
    <row r="48" spans="1:5" x14ac:dyDescent="0.25">
      <c r="A48" s="12" t="s">
        <v>31</v>
      </c>
      <c r="B48" s="11" t="s">
        <v>15</v>
      </c>
      <c r="C48" s="13">
        <v>12466.96</v>
      </c>
      <c r="D48" s="12" t="s">
        <v>16</v>
      </c>
      <c r="E48" s="11" t="s">
        <v>43</v>
      </c>
    </row>
    <row r="49" spans="1:5" x14ac:dyDescent="0.25">
      <c r="A49" s="15" t="s">
        <v>31</v>
      </c>
      <c r="B49" s="16" t="s">
        <v>17</v>
      </c>
      <c r="C49" s="17">
        <v>10990373.539999999</v>
      </c>
      <c r="D49" s="15" t="s">
        <v>16</v>
      </c>
      <c r="E49" s="16" t="s">
        <v>44</v>
      </c>
    </row>
    <row r="50" spans="1:5" hidden="1" x14ac:dyDescent="0.25">
      <c r="A50" s="5" t="s">
        <v>32</v>
      </c>
      <c r="B50" s="6" t="s">
        <v>30</v>
      </c>
      <c r="C50" s="7">
        <v>10763.29</v>
      </c>
      <c r="D50" s="5" t="s">
        <v>7</v>
      </c>
      <c r="E50" s="6" t="s">
        <v>42</v>
      </c>
    </row>
    <row r="51" spans="1:5" hidden="1" x14ac:dyDescent="0.25">
      <c r="A51" s="5" t="s">
        <v>32</v>
      </c>
      <c r="B51" s="6" t="s">
        <v>12</v>
      </c>
      <c r="C51" s="7">
        <v>11186093.74</v>
      </c>
      <c r="D51" s="5" t="s">
        <v>7</v>
      </c>
      <c r="E51" s="6" t="s">
        <v>42</v>
      </c>
    </row>
    <row r="52" spans="1:5" x14ac:dyDescent="0.25">
      <c r="A52" s="15" t="s">
        <v>32</v>
      </c>
      <c r="B52" s="16" t="s">
        <v>17</v>
      </c>
      <c r="C52" s="17">
        <v>11196857.029999999</v>
      </c>
      <c r="D52" s="15" t="s">
        <v>16</v>
      </c>
      <c r="E52" s="16" t="s">
        <v>44</v>
      </c>
    </row>
    <row r="53" spans="1:5" hidden="1" x14ac:dyDescent="0.25">
      <c r="A53" s="5" t="s">
        <v>33</v>
      </c>
      <c r="B53" s="6" t="s">
        <v>30</v>
      </c>
      <c r="C53" s="7">
        <v>2715.44</v>
      </c>
      <c r="D53" s="5" t="s">
        <v>7</v>
      </c>
      <c r="E53" s="6" t="s">
        <v>42</v>
      </c>
    </row>
    <row r="54" spans="1:5" hidden="1" x14ac:dyDescent="0.25">
      <c r="A54" s="5" t="s">
        <v>33</v>
      </c>
      <c r="B54" s="6" t="s">
        <v>12</v>
      </c>
      <c r="C54" s="7">
        <v>276048.44</v>
      </c>
      <c r="D54" s="5" t="s">
        <v>7</v>
      </c>
      <c r="E54" s="6" t="s">
        <v>42</v>
      </c>
    </row>
    <row r="55" spans="1:5" x14ac:dyDescent="0.25">
      <c r="A55" s="15" t="s">
        <v>33</v>
      </c>
      <c r="B55" s="16" t="s">
        <v>17</v>
      </c>
      <c r="C55" s="17">
        <v>278763.88</v>
      </c>
      <c r="D55" s="15" t="s">
        <v>16</v>
      </c>
      <c r="E55" s="16" t="s">
        <v>44</v>
      </c>
    </row>
    <row r="56" spans="1:5" x14ac:dyDescent="0.25">
      <c r="A56" s="18" t="s">
        <v>34</v>
      </c>
      <c r="B56" s="19" t="s">
        <v>24</v>
      </c>
      <c r="C56" s="20">
        <v>126.89</v>
      </c>
      <c r="D56" s="18" t="s">
        <v>16</v>
      </c>
      <c r="E56" s="19" t="s">
        <v>45</v>
      </c>
    </row>
    <row r="57" spans="1:5" x14ac:dyDescent="0.25">
      <c r="A57" s="18" t="s">
        <v>34</v>
      </c>
      <c r="B57" s="19" t="s">
        <v>24</v>
      </c>
      <c r="C57" s="20">
        <v>202.77</v>
      </c>
      <c r="D57" s="18" t="s">
        <v>16</v>
      </c>
      <c r="E57" s="19" t="s">
        <v>45</v>
      </c>
    </row>
    <row r="58" spans="1:5" x14ac:dyDescent="0.25">
      <c r="A58" s="18" t="s">
        <v>34</v>
      </c>
      <c r="B58" s="19" t="s">
        <v>24</v>
      </c>
      <c r="C58" s="20">
        <v>199.77</v>
      </c>
      <c r="D58" s="18" t="s">
        <v>16</v>
      </c>
      <c r="E58" s="19" t="s">
        <v>45</v>
      </c>
    </row>
    <row r="59" spans="1:5" hidden="1" x14ac:dyDescent="0.25">
      <c r="A59" s="15" t="s">
        <v>34</v>
      </c>
      <c r="B59" s="16" t="s">
        <v>20</v>
      </c>
      <c r="C59" s="17">
        <v>529.42999999999995</v>
      </c>
      <c r="D59" s="15" t="s">
        <v>7</v>
      </c>
      <c r="E59" s="16" t="s">
        <v>20</v>
      </c>
    </row>
    <row r="60" spans="1:5" x14ac:dyDescent="0.25">
      <c r="A60" s="18" t="s">
        <v>35</v>
      </c>
      <c r="B60" s="19" t="s">
        <v>24</v>
      </c>
      <c r="C60" s="20">
        <v>234.94</v>
      </c>
      <c r="D60" s="18" t="s">
        <v>16</v>
      </c>
      <c r="E60" s="19" t="s">
        <v>45</v>
      </c>
    </row>
    <row r="61" spans="1:5" x14ac:dyDescent="0.25">
      <c r="A61" s="18" t="s">
        <v>35</v>
      </c>
      <c r="B61" s="19" t="s">
        <v>24</v>
      </c>
      <c r="C61" s="20">
        <v>7.59</v>
      </c>
      <c r="D61" s="18" t="s">
        <v>16</v>
      </c>
      <c r="E61" s="19" t="s">
        <v>45</v>
      </c>
    </row>
    <row r="62" spans="1:5" hidden="1" x14ac:dyDescent="0.25">
      <c r="A62" s="15" t="s">
        <v>35</v>
      </c>
      <c r="B62" s="16" t="s">
        <v>20</v>
      </c>
      <c r="C62" s="17">
        <v>242.53</v>
      </c>
      <c r="D62" s="15" t="s">
        <v>7</v>
      </c>
      <c r="E62" s="16" t="s">
        <v>20</v>
      </c>
    </row>
    <row r="63" spans="1:5" x14ac:dyDescent="0.25">
      <c r="A63" s="8" t="s">
        <v>36</v>
      </c>
      <c r="B63" s="9" t="s">
        <v>22</v>
      </c>
      <c r="C63" s="10">
        <v>1296.9000000000001</v>
      </c>
      <c r="D63" s="8" t="s">
        <v>16</v>
      </c>
      <c r="E63" s="9" t="s">
        <v>242</v>
      </c>
    </row>
    <row r="64" spans="1:5" x14ac:dyDescent="0.25">
      <c r="A64" s="8" t="s">
        <v>36</v>
      </c>
      <c r="B64" s="9" t="s">
        <v>22</v>
      </c>
      <c r="C64" s="10">
        <v>32547595.460000001</v>
      </c>
      <c r="D64" s="8" t="s">
        <v>16</v>
      </c>
      <c r="E64" s="9" t="s">
        <v>242</v>
      </c>
    </row>
    <row r="65" spans="1:5" x14ac:dyDescent="0.25">
      <c r="A65" s="8" t="s">
        <v>36</v>
      </c>
      <c r="B65" s="9" t="s">
        <v>22</v>
      </c>
      <c r="C65" s="10">
        <v>549603.56999999995</v>
      </c>
      <c r="D65" s="8" t="s">
        <v>16</v>
      </c>
      <c r="E65" s="9" t="s">
        <v>242</v>
      </c>
    </row>
    <row r="66" spans="1:5" x14ac:dyDescent="0.25">
      <c r="A66" s="8" t="s">
        <v>36</v>
      </c>
      <c r="B66" s="9" t="s">
        <v>22</v>
      </c>
      <c r="C66" s="10">
        <v>305256.53999999998</v>
      </c>
      <c r="D66" s="8" t="s">
        <v>16</v>
      </c>
      <c r="E66" s="9" t="s">
        <v>242</v>
      </c>
    </row>
    <row r="67" spans="1:5" x14ac:dyDescent="0.25">
      <c r="A67" s="8" t="s">
        <v>36</v>
      </c>
      <c r="B67" s="9" t="s">
        <v>22</v>
      </c>
      <c r="C67" s="10">
        <v>694.48</v>
      </c>
      <c r="D67" s="8" t="s">
        <v>16</v>
      </c>
      <c r="E67" s="9" t="s">
        <v>242</v>
      </c>
    </row>
    <row r="68" spans="1:5" x14ac:dyDescent="0.25">
      <c r="A68" s="8" t="s">
        <v>36</v>
      </c>
      <c r="B68" s="9" t="s">
        <v>22</v>
      </c>
      <c r="C68" s="10">
        <v>14605.34</v>
      </c>
      <c r="D68" s="8" t="s">
        <v>16</v>
      </c>
      <c r="E68" s="9" t="s">
        <v>242</v>
      </c>
    </row>
    <row r="69" spans="1:5" x14ac:dyDescent="0.25">
      <c r="A69" s="8" t="s">
        <v>36</v>
      </c>
      <c r="B69" s="9" t="s">
        <v>22</v>
      </c>
      <c r="C69" s="10">
        <v>551317.63</v>
      </c>
      <c r="D69" s="8" t="s">
        <v>16</v>
      </c>
      <c r="E69" s="9" t="s">
        <v>242</v>
      </c>
    </row>
    <row r="70" spans="1:5" x14ac:dyDescent="0.25">
      <c r="A70" s="8" t="s">
        <v>36</v>
      </c>
      <c r="B70" s="9" t="s">
        <v>37</v>
      </c>
      <c r="C70" s="10">
        <v>16773.62</v>
      </c>
      <c r="D70" s="8" t="s">
        <v>16</v>
      </c>
      <c r="E70" s="9" t="s">
        <v>242</v>
      </c>
    </row>
    <row r="71" spans="1:5" x14ac:dyDescent="0.25">
      <c r="A71" s="8" t="s">
        <v>36</v>
      </c>
      <c r="B71" s="9" t="s">
        <v>19</v>
      </c>
      <c r="C71" s="10">
        <v>4199.28</v>
      </c>
      <c r="D71" s="8" t="s">
        <v>16</v>
      </c>
      <c r="E71" s="9" t="s">
        <v>242</v>
      </c>
    </row>
    <row r="72" spans="1:5" x14ac:dyDescent="0.25">
      <c r="A72" s="8" t="s">
        <v>36</v>
      </c>
      <c r="B72" s="9" t="s">
        <v>19</v>
      </c>
      <c r="C72" s="10">
        <v>89872.11</v>
      </c>
      <c r="D72" s="8" t="s">
        <v>16</v>
      </c>
      <c r="E72" s="9" t="s">
        <v>242</v>
      </c>
    </row>
    <row r="73" spans="1:5" x14ac:dyDescent="0.25">
      <c r="A73" s="8" t="s">
        <v>36</v>
      </c>
      <c r="B73" s="9" t="s">
        <v>19</v>
      </c>
      <c r="C73" s="10">
        <v>110915.86</v>
      </c>
      <c r="D73" s="8" t="s">
        <v>16</v>
      </c>
      <c r="E73" s="9" t="s">
        <v>242</v>
      </c>
    </row>
    <row r="74" spans="1:5" x14ac:dyDescent="0.25">
      <c r="A74" s="8" t="s">
        <v>36</v>
      </c>
      <c r="B74" s="9" t="s">
        <v>19</v>
      </c>
      <c r="C74" s="10">
        <v>72559.87</v>
      </c>
      <c r="D74" s="8" t="s">
        <v>16</v>
      </c>
      <c r="E74" s="9" t="s">
        <v>242</v>
      </c>
    </row>
    <row r="75" spans="1:5" x14ac:dyDescent="0.25">
      <c r="A75" s="8" t="s">
        <v>36</v>
      </c>
      <c r="B75" s="9" t="s">
        <v>19</v>
      </c>
      <c r="C75" s="10">
        <v>46676.83</v>
      </c>
      <c r="D75" s="8" t="s">
        <v>16</v>
      </c>
      <c r="E75" s="9" t="s">
        <v>242</v>
      </c>
    </row>
    <row r="76" spans="1:5" hidden="1" x14ac:dyDescent="0.25">
      <c r="A76" s="15" t="s">
        <v>36</v>
      </c>
      <c r="B76" s="16" t="s">
        <v>20</v>
      </c>
      <c r="C76" s="17">
        <v>34311367.490000002</v>
      </c>
      <c r="D76" s="15" t="s">
        <v>7</v>
      </c>
      <c r="E76" s="16" t="s">
        <v>20</v>
      </c>
    </row>
    <row r="77" spans="1:5" hidden="1" x14ac:dyDescent="0.25">
      <c r="A77" s="5" t="s">
        <v>38</v>
      </c>
      <c r="B77" s="6" t="s">
        <v>11</v>
      </c>
      <c r="C77" s="7">
        <v>57.85</v>
      </c>
      <c r="D77" s="5" t="s">
        <v>7</v>
      </c>
      <c r="E77" s="6" t="s">
        <v>42</v>
      </c>
    </row>
    <row r="78" spans="1:5" hidden="1" x14ac:dyDescent="0.25">
      <c r="A78" s="5" t="s">
        <v>38</v>
      </c>
      <c r="B78" s="6" t="s">
        <v>13</v>
      </c>
      <c r="C78" s="7">
        <v>1121781.47</v>
      </c>
      <c r="D78" s="5" t="s">
        <v>7</v>
      </c>
      <c r="E78" s="6" t="s">
        <v>42</v>
      </c>
    </row>
    <row r="79" spans="1:5" hidden="1" x14ac:dyDescent="0.25">
      <c r="A79" s="5" t="s">
        <v>38</v>
      </c>
      <c r="B79" s="6" t="s">
        <v>13</v>
      </c>
      <c r="C79" s="7">
        <v>2607811.79</v>
      </c>
      <c r="D79" s="5" t="s">
        <v>7</v>
      </c>
      <c r="E79" s="6" t="s">
        <v>42</v>
      </c>
    </row>
    <row r="80" spans="1:5" hidden="1" x14ac:dyDescent="0.25">
      <c r="A80" s="5" t="s">
        <v>38</v>
      </c>
      <c r="B80" s="6" t="s">
        <v>13</v>
      </c>
      <c r="C80" s="7">
        <v>29516459.760000002</v>
      </c>
      <c r="D80" s="5" t="s">
        <v>7</v>
      </c>
      <c r="E80" s="6" t="s">
        <v>42</v>
      </c>
    </row>
    <row r="81" spans="1:5" hidden="1" x14ac:dyDescent="0.25">
      <c r="A81" s="5" t="s">
        <v>38</v>
      </c>
      <c r="B81" s="6" t="s">
        <v>13</v>
      </c>
      <c r="C81" s="7">
        <v>13197.39</v>
      </c>
      <c r="D81" s="5" t="s">
        <v>7</v>
      </c>
      <c r="E81" s="6" t="s">
        <v>42</v>
      </c>
    </row>
    <row r="82" spans="1:5" hidden="1" x14ac:dyDescent="0.25">
      <c r="A82" s="12" t="s">
        <v>38</v>
      </c>
      <c r="B82" s="11" t="s">
        <v>14</v>
      </c>
      <c r="C82" s="13">
        <v>3959.17</v>
      </c>
      <c r="D82" s="12" t="s">
        <v>7</v>
      </c>
      <c r="E82" s="11" t="s">
        <v>43</v>
      </c>
    </row>
    <row r="83" spans="1:5" hidden="1" x14ac:dyDescent="0.25">
      <c r="A83" s="5" t="s">
        <v>38</v>
      </c>
      <c r="B83" s="6" t="s">
        <v>14</v>
      </c>
      <c r="C83" s="7">
        <v>2296.9</v>
      </c>
      <c r="D83" s="5" t="s">
        <v>7</v>
      </c>
      <c r="E83" s="6" t="s">
        <v>42</v>
      </c>
    </row>
    <row r="84" spans="1:5" x14ac:dyDescent="0.25">
      <c r="A84" s="12" t="s">
        <v>38</v>
      </c>
      <c r="B84" s="11" t="s">
        <v>15</v>
      </c>
      <c r="C84" s="13">
        <v>3959.17</v>
      </c>
      <c r="D84" s="12" t="s">
        <v>16</v>
      </c>
      <c r="E84" s="11" t="s">
        <v>43</v>
      </c>
    </row>
    <row r="85" spans="1:5" x14ac:dyDescent="0.25">
      <c r="A85" s="15" t="s">
        <v>38</v>
      </c>
      <c r="B85" s="16" t="s">
        <v>17</v>
      </c>
      <c r="C85" s="17">
        <v>33261605.16</v>
      </c>
      <c r="D85" s="15" t="s">
        <v>16</v>
      </c>
      <c r="E85" s="16" t="s">
        <v>44</v>
      </c>
    </row>
    <row r="86" spans="1:5" hidden="1" x14ac:dyDescent="0.25">
      <c r="A86" s="5" t="s">
        <v>39</v>
      </c>
      <c r="B86" s="6" t="s">
        <v>30</v>
      </c>
      <c r="C86" s="7">
        <v>3264.38</v>
      </c>
      <c r="D86" s="5" t="s">
        <v>7</v>
      </c>
      <c r="E86" s="6" t="s">
        <v>42</v>
      </c>
    </row>
    <row r="87" spans="1:5" hidden="1" x14ac:dyDescent="0.25">
      <c r="A87" s="5" t="s">
        <v>39</v>
      </c>
      <c r="B87" s="6" t="s">
        <v>12</v>
      </c>
      <c r="C87" s="7">
        <v>4150068.76</v>
      </c>
      <c r="D87" s="5" t="s">
        <v>7</v>
      </c>
      <c r="E87" s="6" t="s">
        <v>42</v>
      </c>
    </row>
    <row r="88" spans="1:5" hidden="1" x14ac:dyDescent="0.25">
      <c r="A88" s="5" t="s">
        <v>39</v>
      </c>
      <c r="B88" s="6" t="s">
        <v>40</v>
      </c>
      <c r="C88" s="7">
        <v>1477881.77</v>
      </c>
      <c r="D88" s="5" t="s">
        <v>7</v>
      </c>
      <c r="E88" s="6" t="s">
        <v>42</v>
      </c>
    </row>
    <row r="89" spans="1:5" x14ac:dyDescent="0.25">
      <c r="A89" s="5" t="s">
        <v>39</v>
      </c>
      <c r="B89" s="6" t="s">
        <v>41</v>
      </c>
      <c r="C89" s="7">
        <v>164645.69</v>
      </c>
      <c r="D89" s="5" t="s">
        <v>16</v>
      </c>
      <c r="E89" s="6" t="s">
        <v>42</v>
      </c>
    </row>
    <row r="90" spans="1:5" x14ac:dyDescent="0.25">
      <c r="A90" s="18" t="s">
        <v>39</v>
      </c>
      <c r="B90" s="19" t="s">
        <v>24</v>
      </c>
      <c r="C90" s="20">
        <v>3406.85</v>
      </c>
      <c r="D90" s="18" t="s">
        <v>16</v>
      </c>
      <c r="E90" s="19" t="s">
        <v>45</v>
      </c>
    </row>
    <row r="91" spans="1:5" x14ac:dyDescent="0.25">
      <c r="A91" s="18" t="s">
        <v>39</v>
      </c>
      <c r="B91" s="19" t="s">
        <v>24</v>
      </c>
      <c r="C91" s="20">
        <v>862.38</v>
      </c>
      <c r="D91" s="18" t="s">
        <v>16</v>
      </c>
      <c r="E91" s="19" t="s">
        <v>45</v>
      </c>
    </row>
    <row r="92" spans="1:5" x14ac:dyDescent="0.25">
      <c r="A92" s="18" t="s">
        <v>39</v>
      </c>
      <c r="B92" s="19" t="s">
        <v>24</v>
      </c>
      <c r="C92" s="20">
        <v>225.87</v>
      </c>
      <c r="D92" s="18" t="s">
        <v>16</v>
      </c>
      <c r="E92" s="19" t="s">
        <v>45</v>
      </c>
    </row>
    <row r="93" spans="1:5" x14ac:dyDescent="0.25">
      <c r="A93" s="15" t="s">
        <v>39</v>
      </c>
      <c r="B93" s="16" t="s">
        <v>17</v>
      </c>
      <c r="C93" s="17">
        <v>5462074.1200000001</v>
      </c>
      <c r="D93" s="15" t="s">
        <v>16</v>
      </c>
      <c r="E93" s="16" t="s">
        <v>44</v>
      </c>
    </row>
  </sheetData>
  <autoFilter ref="A3:E93" xr:uid="{00000000-0001-0000-0000-000000000000}">
    <filterColumn colId="3">
      <filters>
        <filter val="D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D26ED-E069-4C4C-88B3-404F4729CC85}">
  <sheetPr filterMode="1"/>
  <dimension ref="A1:J75"/>
  <sheetViews>
    <sheetView workbookViewId="0">
      <selection activeCell="C2" sqref="C2"/>
    </sheetView>
  </sheetViews>
  <sheetFormatPr defaultRowHeight="15" x14ac:dyDescent="0.25"/>
  <cols>
    <col min="1" max="1" width="12.85546875" style="2" customWidth="1"/>
    <col min="2" max="2" width="26.85546875" bestFit="1" customWidth="1"/>
    <col min="3" max="3" width="15.28515625" customWidth="1"/>
    <col min="4" max="4" width="4.5703125" style="2" customWidth="1"/>
    <col min="5" max="5" width="37.42578125" customWidth="1"/>
    <col min="6" max="6" width="14" style="21" customWidth="1"/>
    <col min="10" max="10" width="14.28515625" bestFit="1" customWidth="1"/>
  </cols>
  <sheetData>
    <row r="1" spans="1:6" x14ac:dyDescent="0.25">
      <c r="A1" s="2" t="s">
        <v>0</v>
      </c>
    </row>
    <row r="2" spans="1:6" x14ac:dyDescent="0.25">
      <c r="A2" s="2" t="s">
        <v>1</v>
      </c>
      <c r="C2" s="1">
        <f>SUBTOTAL(9,C4:C80)</f>
        <v>34175581.810000002</v>
      </c>
    </row>
    <row r="3" spans="1:6" x14ac:dyDescent="0.25">
      <c r="A3" s="22" t="s">
        <v>2</v>
      </c>
      <c r="B3" s="23" t="s">
        <v>3</v>
      </c>
      <c r="C3" s="23" t="s">
        <v>4</v>
      </c>
      <c r="D3" s="22" t="s">
        <v>5</v>
      </c>
      <c r="E3" s="23" t="s">
        <v>6</v>
      </c>
      <c r="F3" s="22" t="s">
        <v>122</v>
      </c>
    </row>
    <row r="4" spans="1:6" hidden="1" x14ac:dyDescent="0.25">
      <c r="A4" s="18" t="s">
        <v>46</v>
      </c>
      <c r="B4" s="19" t="s">
        <v>24</v>
      </c>
      <c r="C4" s="20">
        <v>1771</v>
      </c>
      <c r="D4" s="18" t="s">
        <v>16</v>
      </c>
      <c r="E4" s="19" t="s">
        <v>45</v>
      </c>
    </row>
    <row r="5" spans="1:6" hidden="1" x14ac:dyDescent="0.25">
      <c r="A5" s="15" t="s">
        <v>46</v>
      </c>
      <c r="B5" s="16" t="s">
        <v>20</v>
      </c>
      <c r="C5" s="17">
        <v>1771</v>
      </c>
      <c r="D5" s="15" t="s">
        <v>7</v>
      </c>
      <c r="E5" s="16" t="s">
        <v>20</v>
      </c>
    </row>
    <row r="6" spans="1:6" hidden="1" x14ac:dyDescent="0.25">
      <c r="A6" s="5" t="s">
        <v>47</v>
      </c>
      <c r="B6" s="6" t="s">
        <v>30</v>
      </c>
      <c r="C6" s="7">
        <v>52425.39</v>
      </c>
      <c r="D6" s="5" t="s">
        <v>7</v>
      </c>
      <c r="E6" s="6" t="s">
        <v>42</v>
      </c>
    </row>
    <row r="7" spans="1:6" hidden="1" x14ac:dyDescent="0.25">
      <c r="A7" s="5" t="s">
        <v>47</v>
      </c>
      <c r="B7" s="6" t="s">
        <v>12</v>
      </c>
      <c r="C7" s="7">
        <v>783899.29</v>
      </c>
      <c r="D7" s="5" t="s">
        <v>7</v>
      </c>
      <c r="E7" s="6" t="s">
        <v>42</v>
      </c>
    </row>
    <row r="8" spans="1:6" hidden="1" x14ac:dyDescent="0.25">
      <c r="A8" s="5" t="s">
        <v>47</v>
      </c>
      <c r="B8" s="6" t="s">
        <v>11</v>
      </c>
      <c r="C8" s="7">
        <v>1070.01</v>
      </c>
      <c r="D8" s="5" t="s">
        <v>7</v>
      </c>
      <c r="E8" s="6" t="s">
        <v>42</v>
      </c>
    </row>
    <row r="9" spans="1:6" hidden="1" x14ac:dyDescent="0.25">
      <c r="A9" s="5" t="s">
        <v>47</v>
      </c>
      <c r="B9" s="6" t="s">
        <v>13</v>
      </c>
      <c r="C9" s="7">
        <v>2254096.46</v>
      </c>
      <c r="D9" s="5" t="s">
        <v>7</v>
      </c>
      <c r="E9" s="6" t="s">
        <v>42</v>
      </c>
    </row>
    <row r="10" spans="1:6" hidden="1" x14ac:dyDescent="0.25">
      <c r="A10" s="5" t="s">
        <v>47</v>
      </c>
      <c r="B10" s="6" t="s">
        <v>13</v>
      </c>
      <c r="C10" s="7">
        <v>5240110.91</v>
      </c>
      <c r="D10" s="5" t="s">
        <v>7</v>
      </c>
      <c r="E10" s="6" t="s">
        <v>42</v>
      </c>
    </row>
    <row r="11" spans="1:6" hidden="1" x14ac:dyDescent="0.25">
      <c r="A11" s="5" t="s">
        <v>47</v>
      </c>
      <c r="B11" s="6" t="s">
        <v>13</v>
      </c>
      <c r="C11" s="7">
        <v>59156697.630000003</v>
      </c>
      <c r="D11" s="5" t="s">
        <v>7</v>
      </c>
      <c r="E11" s="6" t="s">
        <v>42</v>
      </c>
    </row>
    <row r="12" spans="1:6" hidden="1" x14ac:dyDescent="0.25">
      <c r="A12" s="5" t="s">
        <v>47</v>
      </c>
      <c r="B12" s="6" t="s">
        <v>13</v>
      </c>
      <c r="C12" s="7">
        <v>26518.78</v>
      </c>
      <c r="D12" s="5" t="s">
        <v>7</v>
      </c>
      <c r="E12" s="6" t="s">
        <v>42</v>
      </c>
    </row>
    <row r="13" spans="1:6" hidden="1" x14ac:dyDescent="0.25">
      <c r="A13" s="12" t="s">
        <v>47</v>
      </c>
      <c r="B13" s="11" t="s">
        <v>14</v>
      </c>
      <c r="C13" s="13">
        <v>24106.25</v>
      </c>
      <c r="D13" s="12" t="s">
        <v>7</v>
      </c>
      <c r="E13" s="11" t="s">
        <v>43</v>
      </c>
    </row>
    <row r="14" spans="1:6" hidden="1" x14ac:dyDescent="0.25">
      <c r="A14" s="5" t="s">
        <v>47</v>
      </c>
      <c r="B14" s="6" t="s">
        <v>14</v>
      </c>
      <c r="C14" s="7">
        <v>13985.23</v>
      </c>
      <c r="D14" s="5" t="s">
        <v>7</v>
      </c>
      <c r="E14" s="6" t="s">
        <v>42</v>
      </c>
    </row>
    <row r="15" spans="1:6" hidden="1" x14ac:dyDescent="0.25">
      <c r="A15" s="12" t="s">
        <v>47</v>
      </c>
      <c r="B15" s="11" t="s">
        <v>15</v>
      </c>
      <c r="C15" s="13">
        <v>24106.25</v>
      </c>
      <c r="D15" s="12" t="s">
        <v>16</v>
      </c>
      <c r="E15" s="11" t="s">
        <v>43</v>
      </c>
    </row>
    <row r="16" spans="1:6" hidden="1" x14ac:dyDescent="0.25">
      <c r="A16" s="15" t="s">
        <v>47</v>
      </c>
      <c r="B16" s="16" t="s">
        <v>17</v>
      </c>
      <c r="C16" s="17">
        <v>67528803.700000003</v>
      </c>
      <c r="D16" s="15" t="s">
        <v>16</v>
      </c>
      <c r="E16" s="16" t="s">
        <v>44</v>
      </c>
    </row>
    <row r="17" spans="1:6" hidden="1" x14ac:dyDescent="0.25">
      <c r="A17" s="24" t="s">
        <v>48</v>
      </c>
      <c r="B17" s="25" t="s">
        <v>49</v>
      </c>
      <c r="C17" s="26">
        <v>111.18</v>
      </c>
      <c r="D17" s="24" t="s">
        <v>7</v>
      </c>
      <c r="E17" s="25" t="s">
        <v>49</v>
      </c>
    </row>
    <row r="18" spans="1:6" hidden="1" x14ac:dyDescent="0.25">
      <c r="A18" s="8" t="s">
        <v>48</v>
      </c>
      <c r="B18" s="9" t="s">
        <v>50</v>
      </c>
      <c r="C18" s="10">
        <v>13499281.82</v>
      </c>
      <c r="D18" s="8" t="s">
        <v>16</v>
      </c>
      <c r="E18" s="85" t="s">
        <v>66</v>
      </c>
      <c r="F18" s="65" t="s">
        <v>95</v>
      </c>
    </row>
    <row r="19" spans="1:6" hidden="1" x14ac:dyDescent="0.25">
      <c r="A19" s="8" t="s">
        <v>48</v>
      </c>
      <c r="B19" s="9" t="s">
        <v>50</v>
      </c>
      <c r="C19" s="10">
        <v>3493619.98</v>
      </c>
      <c r="D19" s="8" t="s">
        <v>16</v>
      </c>
      <c r="E19" s="85" t="s">
        <v>66</v>
      </c>
      <c r="F19" s="65" t="s">
        <v>127</v>
      </c>
    </row>
    <row r="20" spans="1:6" hidden="1" x14ac:dyDescent="0.25">
      <c r="A20" s="18" t="s">
        <v>48</v>
      </c>
      <c r="B20" s="19" t="s">
        <v>24</v>
      </c>
      <c r="C20" s="20">
        <v>17.2</v>
      </c>
      <c r="D20" s="18" t="s">
        <v>16</v>
      </c>
      <c r="E20" s="19" t="s">
        <v>45</v>
      </c>
    </row>
    <row r="21" spans="1:6" hidden="1" x14ac:dyDescent="0.25">
      <c r="A21" s="18" t="s">
        <v>48</v>
      </c>
      <c r="B21" s="19" t="s">
        <v>24</v>
      </c>
      <c r="C21" s="20">
        <v>20.239999999999998</v>
      </c>
      <c r="D21" s="18" t="s">
        <v>16</v>
      </c>
      <c r="E21" s="19" t="s">
        <v>45</v>
      </c>
    </row>
    <row r="22" spans="1:6" hidden="1" x14ac:dyDescent="0.25">
      <c r="A22" s="15" t="s">
        <v>48</v>
      </c>
      <c r="B22" s="16" t="s">
        <v>20</v>
      </c>
      <c r="C22" s="17">
        <v>16992828.059999999</v>
      </c>
      <c r="D22" s="15" t="s">
        <v>7</v>
      </c>
      <c r="E22" s="16" t="s">
        <v>20</v>
      </c>
    </row>
    <row r="23" spans="1:6" hidden="1" x14ac:dyDescent="0.25">
      <c r="A23" s="2" t="s">
        <v>51</v>
      </c>
      <c r="B23" t="s">
        <v>37</v>
      </c>
      <c r="C23" s="91">
        <v>10029.56</v>
      </c>
      <c r="D23" s="2" t="s">
        <v>16</v>
      </c>
      <c r="E23" t="s">
        <v>37</v>
      </c>
    </row>
    <row r="24" spans="1:6" hidden="1" x14ac:dyDescent="0.25">
      <c r="A24" s="8" t="s">
        <v>51</v>
      </c>
      <c r="B24" s="9" t="s">
        <v>50</v>
      </c>
      <c r="C24" s="10">
        <v>18292924.670000002</v>
      </c>
      <c r="D24" s="8" t="s">
        <v>16</v>
      </c>
      <c r="E24" s="85" t="s">
        <v>66</v>
      </c>
      <c r="F24" s="65" t="s">
        <v>136</v>
      </c>
    </row>
    <row r="25" spans="1:6" hidden="1" x14ac:dyDescent="0.25">
      <c r="A25" s="15" t="s">
        <v>51</v>
      </c>
      <c r="B25" s="16" t="s">
        <v>20</v>
      </c>
      <c r="C25" s="17">
        <v>18302954.23</v>
      </c>
      <c r="D25" s="15" t="s">
        <v>7</v>
      </c>
      <c r="E25" s="16" t="s">
        <v>20</v>
      </c>
    </row>
    <row r="26" spans="1:6" hidden="1" x14ac:dyDescent="0.25">
      <c r="A26" s="5" t="s">
        <v>52</v>
      </c>
      <c r="B26" s="6" t="s">
        <v>30</v>
      </c>
      <c r="C26" s="7">
        <v>52425.39</v>
      </c>
      <c r="D26" s="5" t="s">
        <v>7</v>
      </c>
      <c r="E26" s="6" t="s">
        <v>42</v>
      </c>
    </row>
    <row r="27" spans="1:6" hidden="1" x14ac:dyDescent="0.25">
      <c r="A27" s="5" t="s">
        <v>52</v>
      </c>
      <c r="B27" s="6" t="s">
        <v>12</v>
      </c>
      <c r="C27" s="7">
        <v>783899.29</v>
      </c>
      <c r="D27" s="5" t="s">
        <v>7</v>
      </c>
      <c r="E27" s="6" t="s">
        <v>42</v>
      </c>
    </row>
    <row r="28" spans="1:6" hidden="1" x14ac:dyDescent="0.25">
      <c r="A28" s="8" t="s">
        <v>52</v>
      </c>
      <c r="B28" s="9" t="s">
        <v>50</v>
      </c>
      <c r="C28" s="10">
        <v>5528457.5599999996</v>
      </c>
      <c r="D28" s="8" t="s">
        <v>16</v>
      </c>
      <c r="E28" s="85" t="s">
        <v>66</v>
      </c>
      <c r="F28" s="65" t="s">
        <v>137</v>
      </c>
    </row>
    <row r="29" spans="1:6" hidden="1" x14ac:dyDescent="0.25">
      <c r="A29" s="18" t="s">
        <v>52</v>
      </c>
      <c r="B29" s="19" t="s">
        <v>24</v>
      </c>
      <c r="C29" s="20">
        <v>5.09</v>
      </c>
      <c r="D29" s="18" t="s">
        <v>16</v>
      </c>
      <c r="E29" s="19" t="s">
        <v>45</v>
      </c>
    </row>
    <row r="30" spans="1:6" hidden="1" x14ac:dyDescent="0.25">
      <c r="A30" s="18" t="s">
        <v>52</v>
      </c>
      <c r="B30" s="19" t="s">
        <v>24</v>
      </c>
      <c r="C30" s="20">
        <v>10.02</v>
      </c>
      <c r="D30" s="18" t="s">
        <v>16</v>
      </c>
      <c r="E30" s="19" t="s">
        <v>45</v>
      </c>
    </row>
    <row r="31" spans="1:6" hidden="1" x14ac:dyDescent="0.25">
      <c r="A31" s="18" t="s">
        <v>52</v>
      </c>
      <c r="B31" s="19" t="s">
        <v>24</v>
      </c>
      <c r="C31" s="20">
        <v>6.73</v>
      </c>
      <c r="D31" s="18" t="s">
        <v>16</v>
      </c>
      <c r="E31" s="19" t="s">
        <v>45</v>
      </c>
    </row>
    <row r="32" spans="1:6" hidden="1" x14ac:dyDescent="0.25">
      <c r="A32" s="15" t="s">
        <v>52</v>
      </c>
      <c r="B32" s="16" t="s">
        <v>20</v>
      </c>
      <c r="C32" s="17">
        <v>4692154.72</v>
      </c>
      <c r="D32" s="15" t="s">
        <v>7</v>
      </c>
      <c r="E32" s="16" t="s">
        <v>20</v>
      </c>
    </row>
    <row r="33" spans="1:6" hidden="1" x14ac:dyDescent="0.25">
      <c r="A33" s="5" t="s">
        <v>53</v>
      </c>
      <c r="B33" s="6" t="s">
        <v>11</v>
      </c>
      <c r="C33" s="7">
        <v>73.239999999999995</v>
      </c>
      <c r="D33" s="5" t="s">
        <v>7</v>
      </c>
      <c r="E33" s="6" t="s">
        <v>42</v>
      </c>
    </row>
    <row r="34" spans="1:6" hidden="1" x14ac:dyDescent="0.25">
      <c r="A34" s="12" t="s">
        <v>53</v>
      </c>
      <c r="B34" s="11" t="s">
        <v>14</v>
      </c>
      <c r="C34" s="13">
        <v>10960.52</v>
      </c>
      <c r="D34" s="12" t="s">
        <v>7</v>
      </c>
      <c r="E34" s="11" t="s">
        <v>43</v>
      </c>
    </row>
    <row r="35" spans="1:6" hidden="1" x14ac:dyDescent="0.25">
      <c r="A35" s="5" t="s">
        <v>53</v>
      </c>
      <c r="B35" s="6" t="s">
        <v>14</v>
      </c>
      <c r="C35" s="7">
        <v>6358.75</v>
      </c>
      <c r="D35" s="5" t="s">
        <v>7</v>
      </c>
      <c r="E35" s="6" t="s">
        <v>42</v>
      </c>
    </row>
    <row r="36" spans="1:6" hidden="1" x14ac:dyDescent="0.25">
      <c r="A36" s="5" t="s">
        <v>53</v>
      </c>
      <c r="B36" s="6" t="s">
        <v>13</v>
      </c>
      <c r="C36" s="7">
        <v>225249.85</v>
      </c>
      <c r="D36" s="5" t="s">
        <v>7</v>
      </c>
      <c r="E36" s="6" t="s">
        <v>42</v>
      </c>
    </row>
    <row r="37" spans="1:6" hidden="1" x14ac:dyDescent="0.25">
      <c r="A37" s="5" t="s">
        <v>53</v>
      </c>
      <c r="B37" s="6" t="s">
        <v>13</v>
      </c>
      <c r="C37" s="7">
        <v>523639.75</v>
      </c>
      <c r="D37" s="5" t="s">
        <v>7</v>
      </c>
      <c r="E37" s="6" t="s">
        <v>42</v>
      </c>
    </row>
    <row r="38" spans="1:6" hidden="1" x14ac:dyDescent="0.25">
      <c r="A38" s="5" t="s">
        <v>53</v>
      </c>
      <c r="B38" s="6" t="s">
        <v>13</v>
      </c>
      <c r="C38" s="7">
        <v>5873079.79</v>
      </c>
      <c r="D38" s="5" t="s">
        <v>7</v>
      </c>
      <c r="E38" s="6" t="s">
        <v>42</v>
      </c>
    </row>
    <row r="39" spans="1:6" hidden="1" x14ac:dyDescent="0.25">
      <c r="A39" s="5" t="s">
        <v>53</v>
      </c>
      <c r="B39" s="6" t="s">
        <v>13</v>
      </c>
      <c r="C39" s="7">
        <v>2649.98</v>
      </c>
      <c r="D39" s="5" t="s">
        <v>7</v>
      </c>
      <c r="E39" s="6" t="s">
        <v>42</v>
      </c>
    </row>
    <row r="40" spans="1:6" hidden="1" x14ac:dyDescent="0.25">
      <c r="A40" s="12" t="s">
        <v>53</v>
      </c>
      <c r="B40" s="11" t="s">
        <v>15</v>
      </c>
      <c r="C40" s="13">
        <v>10960.52</v>
      </c>
      <c r="D40" s="12" t="s">
        <v>16</v>
      </c>
      <c r="E40" s="11" t="s">
        <v>43</v>
      </c>
    </row>
    <row r="41" spans="1:6" hidden="1" x14ac:dyDescent="0.25">
      <c r="A41" s="15" t="s">
        <v>53</v>
      </c>
      <c r="B41" s="16" t="s">
        <v>17</v>
      </c>
      <c r="C41" s="17">
        <v>6631051.3600000003</v>
      </c>
      <c r="D41" s="15" t="s">
        <v>16</v>
      </c>
      <c r="E41" s="16" t="s">
        <v>44</v>
      </c>
    </row>
    <row r="42" spans="1:6" hidden="1" x14ac:dyDescent="0.25">
      <c r="A42" s="8" t="s">
        <v>54</v>
      </c>
      <c r="B42" s="9" t="s">
        <v>50</v>
      </c>
      <c r="C42" s="10">
        <v>333.78</v>
      </c>
      <c r="D42" s="8" t="s">
        <v>16</v>
      </c>
      <c r="E42" s="85" t="s">
        <v>66</v>
      </c>
      <c r="F42" s="65" t="s">
        <v>142</v>
      </c>
    </row>
    <row r="43" spans="1:6" hidden="1" x14ac:dyDescent="0.25">
      <c r="A43" s="15" t="s">
        <v>54</v>
      </c>
      <c r="B43" s="16" t="s">
        <v>20</v>
      </c>
      <c r="C43" s="17">
        <v>333.78</v>
      </c>
      <c r="D43" s="15" t="s">
        <v>7</v>
      </c>
      <c r="E43" s="16" t="s">
        <v>20</v>
      </c>
    </row>
    <row r="44" spans="1:6" hidden="1" x14ac:dyDescent="0.25">
      <c r="A44" s="5" t="s">
        <v>55</v>
      </c>
      <c r="B44" s="6" t="s">
        <v>12</v>
      </c>
      <c r="C44" s="7">
        <v>8862577.6099999994</v>
      </c>
      <c r="D44" s="5" t="s">
        <v>7</v>
      </c>
      <c r="E44" s="6" t="s">
        <v>42</v>
      </c>
    </row>
    <row r="45" spans="1:6" hidden="1" x14ac:dyDescent="0.25">
      <c r="A45" s="5" t="s">
        <v>55</v>
      </c>
      <c r="B45" s="6" t="s">
        <v>10</v>
      </c>
      <c r="C45" s="7">
        <v>29159.759999999998</v>
      </c>
      <c r="D45" s="5" t="s">
        <v>7</v>
      </c>
      <c r="E45" s="6" t="s">
        <v>42</v>
      </c>
    </row>
    <row r="46" spans="1:6" hidden="1" x14ac:dyDescent="0.25">
      <c r="A46" s="5" t="s">
        <v>55</v>
      </c>
      <c r="B46" s="6" t="s">
        <v>10</v>
      </c>
      <c r="C46" s="7">
        <v>46956.35</v>
      </c>
      <c r="D46" s="5" t="s">
        <v>7</v>
      </c>
      <c r="E46" s="6" t="s">
        <v>42</v>
      </c>
    </row>
    <row r="47" spans="1:6" hidden="1" x14ac:dyDescent="0.25">
      <c r="A47" s="5" t="s">
        <v>55</v>
      </c>
      <c r="B47" s="6" t="s">
        <v>10</v>
      </c>
      <c r="C47" s="7">
        <v>197947.69</v>
      </c>
      <c r="D47" s="5" t="s">
        <v>7</v>
      </c>
      <c r="E47" s="6" t="s">
        <v>42</v>
      </c>
    </row>
    <row r="48" spans="1:6" hidden="1" x14ac:dyDescent="0.25">
      <c r="A48" s="5" t="s">
        <v>55</v>
      </c>
      <c r="B48" s="6" t="s">
        <v>10</v>
      </c>
      <c r="C48" s="7">
        <v>232597.13</v>
      </c>
      <c r="D48" s="5" t="s">
        <v>7</v>
      </c>
      <c r="E48" s="6" t="s">
        <v>42</v>
      </c>
    </row>
    <row r="49" spans="1:10" hidden="1" x14ac:dyDescent="0.25">
      <c r="A49" s="5" t="s">
        <v>55</v>
      </c>
      <c r="B49" s="6" t="s">
        <v>10</v>
      </c>
      <c r="C49" s="7">
        <v>256293.43</v>
      </c>
      <c r="D49" s="5" t="s">
        <v>7</v>
      </c>
      <c r="E49" s="6" t="s">
        <v>42</v>
      </c>
    </row>
    <row r="50" spans="1:10" hidden="1" x14ac:dyDescent="0.25">
      <c r="A50" s="15" t="s">
        <v>55</v>
      </c>
      <c r="B50" s="16" t="s">
        <v>17</v>
      </c>
      <c r="C50" s="17">
        <v>9625531.9700000007</v>
      </c>
      <c r="D50" s="15" t="s">
        <v>16</v>
      </c>
      <c r="E50" s="16" t="s">
        <v>44</v>
      </c>
    </row>
    <row r="51" spans="1:10" hidden="1" x14ac:dyDescent="0.25">
      <c r="A51" s="5" t="s">
        <v>56</v>
      </c>
      <c r="B51" s="6" t="s">
        <v>10</v>
      </c>
      <c r="C51" s="7">
        <v>292819.53000000003</v>
      </c>
      <c r="D51" s="5" t="s">
        <v>7</v>
      </c>
      <c r="E51" s="6" t="s">
        <v>42</v>
      </c>
    </row>
    <row r="52" spans="1:10" hidden="1" x14ac:dyDescent="0.25">
      <c r="A52" s="15" t="s">
        <v>56</v>
      </c>
      <c r="B52" s="16" t="s">
        <v>17</v>
      </c>
      <c r="C52" s="17">
        <v>292819.53000000003</v>
      </c>
      <c r="D52" s="15" t="s">
        <v>16</v>
      </c>
      <c r="E52" s="16" t="s">
        <v>44</v>
      </c>
    </row>
    <row r="53" spans="1:10" x14ac:dyDescent="0.25">
      <c r="A53" s="8" t="s">
        <v>57</v>
      </c>
      <c r="B53" s="9" t="s">
        <v>22</v>
      </c>
      <c r="C53" s="10">
        <v>32437755.140000001</v>
      </c>
      <c r="D53" s="8" t="s">
        <v>16</v>
      </c>
      <c r="E53" s="9" t="s">
        <v>399</v>
      </c>
      <c r="F53" s="64" t="s">
        <v>400</v>
      </c>
    </row>
    <row r="54" spans="1:10" x14ac:dyDescent="0.25">
      <c r="A54" s="8" t="s">
        <v>57</v>
      </c>
      <c r="B54" s="9" t="s">
        <v>22</v>
      </c>
      <c r="C54" s="10">
        <v>546363.75</v>
      </c>
      <c r="D54" s="8" t="s">
        <v>16</v>
      </c>
      <c r="E54" s="9" t="s">
        <v>399</v>
      </c>
      <c r="F54" s="64" t="s">
        <v>400</v>
      </c>
    </row>
    <row r="55" spans="1:10" x14ac:dyDescent="0.25">
      <c r="A55" s="8" t="s">
        <v>57</v>
      </c>
      <c r="B55" s="9" t="s">
        <v>22</v>
      </c>
      <c r="C55" s="10">
        <v>282543.38</v>
      </c>
      <c r="D55" s="8" t="s">
        <v>16</v>
      </c>
      <c r="E55" s="9" t="s">
        <v>399</v>
      </c>
      <c r="F55" s="64" t="s">
        <v>400</v>
      </c>
    </row>
    <row r="56" spans="1:10" x14ac:dyDescent="0.25">
      <c r="A56" s="8" t="s">
        <v>57</v>
      </c>
      <c r="B56" s="9" t="s">
        <v>22</v>
      </c>
      <c r="C56" s="10">
        <v>694.48</v>
      </c>
      <c r="D56" s="8" t="s">
        <v>16</v>
      </c>
      <c r="E56" s="9" t="s">
        <v>399</v>
      </c>
      <c r="F56" s="64" t="s">
        <v>400</v>
      </c>
    </row>
    <row r="57" spans="1:10" x14ac:dyDescent="0.25">
      <c r="A57" s="8" t="s">
        <v>57</v>
      </c>
      <c r="B57" s="9" t="s">
        <v>22</v>
      </c>
      <c r="C57" s="10">
        <v>14605.34</v>
      </c>
      <c r="D57" s="8" t="s">
        <v>16</v>
      </c>
      <c r="E57" s="9" t="s">
        <v>399</v>
      </c>
      <c r="F57" s="64" t="s">
        <v>400</v>
      </c>
    </row>
    <row r="58" spans="1:10" x14ac:dyDescent="0.25">
      <c r="A58" s="8" t="s">
        <v>57</v>
      </c>
      <c r="B58" s="9" t="s">
        <v>22</v>
      </c>
      <c r="C58" s="10">
        <v>551705.75</v>
      </c>
      <c r="D58" s="8" t="s">
        <v>16</v>
      </c>
      <c r="E58" s="9" t="s">
        <v>399</v>
      </c>
      <c r="F58" s="64" t="s">
        <v>400</v>
      </c>
    </row>
    <row r="59" spans="1:10" x14ac:dyDescent="0.25">
      <c r="A59" s="8" t="s">
        <v>57</v>
      </c>
      <c r="B59" s="9" t="s">
        <v>37</v>
      </c>
      <c r="C59" s="10">
        <v>17450.03</v>
      </c>
      <c r="D59" s="8" t="s">
        <v>16</v>
      </c>
      <c r="E59" s="9" t="s">
        <v>399</v>
      </c>
      <c r="F59" s="64" t="s">
        <v>400</v>
      </c>
    </row>
    <row r="60" spans="1:10" x14ac:dyDescent="0.25">
      <c r="A60" s="8" t="s">
        <v>57</v>
      </c>
      <c r="B60" s="9" t="s">
        <v>50</v>
      </c>
      <c r="C60" s="10">
        <v>324463.94</v>
      </c>
      <c r="D60" s="8" t="s">
        <v>16</v>
      </c>
      <c r="E60" s="9" t="s">
        <v>399</v>
      </c>
      <c r="F60" s="64" t="s">
        <v>400</v>
      </c>
      <c r="J60" s="14">
        <f>SUM(C53:C60)</f>
        <v>34175581.810000002</v>
      </c>
    </row>
    <row r="61" spans="1:10" hidden="1" x14ac:dyDescent="0.25">
      <c r="A61" s="15" t="s">
        <v>57</v>
      </c>
      <c r="B61" s="16" t="s">
        <v>20</v>
      </c>
      <c r="C61" s="17">
        <v>34175581.810000002</v>
      </c>
      <c r="D61" s="15" t="s">
        <v>7</v>
      </c>
      <c r="E61" s="16" t="s">
        <v>20</v>
      </c>
    </row>
    <row r="62" spans="1:10" hidden="1" x14ac:dyDescent="0.25">
      <c r="A62" s="5" t="s">
        <v>58</v>
      </c>
      <c r="B62" s="6" t="s">
        <v>10</v>
      </c>
      <c r="C62" s="7">
        <v>665896.30000000005</v>
      </c>
      <c r="D62" s="5" t="s">
        <v>7</v>
      </c>
      <c r="E62" s="6" t="s">
        <v>42</v>
      </c>
    </row>
    <row r="63" spans="1:10" hidden="1" x14ac:dyDescent="0.25">
      <c r="A63" s="5" t="s">
        <v>58</v>
      </c>
      <c r="B63" s="6" t="s">
        <v>12</v>
      </c>
      <c r="C63" s="7">
        <v>1774880.23</v>
      </c>
      <c r="D63" s="5" t="s">
        <v>7</v>
      </c>
      <c r="E63" s="6" t="s">
        <v>42</v>
      </c>
    </row>
    <row r="64" spans="1:10" hidden="1" x14ac:dyDescent="0.25">
      <c r="A64" s="5" t="s">
        <v>58</v>
      </c>
      <c r="B64" s="6" t="s">
        <v>11</v>
      </c>
      <c r="C64" s="7">
        <v>180.75</v>
      </c>
      <c r="D64" s="5" t="s">
        <v>7</v>
      </c>
      <c r="E64" s="6" t="s">
        <v>42</v>
      </c>
    </row>
    <row r="65" spans="1:7" hidden="1" x14ac:dyDescent="0.25">
      <c r="A65" s="5" t="s">
        <v>58</v>
      </c>
      <c r="B65" s="6" t="s">
        <v>13</v>
      </c>
      <c r="C65" s="7">
        <v>815681.4</v>
      </c>
      <c r="D65" s="5" t="s">
        <v>7</v>
      </c>
      <c r="E65" s="6" t="s">
        <v>42</v>
      </c>
    </row>
    <row r="66" spans="1:7" hidden="1" x14ac:dyDescent="0.25">
      <c r="A66" s="5" t="s">
        <v>58</v>
      </c>
      <c r="B66" s="6" t="s">
        <v>13</v>
      </c>
      <c r="C66" s="7">
        <v>1896219.25</v>
      </c>
      <c r="D66" s="5" t="s">
        <v>7</v>
      </c>
      <c r="E66" s="6" t="s">
        <v>42</v>
      </c>
    </row>
    <row r="67" spans="1:7" hidden="1" x14ac:dyDescent="0.25">
      <c r="A67" s="5" t="s">
        <v>58</v>
      </c>
      <c r="B67" s="6" t="s">
        <v>13</v>
      </c>
      <c r="C67" s="7">
        <v>21447584.100000001</v>
      </c>
      <c r="D67" s="5" t="s">
        <v>7</v>
      </c>
      <c r="E67" s="6" t="s">
        <v>42</v>
      </c>
    </row>
    <row r="68" spans="1:7" hidden="1" x14ac:dyDescent="0.25">
      <c r="A68" s="5" t="s">
        <v>58</v>
      </c>
      <c r="B68" s="6" t="s">
        <v>13</v>
      </c>
      <c r="C68" s="7">
        <v>9596.19</v>
      </c>
      <c r="D68" s="5" t="s">
        <v>7</v>
      </c>
      <c r="E68" s="6" t="s">
        <v>42</v>
      </c>
    </row>
    <row r="69" spans="1:7" hidden="1" x14ac:dyDescent="0.25">
      <c r="A69" s="12" t="s">
        <v>58</v>
      </c>
      <c r="B69" s="11" t="s">
        <v>14</v>
      </c>
      <c r="C69" s="13">
        <v>7464.77</v>
      </c>
      <c r="D69" s="12" t="s">
        <v>7</v>
      </c>
      <c r="E69" s="11" t="s">
        <v>43</v>
      </c>
    </row>
    <row r="70" spans="1:7" hidden="1" x14ac:dyDescent="0.25">
      <c r="A70" s="5" t="s">
        <v>58</v>
      </c>
      <c r="B70" s="6" t="s">
        <v>14</v>
      </c>
      <c r="C70" s="7">
        <v>4330.66</v>
      </c>
      <c r="D70" s="5" t="s">
        <v>7</v>
      </c>
      <c r="E70" s="6" t="s">
        <v>42</v>
      </c>
    </row>
    <row r="71" spans="1:7" hidden="1" x14ac:dyDescent="0.25">
      <c r="A71" s="12" t="s">
        <v>58</v>
      </c>
      <c r="B71" s="11" t="s">
        <v>15</v>
      </c>
      <c r="C71" s="13">
        <v>7464.77</v>
      </c>
      <c r="D71" s="12" t="s">
        <v>16</v>
      </c>
      <c r="E71" s="11" t="s">
        <v>43</v>
      </c>
    </row>
    <row r="72" spans="1:7" hidden="1" x14ac:dyDescent="0.25">
      <c r="A72" s="2" t="s">
        <v>58</v>
      </c>
      <c r="B72" t="s">
        <v>26</v>
      </c>
      <c r="C72" s="1">
        <v>333.78</v>
      </c>
      <c r="D72" s="2" t="s">
        <v>16</v>
      </c>
      <c r="E72" t="s">
        <v>27</v>
      </c>
      <c r="F72" s="64" t="s">
        <v>245</v>
      </c>
      <c r="G72" s="64" t="s">
        <v>389</v>
      </c>
    </row>
    <row r="73" spans="1:7" hidden="1" x14ac:dyDescent="0.25">
      <c r="A73" s="2" t="s">
        <v>58</v>
      </c>
      <c r="B73" t="s">
        <v>26</v>
      </c>
      <c r="C73" s="1">
        <v>333.78</v>
      </c>
      <c r="D73" s="2" t="s">
        <v>16</v>
      </c>
      <c r="E73" t="s">
        <v>27</v>
      </c>
      <c r="F73" s="64" t="s">
        <v>247</v>
      </c>
      <c r="G73" s="64" t="s">
        <v>389</v>
      </c>
    </row>
    <row r="74" spans="1:7" hidden="1" x14ac:dyDescent="0.25">
      <c r="A74" s="18" t="s">
        <v>58</v>
      </c>
      <c r="B74" s="19" t="s">
        <v>24</v>
      </c>
      <c r="C74" s="20">
        <v>1</v>
      </c>
      <c r="D74" s="18" t="s">
        <v>16</v>
      </c>
      <c r="E74" s="19" t="s">
        <v>45</v>
      </c>
    </row>
    <row r="75" spans="1:7" hidden="1" x14ac:dyDescent="0.25">
      <c r="A75" s="15" t="s">
        <v>58</v>
      </c>
      <c r="B75" s="16" t="s">
        <v>17</v>
      </c>
      <c r="C75" s="17">
        <v>26613700.32</v>
      </c>
      <c r="D75" s="15" t="s">
        <v>16</v>
      </c>
      <c r="E75" s="16" t="s">
        <v>44</v>
      </c>
    </row>
  </sheetData>
  <autoFilter ref="A3:E75" xr:uid="{826D26ED-E069-4C4C-88B3-404F4729CC85}">
    <filterColumn colId="3">
      <filters>
        <filter val="D"/>
      </filters>
    </filterColumn>
    <filterColumn colId="4">
      <filters>
        <filter val="Folha de 02/2025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1FB9F-92F2-4BEF-A63E-BEC4A1DDDEFE}">
  <dimension ref="B2:H47"/>
  <sheetViews>
    <sheetView workbookViewId="0">
      <selection activeCell="F18" activeCellId="1" sqref="F5:F11 F18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7" customWidth="1"/>
    <col min="6" max="6" width="21.28515625" style="62" bestFit="1" customWidth="1"/>
    <col min="7" max="7" width="9.140625" style="62"/>
    <col min="8" max="8" width="16.85546875" style="62" bestFit="1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6" x14ac:dyDescent="0.25">
      <c r="B2" s="309" t="s">
        <v>437</v>
      </c>
      <c r="C2" s="309"/>
      <c r="D2" s="309"/>
      <c r="E2" s="309"/>
      <c r="F2" s="309"/>
    </row>
    <row r="3" spans="2:6" ht="15.75" thickBot="1" x14ac:dyDescent="0.3">
      <c r="B3" s="98"/>
      <c r="C3" s="98"/>
      <c r="D3" s="98"/>
      <c r="E3" s="99"/>
      <c r="F3" s="98"/>
    </row>
    <row r="4" spans="2:6" ht="15.75" thickBot="1" x14ac:dyDescent="0.3">
      <c r="B4" s="100" t="s">
        <v>401</v>
      </c>
      <c r="C4" s="101"/>
      <c r="D4" s="101"/>
      <c r="E4" s="102" t="s">
        <v>402</v>
      </c>
      <c r="F4" s="103" t="s">
        <v>403</v>
      </c>
    </row>
    <row r="5" spans="2:6" x14ac:dyDescent="0.25">
      <c r="B5" s="310" t="s">
        <v>404</v>
      </c>
      <c r="C5" s="311"/>
      <c r="D5" s="311"/>
      <c r="E5" s="105">
        <v>59369.099999999991</v>
      </c>
      <c r="F5" s="106">
        <f>E5</f>
        <v>59369.099999999991</v>
      </c>
    </row>
    <row r="6" spans="2:6" x14ac:dyDescent="0.25">
      <c r="B6" s="303" t="s">
        <v>405</v>
      </c>
      <c r="C6" s="304"/>
      <c r="D6" s="304"/>
      <c r="E6" s="107">
        <v>1477881.77</v>
      </c>
      <c r="F6" s="106">
        <f t="shared" ref="F6:F12" si="0">E6</f>
        <v>1477881.77</v>
      </c>
    </row>
    <row r="7" spans="2:6" x14ac:dyDescent="0.25">
      <c r="B7" s="303" t="s">
        <v>406</v>
      </c>
      <c r="C7" s="304"/>
      <c r="D7" s="304"/>
      <c r="E7" s="107">
        <v>74152665.969999999</v>
      </c>
      <c r="F7" s="106">
        <f t="shared" si="0"/>
        <v>74152665.969999999</v>
      </c>
    </row>
    <row r="8" spans="2:6" x14ac:dyDescent="0.25">
      <c r="B8" s="303" t="s">
        <v>407</v>
      </c>
      <c r="C8" s="304"/>
      <c r="D8" s="304"/>
      <c r="E8" s="107">
        <v>17391684.670000002</v>
      </c>
      <c r="F8" s="106">
        <f t="shared" si="0"/>
        <v>17391684.670000002</v>
      </c>
    </row>
    <row r="9" spans="2:6" x14ac:dyDescent="0.25">
      <c r="B9" s="303" t="s">
        <v>408</v>
      </c>
      <c r="C9" s="304"/>
      <c r="D9" s="304"/>
      <c r="E9" s="107">
        <v>34348.74</v>
      </c>
      <c r="F9" s="106">
        <f t="shared" si="0"/>
        <v>34348.74</v>
      </c>
    </row>
    <row r="10" spans="2:6" x14ac:dyDescent="0.25">
      <c r="B10" s="303" t="s">
        <v>409</v>
      </c>
      <c r="C10" s="304"/>
      <c r="D10" s="304"/>
      <c r="E10" s="107">
        <v>20855.66</v>
      </c>
      <c r="F10" s="106">
        <f t="shared" si="0"/>
        <v>20855.66</v>
      </c>
    </row>
    <row r="11" spans="2:6" x14ac:dyDescent="0.25">
      <c r="B11" s="303" t="s">
        <v>410</v>
      </c>
      <c r="C11" s="304"/>
      <c r="D11" s="304"/>
      <c r="E11" s="107">
        <v>1452.04</v>
      </c>
      <c r="F11" s="106">
        <f t="shared" si="0"/>
        <v>1452.04</v>
      </c>
    </row>
    <row r="12" spans="2:6" x14ac:dyDescent="0.25">
      <c r="B12" s="305" t="s">
        <v>411</v>
      </c>
      <c r="C12" s="306"/>
      <c r="D12" s="306"/>
      <c r="E12" s="109">
        <v>0</v>
      </c>
      <c r="F12" s="110">
        <f t="shared" si="0"/>
        <v>0</v>
      </c>
    </row>
    <row r="13" spans="2:6" ht="15.75" thickBot="1" x14ac:dyDescent="0.3">
      <c r="B13" s="307" t="s">
        <v>412</v>
      </c>
      <c r="C13" s="308"/>
      <c r="D13" s="308"/>
      <c r="E13" s="112">
        <v>50089950.289999999</v>
      </c>
      <c r="F13" s="113">
        <f>E13</f>
        <v>50089950.289999999</v>
      </c>
    </row>
    <row r="14" spans="2:6" ht="15.75" thickBot="1" x14ac:dyDescent="0.3">
      <c r="B14" s="301" t="s">
        <v>413</v>
      </c>
      <c r="C14" s="302"/>
      <c r="D14" s="302"/>
      <c r="E14" s="102">
        <f>SUM(E5:E13)</f>
        <v>143228208.24000001</v>
      </c>
      <c r="F14" s="102">
        <f>SUM(F5:F13)</f>
        <v>143228208.24000001</v>
      </c>
    </row>
    <row r="15" spans="2:6" x14ac:dyDescent="0.25">
      <c r="B15" s="295" t="s">
        <v>414</v>
      </c>
      <c r="C15" s="296"/>
      <c r="D15" s="296"/>
      <c r="E15" s="114">
        <v>-37571.82</v>
      </c>
      <c r="F15" s="115">
        <f>E15</f>
        <v>-37571.82</v>
      </c>
    </row>
    <row r="16" spans="2:6" x14ac:dyDescent="0.25">
      <c r="B16" s="297" t="s">
        <v>415</v>
      </c>
      <c r="C16" s="298"/>
      <c r="D16" s="298"/>
      <c r="E16" s="116">
        <v>0</v>
      </c>
      <c r="F16" s="117">
        <f>E16</f>
        <v>0</v>
      </c>
    </row>
    <row r="17" spans="2:8" x14ac:dyDescent="0.25">
      <c r="B17" s="299" t="s">
        <v>439</v>
      </c>
      <c r="C17" s="300"/>
      <c r="D17" s="300"/>
      <c r="E17" s="120">
        <v>-50089950.289999999</v>
      </c>
      <c r="F17" s="121">
        <f>E17</f>
        <v>-50089950.289999999</v>
      </c>
    </row>
    <row r="18" spans="2:8" ht="15.75" thickBot="1" x14ac:dyDescent="0.3">
      <c r="B18" s="269" t="s">
        <v>440</v>
      </c>
      <c r="C18" s="270"/>
      <c r="D18" s="270"/>
      <c r="E18" s="122">
        <v>-164645.69</v>
      </c>
      <c r="F18" s="123">
        <f>E18</f>
        <v>-164645.69</v>
      </c>
    </row>
    <row r="19" spans="2:8" ht="15.75" thickBot="1" x14ac:dyDescent="0.3">
      <c r="B19" s="301" t="s">
        <v>416</v>
      </c>
      <c r="C19" s="302"/>
      <c r="D19" s="302"/>
      <c r="E19" s="102">
        <f>SUM(E14:E18)</f>
        <v>92936040.440000027</v>
      </c>
      <c r="F19" s="124">
        <f>SUM(F14:F18)</f>
        <v>92936040.440000027</v>
      </c>
      <c r="G19" s="125"/>
      <c r="H19" s="94"/>
    </row>
    <row r="20" spans="2:8" ht="15.75" thickBot="1" x14ac:dyDescent="0.3">
      <c r="B20" s="126"/>
      <c r="D20" s="127"/>
      <c r="E20" s="128"/>
    </row>
    <row r="21" spans="2:8" ht="15.75" thickBot="1" x14ac:dyDescent="0.3">
      <c r="B21" s="293" t="s">
        <v>417</v>
      </c>
      <c r="C21" s="294"/>
      <c r="D21" s="294"/>
      <c r="E21" s="129" t="s">
        <v>402</v>
      </c>
      <c r="F21" s="130" t="s">
        <v>403</v>
      </c>
    </row>
    <row r="22" spans="2:8" x14ac:dyDescent="0.25">
      <c r="B22" s="295" t="s">
        <v>441</v>
      </c>
      <c r="C22" s="296"/>
      <c r="D22" s="296"/>
      <c r="E22" s="131">
        <v>37571.819999999992</v>
      </c>
      <c r="F22" s="132">
        <f t="shared" ref="F22:F30" si="1">E22</f>
        <v>37571.819999999992</v>
      </c>
    </row>
    <row r="23" spans="2:8" x14ac:dyDescent="0.25">
      <c r="B23" s="285" t="s">
        <v>442</v>
      </c>
      <c r="C23" s="286"/>
      <c r="D23" s="286"/>
      <c r="E23" s="111"/>
      <c r="F23" s="133">
        <f t="shared" si="1"/>
        <v>0</v>
      </c>
    </row>
    <row r="24" spans="2:8" x14ac:dyDescent="0.25">
      <c r="B24" s="287" t="s">
        <v>434</v>
      </c>
      <c r="C24" s="288"/>
      <c r="D24" s="288"/>
      <c r="E24" s="134">
        <v>79099.41</v>
      </c>
      <c r="F24" s="135">
        <f t="shared" si="1"/>
        <v>79099.41</v>
      </c>
    </row>
    <row r="25" spans="2:8" x14ac:dyDescent="0.25">
      <c r="B25" s="287" t="s">
        <v>433</v>
      </c>
      <c r="C25" s="288"/>
      <c r="D25" s="288"/>
      <c r="E25" s="134">
        <v>34311367.489999995</v>
      </c>
      <c r="F25" s="135">
        <f t="shared" si="1"/>
        <v>34311367.489999995</v>
      </c>
    </row>
    <row r="26" spans="2:8" x14ac:dyDescent="0.25">
      <c r="B26" s="287" t="s">
        <v>432</v>
      </c>
      <c r="C26" s="288"/>
      <c r="D26" s="288"/>
      <c r="E26" s="134">
        <v>15697875.6</v>
      </c>
      <c r="F26" s="135">
        <f t="shared" si="1"/>
        <v>15697875.6</v>
      </c>
    </row>
    <row r="27" spans="2:8" x14ac:dyDescent="0.25">
      <c r="B27" s="287" t="s">
        <v>431</v>
      </c>
      <c r="C27" s="288"/>
      <c r="D27" s="288"/>
      <c r="E27" s="134">
        <v>164645.69</v>
      </c>
      <c r="F27" s="135">
        <f t="shared" si="1"/>
        <v>164645.69</v>
      </c>
    </row>
    <row r="28" spans="2:8" x14ac:dyDescent="0.25">
      <c r="B28" s="287" t="s">
        <v>435</v>
      </c>
      <c r="C28" s="288"/>
      <c r="D28" s="288"/>
      <c r="E28" s="156">
        <v>667.56</v>
      </c>
      <c r="F28" s="135">
        <f t="shared" si="1"/>
        <v>667.56</v>
      </c>
    </row>
    <row r="29" spans="2:8" x14ac:dyDescent="0.25">
      <c r="B29" s="289" t="s">
        <v>443</v>
      </c>
      <c r="C29" s="290"/>
      <c r="D29" s="290"/>
      <c r="E29" s="136">
        <v>5628.71</v>
      </c>
      <c r="F29" s="137">
        <f t="shared" si="1"/>
        <v>5628.71</v>
      </c>
    </row>
    <row r="30" spans="2:8" ht="15.75" thickBot="1" x14ac:dyDescent="0.3">
      <c r="B30" s="291" t="s">
        <v>445</v>
      </c>
      <c r="C30" s="292"/>
      <c r="D30" s="292"/>
      <c r="E30" s="138">
        <v>92931351.960000008</v>
      </c>
      <c r="F30" s="139">
        <f t="shared" si="1"/>
        <v>92931351.960000008</v>
      </c>
    </row>
    <row r="31" spans="2:8" ht="15.75" thickBot="1" x14ac:dyDescent="0.3">
      <c r="B31" s="293" t="s">
        <v>418</v>
      </c>
      <c r="C31" s="294"/>
      <c r="D31" s="294"/>
      <c r="E31" s="129">
        <f>SUM(E22:E30)</f>
        <v>143228208.24000001</v>
      </c>
      <c r="F31" s="140">
        <f>SUM(F22:F30)</f>
        <v>143228208.24000001</v>
      </c>
      <c r="G31" s="125"/>
    </row>
    <row r="32" spans="2:8" x14ac:dyDescent="0.25">
      <c r="B32" s="276" t="s">
        <v>419</v>
      </c>
      <c r="C32" s="277"/>
      <c r="D32" s="278"/>
      <c r="E32" s="114">
        <f>-E22</f>
        <v>-37571.819999999992</v>
      </c>
      <c r="F32" s="141">
        <f>E32</f>
        <v>-37571.819999999992</v>
      </c>
    </row>
    <row r="33" spans="2:6" x14ac:dyDescent="0.25">
      <c r="B33" s="279" t="s">
        <v>420</v>
      </c>
      <c r="C33" s="280"/>
      <c r="D33" s="281"/>
      <c r="E33" s="120">
        <f>-E30</f>
        <v>-92931351.960000008</v>
      </c>
      <c r="F33" s="142">
        <f>E33</f>
        <v>-92931351.960000008</v>
      </c>
    </row>
    <row r="34" spans="2:6" x14ac:dyDescent="0.25">
      <c r="B34" s="269" t="s">
        <v>421</v>
      </c>
      <c r="C34" s="270"/>
      <c r="D34" s="270"/>
      <c r="E34" s="111">
        <f>-E23</f>
        <v>0</v>
      </c>
      <c r="F34" s="143">
        <f>E34</f>
        <v>0</v>
      </c>
    </row>
    <row r="35" spans="2:6" x14ac:dyDescent="0.25">
      <c r="B35" s="282" t="s">
        <v>422</v>
      </c>
      <c r="C35" s="283"/>
      <c r="D35" s="284"/>
      <c r="E35" s="136">
        <f>-E29</f>
        <v>-5628.71</v>
      </c>
      <c r="F35" s="144">
        <f>E35</f>
        <v>-5628.71</v>
      </c>
    </row>
    <row r="36" spans="2:6" x14ac:dyDescent="0.25">
      <c r="B36" s="285" t="s">
        <v>423</v>
      </c>
      <c r="C36" s="286"/>
      <c r="D36" s="286"/>
      <c r="E36" s="118"/>
      <c r="F36" s="145"/>
    </row>
    <row r="37" spans="2:6" ht="15.75" customHeight="1" x14ac:dyDescent="0.25">
      <c r="B37" s="269" t="s">
        <v>446</v>
      </c>
      <c r="C37" s="270"/>
      <c r="D37" s="270"/>
      <c r="E37" s="118">
        <v>13294.61</v>
      </c>
      <c r="F37" s="146">
        <f>E37</f>
        <v>13294.61</v>
      </c>
    </row>
    <row r="38" spans="2:6" x14ac:dyDescent="0.25">
      <c r="B38" s="269" t="s">
        <v>457</v>
      </c>
      <c r="C38" s="270"/>
      <c r="D38" s="270"/>
      <c r="E38" s="118"/>
      <c r="F38" s="145">
        <f>-F27</f>
        <v>-164645.69</v>
      </c>
    </row>
    <row r="39" spans="2:6" x14ac:dyDescent="0.25">
      <c r="B39" s="271" t="s">
        <v>424</v>
      </c>
      <c r="C39" s="271"/>
      <c r="D39" s="272"/>
      <c r="E39" s="147">
        <f>SUM(E31:E38)</f>
        <v>50266950.360000007</v>
      </c>
      <c r="F39" s="148">
        <f>SUM(F31:F38)</f>
        <v>50102304.670000009</v>
      </c>
    </row>
    <row r="40" spans="2:6" x14ac:dyDescent="0.25">
      <c r="B40" s="126"/>
      <c r="D40" s="127"/>
      <c r="E40" s="149"/>
      <c r="F40" s="125"/>
    </row>
    <row r="41" spans="2:6" x14ac:dyDescent="0.25">
      <c r="B41" s="273" t="s">
        <v>425</v>
      </c>
      <c r="C41" s="274"/>
      <c r="D41" s="275"/>
      <c r="E41" s="150"/>
      <c r="F41" s="125"/>
    </row>
    <row r="42" spans="2:6" x14ac:dyDescent="0.25">
      <c r="B42" s="266" t="s">
        <v>426</v>
      </c>
      <c r="C42" s="267"/>
      <c r="D42" s="268"/>
      <c r="E42" s="151">
        <v>15778860.390000001</v>
      </c>
      <c r="F42" s="125"/>
    </row>
    <row r="43" spans="2:6" x14ac:dyDescent="0.25">
      <c r="B43" s="266" t="s">
        <v>427</v>
      </c>
      <c r="C43" s="267"/>
      <c r="D43" s="268"/>
      <c r="E43" s="152">
        <v>92931351.959999993</v>
      </c>
    </row>
    <row r="44" spans="2:6" x14ac:dyDescent="0.25">
      <c r="B44" s="266" t="s">
        <v>428</v>
      </c>
      <c r="C44" s="267"/>
      <c r="D44" s="268"/>
      <c r="E44" s="151">
        <v>50089950.289999999</v>
      </c>
    </row>
    <row r="45" spans="2:6" x14ac:dyDescent="0.25">
      <c r="B45" s="266" t="s">
        <v>429</v>
      </c>
      <c r="C45" s="267"/>
      <c r="D45" s="268"/>
      <c r="E45" s="151">
        <v>251992.13</v>
      </c>
      <c r="F45" s="96"/>
    </row>
    <row r="46" spans="2:6" x14ac:dyDescent="0.25">
      <c r="B46" s="266" t="s">
        <v>430</v>
      </c>
      <c r="C46" s="267"/>
      <c r="D46" s="268"/>
      <c r="E46" s="153">
        <f>E42+E43-E44+E45</f>
        <v>58872254.189999998</v>
      </c>
      <c r="F46" s="125"/>
    </row>
    <row r="47" spans="2:6" x14ac:dyDescent="0.25">
      <c r="B47" s="154"/>
      <c r="C47" s="95"/>
      <c r="D47" s="95"/>
      <c r="E47" s="155"/>
    </row>
  </sheetData>
  <mergeCells count="41">
    <mergeCell ref="B9:D9"/>
    <mergeCell ref="B2:F2"/>
    <mergeCell ref="B5:D5"/>
    <mergeCell ref="B6:D6"/>
    <mergeCell ref="B7:D7"/>
    <mergeCell ref="B8:D8"/>
    <mergeCell ref="B10:D10"/>
    <mergeCell ref="B11:D11"/>
    <mergeCell ref="B12:D12"/>
    <mergeCell ref="B13:D13"/>
    <mergeCell ref="B14:D14"/>
    <mergeCell ref="B26:D26"/>
    <mergeCell ref="B15:D15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43:D43"/>
    <mergeCell ref="B44:D44"/>
    <mergeCell ref="B45:D45"/>
    <mergeCell ref="B46:D46"/>
    <mergeCell ref="B37:D37"/>
    <mergeCell ref="B38:D38"/>
    <mergeCell ref="B39:D39"/>
    <mergeCell ref="B41:D41"/>
    <mergeCell ref="B42:D42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D40DB-D4E7-4375-911C-4A40F4657622}">
  <dimension ref="B2:H51"/>
  <sheetViews>
    <sheetView topLeftCell="A31" zoomScale="130" zoomScaleNormal="130" workbookViewId="0">
      <selection activeCell="F46" sqref="F46"/>
    </sheetView>
  </sheetViews>
  <sheetFormatPr defaultRowHeight="15" x14ac:dyDescent="0.25"/>
  <cols>
    <col min="1" max="1" width="9.140625" style="62"/>
    <col min="2" max="2" width="17.28515625" style="62" customWidth="1"/>
    <col min="3" max="3" width="13.42578125" style="62" customWidth="1"/>
    <col min="4" max="4" width="43.42578125" style="62" customWidth="1"/>
    <col min="5" max="5" width="19.42578125" style="97" customWidth="1"/>
    <col min="6" max="6" width="21.28515625" style="62" bestFit="1" customWidth="1"/>
    <col min="7" max="7" width="5.5703125" style="62" customWidth="1"/>
    <col min="8" max="8" width="16.85546875" style="62" bestFit="1" customWidth="1"/>
    <col min="9" max="249" width="9.140625" style="62"/>
    <col min="250" max="250" width="12.5703125" style="62" customWidth="1"/>
    <col min="251" max="251" width="27.7109375" style="62" customWidth="1"/>
    <col min="252" max="252" width="15.28515625" style="62" bestFit="1" customWidth="1"/>
    <col min="253" max="253" width="5.7109375" style="62" customWidth="1"/>
    <col min="254" max="254" width="42.7109375" style="62" customWidth="1"/>
    <col min="255" max="255" width="17.7109375" style="62" customWidth="1"/>
    <col min="256" max="256" width="17.5703125" style="62" customWidth="1"/>
    <col min="257" max="257" width="9.140625" style="62"/>
    <col min="258" max="258" width="17.28515625" style="62" customWidth="1"/>
    <col min="259" max="259" width="13.42578125" style="62" customWidth="1"/>
    <col min="260" max="260" width="30.7109375" style="62" customWidth="1"/>
    <col min="261" max="261" width="19.42578125" style="62" customWidth="1"/>
    <col min="262" max="262" width="21.28515625" style="62" bestFit="1" customWidth="1"/>
    <col min="263" max="263" width="9.140625" style="62"/>
    <col min="264" max="264" width="16.85546875" style="62" bestFit="1" customWidth="1"/>
    <col min="265" max="505" width="9.140625" style="62"/>
    <col min="506" max="506" width="12.5703125" style="62" customWidth="1"/>
    <col min="507" max="507" width="27.7109375" style="62" customWidth="1"/>
    <col min="508" max="508" width="15.28515625" style="62" bestFit="1" customWidth="1"/>
    <col min="509" max="509" width="5.7109375" style="62" customWidth="1"/>
    <col min="510" max="510" width="42.7109375" style="62" customWidth="1"/>
    <col min="511" max="511" width="17.7109375" style="62" customWidth="1"/>
    <col min="512" max="512" width="17.5703125" style="62" customWidth="1"/>
    <col min="513" max="513" width="9.140625" style="62"/>
    <col min="514" max="514" width="17.28515625" style="62" customWidth="1"/>
    <col min="515" max="515" width="13.42578125" style="62" customWidth="1"/>
    <col min="516" max="516" width="30.7109375" style="62" customWidth="1"/>
    <col min="517" max="517" width="19.42578125" style="62" customWidth="1"/>
    <col min="518" max="518" width="21.28515625" style="62" bestFit="1" customWidth="1"/>
    <col min="519" max="519" width="9.140625" style="62"/>
    <col min="520" max="520" width="16.85546875" style="62" bestFit="1" customWidth="1"/>
    <col min="521" max="761" width="9.140625" style="62"/>
    <col min="762" max="762" width="12.5703125" style="62" customWidth="1"/>
    <col min="763" max="763" width="27.7109375" style="62" customWidth="1"/>
    <col min="764" max="764" width="15.28515625" style="62" bestFit="1" customWidth="1"/>
    <col min="765" max="765" width="5.7109375" style="62" customWidth="1"/>
    <col min="766" max="766" width="42.7109375" style="62" customWidth="1"/>
    <col min="767" max="767" width="17.7109375" style="62" customWidth="1"/>
    <col min="768" max="768" width="17.5703125" style="62" customWidth="1"/>
    <col min="769" max="769" width="9.140625" style="62"/>
    <col min="770" max="770" width="17.28515625" style="62" customWidth="1"/>
    <col min="771" max="771" width="13.42578125" style="62" customWidth="1"/>
    <col min="772" max="772" width="30.7109375" style="62" customWidth="1"/>
    <col min="773" max="773" width="19.42578125" style="62" customWidth="1"/>
    <col min="774" max="774" width="21.28515625" style="62" bestFit="1" customWidth="1"/>
    <col min="775" max="775" width="9.140625" style="62"/>
    <col min="776" max="776" width="16.85546875" style="62" bestFit="1" customWidth="1"/>
    <col min="777" max="1017" width="9.140625" style="62"/>
    <col min="1018" max="1018" width="12.5703125" style="62" customWidth="1"/>
    <col min="1019" max="1019" width="27.7109375" style="62" customWidth="1"/>
    <col min="1020" max="1020" width="15.28515625" style="62" bestFit="1" customWidth="1"/>
    <col min="1021" max="1021" width="5.7109375" style="62" customWidth="1"/>
    <col min="1022" max="1022" width="42.7109375" style="62" customWidth="1"/>
    <col min="1023" max="1023" width="17.7109375" style="62" customWidth="1"/>
    <col min="1024" max="1024" width="17.5703125" style="62" customWidth="1"/>
    <col min="1025" max="1025" width="9.140625" style="62"/>
    <col min="1026" max="1026" width="17.28515625" style="62" customWidth="1"/>
    <col min="1027" max="1027" width="13.42578125" style="62" customWidth="1"/>
    <col min="1028" max="1028" width="30.7109375" style="62" customWidth="1"/>
    <col min="1029" max="1029" width="19.42578125" style="62" customWidth="1"/>
    <col min="1030" max="1030" width="21.28515625" style="62" bestFit="1" customWidth="1"/>
    <col min="1031" max="1031" width="9.140625" style="62"/>
    <col min="1032" max="1032" width="16.85546875" style="62" bestFit="1" customWidth="1"/>
    <col min="1033" max="1273" width="9.140625" style="62"/>
    <col min="1274" max="1274" width="12.5703125" style="62" customWidth="1"/>
    <col min="1275" max="1275" width="27.7109375" style="62" customWidth="1"/>
    <col min="1276" max="1276" width="15.28515625" style="62" bestFit="1" customWidth="1"/>
    <col min="1277" max="1277" width="5.7109375" style="62" customWidth="1"/>
    <col min="1278" max="1278" width="42.7109375" style="62" customWidth="1"/>
    <col min="1279" max="1279" width="17.7109375" style="62" customWidth="1"/>
    <col min="1280" max="1280" width="17.5703125" style="62" customWidth="1"/>
    <col min="1281" max="1281" width="9.140625" style="62"/>
    <col min="1282" max="1282" width="17.28515625" style="62" customWidth="1"/>
    <col min="1283" max="1283" width="13.42578125" style="62" customWidth="1"/>
    <col min="1284" max="1284" width="30.7109375" style="62" customWidth="1"/>
    <col min="1285" max="1285" width="19.42578125" style="62" customWidth="1"/>
    <col min="1286" max="1286" width="21.28515625" style="62" bestFit="1" customWidth="1"/>
    <col min="1287" max="1287" width="9.140625" style="62"/>
    <col min="1288" max="1288" width="16.85546875" style="62" bestFit="1" customWidth="1"/>
    <col min="1289" max="1529" width="9.140625" style="62"/>
    <col min="1530" max="1530" width="12.5703125" style="62" customWidth="1"/>
    <col min="1531" max="1531" width="27.7109375" style="62" customWidth="1"/>
    <col min="1532" max="1532" width="15.28515625" style="62" bestFit="1" customWidth="1"/>
    <col min="1533" max="1533" width="5.7109375" style="62" customWidth="1"/>
    <col min="1534" max="1534" width="42.7109375" style="62" customWidth="1"/>
    <col min="1535" max="1535" width="17.7109375" style="62" customWidth="1"/>
    <col min="1536" max="1536" width="17.5703125" style="62" customWidth="1"/>
    <col min="1537" max="1537" width="9.140625" style="62"/>
    <col min="1538" max="1538" width="17.28515625" style="62" customWidth="1"/>
    <col min="1539" max="1539" width="13.42578125" style="62" customWidth="1"/>
    <col min="1540" max="1540" width="30.7109375" style="62" customWidth="1"/>
    <col min="1541" max="1541" width="19.42578125" style="62" customWidth="1"/>
    <col min="1542" max="1542" width="21.28515625" style="62" bestFit="1" customWidth="1"/>
    <col min="1543" max="1543" width="9.140625" style="62"/>
    <col min="1544" max="1544" width="16.85546875" style="62" bestFit="1" customWidth="1"/>
    <col min="1545" max="1785" width="9.140625" style="62"/>
    <col min="1786" max="1786" width="12.5703125" style="62" customWidth="1"/>
    <col min="1787" max="1787" width="27.7109375" style="62" customWidth="1"/>
    <col min="1788" max="1788" width="15.28515625" style="62" bestFit="1" customWidth="1"/>
    <col min="1789" max="1789" width="5.7109375" style="62" customWidth="1"/>
    <col min="1790" max="1790" width="42.7109375" style="62" customWidth="1"/>
    <col min="1791" max="1791" width="17.7109375" style="62" customWidth="1"/>
    <col min="1792" max="1792" width="17.5703125" style="62" customWidth="1"/>
    <col min="1793" max="1793" width="9.140625" style="62"/>
    <col min="1794" max="1794" width="17.28515625" style="62" customWidth="1"/>
    <col min="1795" max="1795" width="13.42578125" style="62" customWidth="1"/>
    <col min="1796" max="1796" width="30.7109375" style="62" customWidth="1"/>
    <col min="1797" max="1797" width="19.42578125" style="62" customWidth="1"/>
    <col min="1798" max="1798" width="21.28515625" style="62" bestFit="1" customWidth="1"/>
    <col min="1799" max="1799" width="9.140625" style="62"/>
    <col min="1800" max="1800" width="16.85546875" style="62" bestFit="1" customWidth="1"/>
    <col min="1801" max="2041" width="9.140625" style="62"/>
    <col min="2042" max="2042" width="12.5703125" style="62" customWidth="1"/>
    <col min="2043" max="2043" width="27.7109375" style="62" customWidth="1"/>
    <col min="2044" max="2044" width="15.28515625" style="62" bestFit="1" customWidth="1"/>
    <col min="2045" max="2045" width="5.7109375" style="62" customWidth="1"/>
    <col min="2046" max="2046" width="42.7109375" style="62" customWidth="1"/>
    <col min="2047" max="2047" width="17.7109375" style="62" customWidth="1"/>
    <col min="2048" max="2048" width="17.5703125" style="62" customWidth="1"/>
    <col min="2049" max="2049" width="9.140625" style="62"/>
    <col min="2050" max="2050" width="17.28515625" style="62" customWidth="1"/>
    <col min="2051" max="2051" width="13.42578125" style="62" customWidth="1"/>
    <col min="2052" max="2052" width="30.7109375" style="62" customWidth="1"/>
    <col min="2053" max="2053" width="19.42578125" style="62" customWidth="1"/>
    <col min="2054" max="2054" width="21.28515625" style="62" bestFit="1" customWidth="1"/>
    <col min="2055" max="2055" width="9.140625" style="62"/>
    <col min="2056" max="2056" width="16.85546875" style="62" bestFit="1" customWidth="1"/>
    <col min="2057" max="2297" width="9.140625" style="62"/>
    <col min="2298" max="2298" width="12.5703125" style="62" customWidth="1"/>
    <col min="2299" max="2299" width="27.7109375" style="62" customWidth="1"/>
    <col min="2300" max="2300" width="15.28515625" style="62" bestFit="1" customWidth="1"/>
    <col min="2301" max="2301" width="5.7109375" style="62" customWidth="1"/>
    <col min="2302" max="2302" width="42.7109375" style="62" customWidth="1"/>
    <col min="2303" max="2303" width="17.7109375" style="62" customWidth="1"/>
    <col min="2304" max="2304" width="17.5703125" style="62" customWidth="1"/>
    <col min="2305" max="2305" width="9.140625" style="62"/>
    <col min="2306" max="2306" width="17.28515625" style="62" customWidth="1"/>
    <col min="2307" max="2307" width="13.42578125" style="62" customWidth="1"/>
    <col min="2308" max="2308" width="30.7109375" style="62" customWidth="1"/>
    <col min="2309" max="2309" width="19.42578125" style="62" customWidth="1"/>
    <col min="2310" max="2310" width="21.28515625" style="62" bestFit="1" customWidth="1"/>
    <col min="2311" max="2311" width="9.140625" style="62"/>
    <col min="2312" max="2312" width="16.85546875" style="62" bestFit="1" customWidth="1"/>
    <col min="2313" max="2553" width="9.140625" style="62"/>
    <col min="2554" max="2554" width="12.5703125" style="62" customWidth="1"/>
    <col min="2555" max="2555" width="27.7109375" style="62" customWidth="1"/>
    <col min="2556" max="2556" width="15.28515625" style="62" bestFit="1" customWidth="1"/>
    <col min="2557" max="2557" width="5.7109375" style="62" customWidth="1"/>
    <col min="2558" max="2558" width="42.7109375" style="62" customWidth="1"/>
    <col min="2559" max="2559" width="17.7109375" style="62" customWidth="1"/>
    <col min="2560" max="2560" width="17.5703125" style="62" customWidth="1"/>
    <col min="2561" max="2561" width="9.140625" style="62"/>
    <col min="2562" max="2562" width="17.28515625" style="62" customWidth="1"/>
    <col min="2563" max="2563" width="13.42578125" style="62" customWidth="1"/>
    <col min="2564" max="2564" width="30.7109375" style="62" customWidth="1"/>
    <col min="2565" max="2565" width="19.42578125" style="62" customWidth="1"/>
    <col min="2566" max="2566" width="21.28515625" style="62" bestFit="1" customWidth="1"/>
    <col min="2567" max="2567" width="9.140625" style="62"/>
    <col min="2568" max="2568" width="16.85546875" style="62" bestFit="1" customWidth="1"/>
    <col min="2569" max="2809" width="9.140625" style="62"/>
    <col min="2810" max="2810" width="12.5703125" style="62" customWidth="1"/>
    <col min="2811" max="2811" width="27.7109375" style="62" customWidth="1"/>
    <col min="2812" max="2812" width="15.28515625" style="62" bestFit="1" customWidth="1"/>
    <col min="2813" max="2813" width="5.7109375" style="62" customWidth="1"/>
    <col min="2814" max="2814" width="42.7109375" style="62" customWidth="1"/>
    <col min="2815" max="2815" width="17.7109375" style="62" customWidth="1"/>
    <col min="2816" max="2816" width="17.5703125" style="62" customWidth="1"/>
    <col min="2817" max="2817" width="9.140625" style="62"/>
    <col min="2818" max="2818" width="17.28515625" style="62" customWidth="1"/>
    <col min="2819" max="2819" width="13.42578125" style="62" customWidth="1"/>
    <col min="2820" max="2820" width="30.7109375" style="62" customWidth="1"/>
    <col min="2821" max="2821" width="19.42578125" style="62" customWidth="1"/>
    <col min="2822" max="2822" width="21.28515625" style="62" bestFit="1" customWidth="1"/>
    <col min="2823" max="2823" width="9.140625" style="62"/>
    <col min="2824" max="2824" width="16.85546875" style="62" bestFit="1" customWidth="1"/>
    <col min="2825" max="3065" width="9.140625" style="62"/>
    <col min="3066" max="3066" width="12.5703125" style="62" customWidth="1"/>
    <col min="3067" max="3067" width="27.7109375" style="62" customWidth="1"/>
    <col min="3068" max="3068" width="15.28515625" style="62" bestFit="1" customWidth="1"/>
    <col min="3069" max="3069" width="5.7109375" style="62" customWidth="1"/>
    <col min="3070" max="3070" width="42.7109375" style="62" customWidth="1"/>
    <col min="3071" max="3071" width="17.7109375" style="62" customWidth="1"/>
    <col min="3072" max="3072" width="17.5703125" style="62" customWidth="1"/>
    <col min="3073" max="3073" width="9.140625" style="62"/>
    <col min="3074" max="3074" width="17.28515625" style="62" customWidth="1"/>
    <col min="3075" max="3075" width="13.42578125" style="62" customWidth="1"/>
    <col min="3076" max="3076" width="30.7109375" style="62" customWidth="1"/>
    <col min="3077" max="3077" width="19.42578125" style="62" customWidth="1"/>
    <col min="3078" max="3078" width="21.28515625" style="62" bestFit="1" customWidth="1"/>
    <col min="3079" max="3079" width="9.140625" style="62"/>
    <col min="3080" max="3080" width="16.85546875" style="62" bestFit="1" customWidth="1"/>
    <col min="3081" max="3321" width="9.140625" style="62"/>
    <col min="3322" max="3322" width="12.5703125" style="62" customWidth="1"/>
    <col min="3323" max="3323" width="27.7109375" style="62" customWidth="1"/>
    <col min="3324" max="3324" width="15.28515625" style="62" bestFit="1" customWidth="1"/>
    <col min="3325" max="3325" width="5.7109375" style="62" customWidth="1"/>
    <col min="3326" max="3326" width="42.7109375" style="62" customWidth="1"/>
    <col min="3327" max="3327" width="17.7109375" style="62" customWidth="1"/>
    <col min="3328" max="3328" width="17.5703125" style="62" customWidth="1"/>
    <col min="3329" max="3329" width="9.140625" style="62"/>
    <col min="3330" max="3330" width="17.28515625" style="62" customWidth="1"/>
    <col min="3331" max="3331" width="13.42578125" style="62" customWidth="1"/>
    <col min="3332" max="3332" width="30.7109375" style="62" customWidth="1"/>
    <col min="3333" max="3333" width="19.42578125" style="62" customWidth="1"/>
    <col min="3334" max="3334" width="21.28515625" style="62" bestFit="1" customWidth="1"/>
    <col min="3335" max="3335" width="9.140625" style="62"/>
    <col min="3336" max="3336" width="16.85546875" style="62" bestFit="1" customWidth="1"/>
    <col min="3337" max="3577" width="9.140625" style="62"/>
    <col min="3578" max="3578" width="12.5703125" style="62" customWidth="1"/>
    <col min="3579" max="3579" width="27.7109375" style="62" customWidth="1"/>
    <col min="3580" max="3580" width="15.28515625" style="62" bestFit="1" customWidth="1"/>
    <col min="3581" max="3581" width="5.7109375" style="62" customWidth="1"/>
    <col min="3582" max="3582" width="42.7109375" style="62" customWidth="1"/>
    <col min="3583" max="3583" width="17.7109375" style="62" customWidth="1"/>
    <col min="3584" max="3584" width="17.5703125" style="62" customWidth="1"/>
    <col min="3585" max="3585" width="9.140625" style="62"/>
    <col min="3586" max="3586" width="17.28515625" style="62" customWidth="1"/>
    <col min="3587" max="3587" width="13.42578125" style="62" customWidth="1"/>
    <col min="3588" max="3588" width="30.7109375" style="62" customWidth="1"/>
    <col min="3589" max="3589" width="19.42578125" style="62" customWidth="1"/>
    <col min="3590" max="3590" width="21.28515625" style="62" bestFit="1" customWidth="1"/>
    <col min="3591" max="3591" width="9.140625" style="62"/>
    <col min="3592" max="3592" width="16.85546875" style="62" bestFit="1" customWidth="1"/>
    <col min="3593" max="3833" width="9.140625" style="62"/>
    <col min="3834" max="3834" width="12.5703125" style="62" customWidth="1"/>
    <col min="3835" max="3835" width="27.7109375" style="62" customWidth="1"/>
    <col min="3836" max="3836" width="15.28515625" style="62" bestFit="1" customWidth="1"/>
    <col min="3837" max="3837" width="5.7109375" style="62" customWidth="1"/>
    <col min="3838" max="3838" width="42.7109375" style="62" customWidth="1"/>
    <col min="3839" max="3839" width="17.7109375" style="62" customWidth="1"/>
    <col min="3840" max="3840" width="17.5703125" style="62" customWidth="1"/>
    <col min="3841" max="3841" width="9.140625" style="62"/>
    <col min="3842" max="3842" width="17.28515625" style="62" customWidth="1"/>
    <col min="3843" max="3843" width="13.42578125" style="62" customWidth="1"/>
    <col min="3844" max="3844" width="30.7109375" style="62" customWidth="1"/>
    <col min="3845" max="3845" width="19.42578125" style="62" customWidth="1"/>
    <col min="3846" max="3846" width="21.28515625" style="62" bestFit="1" customWidth="1"/>
    <col min="3847" max="3847" width="9.140625" style="62"/>
    <col min="3848" max="3848" width="16.85546875" style="62" bestFit="1" customWidth="1"/>
    <col min="3849" max="4089" width="9.140625" style="62"/>
    <col min="4090" max="4090" width="12.5703125" style="62" customWidth="1"/>
    <col min="4091" max="4091" width="27.7109375" style="62" customWidth="1"/>
    <col min="4092" max="4092" width="15.28515625" style="62" bestFit="1" customWidth="1"/>
    <col min="4093" max="4093" width="5.7109375" style="62" customWidth="1"/>
    <col min="4094" max="4094" width="42.7109375" style="62" customWidth="1"/>
    <col min="4095" max="4095" width="17.7109375" style="62" customWidth="1"/>
    <col min="4096" max="4096" width="17.5703125" style="62" customWidth="1"/>
    <col min="4097" max="4097" width="9.140625" style="62"/>
    <col min="4098" max="4098" width="17.28515625" style="62" customWidth="1"/>
    <col min="4099" max="4099" width="13.42578125" style="62" customWidth="1"/>
    <col min="4100" max="4100" width="30.7109375" style="62" customWidth="1"/>
    <col min="4101" max="4101" width="19.42578125" style="62" customWidth="1"/>
    <col min="4102" max="4102" width="21.28515625" style="62" bestFit="1" customWidth="1"/>
    <col min="4103" max="4103" width="9.140625" style="62"/>
    <col min="4104" max="4104" width="16.85546875" style="62" bestFit="1" customWidth="1"/>
    <col min="4105" max="4345" width="9.140625" style="62"/>
    <col min="4346" max="4346" width="12.5703125" style="62" customWidth="1"/>
    <col min="4347" max="4347" width="27.7109375" style="62" customWidth="1"/>
    <col min="4348" max="4348" width="15.28515625" style="62" bestFit="1" customWidth="1"/>
    <col min="4349" max="4349" width="5.7109375" style="62" customWidth="1"/>
    <col min="4350" max="4350" width="42.7109375" style="62" customWidth="1"/>
    <col min="4351" max="4351" width="17.7109375" style="62" customWidth="1"/>
    <col min="4352" max="4352" width="17.5703125" style="62" customWidth="1"/>
    <col min="4353" max="4353" width="9.140625" style="62"/>
    <col min="4354" max="4354" width="17.28515625" style="62" customWidth="1"/>
    <col min="4355" max="4355" width="13.42578125" style="62" customWidth="1"/>
    <col min="4356" max="4356" width="30.7109375" style="62" customWidth="1"/>
    <col min="4357" max="4357" width="19.42578125" style="62" customWidth="1"/>
    <col min="4358" max="4358" width="21.28515625" style="62" bestFit="1" customWidth="1"/>
    <col min="4359" max="4359" width="9.140625" style="62"/>
    <col min="4360" max="4360" width="16.85546875" style="62" bestFit="1" customWidth="1"/>
    <col min="4361" max="4601" width="9.140625" style="62"/>
    <col min="4602" max="4602" width="12.5703125" style="62" customWidth="1"/>
    <col min="4603" max="4603" width="27.7109375" style="62" customWidth="1"/>
    <col min="4604" max="4604" width="15.28515625" style="62" bestFit="1" customWidth="1"/>
    <col min="4605" max="4605" width="5.7109375" style="62" customWidth="1"/>
    <col min="4606" max="4606" width="42.7109375" style="62" customWidth="1"/>
    <col min="4607" max="4607" width="17.7109375" style="62" customWidth="1"/>
    <col min="4608" max="4608" width="17.5703125" style="62" customWidth="1"/>
    <col min="4609" max="4609" width="9.140625" style="62"/>
    <col min="4610" max="4610" width="17.28515625" style="62" customWidth="1"/>
    <col min="4611" max="4611" width="13.42578125" style="62" customWidth="1"/>
    <col min="4612" max="4612" width="30.7109375" style="62" customWidth="1"/>
    <col min="4613" max="4613" width="19.42578125" style="62" customWidth="1"/>
    <col min="4614" max="4614" width="21.28515625" style="62" bestFit="1" customWidth="1"/>
    <col min="4615" max="4615" width="9.140625" style="62"/>
    <col min="4616" max="4616" width="16.85546875" style="62" bestFit="1" customWidth="1"/>
    <col min="4617" max="4857" width="9.140625" style="62"/>
    <col min="4858" max="4858" width="12.5703125" style="62" customWidth="1"/>
    <col min="4859" max="4859" width="27.7109375" style="62" customWidth="1"/>
    <col min="4860" max="4860" width="15.28515625" style="62" bestFit="1" customWidth="1"/>
    <col min="4861" max="4861" width="5.7109375" style="62" customWidth="1"/>
    <col min="4862" max="4862" width="42.7109375" style="62" customWidth="1"/>
    <col min="4863" max="4863" width="17.7109375" style="62" customWidth="1"/>
    <col min="4864" max="4864" width="17.5703125" style="62" customWidth="1"/>
    <col min="4865" max="4865" width="9.140625" style="62"/>
    <col min="4866" max="4866" width="17.28515625" style="62" customWidth="1"/>
    <col min="4867" max="4867" width="13.42578125" style="62" customWidth="1"/>
    <col min="4868" max="4868" width="30.7109375" style="62" customWidth="1"/>
    <col min="4869" max="4869" width="19.42578125" style="62" customWidth="1"/>
    <col min="4870" max="4870" width="21.28515625" style="62" bestFit="1" customWidth="1"/>
    <col min="4871" max="4871" width="9.140625" style="62"/>
    <col min="4872" max="4872" width="16.85546875" style="62" bestFit="1" customWidth="1"/>
    <col min="4873" max="5113" width="9.140625" style="62"/>
    <col min="5114" max="5114" width="12.5703125" style="62" customWidth="1"/>
    <col min="5115" max="5115" width="27.7109375" style="62" customWidth="1"/>
    <col min="5116" max="5116" width="15.28515625" style="62" bestFit="1" customWidth="1"/>
    <col min="5117" max="5117" width="5.7109375" style="62" customWidth="1"/>
    <col min="5118" max="5118" width="42.7109375" style="62" customWidth="1"/>
    <col min="5119" max="5119" width="17.7109375" style="62" customWidth="1"/>
    <col min="5120" max="5120" width="17.5703125" style="62" customWidth="1"/>
    <col min="5121" max="5121" width="9.140625" style="62"/>
    <col min="5122" max="5122" width="17.28515625" style="62" customWidth="1"/>
    <col min="5123" max="5123" width="13.42578125" style="62" customWidth="1"/>
    <col min="5124" max="5124" width="30.7109375" style="62" customWidth="1"/>
    <col min="5125" max="5125" width="19.42578125" style="62" customWidth="1"/>
    <col min="5126" max="5126" width="21.28515625" style="62" bestFit="1" customWidth="1"/>
    <col min="5127" max="5127" width="9.140625" style="62"/>
    <col min="5128" max="5128" width="16.85546875" style="62" bestFit="1" customWidth="1"/>
    <col min="5129" max="5369" width="9.140625" style="62"/>
    <col min="5370" max="5370" width="12.5703125" style="62" customWidth="1"/>
    <col min="5371" max="5371" width="27.7109375" style="62" customWidth="1"/>
    <col min="5372" max="5372" width="15.28515625" style="62" bestFit="1" customWidth="1"/>
    <col min="5373" max="5373" width="5.7109375" style="62" customWidth="1"/>
    <col min="5374" max="5374" width="42.7109375" style="62" customWidth="1"/>
    <col min="5375" max="5375" width="17.7109375" style="62" customWidth="1"/>
    <col min="5376" max="5376" width="17.5703125" style="62" customWidth="1"/>
    <col min="5377" max="5377" width="9.140625" style="62"/>
    <col min="5378" max="5378" width="17.28515625" style="62" customWidth="1"/>
    <col min="5379" max="5379" width="13.42578125" style="62" customWidth="1"/>
    <col min="5380" max="5380" width="30.7109375" style="62" customWidth="1"/>
    <col min="5381" max="5381" width="19.42578125" style="62" customWidth="1"/>
    <col min="5382" max="5382" width="21.28515625" style="62" bestFit="1" customWidth="1"/>
    <col min="5383" max="5383" width="9.140625" style="62"/>
    <col min="5384" max="5384" width="16.85546875" style="62" bestFit="1" customWidth="1"/>
    <col min="5385" max="5625" width="9.140625" style="62"/>
    <col min="5626" max="5626" width="12.5703125" style="62" customWidth="1"/>
    <col min="5627" max="5627" width="27.7109375" style="62" customWidth="1"/>
    <col min="5628" max="5628" width="15.28515625" style="62" bestFit="1" customWidth="1"/>
    <col min="5629" max="5629" width="5.7109375" style="62" customWidth="1"/>
    <col min="5630" max="5630" width="42.7109375" style="62" customWidth="1"/>
    <col min="5631" max="5631" width="17.7109375" style="62" customWidth="1"/>
    <col min="5632" max="5632" width="17.5703125" style="62" customWidth="1"/>
    <col min="5633" max="5633" width="9.140625" style="62"/>
    <col min="5634" max="5634" width="17.28515625" style="62" customWidth="1"/>
    <col min="5635" max="5635" width="13.42578125" style="62" customWidth="1"/>
    <col min="5636" max="5636" width="30.7109375" style="62" customWidth="1"/>
    <col min="5637" max="5637" width="19.42578125" style="62" customWidth="1"/>
    <col min="5638" max="5638" width="21.28515625" style="62" bestFit="1" customWidth="1"/>
    <col min="5639" max="5639" width="9.140625" style="62"/>
    <col min="5640" max="5640" width="16.85546875" style="62" bestFit="1" customWidth="1"/>
    <col min="5641" max="5881" width="9.140625" style="62"/>
    <col min="5882" max="5882" width="12.5703125" style="62" customWidth="1"/>
    <col min="5883" max="5883" width="27.7109375" style="62" customWidth="1"/>
    <col min="5884" max="5884" width="15.28515625" style="62" bestFit="1" customWidth="1"/>
    <col min="5885" max="5885" width="5.7109375" style="62" customWidth="1"/>
    <col min="5886" max="5886" width="42.7109375" style="62" customWidth="1"/>
    <col min="5887" max="5887" width="17.7109375" style="62" customWidth="1"/>
    <col min="5888" max="5888" width="17.5703125" style="62" customWidth="1"/>
    <col min="5889" max="5889" width="9.140625" style="62"/>
    <col min="5890" max="5890" width="17.28515625" style="62" customWidth="1"/>
    <col min="5891" max="5891" width="13.42578125" style="62" customWidth="1"/>
    <col min="5892" max="5892" width="30.7109375" style="62" customWidth="1"/>
    <col min="5893" max="5893" width="19.42578125" style="62" customWidth="1"/>
    <col min="5894" max="5894" width="21.28515625" style="62" bestFit="1" customWidth="1"/>
    <col min="5895" max="5895" width="9.140625" style="62"/>
    <col min="5896" max="5896" width="16.85546875" style="62" bestFit="1" customWidth="1"/>
    <col min="5897" max="6137" width="9.140625" style="62"/>
    <col min="6138" max="6138" width="12.5703125" style="62" customWidth="1"/>
    <col min="6139" max="6139" width="27.7109375" style="62" customWidth="1"/>
    <col min="6140" max="6140" width="15.28515625" style="62" bestFit="1" customWidth="1"/>
    <col min="6141" max="6141" width="5.7109375" style="62" customWidth="1"/>
    <col min="6142" max="6142" width="42.7109375" style="62" customWidth="1"/>
    <col min="6143" max="6143" width="17.7109375" style="62" customWidth="1"/>
    <col min="6144" max="6144" width="17.5703125" style="62" customWidth="1"/>
    <col min="6145" max="6145" width="9.140625" style="62"/>
    <col min="6146" max="6146" width="17.28515625" style="62" customWidth="1"/>
    <col min="6147" max="6147" width="13.42578125" style="62" customWidth="1"/>
    <col min="6148" max="6148" width="30.7109375" style="62" customWidth="1"/>
    <col min="6149" max="6149" width="19.42578125" style="62" customWidth="1"/>
    <col min="6150" max="6150" width="21.28515625" style="62" bestFit="1" customWidth="1"/>
    <col min="6151" max="6151" width="9.140625" style="62"/>
    <col min="6152" max="6152" width="16.85546875" style="62" bestFit="1" customWidth="1"/>
    <col min="6153" max="6393" width="9.140625" style="62"/>
    <col min="6394" max="6394" width="12.5703125" style="62" customWidth="1"/>
    <col min="6395" max="6395" width="27.7109375" style="62" customWidth="1"/>
    <col min="6396" max="6396" width="15.28515625" style="62" bestFit="1" customWidth="1"/>
    <col min="6397" max="6397" width="5.7109375" style="62" customWidth="1"/>
    <col min="6398" max="6398" width="42.7109375" style="62" customWidth="1"/>
    <col min="6399" max="6399" width="17.7109375" style="62" customWidth="1"/>
    <col min="6400" max="6400" width="17.5703125" style="62" customWidth="1"/>
    <col min="6401" max="6401" width="9.140625" style="62"/>
    <col min="6402" max="6402" width="17.28515625" style="62" customWidth="1"/>
    <col min="6403" max="6403" width="13.42578125" style="62" customWidth="1"/>
    <col min="6404" max="6404" width="30.7109375" style="62" customWidth="1"/>
    <col min="6405" max="6405" width="19.42578125" style="62" customWidth="1"/>
    <col min="6406" max="6406" width="21.28515625" style="62" bestFit="1" customWidth="1"/>
    <col min="6407" max="6407" width="9.140625" style="62"/>
    <col min="6408" max="6408" width="16.85546875" style="62" bestFit="1" customWidth="1"/>
    <col min="6409" max="6649" width="9.140625" style="62"/>
    <col min="6650" max="6650" width="12.5703125" style="62" customWidth="1"/>
    <col min="6651" max="6651" width="27.7109375" style="62" customWidth="1"/>
    <col min="6652" max="6652" width="15.28515625" style="62" bestFit="1" customWidth="1"/>
    <col min="6653" max="6653" width="5.7109375" style="62" customWidth="1"/>
    <col min="6654" max="6654" width="42.7109375" style="62" customWidth="1"/>
    <col min="6655" max="6655" width="17.7109375" style="62" customWidth="1"/>
    <col min="6656" max="6656" width="17.5703125" style="62" customWidth="1"/>
    <col min="6657" max="6657" width="9.140625" style="62"/>
    <col min="6658" max="6658" width="17.28515625" style="62" customWidth="1"/>
    <col min="6659" max="6659" width="13.42578125" style="62" customWidth="1"/>
    <col min="6660" max="6660" width="30.7109375" style="62" customWidth="1"/>
    <col min="6661" max="6661" width="19.42578125" style="62" customWidth="1"/>
    <col min="6662" max="6662" width="21.28515625" style="62" bestFit="1" customWidth="1"/>
    <col min="6663" max="6663" width="9.140625" style="62"/>
    <col min="6664" max="6664" width="16.85546875" style="62" bestFit="1" customWidth="1"/>
    <col min="6665" max="6905" width="9.140625" style="62"/>
    <col min="6906" max="6906" width="12.5703125" style="62" customWidth="1"/>
    <col min="6907" max="6907" width="27.7109375" style="62" customWidth="1"/>
    <col min="6908" max="6908" width="15.28515625" style="62" bestFit="1" customWidth="1"/>
    <col min="6909" max="6909" width="5.7109375" style="62" customWidth="1"/>
    <col min="6910" max="6910" width="42.7109375" style="62" customWidth="1"/>
    <col min="6911" max="6911" width="17.7109375" style="62" customWidth="1"/>
    <col min="6912" max="6912" width="17.5703125" style="62" customWidth="1"/>
    <col min="6913" max="6913" width="9.140625" style="62"/>
    <col min="6914" max="6914" width="17.28515625" style="62" customWidth="1"/>
    <col min="6915" max="6915" width="13.42578125" style="62" customWidth="1"/>
    <col min="6916" max="6916" width="30.7109375" style="62" customWidth="1"/>
    <col min="6917" max="6917" width="19.42578125" style="62" customWidth="1"/>
    <col min="6918" max="6918" width="21.28515625" style="62" bestFit="1" customWidth="1"/>
    <col min="6919" max="6919" width="9.140625" style="62"/>
    <col min="6920" max="6920" width="16.85546875" style="62" bestFit="1" customWidth="1"/>
    <col min="6921" max="7161" width="9.140625" style="62"/>
    <col min="7162" max="7162" width="12.5703125" style="62" customWidth="1"/>
    <col min="7163" max="7163" width="27.7109375" style="62" customWidth="1"/>
    <col min="7164" max="7164" width="15.28515625" style="62" bestFit="1" customWidth="1"/>
    <col min="7165" max="7165" width="5.7109375" style="62" customWidth="1"/>
    <col min="7166" max="7166" width="42.7109375" style="62" customWidth="1"/>
    <col min="7167" max="7167" width="17.7109375" style="62" customWidth="1"/>
    <col min="7168" max="7168" width="17.5703125" style="62" customWidth="1"/>
    <col min="7169" max="7169" width="9.140625" style="62"/>
    <col min="7170" max="7170" width="17.28515625" style="62" customWidth="1"/>
    <col min="7171" max="7171" width="13.42578125" style="62" customWidth="1"/>
    <col min="7172" max="7172" width="30.7109375" style="62" customWidth="1"/>
    <col min="7173" max="7173" width="19.42578125" style="62" customWidth="1"/>
    <col min="7174" max="7174" width="21.28515625" style="62" bestFit="1" customWidth="1"/>
    <col min="7175" max="7175" width="9.140625" style="62"/>
    <col min="7176" max="7176" width="16.85546875" style="62" bestFit="1" customWidth="1"/>
    <col min="7177" max="7417" width="9.140625" style="62"/>
    <col min="7418" max="7418" width="12.5703125" style="62" customWidth="1"/>
    <col min="7419" max="7419" width="27.7109375" style="62" customWidth="1"/>
    <col min="7420" max="7420" width="15.28515625" style="62" bestFit="1" customWidth="1"/>
    <col min="7421" max="7421" width="5.7109375" style="62" customWidth="1"/>
    <col min="7422" max="7422" width="42.7109375" style="62" customWidth="1"/>
    <col min="7423" max="7423" width="17.7109375" style="62" customWidth="1"/>
    <col min="7424" max="7424" width="17.5703125" style="62" customWidth="1"/>
    <col min="7425" max="7425" width="9.140625" style="62"/>
    <col min="7426" max="7426" width="17.28515625" style="62" customWidth="1"/>
    <col min="7427" max="7427" width="13.42578125" style="62" customWidth="1"/>
    <col min="7428" max="7428" width="30.7109375" style="62" customWidth="1"/>
    <col min="7429" max="7429" width="19.42578125" style="62" customWidth="1"/>
    <col min="7430" max="7430" width="21.28515625" style="62" bestFit="1" customWidth="1"/>
    <col min="7431" max="7431" width="9.140625" style="62"/>
    <col min="7432" max="7432" width="16.85546875" style="62" bestFit="1" customWidth="1"/>
    <col min="7433" max="7673" width="9.140625" style="62"/>
    <col min="7674" max="7674" width="12.5703125" style="62" customWidth="1"/>
    <col min="7675" max="7675" width="27.7109375" style="62" customWidth="1"/>
    <col min="7676" max="7676" width="15.28515625" style="62" bestFit="1" customWidth="1"/>
    <col min="7677" max="7677" width="5.7109375" style="62" customWidth="1"/>
    <col min="7678" max="7678" width="42.7109375" style="62" customWidth="1"/>
    <col min="7679" max="7679" width="17.7109375" style="62" customWidth="1"/>
    <col min="7680" max="7680" width="17.5703125" style="62" customWidth="1"/>
    <col min="7681" max="7681" width="9.140625" style="62"/>
    <col min="7682" max="7682" width="17.28515625" style="62" customWidth="1"/>
    <col min="7683" max="7683" width="13.42578125" style="62" customWidth="1"/>
    <col min="7684" max="7684" width="30.7109375" style="62" customWidth="1"/>
    <col min="7685" max="7685" width="19.42578125" style="62" customWidth="1"/>
    <col min="7686" max="7686" width="21.28515625" style="62" bestFit="1" customWidth="1"/>
    <col min="7687" max="7687" width="9.140625" style="62"/>
    <col min="7688" max="7688" width="16.85546875" style="62" bestFit="1" customWidth="1"/>
    <col min="7689" max="7929" width="9.140625" style="62"/>
    <col min="7930" max="7930" width="12.5703125" style="62" customWidth="1"/>
    <col min="7931" max="7931" width="27.7109375" style="62" customWidth="1"/>
    <col min="7932" max="7932" width="15.28515625" style="62" bestFit="1" customWidth="1"/>
    <col min="7933" max="7933" width="5.7109375" style="62" customWidth="1"/>
    <col min="7934" max="7934" width="42.7109375" style="62" customWidth="1"/>
    <col min="7935" max="7935" width="17.7109375" style="62" customWidth="1"/>
    <col min="7936" max="7936" width="17.5703125" style="62" customWidth="1"/>
    <col min="7937" max="7937" width="9.140625" style="62"/>
    <col min="7938" max="7938" width="17.28515625" style="62" customWidth="1"/>
    <col min="7939" max="7939" width="13.42578125" style="62" customWidth="1"/>
    <col min="7940" max="7940" width="30.7109375" style="62" customWidth="1"/>
    <col min="7941" max="7941" width="19.42578125" style="62" customWidth="1"/>
    <col min="7942" max="7942" width="21.28515625" style="62" bestFit="1" customWidth="1"/>
    <col min="7943" max="7943" width="9.140625" style="62"/>
    <col min="7944" max="7944" width="16.85546875" style="62" bestFit="1" customWidth="1"/>
    <col min="7945" max="8185" width="9.140625" style="62"/>
    <col min="8186" max="8186" width="12.5703125" style="62" customWidth="1"/>
    <col min="8187" max="8187" width="27.7109375" style="62" customWidth="1"/>
    <col min="8188" max="8188" width="15.28515625" style="62" bestFit="1" customWidth="1"/>
    <col min="8189" max="8189" width="5.7109375" style="62" customWidth="1"/>
    <col min="8190" max="8190" width="42.7109375" style="62" customWidth="1"/>
    <col min="8191" max="8191" width="17.7109375" style="62" customWidth="1"/>
    <col min="8192" max="8192" width="17.5703125" style="62" customWidth="1"/>
    <col min="8193" max="8193" width="9.140625" style="62"/>
    <col min="8194" max="8194" width="17.28515625" style="62" customWidth="1"/>
    <col min="8195" max="8195" width="13.42578125" style="62" customWidth="1"/>
    <col min="8196" max="8196" width="30.7109375" style="62" customWidth="1"/>
    <col min="8197" max="8197" width="19.42578125" style="62" customWidth="1"/>
    <col min="8198" max="8198" width="21.28515625" style="62" bestFit="1" customWidth="1"/>
    <col min="8199" max="8199" width="9.140625" style="62"/>
    <col min="8200" max="8200" width="16.85546875" style="62" bestFit="1" customWidth="1"/>
    <col min="8201" max="8441" width="9.140625" style="62"/>
    <col min="8442" max="8442" width="12.5703125" style="62" customWidth="1"/>
    <col min="8443" max="8443" width="27.7109375" style="62" customWidth="1"/>
    <col min="8444" max="8444" width="15.28515625" style="62" bestFit="1" customWidth="1"/>
    <col min="8445" max="8445" width="5.7109375" style="62" customWidth="1"/>
    <col min="8446" max="8446" width="42.7109375" style="62" customWidth="1"/>
    <col min="8447" max="8447" width="17.7109375" style="62" customWidth="1"/>
    <col min="8448" max="8448" width="17.5703125" style="62" customWidth="1"/>
    <col min="8449" max="8449" width="9.140625" style="62"/>
    <col min="8450" max="8450" width="17.28515625" style="62" customWidth="1"/>
    <col min="8451" max="8451" width="13.42578125" style="62" customWidth="1"/>
    <col min="8452" max="8452" width="30.7109375" style="62" customWidth="1"/>
    <col min="8453" max="8453" width="19.42578125" style="62" customWidth="1"/>
    <col min="8454" max="8454" width="21.28515625" style="62" bestFit="1" customWidth="1"/>
    <col min="8455" max="8455" width="9.140625" style="62"/>
    <col min="8456" max="8456" width="16.85546875" style="62" bestFit="1" customWidth="1"/>
    <col min="8457" max="8697" width="9.140625" style="62"/>
    <col min="8698" max="8698" width="12.5703125" style="62" customWidth="1"/>
    <col min="8699" max="8699" width="27.7109375" style="62" customWidth="1"/>
    <col min="8700" max="8700" width="15.28515625" style="62" bestFit="1" customWidth="1"/>
    <col min="8701" max="8701" width="5.7109375" style="62" customWidth="1"/>
    <col min="8702" max="8702" width="42.7109375" style="62" customWidth="1"/>
    <col min="8703" max="8703" width="17.7109375" style="62" customWidth="1"/>
    <col min="8704" max="8704" width="17.5703125" style="62" customWidth="1"/>
    <col min="8705" max="8705" width="9.140625" style="62"/>
    <col min="8706" max="8706" width="17.28515625" style="62" customWidth="1"/>
    <col min="8707" max="8707" width="13.42578125" style="62" customWidth="1"/>
    <col min="8708" max="8708" width="30.7109375" style="62" customWidth="1"/>
    <col min="8709" max="8709" width="19.42578125" style="62" customWidth="1"/>
    <col min="8710" max="8710" width="21.28515625" style="62" bestFit="1" customWidth="1"/>
    <col min="8711" max="8711" width="9.140625" style="62"/>
    <col min="8712" max="8712" width="16.85546875" style="62" bestFit="1" customWidth="1"/>
    <col min="8713" max="8953" width="9.140625" style="62"/>
    <col min="8954" max="8954" width="12.5703125" style="62" customWidth="1"/>
    <col min="8955" max="8955" width="27.7109375" style="62" customWidth="1"/>
    <col min="8956" max="8956" width="15.28515625" style="62" bestFit="1" customWidth="1"/>
    <col min="8957" max="8957" width="5.7109375" style="62" customWidth="1"/>
    <col min="8958" max="8958" width="42.7109375" style="62" customWidth="1"/>
    <col min="8959" max="8959" width="17.7109375" style="62" customWidth="1"/>
    <col min="8960" max="8960" width="17.5703125" style="62" customWidth="1"/>
    <col min="8961" max="8961" width="9.140625" style="62"/>
    <col min="8962" max="8962" width="17.28515625" style="62" customWidth="1"/>
    <col min="8963" max="8963" width="13.42578125" style="62" customWidth="1"/>
    <col min="8964" max="8964" width="30.7109375" style="62" customWidth="1"/>
    <col min="8965" max="8965" width="19.42578125" style="62" customWidth="1"/>
    <col min="8966" max="8966" width="21.28515625" style="62" bestFit="1" customWidth="1"/>
    <col min="8967" max="8967" width="9.140625" style="62"/>
    <col min="8968" max="8968" width="16.85546875" style="62" bestFit="1" customWidth="1"/>
    <col min="8969" max="9209" width="9.140625" style="62"/>
    <col min="9210" max="9210" width="12.5703125" style="62" customWidth="1"/>
    <col min="9211" max="9211" width="27.7109375" style="62" customWidth="1"/>
    <col min="9212" max="9212" width="15.28515625" style="62" bestFit="1" customWidth="1"/>
    <col min="9213" max="9213" width="5.7109375" style="62" customWidth="1"/>
    <col min="9214" max="9214" width="42.7109375" style="62" customWidth="1"/>
    <col min="9215" max="9215" width="17.7109375" style="62" customWidth="1"/>
    <col min="9216" max="9216" width="17.5703125" style="62" customWidth="1"/>
    <col min="9217" max="9217" width="9.140625" style="62"/>
    <col min="9218" max="9218" width="17.28515625" style="62" customWidth="1"/>
    <col min="9219" max="9219" width="13.42578125" style="62" customWidth="1"/>
    <col min="9220" max="9220" width="30.7109375" style="62" customWidth="1"/>
    <col min="9221" max="9221" width="19.42578125" style="62" customWidth="1"/>
    <col min="9222" max="9222" width="21.28515625" style="62" bestFit="1" customWidth="1"/>
    <col min="9223" max="9223" width="9.140625" style="62"/>
    <col min="9224" max="9224" width="16.85546875" style="62" bestFit="1" customWidth="1"/>
    <col min="9225" max="9465" width="9.140625" style="62"/>
    <col min="9466" max="9466" width="12.5703125" style="62" customWidth="1"/>
    <col min="9467" max="9467" width="27.7109375" style="62" customWidth="1"/>
    <col min="9468" max="9468" width="15.28515625" style="62" bestFit="1" customWidth="1"/>
    <col min="9469" max="9469" width="5.7109375" style="62" customWidth="1"/>
    <col min="9470" max="9470" width="42.7109375" style="62" customWidth="1"/>
    <col min="9471" max="9471" width="17.7109375" style="62" customWidth="1"/>
    <col min="9472" max="9472" width="17.5703125" style="62" customWidth="1"/>
    <col min="9473" max="9473" width="9.140625" style="62"/>
    <col min="9474" max="9474" width="17.28515625" style="62" customWidth="1"/>
    <col min="9475" max="9475" width="13.42578125" style="62" customWidth="1"/>
    <col min="9476" max="9476" width="30.7109375" style="62" customWidth="1"/>
    <col min="9477" max="9477" width="19.42578125" style="62" customWidth="1"/>
    <col min="9478" max="9478" width="21.28515625" style="62" bestFit="1" customWidth="1"/>
    <col min="9479" max="9479" width="9.140625" style="62"/>
    <col min="9480" max="9480" width="16.85546875" style="62" bestFit="1" customWidth="1"/>
    <col min="9481" max="9721" width="9.140625" style="62"/>
    <col min="9722" max="9722" width="12.5703125" style="62" customWidth="1"/>
    <col min="9723" max="9723" width="27.7109375" style="62" customWidth="1"/>
    <col min="9724" max="9724" width="15.28515625" style="62" bestFit="1" customWidth="1"/>
    <col min="9725" max="9725" width="5.7109375" style="62" customWidth="1"/>
    <col min="9726" max="9726" width="42.7109375" style="62" customWidth="1"/>
    <col min="9727" max="9727" width="17.7109375" style="62" customWidth="1"/>
    <col min="9728" max="9728" width="17.5703125" style="62" customWidth="1"/>
    <col min="9729" max="9729" width="9.140625" style="62"/>
    <col min="9730" max="9730" width="17.28515625" style="62" customWidth="1"/>
    <col min="9731" max="9731" width="13.42578125" style="62" customWidth="1"/>
    <col min="9732" max="9732" width="30.7109375" style="62" customWidth="1"/>
    <col min="9733" max="9733" width="19.42578125" style="62" customWidth="1"/>
    <col min="9734" max="9734" width="21.28515625" style="62" bestFit="1" customWidth="1"/>
    <col min="9735" max="9735" width="9.140625" style="62"/>
    <col min="9736" max="9736" width="16.85546875" style="62" bestFit="1" customWidth="1"/>
    <col min="9737" max="9977" width="9.140625" style="62"/>
    <col min="9978" max="9978" width="12.5703125" style="62" customWidth="1"/>
    <col min="9979" max="9979" width="27.7109375" style="62" customWidth="1"/>
    <col min="9980" max="9980" width="15.28515625" style="62" bestFit="1" customWidth="1"/>
    <col min="9981" max="9981" width="5.7109375" style="62" customWidth="1"/>
    <col min="9982" max="9982" width="42.7109375" style="62" customWidth="1"/>
    <col min="9983" max="9983" width="17.7109375" style="62" customWidth="1"/>
    <col min="9984" max="9984" width="17.5703125" style="62" customWidth="1"/>
    <col min="9985" max="9985" width="9.140625" style="62"/>
    <col min="9986" max="9986" width="17.28515625" style="62" customWidth="1"/>
    <col min="9987" max="9987" width="13.42578125" style="62" customWidth="1"/>
    <col min="9988" max="9988" width="30.7109375" style="62" customWidth="1"/>
    <col min="9989" max="9989" width="19.42578125" style="62" customWidth="1"/>
    <col min="9990" max="9990" width="21.28515625" style="62" bestFit="1" customWidth="1"/>
    <col min="9991" max="9991" width="9.140625" style="62"/>
    <col min="9992" max="9992" width="16.85546875" style="62" bestFit="1" customWidth="1"/>
    <col min="9993" max="10233" width="9.140625" style="62"/>
    <col min="10234" max="10234" width="12.5703125" style="62" customWidth="1"/>
    <col min="10235" max="10235" width="27.7109375" style="62" customWidth="1"/>
    <col min="10236" max="10236" width="15.28515625" style="62" bestFit="1" customWidth="1"/>
    <col min="10237" max="10237" width="5.7109375" style="62" customWidth="1"/>
    <col min="10238" max="10238" width="42.7109375" style="62" customWidth="1"/>
    <col min="10239" max="10239" width="17.7109375" style="62" customWidth="1"/>
    <col min="10240" max="10240" width="17.5703125" style="62" customWidth="1"/>
    <col min="10241" max="10241" width="9.140625" style="62"/>
    <col min="10242" max="10242" width="17.28515625" style="62" customWidth="1"/>
    <col min="10243" max="10243" width="13.42578125" style="62" customWidth="1"/>
    <col min="10244" max="10244" width="30.7109375" style="62" customWidth="1"/>
    <col min="10245" max="10245" width="19.42578125" style="62" customWidth="1"/>
    <col min="10246" max="10246" width="21.28515625" style="62" bestFit="1" customWidth="1"/>
    <col min="10247" max="10247" width="9.140625" style="62"/>
    <col min="10248" max="10248" width="16.85546875" style="62" bestFit="1" customWidth="1"/>
    <col min="10249" max="10489" width="9.140625" style="62"/>
    <col min="10490" max="10490" width="12.5703125" style="62" customWidth="1"/>
    <col min="10491" max="10491" width="27.7109375" style="62" customWidth="1"/>
    <col min="10492" max="10492" width="15.28515625" style="62" bestFit="1" customWidth="1"/>
    <col min="10493" max="10493" width="5.7109375" style="62" customWidth="1"/>
    <col min="10494" max="10494" width="42.7109375" style="62" customWidth="1"/>
    <col min="10495" max="10495" width="17.7109375" style="62" customWidth="1"/>
    <col min="10496" max="10496" width="17.5703125" style="62" customWidth="1"/>
    <col min="10497" max="10497" width="9.140625" style="62"/>
    <col min="10498" max="10498" width="17.28515625" style="62" customWidth="1"/>
    <col min="10499" max="10499" width="13.42578125" style="62" customWidth="1"/>
    <col min="10500" max="10500" width="30.7109375" style="62" customWidth="1"/>
    <col min="10501" max="10501" width="19.42578125" style="62" customWidth="1"/>
    <col min="10502" max="10502" width="21.28515625" style="62" bestFit="1" customWidth="1"/>
    <col min="10503" max="10503" width="9.140625" style="62"/>
    <col min="10504" max="10504" width="16.85546875" style="62" bestFit="1" customWidth="1"/>
    <col min="10505" max="10745" width="9.140625" style="62"/>
    <col min="10746" max="10746" width="12.5703125" style="62" customWidth="1"/>
    <col min="10747" max="10747" width="27.7109375" style="62" customWidth="1"/>
    <col min="10748" max="10748" width="15.28515625" style="62" bestFit="1" customWidth="1"/>
    <col min="10749" max="10749" width="5.7109375" style="62" customWidth="1"/>
    <col min="10750" max="10750" width="42.7109375" style="62" customWidth="1"/>
    <col min="10751" max="10751" width="17.7109375" style="62" customWidth="1"/>
    <col min="10752" max="10752" width="17.5703125" style="62" customWidth="1"/>
    <col min="10753" max="10753" width="9.140625" style="62"/>
    <col min="10754" max="10754" width="17.28515625" style="62" customWidth="1"/>
    <col min="10755" max="10755" width="13.42578125" style="62" customWidth="1"/>
    <col min="10756" max="10756" width="30.7109375" style="62" customWidth="1"/>
    <col min="10757" max="10757" width="19.42578125" style="62" customWidth="1"/>
    <col min="10758" max="10758" width="21.28515625" style="62" bestFit="1" customWidth="1"/>
    <col min="10759" max="10759" width="9.140625" style="62"/>
    <col min="10760" max="10760" width="16.85546875" style="62" bestFit="1" customWidth="1"/>
    <col min="10761" max="11001" width="9.140625" style="62"/>
    <col min="11002" max="11002" width="12.5703125" style="62" customWidth="1"/>
    <col min="11003" max="11003" width="27.7109375" style="62" customWidth="1"/>
    <col min="11004" max="11004" width="15.28515625" style="62" bestFit="1" customWidth="1"/>
    <col min="11005" max="11005" width="5.7109375" style="62" customWidth="1"/>
    <col min="11006" max="11006" width="42.7109375" style="62" customWidth="1"/>
    <col min="11007" max="11007" width="17.7109375" style="62" customWidth="1"/>
    <col min="11008" max="11008" width="17.5703125" style="62" customWidth="1"/>
    <col min="11009" max="11009" width="9.140625" style="62"/>
    <col min="11010" max="11010" width="17.28515625" style="62" customWidth="1"/>
    <col min="11011" max="11011" width="13.42578125" style="62" customWidth="1"/>
    <col min="11012" max="11012" width="30.7109375" style="62" customWidth="1"/>
    <col min="11013" max="11013" width="19.42578125" style="62" customWidth="1"/>
    <col min="11014" max="11014" width="21.28515625" style="62" bestFit="1" customWidth="1"/>
    <col min="11015" max="11015" width="9.140625" style="62"/>
    <col min="11016" max="11016" width="16.85546875" style="62" bestFit="1" customWidth="1"/>
    <col min="11017" max="11257" width="9.140625" style="62"/>
    <col min="11258" max="11258" width="12.5703125" style="62" customWidth="1"/>
    <col min="11259" max="11259" width="27.7109375" style="62" customWidth="1"/>
    <col min="11260" max="11260" width="15.28515625" style="62" bestFit="1" customWidth="1"/>
    <col min="11261" max="11261" width="5.7109375" style="62" customWidth="1"/>
    <col min="11262" max="11262" width="42.7109375" style="62" customWidth="1"/>
    <col min="11263" max="11263" width="17.7109375" style="62" customWidth="1"/>
    <col min="11264" max="11264" width="17.5703125" style="62" customWidth="1"/>
    <col min="11265" max="11265" width="9.140625" style="62"/>
    <col min="11266" max="11266" width="17.28515625" style="62" customWidth="1"/>
    <col min="11267" max="11267" width="13.42578125" style="62" customWidth="1"/>
    <col min="11268" max="11268" width="30.7109375" style="62" customWidth="1"/>
    <col min="11269" max="11269" width="19.42578125" style="62" customWidth="1"/>
    <col min="11270" max="11270" width="21.28515625" style="62" bestFit="1" customWidth="1"/>
    <col min="11271" max="11271" width="9.140625" style="62"/>
    <col min="11272" max="11272" width="16.85546875" style="62" bestFit="1" customWidth="1"/>
    <col min="11273" max="11513" width="9.140625" style="62"/>
    <col min="11514" max="11514" width="12.5703125" style="62" customWidth="1"/>
    <col min="11515" max="11515" width="27.7109375" style="62" customWidth="1"/>
    <col min="11516" max="11516" width="15.28515625" style="62" bestFit="1" customWidth="1"/>
    <col min="11517" max="11517" width="5.7109375" style="62" customWidth="1"/>
    <col min="11518" max="11518" width="42.7109375" style="62" customWidth="1"/>
    <col min="11519" max="11519" width="17.7109375" style="62" customWidth="1"/>
    <col min="11520" max="11520" width="17.5703125" style="62" customWidth="1"/>
    <col min="11521" max="11521" width="9.140625" style="62"/>
    <col min="11522" max="11522" width="17.28515625" style="62" customWidth="1"/>
    <col min="11523" max="11523" width="13.42578125" style="62" customWidth="1"/>
    <col min="11524" max="11524" width="30.7109375" style="62" customWidth="1"/>
    <col min="11525" max="11525" width="19.42578125" style="62" customWidth="1"/>
    <col min="11526" max="11526" width="21.28515625" style="62" bestFit="1" customWidth="1"/>
    <col min="11527" max="11527" width="9.140625" style="62"/>
    <col min="11528" max="11528" width="16.85546875" style="62" bestFit="1" customWidth="1"/>
    <col min="11529" max="11769" width="9.140625" style="62"/>
    <col min="11770" max="11770" width="12.5703125" style="62" customWidth="1"/>
    <col min="11771" max="11771" width="27.7109375" style="62" customWidth="1"/>
    <col min="11772" max="11772" width="15.28515625" style="62" bestFit="1" customWidth="1"/>
    <col min="11773" max="11773" width="5.7109375" style="62" customWidth="1"/>
    <col min="11774" max="11774" width="42.7109375" style="62" customWidth="1"/>
    <col min="11775" max="11775" width="17.7109375" style="62" customWidth="1"/>
    <col min="11776" max="11776" width="17.5703125" style="62" customWidth="1"/>
    <col min="11777" max="11777" width="9.140625" style="62"/>
    <col min="11778" max="11778" width="17.28515625" style="62" customWidth="1"/>
    <col min="11779" max="11779" width="13.42578125" style="62" customWidth="1"/>
    <col min="11780" max="11780" width="30.7109375" style="62" customWidth="1"/>
    <col min="11781" max="11781" width="19.42578125" style="62" customWidth="1"/>
    <col min="11782" max="11782" width="21.28515625" style="62" bestFit="1" customWidth="1"/>
    <col min="11783" max="11783" width="9.140625" style="62"/>
    <col min="11784" max="11784" width="16.85546875" style="62" bestFit="1" customWidth="1"/>
    <col min="11785" max="12025" width="9.140625" style="62"/>
    <col min="12026" max="12026" width="12.5703125" style="62" customWidth="1"/>
    <col min="12027" max="12027" width="27.7109375" style="62" customWidth="1"/>
    <col min="12028" max="12028" width="15.28515625" style="62" bestFit="1" customWidth="1"/>
    <col min="12029" max="12029" width="5.7109375" style="62" customWidth="1"/>
    <col min="12030" max="12030" width="42.7109375" style="62" customWidth="1"/>
    <col min="12031" max="12031" width="17.7109375" style="62" customWidth="1"/>
    <col min="12032" max="12032" width="17.5703125" style="62" customWidth="1"/>
    <col min="12033" max="12033" width="9.140625" style="62"/>
    <col min="12034" max="12034" width="17.28515625" style="62" customWidth="1"/>
    <col min="12035" max="12035" width="13.42578125" style="62" customWidth="1"/>
    <col min="12036" max="12036" width="30.7109375" style="62" customWidth="1"/>
    <col min="12037" max="12037" width="19.42578125" style="62" customWidth="1"/>
    <col min="12038" max="12038" width="21.28515625" style="62" bestFit="1" customWidth="1"/>
    <col min="12039" max="12039" width="9.140625" style="62"/>
    <col min="12040" max="12040" width="16.85546875" style="62" bestFit="1" customWidth="1"/>
    <col min="12041" max="12281" width="9.140625" style="62"/>
    <col min="12282" max="12282" width="12.5703125" style="62" customWidth="1"/>
    <col min="12283" max="12283" width="27.7109375" style="62" customWidth="1"/>
    <col min="12284" max="12284" width="15.28515625" style="62" bestFit="1" customWidth="1"/>
    <col min="12285" max="12285" width="5.7109375" style="62" customWidth="1"/>
    <col min="12286" max="12286" width="42.7109375" style="62" customWidth="1"/>
    <col min="12287" max="12287" width="17.7109375" style="62" customWidth="1"/>
    <col min="12288" max="12288" width="17.5703125" style="62" customWidth="1"/>
    <col min="12289" max="12289" width="9.140625" style="62"/>
    <col min="12290" max="12290" width="17.28515625" style="62" customWidth="1"/>
    <col min="12291" max="12291" width="13.42578125" style="62" customWidth="1"/>
    <col min="12292" max="12292" width="30.7109375" style="62" customWidth="1"/>
    <col min="12293" max="12293" width="19.42578125" style="62" customWidth="1"/>
    <col min="12294" max="12294" width="21.28515625" style="62" bestFit="1" customWidth="1"/>
    <col min="12295" max="12295" width="9.140625" style="62"/>
    <col min="12296" max="12296" width="16.85546875" style="62" bestFit="1" customWidth="1"/>
    <col min="12297" max="12537" width="9.140625" style="62"/>
    <col min="12538" max="12538" width="12.5703125" style="62" customWidth="1"/>
    <col min="12539" max="12539" width="27.7109375" style="62" customWidth="1"/>
    <col min="12540" max="12540" width="15.28515625" style="62" bestFit="1" customWidth="1"/>
    <col min="12541" max="12541" width="5.7109375" style="62" customWidth="1"/>
    <col min="12542" max="12542" width="42.7109375" style="62" customWidth="1"/>
    <col min="12543" max="12543" width="17.7109375" style="62" customWidth="1"/>
    <col min="12544" max="12544" width="17.5703125" style="62" customWidth="1"/>
    <col min="12545" max="12545" width="9.140625" style="62"/>
    <col min="12546" max="12546" width="17.28515625" style="62" customWidth="1"/>
    <col min="12547" max="12547" width="13.42578125" style="62" customWidth="1"/>
    <col min="12548" max="12548" width="30.7109375" style="62" customWidth="1"/>
    <col min="12549" max="12549" width="19.42578125" style="62" customWidth="1"/>
    <col min="12550" max="12550" width="21.28515625" style="62" bestFit="1" customWidth="1"/>
    <col min="12551" max="12551" width="9.140625" style="62"/>
    <col min="12552" max="12552" width="16.85546875" style="62" bestFit="1" customWidth="1"/>
    <col min="12553" max="12793" width="9.140625" style="62"/>
    <col min="12794" max="12794" width="12.5703125" style="62" customWidth="1"/>
    <col min="12795" max="12795" width="27.7109375" style="62" customWidth="1"/>
    <col min="12796" max="12796" width="15.28515625" style="62" bestFit="1" customWidth="1"/>
    <col min="12797" max="12797" width="5.7109375" style="62" customWidth="1"/>
    <col min="12798" max="12798" width="42.7109375" style="62" customWidth="1"/>
    <col min="12799" max="12799" width="17.7109375" style="62" customWidth="1"/>
    <col min="12800" max="12800" width="17.5703125" style="62" customWidth="1"/>
    <col min="12801" max="12801" width="9.140625" style="62"/>
    <col min="12802" max="12802" width="17.28515625" style="62" customWidth="1"/>
    <col min="12803" max="12803" width="13.42578125" style="62" customWidth="1"/>
    <col min="12804" max="12804" width="30.7109375" style="62" customWidth="1"/>
    <col min="12805" max="12805" width="19.42578125" style="62" customWidth="1"/>
    <col min="12806" max="12806" width="21.28515625" style="62" bestFit="1" customWidth="1"/>
    <col min="12807" max="12807" width="9.140625" style="62"/>
    <col min="12808" max="12808" width="16.85546875" style="62" bestFit="1" customWidth="1"/>
    <col min="12809" max="13049" width="9.140625" style="62"/>
    <col min="13050" max="13050" width="12.5703125" style="62" customWidth="1"/>
    <col min="13051" max="13051" width="27.7109375" style="62" customWidth="1"/>
    <col min="13052" max="13052" width="15.28515625" style="62" bestFit="1" customWidth="1"/>
    <col min="13053" max="13053" width="5.7109375" style="62" customWidth="1"/>
    <col min="13054" max="13054" width="42.7109375" style="62" customWidth="1"/>
    <col min="13055" max="13055" width="17.7109375" style="62" customWidth="1"/>
    <col min="13056" max="13056" width="17.5703125" style="62" customWidth="1"/>
    <col min="13057" max="13057" width="9.140625" style="62"/>
    <col min="13058" max="13058" width="17.28515625" style="62" customWidth="1"/>
    <col min="13059" max="13059" width="13.42578125" style="62" customWidth="1"/>
    <col min="13060" max="13060" width="30.7109375" style="62" customWidth="1"/>
    <col min="13061" max="13061" width="19.42578125" style="62" customWidth="1"/>
    <col min="13062" max="13062" width="21.28515625" style="62" bestFit="1" customWidth="1"/>
    <col min="13063" max="13063" width="9.140625" style="62"/>
    <col min="13064" max="13064" width="16.85546875" style="62" bestFit="1" customWidth="1"/>
    <col min="13065" max="13305" width="9.140625" style="62"/>
    <col min="13306" max="13306" width="12.5703125" style="62" customWidth="1"/>
    <col min="13307" max="13307" width="27.7109375" style="62" customWidth="1"/>
    <col min="13308" max="13308" width="15.28515625" style="62" bestFit="1" customWidth="1"/>
    <col min="13309" max="13309" width="5.7109375" style="62" customWidth="1"/>
    <col min="13310" max="13310" width="42.7109375" style="62" customWidth="1"/>
    <col min="13311" max="13311" width="17.7109375" style="62" customWidth="1"/>
    <col min="13312" max="13312" width="17.5703125" style="62" customWidth="1"/>
    <col min="13313" max="13313" width="9.140625" style="62"/>
    <col min="13314" max="13314" width="17.28515625" style="62" customWidth="1"/>
    <col min="13315" max="13315" width="13.42578125" style="62" customWidth="1"/>
    <col min="13316" max="13316" width="30.7109375" style="62" customWidth="1"/>
    <col min="13317" max="13317" width="19.42578125" style="62" customWidth="1"/>
    <col min="13318" max="13318" width="21.28515625" style="62" bestFit="1" customWidth="1"/>
    <col min="13319" max="13319" width="9.140625" style="62"/>
    <col min="13320" max="13320" width="16.85546875" style="62" bestFit="1" customWidth="1"/>
    <col min="13321" max="13561" width="9.140625" style="62"/>
    <col min="13562" max="13562" width="12.5703125" style="62" customWidth="1"/>
    <col min="13563" max="13563" width="27.7109375" style="62" customWidth="1"/>
    <col min="13564" max="13564" width="15.28515625" style="62" bestFit="1" customWidth="1"/>
    <col min="13565" max="13565" width="5.7109375" style="62" customWidth="1"/>
    <col min="13566" max="13566" width="42.7109375" style="62" customWidth="1"/>
    <col min="13567" max="13567" width="17.7109375" style="62" customWidth="1"/>
    <col min="13568" max="13568" width="17.5703125" style="62" customWidth="1"/>
    <col min="13569" max="13569" width="9.140625" style="62"/>
    <col min="13570" max="13570" width="17.28515625" style="62" customWidth="1"/>
    <col min="13571" max="13571" width="13.42578125" style="62" customWidth="1"/>
    <col min="13572" max="13572" width="30.7109375" style="62" customWidth="1"/>
    <col min="13573" max="13573" width="19.42578125" style="62" customWidth="1"/>
    <col min="13574" max="13574" width="21.28515625" style="62" bestFit="1" customWidth="1"/>
    <col min="13575" max="13575" width="9.140625" style="62"/>
    <col min="13576" max="13576" width="16.85546875" style="62" bestFit="1" customWidth="1"/>
    <col min="13577" max="13817" width="9.140625" style="62"/>
    <col min="13818" max="13818" width="12.5703125" style="62" customWidth="1"/>
    <col min="13819" max="13819" width="27.7109375" style="62" customWidth="1"/>
    <col min="13820" max="13820" width="15.28515625" style="62" bestFit="1" customWidth="1"/>
    <col min="13821" max="13821" width="5.7109375" style="62" customWidth="1"/>
    <col min="13822" max="13822" width="42.7109375" style="62" customWidth="1"/>
    <col min="13823" max="13823" width="17.7109375" style="62" customWidth="1"/>
    <col min="13824" max="13824" width="17.5703125" style="62" customWidth="1"/>
    <col min="13825" max="13825" width="9.140625" style="62"/>
    <col min="13826" max="13826" width="17.28515625" style="62" customWidth="1"/>
    <col min="13827" max="13827" width="13.42578125" style="62" customWidth="1"/>
    <col min="13828" max="13828" width="30.7109375" style="62" customWidth="1"/>
    <col min="13829" max="13829" width="19.42578125" style="62" customWidth="1"/>
    <col min="13830" max="13830" width="21.28515625" style="62" bestFit="1" customWidth="1"/>
    <col min="13831" max="13831" width="9.140625" style="62"/>
    <col min="13832" max="13832" width="16.85546875" style="62" bestFit="1" customWidth="1"/>
    <col min="13833" max="14073" width="9.140625" style="62"/>
    <col min="14074" max="14074" width="12.5703125" style="62" customWidth="1"/>
    <col min="14075" max="14075" width="27.7109375" style="62" customWidth="1"/>
    <col min="14076" max="14076" width="15.28515625" style="62" bestFit="1" customWidth="1"/>
    <col min="14077" max="14077" width="5.7109375" style="62" customWidth="1"/>
    <col min="14078" max="14078" width="42.7109375" style="62" customWidth="1"/>
    <col min="14079" max="14079" width="17.7109375" style="62" customWidth="1"/>
    <col min="14080" max="14080" width="17.5703125" style="62" customWidth="1"/>
    <col min="14081" max="14081" width="9.140625" style="62"/>
    <col min="14082" max="14082" width="17.28515625" style="62" customWidth="1"/>
    <col min="14083" max="14083" width="13.42578125" style="62" customWidth="1"/>
    <col min="14084" max="14084" width="30.7109375" style="62" customWidth="1"/>
    <col min="14085" max="14085" width="19.42578125" style="62" customWidth="1"/>
    <col min="14086" max="14086" width="21.28515625" style="62" bestFit="1" customWidth="1"/>
    <col min="14087" max="14087" width="9.140625" style="62"/>
    <col min="14088" max="14088" width="16.85546875" style="62" bestFit="1" customWidth="1"/>
    <col min="14089" max="14329" width="9.140625" style="62"/>
    <col min="14330" max="14330" width="12.5703125" style="62" customWidth="1"/>
    <col min="14331" max="14331" width="27.7109375" style="62" customWidth="1"/>
    <col min="14332" max="14332" width="15.28515625" style="62" bestFit="1" customWidth="1"/>
    <col min="14333" max="14333" width="5.7109375" style="62" customWidth="1"/>
    <col min="14334" max="14334" width="42.7109375" style="62" customWidth="1"/>
    <col min="14335" max="14335" width="17.7109375" style="62" customWidth="1"/>
    <col min="14336" max="14336" width="17.5703125" style="62" customWidth="1"/>
    <col min="14337" max="14337" width="9.140625" style="62"/>
    <col min="14338" max="14338" width="17.28515625" style="62" customWidth="1"/>
    <col min="14339" max="14339" width="13.42578125" style="62" customWidth="1"/>
    <col min="14340" max="14340" width="30.7109375" style="62" customWidth="1"/>
    <col min="14341" max="14341" width="19.42578125" style="62" customWidth="1"/>
    <col min="14342" max="14342" width="21.28515625" style="62" bestFit="1" customWidth="1"/>
    <col min="14343" max="14343" width="9.140625" style="62"/>
    <col min="14344" max="14344" width="16.85546875" style="62" bestFit="1" customWidth="1"/>
    <col min="14345" max="14585" width="9.140625" style="62"/>
    <col min="14586" max="14586" width="12.5703125" style="62" customWidth="1"/>
    <col min="14587" max="14587" width="27.7109375" style="62" customWidth="1"/>
    <col min="14588" max="14588" width="15.28515625" style="62" bestFit="1" customWidth="1"/>
    <col min="14589" max="14589" width="5.7109375" style="62" customWidth="1"/>
    <col min="14590" max="14590" width="42.7109375" style="62" customWidth="1"/>
    <col min="14591" max="14591" width="17.7109375" style="62" customWidth="1"/>
    <col min="14592" max="14592" width="17.5703125" style="62" customWidth="1"/>
    <col min="14593" max="14593" width="9.140625" style="62"/>
    <col min="14594" max="14594" width="17.28515625" style="62" customWidth="1"/>
    <col min="14595" max="14595" width="13.42578125" style="62" customWidth="1"/>
    <col min="14596" max="14596" width="30.7109375" style="62" customWidth="1"/>
    <col min="14597" max="14597" width="19.42578125" style="62" customWidth="1"/>
    <col min="14598" max="14598" width="21.28515625" style="62" bestFit="1" customWidth="1"/>
    <col min="14599" max="14599" width="9.140625" style="62"/>
    <col min="14600" max="14600" width="16.85546875" style="62" bestFit="1" customWidth="1"/>
    <col min="14601" max="14841" width="9.140625" style="62"/>
    <col min="14842" max="14842" width="12.5703125" style="62" customWidth="1"/>
    <col min="14843" max="14843" width="27.7109375" style="62" customWidth="1"/>
    <col min="14844" max="14844" width="15.28515625" style="62" bestFit="1" customWidth="1"/>
    <col min="14845" max="14845" width="5.7109375" style="62" customWidth="1"/>
    <col min="14846" max="14846" width="42.7109375" style="62" customWidth="1"/>
    <col min="14847" max="14847" width="17.7109375" style="62" customWidth="1"/>
    <col min="14848" max="14848" width="17.5703125" style="62" customWidth="1"/>
    <col min="14849" max="14849" width="9.140625" style="62"/>
    <col min="14850" max="14850" width="17.28515625" style="62" customWidth="1"/>
    <col min="14851" max="14851" width="13.42578125" style="62" customWidth="1"/>
    <col min="14852" max="14852" width="30.7109375" style="62" customWidth="1"/>
    <col min="14853" max="14853" width="19.42578125" style="62" customWidth="1"/>
    <col min="14854" max="14854" width="21.28515625" style="62" bestFit="1" customWidth="1"/>
    <col min="14855" max="14855" width="9.140625" style="62"/>
    <col min="14856" max="14856" width="16.85546875" style="62" bestFit="1" customWidth="1"/>
    <col min="14857" max="15097" width="9.140625" style="62"/>
    <col min="15098" max="15098" width="12.5703125" style="62" customWidth="1"/>
    <col min="15099" max="15099" width="27.7109375" style="62" customWidth="1"/>
    <col min="15100" max="15100" width="15.28515625" style="62" bestFit="1" customWidth="1"/>
    <col min="15101" max="15101" width="5.7109375" style="62" customWidth="1"/>
    <col min="15102" max="15102" width="42.7109375" style="62" customWidth="1"/>
    <col min="15103" max="15103" width="17.7109375" style="62" customWidth="1"/>
    <col min="15104" max="15104" width="17.5703125" style="62" customWidth="1"/>
    <col min="15105" max="15105" width="9.140625" style="62"/>
    <col min="15106" max="15106" width="17.28515625" style="62" customWidth="1"/>
    <col min="15107" max="15107" width="13.42578125" style="62" customWidth="1"/>
    <col min="15108" max="15108" width="30.7109375" style="62" customWidth="1"/>
    <col min="15109" max="15109" width="19.42578125" style="62" customWidth="1"/>
    <col min="15110" max="15110" width="21.28515625" style="62" bestFit="1" customWidth="1"/>
    <col min="15111" max="15111" width="9.140625" style="62"/>
    <col min="15112" max="15112" width="16.85546875" style="62" bestFit="1" customWidth="1"/>
    <col min="15113" max="15353" width="9.140625" style="62"/>
    <col min="15354" max="15354" width="12.5703125" style="62" customWidth="1"/>
    <col min="15355" max="15355" width="27.7109375" style="62" customWidth="1"/>
    <col min="15356" max="15356" width="15.28515625" style="62" bestFit="1" customWidth="1"/>
    <col min="15357" max="15357" width="5.7109375" style="62" customWidth="1"/>
    <col min="15358" max="15358" width="42.7109375" style="62" customWidth="1"/>
    <col min="15359" max="15359" width="17.7109375" style="62" customWidth="1"/>
    <col min="15360" max="15360" width="17.5703125" style="62" customWidth="1"/>
    <col min="15361" max="15361" width="9.140625" style="62"/>
    <col min="15362" max="15362" width="17.28515625" style="62" customWidth="1"/>
    <col min="15363" max="15363" width="13.42578125" style="62" customWidth="1"/>
    <col min="15364" max="15364" width="30.7109375" style="62" customWidth="1"/>
    <col min="15365" max="15365" width="19.42578125" style="62" customWidth="1"/>
    <col min="15366" max="15366" width="21.28515625" style="62" bestFit="1" customWidth="1"/>
    <col min="15367" max="15367" width="9.140625" style="62"/>
    <col min="15368" max="15368" width="16.85546875" style="62" bestFit="1" customWidth="1"/>
    <col min="15369" max="15609" width="9.140625" style="62"/>
    <col min="15610" max="15610" width="12.5703125" style="62" customWidth="1"/>
    <col min="15611" max="15611" width="27.7109375" style="62" customWidth="1"/>
    <col min="15612" max="15612" width="15.28515625" style="62" bestFit="1" customWidth="1"/>
    <col min="15613" max="15613" width="5.7109375" style="62" customWidth="1"/>
    <col min="15614" max="15614" width="42.7109375" style="62" customWidth="1"/>
    <col min="15615" max="15615" width="17.7109375" style="62" customWidth="1"/>
    <col min="15616" max="15616" width="17.5703125" style="62" customWidth="1"/>
    <col min="15617" max="15617" width="9.140625" style="62"/>
    <col min="15618" max="15618" width="17.28515625" style="62" customWidth="1"/>
    <col min="15619" max="15619" width="13.42578125" style="62" customWidth="1"/>
    <col min="15620" max="15620" width="30.7109375" style="62" customWidth="1"/>
    <col min="15621" max="15621" width="19.42578125" style="62" customWidth="1"/>
    <col min="15622" max="15622" width="21.28515625" style="62" bestFit="1" customWidth="1"/>
    <col min="15623" max="15623" width="9.140625" style="62"/>
    <col min="15624" max="15624" width="16.85546875" style="62" bestFit="1" customWidth="1"/>
    <col min="15625" max="15865" width="9.140625" style="62"/>
    <col min="15866" max="15866" width="12.5703125" style="62" customWidth="1"/>
    <col min="15867" max="15867" width="27.7109375" style="62" customWidth="1"/>
    <col min="15868" max="15868" width="15.28515625" style="62" bestFit="1" customWidth="1"/>
    <col min="15869" max="15869" width="5.7109375" style="62" customWidth="1"/>
    <col min="15870" max="15870" width="42.7109375" style="62" customWidth="1"/>
    <col min="15871" max="15871" width="17.7109375" style="62" customWidth="1"/>
    <col min="15872" max="15872" width="17.5703125" style="62" customWidth="1"/>
    <col min="15873" max="15873" width="9.140625" style="62"/>
    <col min="15874" max="15874" width="17.28515625" style="62" customWidth="1"/>
    <col min="15875" max="15875" width="13.42578125" style="62" customWidth="1"/>
    <col min="15876" max="15876" width="30.7109375" style="62" customWidth="1"/>
    <col min="15877" max="15877" width="19.42578125" style="62" customWidth="1"/>
    <col min="15878" max="15878" width="21.28515625" style="62" bestFit="1" customWidth="1"/>
    <col min="15879" max="15879" width="9.140625" style="62"/>
    <col min="15880" max="15880" width="16.85546875" style="62" bestFit="1" customWidth="1"/>
    <col min="15881" max="16121" width="9.140625" style="62"/>
    <col min="16122" max="16122" width="12.5703125" style="62" customWidth="1"/>
    <col min="16123" max="16123" width="27.7109375" style="62" customWidth="1"/>
    <col min="16124" max="16124" width="15.28515625" style="62" bestFit="1" customWidth="1"/>
    <col min="16125" max="16125" width="5.7109375" style="62" customWidth="1"/>
    <col min="16126" max="16126" width="42.7109375" style="62" customWidth="1"/>
    <col min="16127" max="16127" width="17.7109375" style="62" customWidth="1"/>
    <col min="16128" max="16128" width="17.5703125" style="62" customWidth="1"/>
    <col min="16129" max="16129" width="9.140625" style="62"/>
    <col min="16130" max="16130" width="17.28515625" style="62" customWidth="1"/>
    <col min="16131" max="16131" width="13.42578125" style="62" customWidth="1"/>
    <col min="16132" max="16132" width="30.7109375" style="62" customWidth="1"/>
    <col min="16133" max="16133" width="19.42578125" style="62" customWidth="1"/>
    <col min="16134" max="16134" width="21.28515625" style="62" bestFit="1" customWidth="1"/>
    <col min="16135" max="16135" width="9.140625" style="62"/>
    <col min="16136" max="16136" width="16.85546875" style="62" bestFit="1" customWidth="1"/>
    <col min="16137" max="16384" width="9.140625" style="62"/>
  </cols>
  <sheetData>
    <row r="2" spans="2:6" x14ac:dyDescent="0.25">
      <c r="B2" s="309" t="s">
        <v>436</v>
      </c>
      <c r="C2" s="309"/>
      <c r="D2" s="309"/>
      <c r="E2" s="309"/>
      <c r="F2" s="309"/>
    </row>
    <row r="3" spans="2:6" ht="15.75" thickBot="1" x14ac:dyDescent="0.3">
      <c r="B3" s="98"/>
      <c r="C3" s="98"/>
      <c r="D3" s="98"/>
      <c r="E3" s="99"/>
      <c r="F3" s="98"/>
    </row>
    <row r="4" spans="2:6" ht="15.75" thickBot="1" x14ac:dyDescent="0.3">
      <c r="B4" s="100" t="s">
        <v>401</v>
      </c>
      <c r="C4" s="101"/>
      <c r="D4" s="101"/>
      <c r="E4" s="102" t="s">
        <v>402</v>
      </c>
      <c r="F4" s="103" t="s">
        <v>403</v>
      </c>
    </row>
    <row r="5" spans="2:6" x14ac:dyDescent="0.25">
      <c r="B5" s="310" t="s">
        <v>404</v>
      </c>
      <c r="C5" s="311"/>
      <c r="D5" s="311"/>
      <c r="E5" s="105">
        <v>67206.180000000008</v>
      </c>
      <c r="F5" s="106">
        <f>E5+'Saldos - 01-2025'!F5</f>
        <v>126575.28</v>
      </c>
    </row>
    <row r="6" spans="2:6" x14ac:dyDescent="0.25">
      <c r="B6" s="303" t="s">
        <v>405</v>
      </c>
      <c r="C6" s="304"/>
      <c r="D6" s="304"/>
      <c r="E6" s="107"/>
      <c r="F6" s="106">
        <f>E6+'Saldos - 01-2025'!F6</f>
        <v>1477881.77</v>
      </c>
    </row>
    <row r="7" spans="2:6" x14ac:dyDescent="0.25">
      <c r="B7" s="303" t="s">
        <v>406</v>
      </c>
      <c r="C7" s="304"/>
      <c r="D7" s="304"/>
      <c r="E7" s="107">
        <v>97471124.090000004</v>
      </c>
      <c r="F7" s="106">
        <f>E7+'Saldos - 01-2025'!F7</f>
        <v>171623790.06</v>
      </c>
    </row>
    <row r="8" spans="2:6" x14ac:dyDescent="0.25">
      <c r="B8" s="303" t="s">
        <v>407</v>
      </c>
      <c r="C8" s="304"/>
      <c r="D8" s="304"/>
      <c r="E8" s="107">
        <v>12205256.42</v>
      </c>
      <c r="F8" s="106">
        <f>E8+'Saldos - 01-2025'!F8</f>
        <v>29596941.090000004</v>
      </c>
    </row>
    <row r="9" spans="2:6" x14ac:dyDescent="0.25">
      <c r="B9" s="303" t="s">
        <v>408</v>
      </c>
      <c r="C9" s="304"/>
      <c r="D9" s="304"/>
      <c r="E9" s="107">
        <v>1721670.1900000002</v>
      </c>
      <c r="F9" s="106">
        <f>E9+'Saldos - 01-2025'!F9</f>
        <v>1756018.9300000002</v>
      </c>
    </row>
    <row r="10" spans="2:6" x14ac:dyDescent="0.25">
      <c r="B10" s="303" t="s">
        <v>409</v>
      </c>
      <c r="C10" s="304"/>
      <c r="D10" s="304"/>
      <c r="E10" s="107">
        <v>104850.78</v>
      </c>
      <c r="F10" s="106">
        <f>E10+'Saldos - 01-2025'!F10</f>
        <v>125706.44</v>
      </c>
    </row>
    <row r="11" spans="2:6" x14ac:dyDescent="0.25">
      <c r="B11" s="303" t="s">
        <v>410</v>
      </c>
      <c r="C11" s="304"/>
      <c r="D11" s="304"/>
      <c r="E11" s="107">
        <v>1324</v>
      </c>
      <c r="F11" s="106">
        <f>E11+'Saldos - 01-2025'!F11</f>
        <v>2776.04</v>
      </c>
    </row>
    <row r="12" spans="2:6" x14ac:dyDescent="0.25">
      <c r="B12" s="305" t="s">
        <v>411</v>
      </c>
      <c r="C12" s="306"/>
      <c r="D12" s="306"/>
      <c r="E12" s="109">
        <v>111.18</v>
      </c>
      <c r="F12" s="110">
        <f>E12+'Saldos - 01-2025'!F12</f>
        <v>111.18</v>
      </c>
    </row>
    <row r="13" spans="2:6" ht="15.75" thickBot="1" x14ac:dyDescent="0.3">
      <c r="B13" s="307" t="s">
        <v>412</v>
      </c>
      <c r="C13" s="308"/>
      <c r="D13" s="308"/>
      <c r="E13" s="112">
        <v>74165623.599999994</v>
      </c>
      <c r="F13" s="113">
        <f>E13+'Saldos - 01-2025'!F13</f>
        <v>124255573.88999999</v>
      </c>
    </row>
    <row r="14" spans="2:6" ht="15.75" thickBot="1" x14ac:dyDescent="0.3">
      <c r="B14" s="301" t="s">
        <v>413</v>
      </c>
      <c r="C14" s="302"/>
      <c r="D14" s="302"/>
      <c r="E14" s="102">
        <f>SUM(E5:E13)</f>
        <v>185737166.44</v>
      </c>
      <c r="F14" s="102">
        <f>SUM(F5:F13)</f>
        <v>328965374.68000001</v>
      </c>
    </row>
    <row r="15" spans="2:6" x14ac:dyDescent="0.25">
      <c r="B15" s="295" t="s">
        <v>414</v>
      </c>
      <c r="C15" s="296"/>
      <c r="D15" s="296"/>
      <c r="E15" s="114">
        <v>-42531.54</v>
      </c>
      <c r="F15" s="115">
        <f>E15+'Saldos - 01-2025'!F15</f>
        <v>-80103.360000000001</v>
      </c>
    </row>
    <row r="16" spans="2:6" x14ac:dyDescent="0.25">
      <c r="B16" s="297" t="s">
        <v>415</v>
      </c>
      <c r="C16" s="298"/>
      <c r="D16" s="298"/>
      <c r="E16" s="116">
        <v>-111.18</v>
      </c>
      <c r="F16" s="117">
        <f>E16+'Saldos - 01-2025'!F16</f>
        <v>-111.18</v>
      </c>
    </row>
    <row r="17" spans="2:8" x14ac:dyDescent="0.25">
      <c r="B17" s="299" t="s">
        <v>439</v>
      </c>
      <c r="C17" s="300"/>
      <c r="D17" s="300"/>
      <c r="E17" s="112">
        <v>-74165623.599999994</v>
      </c>
      <c r="F17" s="121">
        <f>E17+'Saldos - 01-2025'!F17</f>
        <v>-124255573.88999999</v>
      </c>
    </row>
    <row r="18" spans="2:8" ht="15.75" thickBot="1" x14ac:dyDescent="0.3">
      <c r="B18" s="269" t="s">
        <v>440</v>
      </c>
      <c r="C18" s="270"/>
      <c r="D18" s="270"/>
      <c r="E18" s="122">
        <v>0</v>
      </c>
      <c r="F18" s="123">
        <f>E18+'Saldos - 01-2025'!F18</f>
        <v>-164645.69</v>
      </c>
    </row>
    <row r="19" spans="2:8" ht="15.75" thickBot="1" x14ac:dyDescent="0.3">
      <c r="B19" s="301" t="s">
        <v>416</v>
      </c>
      <c r="C19" s="302"/>
      <c r="D19" s="302"/>
      <c r="E19" s="102">
        <f>SUM(E14:E18)</f>
        <v>111528900.12</v>
      </c>
      <c r="F19" s="124">
        <f>SUM(F14:F18)</f>
        <v>204464940.56</v>
      </c>
      <c r="G19" s="125"/>
      <c r="H19" s="94"/>
    </row>
    <row r="20" spans="2:8" ht="15.75" thickBot="1" x14ac:dyDescent="0.3">
      <c r="B20" s="126"/>
      <c r="D20" s="127"/>
      <c r="E20" s="128"/>
    </row>
    <row r="21" spans="2:8" ht="15.75" thickBot="1" x14ac:dyDescent="0.3">
      <c r="B21" s="293" t="s">
        <v>417</v>
      </c>
      <c r="C21" s="294"/>
      <c r="D21" s="294"/>
      <c r="E21" s="129" t="s">
        <v>402</v>
      </c>
      <c r="F21" s="130" t="s">
        <v>403</v>
      </c>
    </row>
    <row r="22" spans="2:8" x14ac:dyDescent="0.25">
      <c r="B22" s="295" t="s">
        <v>441</v>
      </c>
      <c r="C22" s="296"/>
      <c r="D22" s="296"/>
      <c r="E22" s="114">
        <v>42531.54</v>
      </c>
      <c r="F22" s="132">
        <f>E22+'Saldos - 01-2025'!F22</f>
        <v>80103.359999999986</v>
      </c>
    </row>
    <row r="23" spans="2:8" x14ac:dyDescent="0.25">
      <c r="B23" s="285" t="s">
        <v>442</v>
      </c>
      <c r="C23" s="286"/>
      <c r="D23" s="286"/>
      <c r="E23" s="111"/>
      <c r="F23" s="133">
        <f>E23+'Saldos - 01-2025'!F23</f>
        <v>0</v>
      </c>
    </row>
    <row r="24" spans="2:8" x14ac:dyDescent="0.25">
      <c r="B24" s="287" t="s">
        <v>438</v>
      </c>
      <c r="C24" s="288"/>
      <c r="D24" s="288"/>
      <c r="E24" s="134">
        <v>40814617.810000002</v>
      </c>
      <c r="F24" s="135">
        <f>E24+'Saldos - 01-2025'!F24</f>
        <v>40893717.219999999</v>
      </c>
    </row>
    <row r="25" spans="2:8" x14ac:dyDescent="0.25">
      <c r="B25" s="287" t="s">
        <v>433</v>
      </c>
      <c r="C25" s="288"/>
      <c r="D25" s="288"/>
      <c r="E25" s="134">
        <v>0</v>
      </c>
      <c r="F25" s="135">
        <f>E25+'Saldos - 01-2025'!F25</f>
        <v>34311367.489999995</v>
      </c>
    </row>
    <row r="26" spans="2:8" x14ac:dyDescent="0.25">
      <c r="B26" s="287" t="s">
        <v>447</v>
      </c>
      <c r="C26" s="288"/>
      <c r="D26" s="288"/>
      <c r="E26" s="134">
        <v>34175581.810000002</v>
      </c>
      <c r="F26" s="135">
        <f>E26</f>
        <v>34175581.810000002</v>
      </c>
    </row>
    <row r="27" spans="2:8" x14ac:dyDescent="0.25">
      <c r="B27" s="287" t="s">
        <v>448</v>
      </c>
      <c r="C27" s="288"/>
      <c r="D27" s="288"/>
      <c r="E27" s="134">
        <v>0</v>
      </c>
      <c r="F27" s="135">
        <f>E27+'Saldos - 01-2025'!F26</f>
        <v>15697875.6</v>
      </c>
    </row>
    <row r="28" spans="2:8" x14ac:dyDescent="0.25">
      <c r="B28" s="287" t="s">
        <v>449</v>
      </c>
      <c r="C28" s="288"/>
      <c r="D28" s="288"/>
      <c r="E28" s="134">
        <v>0</v>
      </c>
      <c r="F28" s="135">
        <f>E28+'Saldos - 01-2025'!F27</f>
        <v>164645.69</v>
      </c>
    </row>
    <row r="29" spans="2:8" x14ac:dyDescent="0.25">
      <c r="B29" s="287" t="s">
        <v>450</v>
      </c>
      <c r="C29" s="288"/>
      <c r="D29" s="288"/>
      <c r="E29" s="156">
        <v>667.56</v>
      </c>
      <c r="F29" s="135">
        <f>E29+'Saldos - 01-2025'!F28</f>
        <v>1335.12</v>
      </c>
    </row>
    <row r="30" spans="2:8" x14ac:dyDescent="0.25">
      <c r="B30" s="287" t="s">
        <v>452</v>
      </c>
      <c r="C30" s="288"/>
      <c r="D30" s="288"/>
      <c r="E30" s="156">
        <v>10029.56</v>
      </c>
      <c r="F30" s="135">
        <f>E30</f>
        <v>10029.56</v>
      </c>
    </row>
    <row r="31" spans="2:8" x14ac:dyDescent="0.25">
      <c r="B31" s="289" t="s">
        <v>451</v>
      </c>
      <c r="C31" s="290"/>
      <c r="D31" s="290"/>
      <c r="E31" s="136">
        <v>1831.28</v>
      </c>
      <c r="F31" s="137">
        <f>E31+'Saldos - 01-2025'!F29</f>
        <v>7459.99</v>
      </c>
    </row>
    <row r="32" spans="2:8" ht="15.75" thickBot="1" x14ac:dyDescent="0.3">
      <c r="B32" s="291" t="s">
        <v>444</v>
      </c>
      <c r="C32" s="292"/>
      <c r="D32" s="292"/>
      <c r="E32" s="138">
        <v>110691906.88</v>
      </c>
      <c r="F32" s="139">
        <f>E32+'Saldos - 01-2025'!F30</f>
        <v>203623258.84</v>
      </c>
    </row>
    <row r="33" spans="2:8" ht="15.75" thickBot="1" x14ac:dyDescent="0.3">
      <c r="B33" s="293" t="s">
        <v>418</v>
      </c>
      <c r="C33" s="294"/>
      <c r="D33" s="294"/>
      <c r="E33" s="129">
        <f>SUM(E22:E32)</f>
        <v>185737166.44</v>
      </c>
      <c r="F33" s="140">
        <f>SUM(F22:F32)</f>
        <v>328965374.68000001</v>
      </c>
      <c r="G33" s="125"/>
      <c r="H33" s="125"/>
    </row>
    <row r="34" spans="2:8" x14ac:dyDescent="0.25">
      <c r="B34" s="276" t="s">
        <v>419</v>
      </c>
      <c r="C34" s="277"/>
      <c r="D34" s="278"/>
      <c r="E34" s="114">
        <f>-E22</f>
        <v>-42531.54</v>
      </c>
      <c r="F34" s="141">
        <f>E34+'Saldos - 01-2025'!F32</f>
        <v>-80103.359999999986</v>
      </c>
    </row>
    <row r="35" spans="2:8" x14ac:dyDescent="0.25">
      <c r="B35" s="279" t="s">
        <v>420</v>
      </c>
      <c r="C35" s="280"/>
      <c r="D35" s="281"/>
      <c r="E35" s="120">
        <f>-E32</f>
        <v>-110691906.88</v>
      </c>
      <c r="F35" s="142">
        <f>E35+'Saldos - 01-2025'!F33</f>
        <v>-203623258.84</v>
      </c>
    </row>
    <row r="36" spans="2:8" x14ac:dyDescent="0.25">
      <c r="B36" s="269" t="s">
        <v>454</v>
      </c>
      <c r="C36" s="270"/>
      <c r="D36" s="270"/>
      <c r="E36" s="111">
        <v>-111.18</v>
      </c>
      <c r="F36" s="143">
        <f>E36+'Saldos - 01-2025'!F34</f>
        <v>-111.18</v>
      </c>
    </row>
    <row r="37" spans="2:8" x14ac:dyDescent="0.25">
      <c r="B37" s="282" t="s">
        <v>453</v>
      </c>
      <c r="C37" s="283"/>
      <c r="D37" s="284"/>
      <c r="E37" s="136">
        <f>-E31</f>
        <v>-1831.28</v>
      </c>
      <c r="F37" s="157">
        <f>E37+'Saldos - 01-2025'!F35</f>
        <v>-7459.99</v>
      </c>
    </row>
    <row r="38" spans="2:8" x14ac:dyDescent="0.25">
      <c r="B38" s="285" t="s">
        <v>423</v>
      </c>
      <c r="C38" s="286"/>
      <c r="D38" s="286"/>
      <c r="E38" s="118">
        <f>-E26</f>
        <v>-34175581.810000002</v>
      </c>
      <c r="F38" s="145">
        <f>E38</f>
        <v>-34175581.810000002</v>
      </c>
    </row>
    <row r="39" spans="2:8" x14ac:dyDescent="0.25">
      <c r="B39" s="285" t="s">
        <v>455</v>
      </c>
      <c r="C39" s="286"/>
      <c r="D39" s="286"/>
      <c r="E39" s="118">
        <v>0</v>
      </c>
      <c r="F39" s="145">
        <f>E39+'Saldos - 01-2025'!F38</f>
        <v>-164645.69</v>
      </c>
    </row>
    <row r="40" spans="2:8" x14ac:dyDescent="0.25">
      <c r="B40" s="285" t="s">
        <v>458</v>
      </c>
      <c r="C40" s="286"/>
      <c r="D40" s="286"/>
      <c r="E40" s="118">
        <f>-E30</f>
        <v>-10029.56</v>
      </c>
      <c r="F40" s="145">
        <f>E40</f>
        <v>-10029.56</v>
      </c>
    </row>
    <row r="41" spans="2:8" ht="15.75" customHeight="1" x14ac:dyDescent="0.25">
      <c r="B41" s="269" t="s">
        <v>456</v>
      </c>
      <c r="C41" s="270"/>
      <c r="D41" s="270"/>
      <c r="E41" s="118">
        <v>0</v>
      </c>
      <c r="F41" s="145">
        <f>(E41+'Saldos - 01-2025'!F37)</f>
        <v>13294.61</v>
      </c>
    </row>
    <row r="42" spans="2:8" x14ac:dyDescent="0.25">
      <c r="B42" s="269" t="s">
        <v>483</v>
      </c>
      <c r="C42" s="270"/>
      <c r="D42" s="270"/>
      <c r="E42" s="118">
        <v>-667.56</v>
      </c>
      <c r="F42" s="145">
        <f>E42</f>
        <v>-667.56</v>
      </c>
      <c r="H42" s="125"/>
    </row>
    <row r="43" spans="2:8" ht="15.75" thickBot="1" x14ac:dyDescent="0.3">
      <c r="B43" s="271" t="s">
        <v>424</v>
      </c>
      <c r="C43" s="271"/>
      <c r="D43" s="272"/>
      <c r="E43" s="147">
        <f>SUM(E33:E42)</f>
        <v>40814506.629999995</v>
      </c>
      <c r="F43" s="148">
        <f>SUM(F33:F42)</f>
        <v>90916811.299999982</v>
      </c>
      <c r="H43" s="125"/>
    </row>
    <row r="44" spans="2:8" x14ac:dyDescent="0.25">
      <c r="B44" s="126"/>
      <c r="D44" s="127"/>
      <c r="E44" s="149"/>
      <c r="F44" s="125"/>
    </row>
    <row r="45" spans="2:8" x14ac:dyDescent="0.25">
      <c r="B45" s="273" t="s">
        <v>425</v>
      </c>
      <c r="C45" s="274"/>
      <c r="D45" s="275"/>
      <c r="E45" s="150"/>
      <c r="F45" s="125"/>
    </row>
    <row r="46" spans="2:8" x14ac:dyDescent="0.25">
      <c r="B46" s="266" t="s">
        <v>426</v>
      </c>
      <c r="C46" s="267"/>
      <c r="D46" s="268"/>
      <c r="E46" s="151">
        <v>58872254.189999998</v>
      </c>
      <c r="F46" s="125"/>
    </row>
    <row r="47" spans="2:8" x14ac:dyDescent="0.25">
      <c r="B47" s="266" t="s">
        <v>427</v>
      </c>
      <c r="C47" s="267"/>
      <c r="D47" s="268"/>
      <c r="E47" s="152">
        <v>110691906.88</v>
      </c>
    </row>
    <row r="48" spans="2:8" x14ac:dyDescent="0.25">
      <c r="B48" s="266" t="s">
        <v>428</v>
      </c>
      <c r="C48" s="267"/>
      <c r="D48" s="268"/>
      <c r="E48" s="151">
        <v>74165623.599999994</v>
      </c>
    </row>
    <row r="49" spans="2:6" x14ac:dyDescent="0.25">
      <c r="B49" s="266" t="s">
        <v>429</v>
      </c>
      <c r="C49" s="267"/>
      <c r="D49" s="268"/>
      <c r="E49" s="151">
        <v>649670.6</v>
      </c>
      <c r="F49" s="96"/>
    </row>
    <row r="50" spans="2:6" x14ac:dyDescent="0.25">
      <c r="B50" s="266" t="s">
        <v>430</v>
      </c>
      <c r="C50" s="267"/>
      <c r="D50" s="268"/>
      <c r="E50" s="153">
        <f>E46+E47-E48+E49</f>
        <v>96048208.069999993</v>
      </c>
      <c r="F50" s="125"/>
    </row>
    <row r="51" spans="2:6" x14ac:dyDescent="0.25">
      <c r="B51" s="154"/>
      <c r="C51" s="95"/>
      <c r="D51" s="95"/>
      <c r="E51" s="155"/>
    </row>
  </sheetData>
  <mergeCells count="45">
    <mergeCell ref="B9:D9"/>
    <mergeCell ref="B2:F2"/>
    <mergeCell ref="B5:D5"/>
    <mergeCell ref="B6:D6"/>
    <mergeCell ref="B7:D7"/>
    <mergeCell ref="B8:D8"/>
    <mergeCell ref="B10:D10"/>
    <mergeCell ref="B11:D11"/>
    <mergeCell ref="B12:D12"/>
    <mergeCell ref="B13:D13"/>
    <mergeCell ref="B14:D14"/>
    <mergeCell ref="B27:D27"/>
    <mergeCell ref="B15:D15"/>
    <mergeCell ref="B16:D16"/>
    <mergeCell ref="B17:D17"/>
    <mergeCell ref="B18:D18"/>
    <mergeCell ref="B19:D19"/>
    <mergeCell ref="B21:D21"/>
    <mergeCell ref="B22:D22"/>
    <mergeCell ref="B23:D23"/>
    <mergeCell ref="B24:D24"/>
    <mergeCell ref="B25:D25"/>
    <mergeCell ref="B38:D38"/>
    <mergeCell ref="B28:D28"/>
    <mergeCell ref="B29:D29"/>
    <mergeCell ref="B31:D31"/>
    <mergeCell ref="B32:D32"/>
    <mergeCell ref="B33:D33"/>
    <mergeCell ref="B34:D34"/>
    <mergeCell ref="B48:D48"/>
    <mergeCell ref="B49:D49"/>
    <mergeCell ref="B50:D50"/>
    <mergeCell ref="B26:D26"/>
    <mergeCell ref="B30:D30"/>
    <mergeCell ref="B39:D39"/>
    <mergeCell ref="B40:D40"/>
    <mergeCell ref="B41:D41"/>
    <mergeCell ref="B42:D42"/>
    <mergeCell ref="B43:D43"/>
    <mergeCell ref="B45:D45"/>
    <mergeCell ref="B46:D46"/>
    <mergeCell ref="B47:D47"/>
    <mergeCell ref="B35:D35"/>
    <mergeCell ref="B36:D36"/>
    <mergeCell ref="B37:D37"/>
  </mergeCells>
  <pageMargins left="0.511811024" right="0.511811024" top="0.78740157499999996" bottom="0.78740157499999996" header="0.31496062000000002" footer="0.31496062000000002"/>
  <pageSetup paperSize="9" orientation="landscape" r:id="rId1"/>
  <ignoredErrors>
    <ignoredError sqref="F41 F39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26073-B04D-42B9-9D95-4F3526A36797}">
  <sheetPr>
    <pageSetUpPr fitToPage="1"/>
  </sheetPr>
  <dimension ref="C2:L43"/>
  <sheetViews>
    <sheetView workbookViewId="0">
      <selection activeCell="I22" sqref="I22"/>
    </sheetView>
  </sheetViews>
  <sheetFormatPr defaultRowHeight="15" x14ac:dyDescent="0.25"/>
  <cols>
    <col min="1" max="1" width="1.42578125" style="62" customWidth="1"/>
    <col min="2" max="2" width="1.85546875" style="62" customWidth="1"/>
    <col min="3" max="3" width="59.85546875" style="62" customWidth="1"/>
    <col min="4" max="4" width="18" style="159" bestFit="1" customWidth="1"/>
    <col min="5" max="5" width="14.5703125" style="62" hidden="1" customWidth="1"/>
    <col min="6" max="6" width="0" style="62" hidden="1" customWidth="1"/>
    <col min="7" max="7" width="16.85546875" style="62" hidden="1" customWidth="1"/>
    <col min="8" max="8" width="2.140625" style="62" customWidth="1"/>
    <col min="9" max="9" width="18" style="62" bestFit="1" customWidth="1"/>
    <col min="10" max="10" width="9.140625" style="62"/>
    <col min="11" max="11" width="14.28515625" style="62" bestFit="1" customWidth="1"/>
    <col min="12" max="12" width="20.85546875" style="62" customWidth="1"/>
    <col min="13" max="256" width="9.140625" style="62"/>
    <col min="257" max="257" width="1.42578125" style="62" customWidth="1"/>
    <col min="258" max="258" width="1.85546875" style="62" customWidth="1"/>
    <col min="259" max="259" width="59.85546875" style="62" customWidth="1"/>
    <col min="260" max="260" width="18" style="62" bestFit="1" customWidth="1"/>
    <col min="261" max="263" width="0" style="62" hidden="1" customWidth="1"/>
    <col min="264" max="264" width="2.140625" style="62" customWidth="1"/>
    <col min="265" max="265" width="18" style="62" bestFit="1" customWidth="1"/>
    <col min="266" max="512" width="9.140625" style="62"/>
    <col min="513" max="513" width="1.42578125" style="62" customWidth="1"/>
    <col min="514" max="514" width="1.85546875" style="62" customWidth="1"/>
    <col min="515" max="515" width="59.85546875" style="62" customWidth="1"/>
    <col min="516" max="516" width="18" style="62" bestFit="1" customWidth="1"/>
    <col min="517" max="519" width="0" style="62" hidden="1" customWidth="1"/>
    <col min="520" max="520" width="2.140625" style="62" customWidth="1"/>
    <col min="521" max="521" width="18" style="62" bestFit="1" customWidth="1"/>
    <col min="522" max="768" width="9.140625" style="62"/>
    <col min="769" max="769" width="1.42578125" style="62" customWidth="1"/>
    <col min="770" max="770" width="1.85546875" style="62" customWidth="1"/>
    <col min="771" max="771" width="59.85546875" style="62" customWidth="1"/>
    <col min="772" max="772" width="18" style="62" bestFit="1" customWidth="1"/>
    <col min="773" max="775" width="0" style="62" hidden="1" customWidth="1"/>
    <col min="776" max="776" width="2.140625" style="62" customWidth="1"/>
    <col min="777" max="777" width="18" style="62" bestFit="1" customWidth="1"/>
    <col min="778" max="1024" width="9.140625" style="62"/>
    <col min="1025" max="1025" width="1.42578125" style="62" customWidth="1"/>
    <col min="1026" max="1026" width="1.85546875" style="62" customWidth="1"/>
    <col min="1027" max="1027" width="59.85546875" style="62" customWidth="1"/>
    <col min="1028" max="1028" width="18" style="62" bestFit="1" customWidth="1"/>
    <col min="1029" max="1031" width="0" style="62" hidden="1" customWidth="1"/>
    <col min="1032" max="1032" width="2.140625" style="62" customWidth="1"/>
    <col min="1033" max="1033" width="18" style="62" bestFit="1" customWidth="1"/>
    <col min="1034" max="1280" width="9.140625" style="62"/>
    <col min="1281" max="1281" width="1.42578125" style="62" customWidth="1"/>
    <col min="1282" max="1282" width="1.85546875" style="62" customWidth="1"/>
    <col min="1283" max="1283" width="59.85546875" style="62" customWidth="1"/>
    <col min="1284" max="1284" width="18" style="62" bestFit="1" customWidth="1"/>
    <col min="1285" max="1287" width="0" style="62" hidden="1" customWidth="1"/>
    <col min="1288" max="1288" width="2.140625" style="62" customWidth="1"/>
    <col min="1289" max="1289" width="18" style="62" bestFit="1" customWidth="1"/>
    <col min="1290" max="1536" width="9.140625" style="62"/>
    <col min="1537" max="1537" width="1.42578125" style="62" customWidth="1"/>
    <col min="1538" max="1538" width="1.85546875" style="62" customWidth="1"/>
    <col min="1539" max="1539" width="59.85546875" style="62" customWidth="1"/>
    <col min="1540" max="1540" width="18" style="62" bestFit="1" customWidth="1"/>
    <col min="1541" max="1543" width="0" style="62" hidden="1" customWidth="1"/>
    <col min="1544" max="1544" width="2.140625" style="62" customWidth="1"/>
    <col min="1545" max="1545" width="18" style="62" bestFit="1" customWidth="1"/>
    <col min="1546" max="1792" width="9.140625" style="62"/>
    <col min="1793" max="1793" width="1.42578125" style="62" customWidth="1"/>
    <col min="1794" max="1794" width="1.85546875" style="62" customWidth="1"/>
    <col min="1795" max="1795" width="59.85546875" style="62" customWidth="1"/>
    <col min="1796" max="1796" width="18" style="62" bestFit="1" customWidth="1"/>
    <col min="1797" max="1799" width="0" style="62" hidden="1" customWidth="1"/>
    <col min="1800" max="1800" width="2.140625" style="62" customWidth="1"/>
    <col min="1801" max="1801" width="18" style="62" bestFit="1" customWidth="1"/>
    <col min="1802" max="2048" width="9.140625" style="62"/>
    <col min="2049" max="2049" width="1.42578125" style="62" customWidth="1"/>
    <col min="2050" max="2050" width="1.85546875" style="62" customWidth="1"/>
    <col min="2051" max="2051" width="59.85546875" style="62" customWidth="1"/>
    <col min="2052" max="2052" width="18" style="62" bestFit="1" customWidth="1"/>
    <col min="2053" max="2055" width="0" style="62" hidden="1" customWidth="1"/>
    <col min="2056" max="2056" width="2.140625" style="62" customWidth="1"/>
    <col min="2057" max="2057" width="18" style="62" bestFit="1" customWidth="1"/>
    <col min="2058" max="2304" width="9.140625" style="62"/>
    <col min="2305" max="2305" width="1.42578125" style="62" customWidth="1"/>
    <col min="2306" max="2306" width="1.85546875" style="62" customWidth="1"/>
    <col min="2307" max="2307" width="59.85546875" style="62" customWidth="1"/>
    <col min="2308" max="2308" width="18" style="62" bestFit="1" customWidth="1"/>
    <col min="2309" max="2311" width="0" style="62" hidden="1" customWidth="1"/>
    <col min="2312" max="2312" width="2.140625" style="62" customWidth="1"/>
    <col min="2313" max="2313" width="18" style="62" bestFit="1" customWidth="1"/>
    <col min="2314" max="2560" width="9.140625" style="62"/>
    <col min="2561" max="2561" width="1.42578125" style="62" customWidth="1"/>
    <col min="2562" max="2562" width="1.85546875" style="62" customWidth="1"/>
    <col min="2563" max="2563" width="59.85546875" style="62" customWidth="1"/>
    <col min="2564" max="2564" width="18" style="62" bestFit="1" customWidth="1"/>
    <col min="2565" max="2567" width="0" style="62" hidden="1" customWidth="1"/>
    <col min="2568" max="2568" width="2.140625" style="62" customWidth="1"/>
    <col min="2569" max="2569" width="18" style="62" bestFit="1" customWidth="1"/>
    <col min="2570" max="2816" width="9.140625" style="62"/>
    <col min="2817" max="2817" width="1.42578125" style="62" customWidth="1"/>
    <col min="2818" max="2818" width="1.85546875" style="62" customWidth="1"/>
    <col min="2819" max="2819" width="59.85546875" style="62" customWidth="1"/>
    <col min="2820" max="2820" width="18" style="62" bestFit="1" customWidth="1"/>
    <col min="2821" max="2823" width="0" style="62" hidden="1" customWidth="1"/>
    <col min="2824" max="2824" width="2.140625" style="62" customWidth="1"/>
    <col min="2825" max="2825" width="18" style="62" bestFit="1" customWidth="1"/>
    <col min="2826" max="3072" width="9.140625" style="62"/>
    <col min="3073" max="3073" width="1.42578125" style="62" customWidth="1"/>
    <col min="3074" max="3074" width="1.85546875" style="62" customWidth="1"/>
    <col min="3075" max="3075" width="59.85546875" style="62" customWidth="1"/>
    <col min="3076" max="3076" width="18" style="62" bestFit="1" customWidth="1"/>
    <col min="3077" max="3079" width="0" style="62" hidden="1" customWidth="1"/>
    <col min="3080" max="3080" width="2.140625" style="62" customWidth="1"/>
    <col min="3081" max="3081" width="18" style="62" bestFit="1" customWidth="1"/>
    <col min="3082" max="3328" width="9.140625" style="62"/>
    <col min="3329" max="3329" width="1.42578125" style="62" customWidth="1"/>
    <col min="3330" max="3330" width="1.85546875" style="62" customWidth="1"/>
    <col min="3331" max="3331" width="59.85546875" style="62" customWidth="1"/>
    <col min="3332" max="3332" width="18" style="62" bestFit="1" customWidth="1"/>
    <col min="3333" max="3335" width="0" style="62" hidden="1" customWidth="1"/>
    <col min="3336" max="3336" width="2.140625" style="62" customWidth="1"/>
    <col min="3337" max="3337" width="18" style="62" bestFit="1" customWidth="1"/>
    <col min="3338" max="3584" width="9.140625" style="62"/>
    <col min="3585" max="3585" width="1.42578125" style="62" customWidth="1"/>
    <col min="3586" max="3586" width="1.85546875" style="62" customWidth="1"/>
    <col min="3587" max="3587" width="59.85546875" style="62" customWidth="1"/>
    <col min="3588" max="3588" width="18" style="62" bestFit="1" customWidth="1"/>
    <col min="3589" max="3591" width="0" style="62" hidden="1" customWidth="1"/>
    <col min="3592" max="3592" width="2.140625" style="62" customWidth="1"/>
    <col min="3593" max="3593" width="18" style="62" bestFit="1" customWidth="1"/>
    <col min="3594" max="3840" width="9.140625" style="62"/>
    <col min="3841" max="3841" width="1.42578125" style="62" customWidth="1"/>
    <col min="3842" max="3842" width="1.85546875" style="62" customWidth="1"/>
    <col min="3843" max="3843" width="59.85546875" style="62" customWidth="1"/>
    <col min="3844" max="3844" width="18" style="62" bestFit="1" customWidth="1"/>
    <col min="3845" max="3847" width="0" style="62" hidden="1" customWidth="1"/>
    <col min="3848" max="3848" width="2.140625" style="62" customWidth="1"/>
    <col min="3849" max="3849" width="18" style="62" bestFit="1" customWidth="1"/>
    <col min="3850" max="4096" width="9.140625" style="62"/>
    <col min="4097" max="4097" width="1.42578125" style="62" customWidth="1"/>
    <col min="4098" max="4098" width="1.85546875" style="62" customWidth="1"/>
    <col min="4099" max="4099" width="59.85546875" style="62" customWidth="1"/>
    <col min="4100" max="4100" width="18" style="62" bestFit="1" customWidth="1"/>
    <col min="4101" max="4103" width="0" style="62" hidden="1" customWidth="1"/>
    <col min="4104" max="4104" width="2.140625" style="62" customWidth="1"/>
    <col min="4105" max="4105" width="18" style="62" bestFit="1" customWidth="1"/>
    <col min="4106" max="4352" width="9.140625" style="62"/>
    <col min="4353" max="4353" width="1.42578125" style="62" customWidth="1"/>
    <col min="4354" max="4354" width="1.85546875" style="62" customWidth="1"/>
    <col min="4355" max="4355" width="59.85546875" style="62" customWidth="1"/>
    <col min="4356" max="4356" width="18" style="62" bestFit="1" customWidth="1"/>
    <col min="4357" max="4359" width="0" style="62" hidden="1" customWidth="1"/>
    <col min="4360" max="4360" width="2.140625" style="62" customWidth="1"/>
    <col min="4361" max="4361" width="18" style="62" bestFit="1" customWidth="1"/>
    <col min="4362" max="4608" width="9.140625" style="62"/>
    <col min="4609" max="4609" width="1.42578125" style="62" customWidth="1"/>
    <col min="4610" max="4610" width="1.85546875" style="62" customWidth="1"/>
    <col min="4611" max="4611" width="59.85546875" style="62" customWidth="1"/>
    <col min="4612" max="4612" width="18" style="62" bestFit="1" customWidth="1"/>
    <col min="4613" max="4615" width="0" style="62" hidden="1" customWidth="1"/>
    <col min="4616" max="4616" width="2.140625" style="62" customWidth="1"/>
    <col min="4617" max="4617" width="18" style="62" bestFit="1" customWidth="1"/>
    <col min="4618" max="4864" width="9.140625" style="62"/>
    <col min="4865" max="4865" width="1.42578125" style="62" customWidth="1"/>
    <col min="4866" max="4866" width="1.85546875" style="62" customWidth="1"/>
    <col min="4867" max="4867" width="59.85546875" style="62" customWidth="1"/>
    <col min="4868" max="4868" width="18" style="62" bestFit="1" customWidth="1"/>
    <col min="4869" max="4871" width="0" style="62" hidden="1" customWidth="1"/>
    <col min="4872" max="4872" width="2.140625" style="62" customWidth="1"/>
    <col min="4873" max="4873" width="18" style="62" bestFit="1" customWidth="1"/>
    <col min="4874" max="5120" width="9.140625" style="62"/>
    <col min="5121" max="5121" width="1.42578125" style="62" customWidth="1"/>
    <col min="5122" max="5122" width="1.85546875" style="62" customWidth="1"/>
    <col min="5123" max="5123" width="59.85546875" style="62" customWidth="1"/>
    <col min="5124" max="5124" width="18" style="62" bestFit="1" customWidth="1"/>
    <col min="5125" max="5127" width="0" style="62" hidden="1" customWidth="1"/>
    <col min="5128" max="5128" width="2.140625" style="62" customWidth="1"/>
    <col min="5129" max="5129" width="18" style="62" bestFit="1" customWidth="1"/>
    <col min="5130" max="5376" width="9.140625" style="62"/>
    <col min="5377" max="5377" width="1.42578125" style="62" customWidth="1"/>
    <col min="5378" max="5378" width="1.85546875" style="62" customWidth="1"/>
    <col min="5379" max="5379" width="59.85546875" style="62" customWidth="1"/>
    <col min="5380" max="5380" width="18" style="62" bestFit="1" customWidth="1"/>
    <col min="5381" max="5383" width="0" style="62" hidden="1" customWidth="1"/>
    <col min="5384" max="5384" width="2.140625" style="62" customWidth="1"/>
    <col min="5385" max="5385" width="18" style="62" bestFit="1" customWidth="1"/>
    <col min="5386" max="5632" width="9.140625" style="62"/>
    <col min="5633" max="5633" width="1.42578125" style="62" customWidth="1"/>
    <col min="5634" max="5634" width="1.85546875" style="62" customWidth="1"/>
    <col min="5635" max="5635" width="59.85546875" style="62" customWidth="1"/>
    <col min="5636" max="5636" width="18" style="62" bestFit="1" customWidth="1"/>
    <col min="5637" max="5639" width="0" style="62" hidden="1" customWidth="1"/>
    <col min="5640" max="5640" width="2.140625" style="62" customWidth="1"/>
    <col min="5641" max="5641" width="18" style="62" bestFit="1" customWidth="1"/>
    <col min="5642" max="5888" width="9.140625" style="62"/>
    <col min="5889" max="5889" width="1.42578125" style="62" customWidth="1"/>
    <col min="5890" max="5890" width="1.85546875" style="62" customWidth="1"/>
    <col min="5891" max="5891" width="59.85546875" style="62" customWidth="1"/>
    <col min="5892" max="5892" width="18" style="62" bestFit="1" customWidth="1"/>
    <col min="5893" max="5895" width="0" style="62" hidden="1" customWidth="1"/>
    <col min="5896" max="5896" width="2.140625" style="62" customWidth="1"/>
    <col min="5897" max="5897" width="18" style="62" bestFit="1" customWidth="1"/>
    <col min="5898" max="6144" width="9.140625" style="62"/>
    <col min="6145" max="6145" width="1.42578125" style="62" customWidth="1"/>
    <col min="6146" max="6146" width="1.85546875" style="62" customWidth="1"/>
    <col min="6147" max="6147" width="59.85546875" style="62" customWidth="1"/>
    <col min="6148" max="6148" width="18" style="62" bestFit="1" customWidth="1"/>
    <col min="6149" max="6151" width="0" style="62" hidden="1" customWidth="1"/>
    <col min="6152" max="6152" width="2.140625" style="62" customWidth="1"/>
    <col min="6153" max="6153" width="18" style="62" bestFit="1" customWidth="1"/>
    <col min="6154" max="6400" width="9.140625" style="62"/>
    <col min="6401" max="6401" width="1.42578125" style="62" customWidth="1"/>
    <col min="6402" max="6402" width="1.85546875" style="62" customWidth="1"/>
    <col min="6403" max="6403" width="59.85546875" style="62" customWidth="1"/>
    <col min="6404" max="6404" width="18" style="62" bestFit="1" customWidth="1"/>
    <col min="6405" max="6407" width="0" style="62" hidden="1" customWidth="1"/>
    <col min="6408" max="6408" width="2.140625" style="62" customWidth="1"/>
    <col min="6409" max="6409" width="18" style="62" bestFit="1" customWidth="1"/>
    <col min="6410" max="6656" width="9.140625" style="62"/>
    <col min="6657" max="6657" width="1.42578125" style="62" customWidth="1"/>
    <col min="6658" max="6658" width="1.85546875" style="62" customWidth="1"/>
    <col min="6659" max="6659" width="59.85546875" style="62" customWidth="1"/>
    <col min="6660" max="6660" width="18" style="62" bestFit="1" customWidth="1"/>
    <col min="6661" max="6663" width="0" style="62" hidden="1" customWidth="1"/>
    <col min="6664" max="6664" width="2.140625" style="62" customWidth="1"/>
    <col min="6665" max="6665" width="18" style="62" bestFit="1" customWidth="1"/>
    <col min="6666" max="6912" width="9.140625" style="62"/>
    <col min="6913" max="6913" width="1.42578125" style="62" customWidth="1"/>
    <col min="6914" max="6914" width="1.85546875" style="62" customWidth="1"/>
    <col min="6915" max="6915" width="59.85546875" style="62" customWidth="1"/>
    <col min="6916" max="6916" width="18" style="62" bestFit="1" customWidth="1"/>
    <col min="6917" max="6919" width="0" style="62" hidden="1" customWidth="1"/>
    <col min="6920" max="6920" width="2.140625" style="62" customWidth="1"/>
    <col min="6921" max="6921" width="18" style="62" bestFit="1" customWidth="1"/>
    <col min="6922" max="7168" width="9.140625" style="62"/>
    <col min="7169" max="7169" width="1.42578125" style="62" customWidth="1"/>
    <col min="7170" max="7170" width="1.85546875" style="62" customWidth="1"/>
    <col min="7171" max="7171" width="59.85546875" style="62" customWidth="1"/>
    <col min="7172" max="7172" width="18" style="62" bestFit="1" customWidth="1"/>
    <col min="7173" max="7175" width="0" style="62" hidden="1" customWidth="1"/>
    <col min="7176" max="7176" width="2.140625" style="62" customWidth="1"/>
    <col min="7177" max="7177" width="18" style="62" bestFit="1" customWidth="1"/>
    <col min="7178" max="7424" width="9.140625" style="62"/>
    <col min="7425" max="7425" width="1.42578125" style="62" customWidth="1"/>
    <col min="7426" max="7426" width="1.85546875" style="62" customWidth="1"/>
    <col min="7427" max="7427" width="59.85546875" style="62" customWidth="1"/>
    <col min="7428" max="7428" width="18" style="62" bestFit="1" customWidth="1"/>
    <col min="7429" max="7431" width="0" style="62" hidden="1" customWidth="1"/>
    <col min="7432" max="7432" width="2.140625" style="62" customWidth="1"/>
    <col min="7433" max="7433" width="18" style="62" bestFit="1" customWidth="1"/>
    <col min="7434" max="7680" width="9.140625" style="62"/>
    <col min="7681" max="7681" width="1.42578125" style="62" customWidth="1"/>
    <col min="7682" max="7682" width="1.85546875" style="62" customWidth="1"/>
    <col min="7683" max="7683" width="59.85546875" style="62" customWidth="1"/>
    <col min="7684" max="7684" width="18" style="62" bestFit="1" customWidth="1"/>
    <col min="7685" max="7687" width="0" style="62" hidden="1" customWidth="1"/>
    <col min="7688" max="7688" width="2.140625" style="62" customWidth="1"/>
    <col min="7689" max="7689" width="18" style="62" bestFit="1" customWidth="1"/>
    <col min="7690" max="7936" width="9.140625" style="62"/>
    <col min="7937" max="7937" width="1.42578125" style="62" customWidth="1"/>
    <col min="7938" max="7938" width="1.85546875" style="62" customWidth="1"/>
    <col min="7939" max="7939" width="59.85546875" style="62" customWidth="1"/>
    <col min="7940" max="7940" width="18" style="62" bestFit="1" customWidth="1"/>
    <col min="7941" max="7943" width="0" style="62" hidden="1" customWidth="1"/>
    <col min="7944" max="7944" width="2.140625" style="62" customWidth="1"/>
    <col min="7945" max="7945" width="18" style="62" bestFit="1" customWidth="1"/>
    <col min="7946" max="8192" width="9.140625" style="62"/>
    <col min="8193" max="8193" width="1.42578125" style="62" customWidth="1"/>
    <col min="8194" max="8194" width="1.85546875" style="62" customWidth="1"/>
    <col min="8195" max="8195" width="59.85546875" style="62" customWidth="1"/>
    <col min="8196" max="8196" width="18" style="62" bestFit="1" customWidth="1"/>
    <col min="8197" max="8199" width="0" style="62" hidden="1" customWidth="1"/>
    <col min="8200" max="8200" width="2.140625" style="62" customWidth="1"/>
    <col min="8201" max="8201" width="18" style="62" bestFit="1" customWidth="1"/>
    <col min="8202" max="8448" width="9.140625" style="62"/>
    <col min="8449" max="8449" width="1.42578125" style="62" customWidth="1"/>
    <col min="8450" max="8450" width="1.85546875" style="62" customWidth="1"/>
    <col min="8451" max="8451" width="59.85546875" style="62" customWidth="1"/>
    <col min="8452" max="8452" width="18" style="62" bestFit="1" customWidth="1"/>
    <col min="8453" max="8455" width="0" style="62" hidden="1" customWidth="1"/>
    <col min="8456" max="8456" width="2.140625" style="62" customWidth="1"/>
    <col min="8457" max="8457" width="18" style="62" bestFit="1" customWidth="1"/>
    <col min="8458" max="8704" width="9.140625" style="62"/>
    <col min="8705" max="8705" width="1.42578125" style="62" customWidth="1"/>
    <col min="8706" max="8706" width="1.85546875" style="62" customWidth="1"/>
    <col min="8707" max="8707" width="59.85546875" style="62" customWidth="1"/>
    <col min="8708" max="8708" width="18" style="62" bestFit="1" customWidth="1"/>
    <col min="8709" max="8711" width="0" style="62" hidden="1" customWidth="1"/>
    <col min="8712" max="8712" width="2.140625" style="62" customWidth="1"/>
    <col min="8713" max="8713" width="18" style="62" bestFit="1" customWidth="1"/>
    <col min="8714" max="8960" width="9.140625" style="62"/>
    <col min="8961" max="8961" width="1.42578125" style="62" customWidth="1"/>
    <col min="8962" max="8962" width="1.85546875" style="62" customWidth="1"/>
    <col min="8963" max="8963" width="59.85546875" style="62" customWidth="1"/>
    <col min="8964" max="8964" width="18" style="62" bestFit="1" customWidth="1"/>
    <col min="8965" max="8967" width="0" style="62" hidden="1" customWidth="1"/>
    <col min="8968" max="8968" width="2.140625" style="62" customWidth="1"/>
    <col min="8969" max="8969" width="18" style="62" bestFit="1" customWidth="1"/>
    <col min="8970" max="9216" width="9.140625" style="62"/>
    <col min="9217" max="9217" width="1.42578125" style="62" customWidth="1"/>
    <col min="9218" max="9218" width="1.85546875" style="62" customWidth="1"/>
    <col min="9219" max="9219" width="59.85546875" style="62" customWidth="1"/>
    <col min="9220" max="9220" width="18" style="62" bestFit="1" customWidth="1"/>
    <col min="9221" max="9223" width="0" style="62" hidden="1" customWidth="1"/>
    <col min="9224" max="9224" width="2.140625" style="62" customWidth="1"/>
    <col min="9225" max="9225" width="18" style="62" bestFit="1" customWidth="1"/>
    <col min="9226" max="9472" width="9.140625" style="62"/>
    <col min="9473" max="9473" width="1.42578125" style="62" customWidth="1"/>
    <col min="9474" max="9474" width="1.85546875" style="62" customWidth="1"/>
    <col min="9475" max="9475" width="59.85546875" style="62" customWidth="1"/>
    <col min="9476" max="9476" width="18" style="62" bestFit="1" customWidth="1"/>
    <col min="9477" max="9479" width="0" style="62" hidden="1" customWidth="1"/>
    <col min="9480" max="9480" width="2.140625" style="62" customWidth="1"/>
    <col min="9481" max="9481" width="18" style="62" bestFit="1" customWidth="1"/>
    <col min="9482" max="9728" width="9.140625" style="62"/>
    <col min="9729" max="9729" width="1.42578125" style="62" customWidth="1"/>
    <col min="9730" max="9730" width="1.85546875" style="62" customWidth="1"/>
    <col min="9731" max="9731" width="59.85546875" style="62" customWidth="1"/>
    <col min="9732" max="9732" width="18" style="62" bestFit="1" customWidth="1"/>
    <col min="9733" max="9735" width="0" style="62" hidden="1" customWidth="1"/>
    <col min="9736" max="9736" width="2.140625" style="62" customWidth="1"/>
    <col min="9737" max="9737" width="18" style="62" bestFit="1" customWidth="1"/>
    <col min="9738" max="9984" width="9.140625" style="62"/>
    <col min="9985" max="9985" width="1.42578125" style="62" customWidth="1"/>
    <col min="9986" max="9986" width="1.85546875" style="62" customWidth="1"/>
    <col min="9987" max="9987" width="59.85546875" style="62" customWidth="1"/>
    <col min="9988" max="9988" width="18" style="62" bestFit="1" customWidth="1"/>
    <col min="9989" max="9991" width="0" style="62" hidden="1" customWidth="1"/>
    <col min="9992" max="9992" width="2.140625" style="62" customWidth="1"/>
    <col min="9993" max="9993" width="18" style="62" bestFit="1" customWidth="1"/>
    <col min="9994" max="10240" width="9.140625" style="62"/>
    <col min="10241" max="10241" width="1.42578125" style="62" customWidth="1"/>
    <col min="10242" max="10242" width="1.85546875" style="62" customWidth="1"/>
    <col min="10243" max="10243" width="59.85546875" style="62" customWidth="1"/>
    <col min="10244" max="10244" width="18" style="62" bestFit="1" customWidth="1"/>
    <col min="10245" max="10247" width="0" style="62" hidden="1" customWidth="1"/>
    <col min="10248" max="10248" width="2.140625" style="62" customWidth="1"/>
    <col min="10249" max="10249" width="18" style="62" bestFit="1" customWidth="1"/>
    <col min="10250" max="10496" width="9.140625" style="62"/>
    <col min="10497" max="10497" width="1.42578125" style="62" customWidth="1"/>
    <col min="10498" max="10498" width="1.85546875" style="62" customWidth="1"/>
    <col min="10499" max="10499" width="59.85546875" style="62" customWidth="1"/>
    <col min="10500" max="10500" width="18" style="62" bestFit="1" customWidth="1"/>
    <col min="10501" max="10503" width="0" style="62" hidden="1" customWidth="1"/>
    <col min="10504" max="10504" width="2.140625" style="62" customWidth="1"/>
    <col min="10505" max="10505" width="18" style="62" bestFit="1" customWidth="1"/>
    <col min="10506" max="10752" width="9.140625" style="62"/>
    <col min="10753" max="10753" width="1.42578125" style="62" customWidth="1"/>
    <col min="10754" max="10754" width="1.85546875" style="62" customWidth="1"/>
    <col min="10755" max="10755" width="59.85546875" style="62" customWidth="1"/>
    <col min="10756" max="10756" width="18" style="62" bestFit="1" customWidth="1"/>
    <col min="10757" max="10759" width="0" style="62" hidden="1" customWidth="1"/>
    <col min="10760" max="10760" width="2.140625" style="62" customWidth="1"/>
    <col min="10761" max="10761" width="18" style="62" bestFit="1" customWidth="1"/>
    <col min="10762" max="11008" width="9.140625" style="62"/>
    <col min="11009" max="11009" width="1.42578125" style="62" customWidth="1"/>
    <col min="11010" max="11010" width="1.85546875" style="62" customWidth="1"/>
    <col min="11011" max="11011" width="59.85546875" style="62" customWidth="1"/>
    <col min="11012" max="11012" width="18" style="62" bestFit="1" customWidth="1"/>
    <col min="11013" max="11015" width="0" style="62" hidden="1" customWidth="1"/>
    <col min="11016" max="11016" width="2.140625" style="62" customWidth="1"/>
    <col min="11017" max="11017" width="18" style="62" bestFit="1" customWidth="1"/>
    <col min="11018" max="11264" width="9.140625" style="62"/>
    <col min="11265" max="11265" width="1.42578125" style="62" customWidth="1"/>
    <col min="11266" max="11266" width="1.85546875" style="62" customWidth="1"/>
    <col min="11267" max="11267" width="59.85546875" style="62" customWidth="1"/>
    <col min="11268" max="11268" width="18" style="62" bestFit="1" customWidth="1"/>
    <col min="11269" max="11271" width="0" style="62" hidden="1" customWidth="1"/>
    <col min="11272" max="11272" width="2.140625" style="62" customWidth="1"/>
    <col min="11273" max="11273" width="18" style="62" bestFit="1" customWidth="1"/>
    <col min="11274" max="11520" width="9.140625" style="62"/>
    <col min="11521" max="11521" width="1.42578125" style="62" customWidth="1"/>
    <col min="11522" max="11522" width="1.85546875" style="62" customWidth="1"/>
    <col min="11523" max="11523" width="59.85546875" style="62" customWidth="1"/>
    <col min="11524" max="11524" width="18" style="62" bestFit="1" customWidth="1"/>
    <col min="11525" max="11527" width="0" style="62" hidden="1" customWidth="1"/>
    <col min="11528" max="11528" width="2.140625" style="62" customWidth="1"/>
    <col min="11529" max="11529" width="18" style="62" bestFit="1" customWidth="1"/>
    <col min="11530" max="11776" width="9.140625" style="62"/>
    <col min="11777" max="11777" width="1.42578125" style="62" customWidth="1"/>
    <col min="11778" max="11778" width="1.85546875" style="62" customWidth="1"/>
    <col min="11779" max="11779" width="59.85546875" style="62" customWidth="1"/>
    <col min="11780" max="11780" width="18" style="62" bestFit="1" customWidth="1"/>
    <col min="11781" max="11783" width="0" style="62" hidden="1" customWidth="1"/>
    <col min="11784" max="11784" width="2.140625" style="62" customWidth="1"/>
    <col min="11785" max="11785" width="18" style="62" bestFit="1" customWidth="1"/>
    <col min="11786" max="12032" width="9.140625" style="62"/>
    <col min="12033" max="12033" width="1.42578125" style="62" customWidth="1"/>
    <col min="12034" max="12034" width="1.85546875" style="62" customWidth="1"/>
    <col min="12035" max="12035" width="59.85546875" style="62" customWidth="1"/>
    <col min="12036" max="12036" width="18" style="62" bestFit="1" customWidth="1"/>
    <col min="12037" max="12039" width="0" style="62" hidden="1" customWidth="1"/>
    <col min="12040" max="12040" width="2.140625" style="62" customWidth="1"/>
    <col min="12041" max="12041" width="18" style="62" bestFit="1" customWidth="1"/>
    <col min="12042" max="12288" width="9.140625" style="62"/>
    <col min="12289" max="12289" width="1.42578125" style="62" customWidth="1"/>
    <col min="12290" max="12290" width="1.85546875" style="62" customWidth="1"/>
    <col min="12291" max="12291" width="59.85546875" style="62" customWidth="1"/>
    <col min="12292" max="12292" width="18" style="62" bestFit="1" customWidth="1"/>
    <col min="12293" max="12295" width="0" style="62" hidden="1" customWidth="1"/>
    <col min="12296" max="12296" width="2.140625" style="62" customWidth="1"/>
    <col min="12297" max="12297" width="18" style="62" bestFit="1" customWidth="1"/>
    <col min="12298" max="12544" width="9.140625" style="62"/>
    <col min="12545" max="12545" width="1.42578125" style="62" customWidth="1"/>
    <col min="12546" max="12546" width="1.85546875" style="62" customWidth="1"/>
    <col min="12547" max="12547" width="59.85546875" style="62" customWidth="1"/>
    <col min="12548" max="12548" width="18" style="62" bestFit="1" customWidth="1"/>
    <col min="12549" max="12551" width="0" style="62" hidden="1" customWidth="1"/>
    <col min="12552" max="12552" width="2.140625" style="62" customWidth="1"/>
    <col min="12553" max="12553" width="18" style="62" bestFit="1" customWidth="1"/>
    <col min="12554" max="12800" width="9.140625" style="62"/>
    <col min="12801" max="12801" width="1.42578125" style="62" customWidth="1"/>
    <col min="12802" max="12802" width="1.85546875" style="62" customWidth="1"/>
    <col min="12803" max="12803" width="59.85546875" style="62" customWidth="1"/>
    <col min="12804" max="12804" width="18" style="62" bestFit="1" customWidth="1"/>
    <col min="12805" max="12807" width="0" style="62" hidden="1" customWidth="1"/>
    <col min="12808" max="12808" width="2.140625" style="62" customWidth="1"/>
    <col min="12809" max="12809" width="18" style="62" bestFit="1" customWidth="1"/>
    <col min="12810" max="13056" width="9.140625" style="62"/>
    <col min="13057" max="13057" width="1.42578125" style="62" customWidth="1"/>
    <col min="13058" max="13058" width="1.85546875" style="62" customWidth="1"/>
    <col min="13059" max="13059" width="59.85546875" style="62" customWidth="1"/>
    <col min="13060" max="13060" width="18" style="62" bestFit="1" customWidth="1"/>
    <col min="13061" max="13063" width="0" style="62" hidden="1" customWidth="1"/>
    <col min="13064" max="13064" width="2.140625" style="62" customWidth="1"/>
    <col min="13065" max="13065" width="18" style="62" bestFit="1" customWidth="1"/>
    <col min="13066" max="13312" width="9.140625" style="62"/>
    <col min="13313" max="13313" width="1.42578125" style="62" customWidth="1"/>
    <col min="13314" max="13314" width="1.85546875" style="62" customWidth="1"/>
    <col min="13315" max="13315" width="59.85546875" style="62" customWidth="1"/>
    <col min="13316" max="13316" width="18" style="62" bestFit="1" customWidth="1"/>
    <col min="13317" max="13319" width="0" style="62" hidden="1" customWidth="1"/>
    <col min="13320" max="13320" width="2.140625" style="62" customWidth="1"/>
    <col min="13321" max="13321" width="18" style="62" bestFit="1" customWidth="1"/>
    <col min="13322" max="13568" width="9.140625" style="62"/>
    <col min="13569" max="13569" width="1.42578125" style="62" customWidth="1"/>
    <col min="13570" max="13570" width="1.85546875" style="62" customWidth="1"/>
    <col min="13571" max="13571" width="59.85546875" style="62" customWidth="1"/>
    <col min="13572" max="13572" width="18" style="62" bestFit="1" customWidth="1"/>
    <col min="13573" max="13575" width="0" style="62" hidden="1" customWidth="1"/>
    <col min="13576" max="13576" width="2.140625" style="62" customWidth="1"/>
    <col min="13577" max="13577" width="18" style="62" bestFit="1" customWidth="1"/>
    <col min="13578" max="13824" width="9.140625" style="62"/>
    <col min="13825" max="13825" width="1.42578125" style="62" customWidth="1"/>
    <col min="13826" max="13826" width="1.85546875" style="62" customWidth="1"/>
    <col min="13827" max="13827" width="59.85546875" style="62" customWidth="1"/>
    <col min="13828" max="13828" width="18" style="62" bestFit="1" customWidth="1"/>
    <col min="13829" max="13831" width="0" style="62" hidden="1" customWidth="1"/>
    <col min="13832" max="13832" width="2.140625" style="62" customWidth="1"/>
    <col min="13833" max="13833" width="18" style="62" bestFit="1" customWidth="1"/>
    <col min="13834" max="14080" width="9.140625" style="62"/>
    <col min="14081" max="14081" width="1.42578125" style="62" customWidth="1"/>
    <col min="14082" max="14082" width="1.85546875" style="62" customWidth="1"/>
    <col min="14083" max="14083" width="59.85546875" style="62" customWidth="1"/>
    <col min="14084" max="14084" width="18" style="62" bestFit="1" customWidth="1"/>
    <col min="14085" max="14087" width="0" style="62" hidden="1" customWidth="1"/>
    <col min="14088" max="14088" width="2.140625" style="62" customWidth="1"/>
    <col min="14089" max="14089" width="18" style="62" bestFit="1" customWidth="1"/>
    <col min="14090" max="14336" width="9.140625" style="62"/>
    <col min="14337" max="14337" width="1.42578125" style="62" customWidth="1"/>
    <col min="14338" max="14338" width="1.85546875" style="62" customWidth="1"/>
    <col min="14339" max="14339" width="59.85546875" style="62" customWidth="1"/>
    <col min="14340" max="14340" width="18" style="62" bestFit="1" customWidth="1"/>
    <col min="14341" max="14343" width="0" style="62" hidden="1" customWidth="1"/>
    <col min="14344" max="14344" width="2.140625" style="62" customWidth="1"/>
    <col min="14345" max="14345" width="18" style="62" bestFit="1" customWidth="1"/>
    <col min="14346" max="14592" width="9.140625" style="62"/>
    <col min="14593" max="14593" width="1.42578125" style="62" customWidth="1"/>
    <col min="14594" max="14594" width="1.85546875" style="62" customWidth="1"/>
    <col min="14595" max="14595" width="59.85546875" style="62" customWidth="1"/>
    <col min="14596" max="14596" width="18" style="62" bestFit="1" customWidth="1"/>
    <col min="14597" max="14599" width="0" style="62" hidden="1" customWidth="1"/>
    <col min="14600" max="14600" width="2.140625" style="62" customWidth="1"/>
    <col min="14601" max="14601" width="18" style="62" bestFit="1" customWidth="1"/>
    <col min="14602" max="14848" width="9.140625" style="62"/>
    <col min="14849" max="14849" width="1.42578125" style="62" customWidth="1"/>
    <col min="14850" max="14850" width="1.85546875" style="62" customWidth="1"/>
    <col min="14851" max="14851" width="59.85546875" style="62" customWidth="1"/>
    <col min="14852" max="14852" width="18" style="62" bestFit="1" customWidth="1"/>
    <col min="14853" max="14855" width="0" style="62" hidden="1" customWidth="1"/>
    <col min="14856" max="14856" width="2.140625" style="62" customWidth="1"/>
    <col min="14857" max="14857" width="18" style="62" bestFit="1" customWidth="1"/>
    <col min="14858" max="15104" width="9.140625" style="62"/>
    <col min="15105" max="15105" width="1.42578125" style="62" customWidth="1"/>
    <col min="15106" max="15106" width="1.85546875" style="62" customWidth="1"/>
    <col min="15107" max="15107" width="59.85546875" style="62" customWidth="1"/>
    <col min="15108" max="15108" width="18" style="62" bestFit="1" customWidth="1"/>
    <col min="15109" max="15111" width="0" style="62" hidden="1" customWidth="1"/>
    <col min="15112" max="15112" width="2.140625" style="62" customWidth="1"/>
    <col min="15113" max="15113" width="18" style="62" bestFit="1" customWidth="1"/>
    <col min="15114" max="15360" width="9.140625" style="62"/>
    <col min="15361" max="15361" width="1.42578125" style="62" customWidth="1"/>
    <col min="15362" max="15362" width="1.85546875" style="62" customWidth="1"/>
    <col min="15363" max="15363" width="59.85546875" style="62" customWidth="1"/>
    <col min="15364" max="15364" width="18" style="62" bestFit="1" customWidth="1"/>
    <col min="15365" max="15367" width="0" style="62" hidden="1" customWidth="1"/>
    <col min="15368" max="15368" width="2.140625" style="62" customWidth="1"/>
    <col min="15369" max="15369" width="18" style="62" bestFit="1" customWidth="1"/>
    <col min="15370" max="15616" width="9.140625" style="62"/>
    <col min="15617" max="15617" width="1.42578125" style="62" customWidth="1"/>
    <col min="15618" max="15618" width="1.85546875" style="62" customWidth="1"/>
    <col min="15619" max="15619" width="59.85546875" style="62" customWidth="1"/>
    <col min="15620" max="15620" width="18" style="62" bestFit="1" customWidth="1"/>
    <col min="15621" max="15623" width="0" style="62" hidden="1" customWidth="1"/>
    <col min="15624" max="15624" width="2.140625" style="62" customWidth="1"/>
    <col min="15625" max="15625" width="18" style="62" bestFit="1" customWidth="1"/>
    <col min="15626" max="15872" width="9.140625" style="62"/>
    <col min="15873" max="15873" width="1.42578125" style="62" customWidth="1"/>
    <col min="15874" max="15874" width="1.85546875" style="62" customWidth="1"/>
    <col min="15875" max="15875" width="59.85546875" style="62" customWidth="1"/>
    <col min="15876" max="15876" width="18" style="62" bestFit="1" customWidth="1"/>
    <col min="15877" max="15879" width="0" style="62" hidden="1" customWidth="1"/>
    <col min="15880" max="15880" width="2.140625" style="62" customWidth="1"/>
    <col min="15881" max="15881" width="18" style="62" bestFit="1" customWidth="1"/>
    <col min="15882" max="16128" width="9.140625" style="62"/>
    <col min="16129" max="16129" width="1.42578125" style="62" customWidth="1"/>
    <col min="16130" max="16130" width="1.85546875" style="62" customWidth="1"/>
    <col min="16131" max="16131" width="59.85546875" style="62" customWidth="1"/>
    <col min="16132" max="16132" width="18" style="62" bestFit="1" customWidth="1"/>
    <col min="16133" max="16135" width="0" style="62" hidden="1" customWidth="1"/>
    <col min="16136" max="16136" width="2.140625" style="62" customWidth="1"/>
    <col min="16137" max="16137" width="18" style="62" bestFit="1" customWidth="1"/>
    <col min="16138" max="16384" width="9.140625" style="62"/>
  </cols>
  <sheetData>
    <row r="2" spans="3:12" hidden="1" x14ac:dyDescent="0.25"/>
    <row r="3" spans="3:12" hidden="1" x14ac:dyDescent="0.25">
      <c r="C3" s="160" t="s">
        <v>459</v>
      </c>
      <c r="D3" s="161">
        <f>SUM(D5:D9)</f>
        <v>146044090.48999998</v>
      </c>
      <c r="E3" s="159">
        <f>D3-'[1]Demonst Exec Financ Conciliado'!$J$89</f>
        <v>11470.639999955893</v>
      </c>
    </row>
    <row r="4" spans="3:12" hidden="1" x14ac:dyDescent="0.25"/>
    <row r="5" spans="3:12" hidden="1" x14ac:dyDescent="0.25">
      <c r="C5" s="104" t="s">
        <v>240</v>
      </c>
      <c r="D5" s="162">
        <f>[2]Janeiro!G1</f>
        <v>58285283.730000004</v>
      </c>
    </row>
    <row r="6" spans="3:12" hidden="1" x14ac:dyDescent="0.25">
      <c r="C6" s="104" t="s">
        <v>460</v>
      </c>
      <c r="D6" s="162">
        <v>8949.4699999913591</v>
      </c>
      <c r="G6" s="162">
        <f>D6+D5</f>
        <v>58294233.199999996</v>
      </c>
    </row>
    <row r="7" spans="3:12" hidden="1" x14ac:dyDescent="0.25">
      <c r="C7" s="62" t="s">
        <v>237</v>
      </c>
      <c r="D7" s="159">
        <f>[2]Fevereiro!G1</f>
        <v>88938685.99000001</v>
      </c>
    </row>
    <row r="8" spans="3:12" hidden="1" x14ac:dyDescent="0.25">
      <c r="C8" s="62" t="s">
        <v>461</v>
      </c>
      <c r="D8" s="159">
        <v>-1194723.55</v>
      </c>
      <c r="E8" s="62" t="s">
        <v>462</v>
      </c>
    </row>
    <row r="9" spans="3:12" hidden="1" x14ac:dyDescent="0.25">
      <c r="C9" s="62" t="s">
        <v>460</v>
      </c>
      <c r="D9" s="159">
        <v>5894.8500000014901</v>
      </c>
      <c r="G9" s="159">
        <f>SUM(D7:D9)</f>
        <v>87749857.290000021</v>
      </c>
    </row>
    <row r="11" spans="3:12" x14ac:dyDescent="0.25">
      <c r="C11" s="312" t="s">
        <v>463</v>
      </c>
      <c r="D11" s="312"/>
    </row>
    <row r="12" spans="3:12" x14ac:dyDescent="0.25">
      <c r="C12" s="312" t="s">
        <v>477</v>
      </c>
      <c r="D12" s="312"/>
    </row>
    <row r="14" spans="3:12" x14ac:dyDescent="0.25">
      <c r="C14" s="104" t="s">
        <v>478</v>
      </c>
      <c r="D14" s="162">
        <v>15778860.4</v>
      </c>
      <c r="I14" s="178">
        <v>614696055.65999997</v>
      </c>
    </row>
    <row r="15" spans="3:12" x14ac:dyDescent="0.25">
      <c r="C15" s="104" t="s">
        <v>464</v>
      </c>
      <c r="D15" s="162">
        <v>92936040.440000027</v>
      </c>
      <c r="I15" s="159"/>
      <c r="K15" s="179"/>
      <c r="L15" s="178"/>
    </row>
    <row r="16" spans="3:12" x14ac:dyDescent="0.25">
      <c r="C16" s="104" t="s">
        <v>465</v>
      </c>
      <c r="D16" s="162">
        <v>111528900.12</v>
      </c>
      <c r="I16" s="159">
        <f>D16+D15</f>
        <v>204464940.56000003</v>
      </c>
      <c r="K16" s="179"/>
      <c r="L16" s="180"/>
    </row>
    <row r="17" spans="3:12" x14ac:dyDescent="0.25">
      <c r="C17" s="104" t="s">
        <v>466</v>
      </c>
      <c r="D17" s="162">
        <v>901662.73</v>
      </c>
      <c r="I17" s="159">
        <f>D17+I16</f>
        <v>205366603.29000002</v>
      </c>
    </row>
    <row r="18" spans="3:12" x14ac:dyDescent="0.25">
      <c r="C18" s="104" t="s">
        <v>467</v>
      </c>
      <c r="D18" s="162">
        <v>-90916811.299999997</v>
      </c>
      <c r="L18" s="180"/>
    </row>
    <row r="19" spans="3:12" x14ac:dyDescent="0.25">
      <c r="C19" s="119" t="s">
        <v>468</v>
      </c>
      <c r="D19" s="176">
        <f>'Saldos - 02-2025'!F37</f>
        <v>-7459.99</v>
      </c>
      <c r="I19" s="94"/>
    </row>
    <row r="20" spans="3:12" x14ac:dyDescent="0.25">
      <c r="C20" s="108" t="s">
        <v>469</v>
      </c>
      <c r="D20" s="177">
        <f>D36</f>
        <v>13294.609999999404</v>
      </c>
      <c r="I20" s="96">
        <f>D19+D21+D22+D23</f>
        <v>-34193738.920000009</v>
      </c>
      <c r="K20" s="96"/>
      <c r="L20" s="180"/>
    </row>
    <row r="21" spans="3:12" x14ac:dyDescent="0.25">
      <c r="C21" s="119" t="s">
        <v>480</v>
      </c>
      <c r="D21" s="176">
        <v>-34175581.810000002</v>
      </c>
      <c r="I21" s="159"/>
    </row>
    <row r="22" spans="3:12" x14ac:dyDescent="0.25">
      <c r="C22" s="119" t="s">
        <v>481</v>
      </c>
      <c r="D22" s="176">
        <v>-10029.56</v>
      </c>
      <c r="L22" s="180"/>
    </row>
    <row r="23" spans="3:12" x14ac:dyDescent="0.25">
      <c r="C23" s="119" t="s">
        <v>482</v>
      </c>
      <c r="D23" s="176">
        <v>-667.56</v>
      </c>
      <c r="L23" s="178"/>
    </row>
    <row r="24" spans="3:12" x14ac:dyDescent="0.25">
      <c r="I24" s="159"/>
    </row>
    <row r="27" spans="3:12" x14ac:dyDescent="0.25">
      <c r="C27" s="163" t="s">
        <v>470</v>
      </c>
      <c r="D27" s="164">
        <f>SUM(D14:D26)</f>
        <v>96048208.080000028</v>
      </c>
    </row>
    <row r="29" spans="3:12" x14ac:dyDescent="0.25">
      <c r="C29" s="163" t="s">
        <v>479</v>
      </c>
      <c r="D29" s="164">
        <f>'Saldos - 02-2025'!E50</f>
        <v>96048208.069999993</v>
      </c>
    </row>
    <row r="31" spans="3:12" x14ac:dyDescent="0.25">
      <c r="C31" s="165" t="s">
        <v>471</v>
      </c>
      <c r="D31" s="166">
        <f>D27-D29</f>
        <v>1.0000035166740417E-2</v>
      </c>
      <c r="H31" s="159"/>
    </row>
    <row r="33" spans="3:4" x14ac:dyDescent="0.25">
      <c r="C33" s="167"/>
      <c r="D33" s="168"/>
    </row>
    <row r="34" spans="3:4" x14ac:dyDescent="0.25">
      <c r="C34" s="169" t="s">
        <v>472</v>
      </c>
      <c r="D34" s="170">
        <f>D35+13294.61</f>
        <v>34324662.100000001</v>
      </c>
    </row>
    <row r="35" spans="3:4" x14ac:dyDescent="0.25">
      <c r="C35" s="169" t="s">
        <v>473</v>
      </c>
      <c r="D35" s="170">
        <v>34311367.490000002</v>
      </c>
    </row>
    <row r="36" spans="3:4" x14ac:dyDescent="0.25">
      <c r="C36" s="171"/>
      <c r="D36" s="172">
        <f>D34-D35</f>
        <v>13294.609999999404</v>
      </c>
    </row>
    <row r="37" spans="3:4" ht="7.5" customHeight="1" x14ac:dyDescent="0.25">
      <c r="C37" s="171"/>
      <c r="D37" s="170"/>
    </row>
    <row r="38" spans="3:4" x14ac:dyDescent="0.25">
      <c r="C38" s="169" t="s">
        <v>474</v>
      </c>
      <c r="D38" s="170"/>
    </row>
    <row r="39" spans="3:4" x14ac:dyDescent="0.25">
      <c r="C39" s="169" t="s">
        <v>475</v>
      </c>
      <c r="D39" s="170"/>
    </row>
    <row r="40" spans="3:4" x14ac:dyDescent="0.25">
      <c r="C40" s="171"/>
      <c r="D40" s="172">
        <f>D38-D39</f>
        <v>0</v>
      </c>
    </row>
    <row r="41" spans="3:4" ht="6.75" customHeight="1" x14ac:dyDescent="0.25">
      <c r="C41" s="171"/>
      <c r="D41" s="170"/>
    </row>
    <row r="42" spans="3:4" x14ac:dyDescent="0.25">
      <c r="C42" s="173" t="s">
        <v>476</v>
      </c>
      <c r="D42" s="172">
        <f>D36+D40</f>
        <v>13294.609999999404</v>
      </c>
    </row>
    <row r="43" spans="3:4" x14ac:dyDescent="0.25">
      <c r="C43" s="174"/>
      <c r="D43" s="175"/>
    </row>
  </sheetData>
  <mergeCells count="2">
    <mergeCell ref="C11:D11"/>
    <mergeCell ref="C12:D12"/>
  </mergeCells>
  <pageMargins left="0.511811024" right="0.511811024" top="0.78740157499999996" bottom="0.78740157499999996" header="0.31496062000000002" footer="0.31496062000000002"/>
  <pageSetup paperSize="9" scale="9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4B386-6AD7-4C5C-AD10-1B44D04B774D}">
  <dimension ref="A1:G68"/>
  <sheetViews>
    <sheetView zoomScale="115" zoomScaleNormal="115" workbookViewId="0">
      <selection activeCell="E12" sqref="E12"/>
    </sheetView>
  </sheetViews>
  <sheetFormatPr defaultRowHeight="12.75" x14ac:dyDescent="0.2"/>
  <cols>
    <col min="1" max="1" width="15.28515625" style="66" customWidth="1"/>
    <col min="2" max="2" width="16.5703125" style="66" customWidth="1"/>
    <col min="3" max="3" width="37.140625" style="66" customWidth="1"/>
    <col min="4" max="4" width="14" style="66" bestFit="1" customWidth="1"/>
    <col min="5" max="5" width="19.28515625" style="66" customWidth="1"/>
    <col min="6" max="6" width="13.5703125" style="72" customWidth="1"/>
    <col min="7" max="7" width="13" style="66" customWidth="1"/>
    <col min="8" max="249" width="9.140625" style="66"/>
    <col min="250" max="252" width="40" style="66" bestFit="1" customWidth="1"/>
    <col min="253" max="253" width="15" style="66" bestFit="1" customWidth="1"/>
    <col min="254" max="254" width="18" style="66" bestFit="1" customWidth="1"/>
    <col min="255" max="256" width="11" style="66" bestFit="1" customWidth="1"/>
    <col min="257" max="257" width="40" style="66" bestFit="1" customWidth="1"/>
    <col min="258" max="258" width="28" style="66" bestFit="1" customWidth="1"/>
    <col min="259" max="259" width="13" style="66" bestFit="1" customWidth="1"/>
    <col min="260" max="260" width="30" style="66" bestFit="1" customWidth="1"/>
    <col min="261" max="505" width="9.140625" style="66"/>
    <col min="506" max="508" width="40" style="66" bestFit="1" customWidth="1"/>
    <col min="509" max="509" width="15" style="66" bestFit="1" customWidth="1"/>
    <col min="510" max="510" width="18" style="66" bestFit="1" customWidth="1"/>
    <col min="511" max="512" width="11" style="66" bestFit="1" customWidth="1"/>
    <col min="513" max="513" width="40" style="66" bestFit="1" customWidth="1"/>
    <col min="514" max="514" width="28" style="66" bestFit="1" customWidth="1"/>
    <col min="515" max="515" width="13" style="66" bestFit="1" customWidth="1"/>
    <col min="516" max="516" width="30" style="66" bestFit="1" customWidth="1"/>
    <col min="517" max="761" width="9.140625" style="66"/>
    <col min="762" max="764" width="40" style="66" bestFit="1" customWidth="1"/>
    <col min="765" max="765" width="15" style="66" bestFit="1" customWidth="1"/>
    <col min="766" max="766" width="18" style="66" bestFit="1" customWidth="1"/>
    <col min="767" max="768" width="11" style="66" bestFit="1" customWidth="1"/>
    <col min="769" max="769" width="40" style="66" bestFit="1" customWidth="1"/>
    <col min="770" max="770" width="28" style="66" bestFit="1" customWidth="1"/>
    <col min="771" max="771" width="13" style="66" bestFit="1" customWidth="1"/>
    <col min="772" max="772" width="30" style="66" bestFit="1" customWidth="1"/>
    <col min="773" max="1017" width="9.140625" style="66"/>
    <col min="1018" max="1020" width="40" style="66" bestFit="1" customWidth="1"/>
    <col min="1021" max="1021" width="15" style="66" bestFit="1" customWidth="1"/>
    <col min="1022" max="1022" width="18" style="66" bestFit="1" customWidth="1"/>
    <col min="1023" max="1024" width="11" style="66" bestFit="1" customWidth="1"/>
    <col min="1025" max="1025" width="40" style="66" bestFit="1" customWidth="1"/>
    <col min="1026" max="1026" width="28" style="66" bestFit="1" customWidth="1"/>
    <col min="1027" max="1027" width="13" style="66" bestFit="1" customWidth="1"/>
    <col min="1028" max="1028" width="30" style="66" bestFit="1" customWidth="1"/>
    <col min="1029" max="1273" width="9.140625" style="66"/>
    <col min="1274" max="1276" width="40" style="66" bestFit="1" customWidth="1"/>
    <col min="1277" max="1277" width="15" style="66" bestFit="1" customWidth="1"/>
    <col min="1278" max="1278" width="18" style="66" bestFit="1" customWidth="1"/>
    <col min="1279" max="1280" width="11" style="66" bestFit="1" customWidth="1"/>
    <col min="1281" max="1281" width="40" style="66" bestFit="1" customWidth="1"/>
    <col min="1282" max="1282" width="28" style="66" bestFit="1" customWidth="1"/>
    <col min="1283" max="1283" width="13" style="66" bestFit="1" customWidth="1"/>
    <col min="1284" max="1284" width="30" style="66" bestFit="1" customWidth="1"/>
    <col min="1285" max="1529" width="9.140625" style="66"/>
    <col min="1530" max="1532" width="40" style="66" bestFit="1" customWidth="1"/>
    <col min="1533" max="1533" width="15" style="66" bestFit="1" customWidth="1"/>
    <col min="1534" max="1534" width="18" style="66" bestFit="1" customWidth="1"/>
    <col min="1535" max="1536" width="11" style="66" bestFit="1" customWidth="1"/>
    <col min="1537" max="1537" width="40" style="66" bestFit="1" customWidth="1"/>
    <col min="1538" max="1538" width="28" style="66" bestFit="1" customWidth="1"/>
    <col min="1539" max="1539" width="13" style="66" bestFit="1" customWidth="1"/>
    <col min="1540" max="1540" width="30" style="66" bestFit="1" customWidth="1"/>
    <col min="1541" max="1785" width="9.140625" style="66"/>
    <col min="1786" max="1788" width="40" style="66" bestFit="1" customWidth="1"/>
    <col min="1789" max="1789" width="15" style="66" bestFit="1" customWidth="1"/>
    <col min="1790" max="1790" width="18" style="66" bestFit="1" customWidth="1"/>
    <col min="1791" max="1792" width="11" style="66" bestFit="1" customWidth="1"/>
    <col min="1793" max="1793" width="40" style="66" bestFit="1" customWidth="1"/>
    <col min="1794" max="1794" width="28" style="66" bestFit="1" customWidth="1"/>
    <col min="1795" max="1795" width="13" style="66" bestFit="1" customWidth="1"/>
    <col min="1796" max="1796" width="30" style="66" bestFit="1" customWidth="1"/>
    <col min="1797" max="2041" width="9.140625" style="66"/>
    <col min="2042" max="2044" width="40" style="66" bestFit="1" customWidth="1"/>
    <col min="2045" max="2045" width="15" style="66" bestFit="1" customWidth="1"/>
    <col min="2046" max="2046" width="18" style="66" bestFit="1" customWidth="1"/>
    <col min="2047" max="2048" width="11" style="66" bestFit="1" customWidth="1"/>
    <col min="2049" max="2049" width="40" style="66" bestFit="1" customWidth="1"/>
    <col min="2050" max="2050" width="28" style="66" bestFit="1" customWidth="1"/>
    <col min="2051" max="2051" width="13" style="66" bestFit="1" customWidth="1"/>
    <col min="2052" max="2052" width="30" style="66" bestFit="1" customWidth="1"/>
    <col min="2053" max="2297" width="9.140625" style="66"/>
    <col min="2298" max="2300" width="40" style="66" bestFit="1" customWidth="1"/>
    <col min="2301" max="2301" width="15" style="66" bestFit="1" customWidth="1"/>
    <col min="2302" max="2302" width="18" style="66" bestFit="1" customWidth="1"/>
    <col min="2303" max="2304" width="11" style="66" bestFit="1" customWidth="1"/>
    <col min="2305" max="2305" width="40" style="66" bestFit="1" customWidth="1"/>
    <col min="2306" max="2306" width="28" style="66" bestFit="1" customWidth="1"/>
    <col min="2307" max="2307" width="13" style="66" bestFit="1" customWidth="1"/>
    <col min="2308" max="2308" width="30" style="66" bestFit="1" customWidth="1"/>
    <col min="2309" max="2553" width="9.140625" style="66"/>
    <col min="2554" max="2556" width="40" style="66" bestFit="1" customWidth="1"/>
    <col min="2557" max="2557" width="15" style="66" bestFit="1" customWidth="1"/>
    <col min="2558" max="2558" width="18" style="66" bestFit="1" customWidth="1"/>
    <col min="2559" max="2560" width="11" style="66" bestFit="1" customWidth="1"/>
    <col min="2561" max="2561" width="40" style="66" bestFit="1" customWidth="1"/>
    <col min="2562" max="2562" width="28" style="66" bestFit="1" customWidth="1"/>
    <col min="2563" max="2563" width="13" style="66" bestFit="1" customWidth="1"/>
    <col min="2564" max="2564" width="30" style="66" bestFit="1" customWidth="1"/>
    <col min="2565" max="2809" width="9.140625" style="66"/>
    <col min="2810" max="2812" width="40" style="66" bestFit="1" customWidth="1"/>
    <col min="2813" max="2813" width="15" style="66" bestFit="1" customWidth="1"/>
    <col min="2814" max="2814" width="18" style="66" bestFit="1" customWidth="1"/>
    <col min="2815" max="2816" width="11" style="66" bestFit="1" customWidth="1"/>
    <col min="2817" max="2817" width="40" style="66" bestFit="1" customWidth="1"/>
    <col min="2818" max="2818" width="28" style="66" bestFit="1" customWidth="1"/>
    <col min="2819" max="2819" width="13" style="66" bestFit="1" customWidth="1"/>
    <col min="2820" max="2820" width="30" style="66" bestFit="1" customWidth="1"/>
    <col min="2821" max="3065" width="9.140625" style="66"/>
    <col min="3066" max="3068" width="40" style="66" bestFit="1" customWidth="1"/>
    <col min="3069" max="3069" width="15" style="66" bestFit="1" customWidth="1"/>
    <col min="3070" max="3070" width="18" style="66" bestFit="1" customWidth="1"/>
    <col min="3071" max="3072" width="11" style="66" bestFit="1" customWidth="1"/>
    <col min="3073" max="3073" width="40" style="66" bestFit="1" customWidth="1"/>
    <col min="3074" max="3074" width="28" style="66" bestFit="1" customWidth="1"/>
    <col min="3075" max="3075" width="13" style="66" bestFit="1" customWidth="1"/>
    <col min="3076" max="3076" width="30" style="66" bestFit="1" customWidth="1"/>
    <col min="3077" max="3321" width="9.140625" style="66"/>
    <col min="3322" max="3324" width="40" style="66" bestFit="1" customWidth="1"/>
    <col min="3325" max="3325" width="15" style="66" bestFit="1" customWidth="1"/>
    <col min="3326" max="3326" width="18" style="66" bestFit="1" customWidth="1"/>
    <col min="3327" max="3328" width="11" style="66" bestFit="1" customWidth="1"/>
    <col min="3329" max="3329" width="40" style="66" bestFit="1" customWidth="1"/>
    <col min="3330" max="3330" width="28" style="66" bestFit="1" customWidth="1"/>
    <col min="3331" max="3331" width="13" style="66" bestFit="1" customWidth="1"/>
    <col min="3332" max="3332" width="30" style="66" bestFit="1" customWidth="1"/>
    <col min="3333" max="3577" width="9.140625" style="66"/>
    <col min="3578" max="3580" width="40" style="66" bestFit="1" customWidth="1"/>
    <col min="3581" max="3581" width="15" style="66" bestFit="1" customWidth="1"/>
    <col min="3582" max="3582" width="18" style="66" bestFit="1" customWidth="1"/>
    <col min="3583" max="3584" width="11" style="66" bestFit="1" customWidth="1"/>
    <col min="3585" max="3585" width="40" style="66" bestFit="1" customWidth="1"/>
    <col min="3586" max="3586" width="28" style="66" bestFit="1" customWidth="1"/>
    <col min="3587" max="3587" width="13" style="66" bestFit="1" customWidth="1"/>
    <col min="3588" max="3588" width="30" style="66" bestFit="1" customWidth="1"/>
    <col min="3589" max="3833" width="9.140625" style="66"/>
    <col min="3834" max="3836" width="40" style="66" bestFit="1" customWidth="1"/>
    <col min="3837" max="3837" width="15" style="66" bestFit="1" customWidth="1"/>
    <col min="3838" max="3838" width="18" style="66" bestFit="1" customWidth="1"/>
    <col min="3839" max="3840" width="11" style="66" bestFit="1" customWidth="1"/>
    <col min="3841" max="3841" width="40" style="66" bestFit="1" customWidth="1"/>
    <col min="3842" max="3842" width="28" style="66" bestFit="1" customWidth="1"/>
    <col min="3843" max="3843" width="13" style="66" bestFit="1" customWidth="1"/>
    <col min="3844" max="3844" width="30" style="66" bestFit="1" customWidth="1"/>
    <col min="3845" max="4089" width="9.140625" style="66"/>
    <col min="4090" max="4092" width="40" style="66" bestFit="1" customWidth="1"/>
    <col min="4093" max="4093" width="15" style="66" bestFit="1" customWidth="1"/>
    <col min="4094" max="4094" width="18" style="66" bestFit="1" customWidth="1"/>
    <col min="4095" max="4096" width="11" style="66" bestFit="1" customWidth="1"/>
    <col min="4097" max="4097" width="40" style="66" bestFit="1" customWidth="1"/>
    <col min="4098" max="4098" width="28" style="66" bestFit="1" customWidth="1"/>
    <col min="4099" max="4099" width="13" style="66" bestFit="1" customWidth="1"/>
    <col min="4100" max="4100" width="30" style="66" bestFit="1" customWidth="1"/>
    <col min="4101" max="4345" width="9.140625" style="66"/>
    <col min="4346" max="4348" width="40" style="66" bestFit="1" customWidth="1"/>
    <col min="4349" max="4349" width="15" style="66" bestFit="1" customWidth="1"/>
    <col min="4350" max="4350" width="18" style="66" bestFit="1" customWidth="1"/>
    <col min="4351" max="4352" width="11" style="66" bestFit="1" customWidth="1"/>
    <col min="4353" max="4353" width="40" style="66" bestFit="1" customWidth="1"/>
    <col min="4354" max="4354" width="28" style="66" bestFit="1" customWidth="1"/>
    <col min="4355" max="4355" width="13" style="66" bestFit="1" customWidth="1"/>
    <col min="4356" max="4356" width="30" style="66" bestFit="1" customWidth="1"/>
    <col min="4357" max="4601" width="9.140625" style="66"/>
    <col min="4602" max="4604" width="40" style="66" bestFit="1" customWidth="1"/>
    <col min="4605" max="4605" width="15" style="66" bestFit="1" customWidth="1"/>
    <col min="4606" max="4606" width="18" style="66" bestFit="1" customWidth="1"/>
    <col min="4607" max="4608" width="11" style="66" bestFit="1" customWidth="1"/>
    <col min="4609" max="4609" width="40" style="66" bestFit="1" customWidth="1"/>
    <col min="4610" max="4610" width="28" style="66" bestFit="1" customWidth="1"/>
    <col min="4611" max="4611" width="13" style="66" bestFit="1" customWidth="1"/>
    <col min="4612" max="4612" width="30" style="66" bestFit="1" customWidth="1"/>
    <col min="4613" max="4857" width="9.140625" style="66"/>
    <col min="4858" max="4860" width="40" style="66" bestFit="1" customWidth="1"/>
    <col min="4861" max="4861" width="15" style="66" bestFit="1" customWidth="1"/>
    <col min="4862" max="4862" width="18" style="66" bestFit="1" customWidth="1"/>
    <col min="4863" max="4864" width="11" style="66" bestFit="1" customWidth="1"/>
    <col min="4865" max="4865" width="40" style="66" bestFit="1" customWidth="1"/>
    <col min="4866" max="4866" width="28" style="66" bestFit="1" customWidth="1"/>
    <col min="4867" max="4867" width="13" style="66" bestFit="1" customWidth="1"/>
    <col min="4868" max="4868" width="30" style="66" bestFit="1" customWidth="1"/>
    <col min="4869" max="5113" width="9.140625" style="66"/>
    <col min="5114" max="5116" width="40" style="66" bestFit="1" customWidth="1"/>
    <col min="5117" max="5117" width="15" style="66" bestFit="1" customWidth="1"/>
    <col min="5118" max="5118" width="18" style="66" bestFit="1" customWidth="1"/>
    <col min="5119" max="5120" width="11" style="66" bestFit="1" customWidth="1"/>
    <col min="5121" max="5121" width="40" style="66" bestFit="1" customWidth="1"/>
    <col min="5122" max="5122" width="28" style="66" bestFit="1" customWidth="1"/>
    <col min="5123" max="5123" width="13" style="66" bestFit="1" customWidth="1"/>
    <col min="5124" max="5124" width="30" style="66" bestFit="1" customWidth="1"/>
    <col min="5125" max="5369" width="9.140625" style="66"/>
    <col min="5370" max="5372" width="40" style="66" bestFit="1" customWidth="1"/>
    <col min="5373" max="5373" width="15" style="66" bestFit="1" customWidth="1"/>
    <col min="5374" max="5374" width="18" style="66" bestFit="1" customWidth="1"/>
    <col min="5375" max="5376" width="11" style="66" bestFit="1" customWidth="1"/>
    <col min="5377" max="5377" width="40" style="66" bestFit="1" customWidth="1"/>
    <col min="5378" max="5378" width="28" style="66" bestFit="1" customWidth="1"/>
    <col min="5379" max="5379" width="13" style="66" bestFit="1" customWidth="1"/>
    <col min="5380" max="5380" width="30" style="66" bestFit="1" customWidth="1"/>
    <col min="5381" max="5625" width="9.140625" style="66"/>
    <col min="5626" max="5628" width="40" style="66" bestFit="1" customWidth="1"/>
    <col min="5629" max="5629" width="15" style="66" bestFit="1" customWidth="1"/>
    <col min="5630" max="5630" width="18" style="66" bestFit="1" customWidth="1"/>
    <col min="5631" max="5632" width="11" style="66" bestFit="1" customWidth="1"/>
    <col min="5633" max="5633" width="40" style="66" bestFit="1" customWidth="1"/>
    <col min="5634" max="5634" width="28" style="66" bestFit="1" customWidth="1"/>
    <col min="5635" max="5635" width="13" style="66" bestFit="1" customWidth="1"/>
    <col min="5636" max="5636" width="30" style="66" bestFit="1" customWidth="1"/>
    <col min="5637" max="5881" width="9.140625" style="66"/>
    <col min="5882" max="5884" width="40" style="66" bestFit="1" customWidth="1"/>
    <col min="5885" max="5885" width="15" style="66" bestFit="1" customWidth="1"/>
    <col min="5886" max="5886" width="18" style="66" bestFit="1" customWidth="1"/>
    <col min="5887" max="5888" width="11" style="66" bestFit="1" customWidth="1"/>
    <col min="5889" max="5889" width="40" style="66" bestFit="1" customWidth="1"/>
    <col min="5890" max="5890" width="28" style="66" bestFit="1" customWidth="1"/>
    <col min="5891" max="5891" width="13" style="66" bestFit="1" customWidth="1"/>
    <col min="5892" max="5892" width="30" style="66" bestFit="1" customWidth="1"/>
    <col min="5893" max="6137" width="9.140625" style="66"/>
    <col min="6138" max="6140" width="40" style="66" bestFit="1" customWidth="1"/>
    <col min="6141" max="6141" width="15" style="66" bestFit="1" customWidth="1"/>
    <col min="6142" max="6142" width="18" style="66" bestFit="1" customWidth="1"/>
    <col min="6143" max="6144" width="11" style="66" bestFit="1" customWidth="1"/>
    <col min="6145" max="6145" width="40" style="66" bestFit="1" customWidth="1"/>
    <col min="6146" max="6146" width="28" style="66" bestFit="1" customWidth="1"/>
    <col min="6147" max="6147" width="13" style="66" bestFit="1" customWidth="1"/>
    <col min="6148" max="6148" width="30" style="66" bestFit="1" customWidth="1"/>
    <col min="6149" max="6393" width="9.140625" style="66"/>
    <col min="6394" max="6396" width="40" style="66" bestFit="1" customWidth="1"/>
    <col min="6397" max="6397" width="15" style="66" bestFit="1" customWidth="1"/>
    <col min="6398" max="6398" width="18" style="66" bestFit="1" customWidth="1"/>
    <col min="6399" max="6400" width="11" style="66" bestFit="1" customWidth="1"/>
    <col min="6401" max="6401" width="40" style="66" bestFit="1" customWidth="1"/>
    <col min="6402" max="6402" width="28" style="66" bestFit="1" customWidth="1"/>
    <col min="6403" max="6403" width="13" style="66" bestFit="1" customWidth="1"/>
    <col min="6404" max="6404" width="30" style="66" bestFit="1" customWidth="1"/>
    <col min="6405" max="6649" width="9.140625" style="66"/>
    <col min="6650" max="6652" width="40" style="66" bestFit="1" customWidth="1"/>
    <col min="6653" max="6653" width="15" style="66" bestFit="1" customWidth="1"/>
    <col min="6654" max="6654" width="18" style="66" bestFit="1" customWidth="1"/>
    <col min="6655" max="6656" width="11" style="66" bestFit="1" customWidth="1"/>
    <col min="6657" max="6657" width="40" style="66" bestFit="1" customWidth="1"/>
    <col min="6658" max="6658" width="28" style="66" bestFit="1" customWidth="1"/>
    <col min="6659" max="6659" width="13" style="66" bestFit="1" customWidth="1"/>
    <col min="6660" max="6660" width="30" style="66" bestFit="1" customWidth="1"/>
    <col min="6661" max="6905" width="9.140625" style="66"/>
    <col min="6906" max="6908" width="40" style="66" bestFit="1" customWidth="1"/>
    <col min="6909" max="6909" width="15" style="66" bestFit="1" customWidth="1"/>
    <col min="6910" max="6910" width="18" style="66" bestFit="1" customWidth="1"/>
    <col min="6911" max="6912" width="11" style="66" bestFit="1" customWidth="1"/>
    <col min="6913" max="6913" width="40" style="66" bestFit="1" customWidth="1"/>
    <col min="6914" max="6914" width="28" style="66" bestFit="1" customWidth="1"/>
    <col min="6915" max="6915" width="13" style="66" bestFit="1" customWidth="1"/>
    <col min="6916" max="6916" width="30" style="66" bestFit="1" customWidth="1"/>
    <col min="6917" max="7161" width="9.140625" style="66"/>
    <col min="7162" max="7164" width="40" style="66" bestFit="1" customWidth="1"/>
    <col min="7165" max="7165" width="15" style="66" bestFit="1" customWidth="1"/>
    <col min="7166" max="7166" width="18" style="66" bestFit="1" customWidth="1"/>
    <col min="7167" max="7168" width="11" style="66" bestFit="1" customWidth="1"/>
    <col min="7169" max="7169" width="40" style="66" bestFit="1" customWidth="1"/>
    <col min="7170" max="7170" width="28" style="66" bestFit="1" customWidth="1"/>
    <col min="7171" max="7171" width="13" style="66" bestFit="1" customWidth="1"/>
    <col min="7172" max="7172" width="30" style="66" bestFit="1" customWidth="1"/>
    <col min="7173" max="7417" width="9.140625" style="66"/>
    <col min="7418" max="7420" width="40" style="66" bestFit="1" customWidth="1"/>
    <col min="7421" max="7421" width="15" style="66" bestFit="1" customWidth="1"/>
    <col min="7422" max="7422" width="18" style="66" bestFit="1" customWidth="1"/>
    <col min="7423" max="7424" width="11" style="66" bestFit="1" customWidth="1"/>
    <col min="7425" max="7425" width="40" style="66" bestFit="1" customWidth="1"/>
    <col min="7426" max="7426" width="28" style="66" bestFit="1" customWidth="1"/>
    <col min="7427" max="7427" width="13" style="66" bestFit="1" customWidth="1"/>
    <col min="7428" max="7428" width="30" style="66" bestFit="1" customWidth="1"/>
    <col min="7429" max="7673" width="9.140625" style="66"/>
    <col min="7674" max="7676" width="40" style="66" bestFit="1" customWidth="1"/>
    <col min="7677" max="7677" width="15" style="66" bestFit="1" customWidth="1"/>
    <col min="7678" max="7678" width="18" style="66" bestFit="1" customWidth="1"/>
    <col min="7679" max="7680" width="11" style="66" bestFit="1" customWidth="1"/>
    <col min="7681" max="7681" width="40" style="66" bestFit="1" customWidth="1"/>
    <col min="7682" max="7682" width="28" style="66" bestFit="1" customWidth="1"/>
    <col min="7683" max="7683" width="13" style="66" bestFit="1" customWidth="1"/>
    <col min="7684" max="7684" width="30" style="66" bestFit="1" customWidth="1"/>
    <col min="7685" max="7929" width="9.140625" style="66"/>
    <col min="7930" max="7932" width="40" style="66" bestFit="1" customWidth="1"/>
    <col min="7933" max="7933" width="15" style="66" bestFit="1" customWidth="1"/>
    <col min="7934" max="7934" width="18" style="66" bestFit="1" customWidth="1"/>
    <col min="7935" max="7936" width="11" style="66" bestFit="1" customWidth="1"/>
    <col min="7937" max="7937" width="40" style="66" bestFit="1" customWidth="1"/>
    <col min="7938" max="7938" width="28" style="66" bestFit="1" customWidth="1"/>
    <col min="7939" max="7939" width="13" style="66" bestFit="1" customWidth="1"/>
    <col min="7940" max="7940" width="30" style="66" bestFit="1" customWidth="1"/>
    <col min="7941" max="8185" width="9.140625" style="66"/>
    <col min="8186" max="8188" width="40" style="66" bestFit="1" customWidth="1"/>
    <col min="8189" max="8189" width="15" style="66" bestFit="1" customWidth="1"/>
    <col min="8190" max="8190" width="18" style="66" bestFit="1" customWidth="1"/>
    <col min="8191" max="8192" width="11" style="66" bestFit="1" customWidth="1"/>
    <col min="8193" max="8193" width="40" style="66" bestFit="1" customWidth="1"/>
    <col min="8194" max="8194" width="28" style="66" bestFit="1" customWidth="1"/>
    <col min="8195" max="8195" width="13" style="66" bestFit="1" customWidth="1"/>
    <col min="8196" max="8196" width="30" style="66" bestFit="1" customWidth="1"/>
    <col min="8197" max="8441" width="9.140625" style="66"/>
    <col min="8442" max="8444" width="40" style="66" bestFit="1" customWidth="1"/>
    <col min="8445" max="8445" width="15" style="66" bestFit="1" customWidth="1"/>
    <col min="8446" max="8446" width="18" style="66" bestFit="1" customWidth="1"/>
    <col min="8447" max="8448" width="11" style="66" bestFit="1" customWidth="1"/>
    <col min="8449" max="8449" width="40" style="66" bestFit="1" customWidth="1"/>
    <col min="8450" max="8450" width="28" style="66" bestFit="1" customWidth="1"/>
    <col min="8451" max="8451" width="13" style="66" bestFit="1" customWidth="1"/>
    <col min="8452" max="8452" width="30" style="66" bestFit="1" customWidth="1"/>
    <col min="8453" max="8697" width="9.140625" style="66"/>
    <col min="8698" max="8700" width="40" style="66" bestFit="1" customWidth="1"/>
    <col min="8701" max="8701" width="15" style="66" bestFit="1" customWidth="1"/>
    <col min="8702" max="8702" width="18" style="66" bestFit="1" customWidth="1"/>
    <col min="8703" max="8704" width="11" style="66" bestFit="1" customWidth="1"/>
    <col min="8705" max="8705" width="40" style="66" bestFit="1" customWidth="1"/>
    <col min="8706" max="8706" width="28" style="66" bestFit="1" customWidth="1"/>
    <col min="8707" max="8707" width="13" style="66" bestFit="1" customWidth="1"/>
    <col min="8708" max="8708" width="30" style="66" bestFit="1" customWidth="1"/>
    <col min="8709" max="8953" width="9.140625" style="66"/>
    <col min="8954" max="8956" width="40" style="66" bestFit="1" customWidth="1"/>
    <col min="8957" max="8957" width="15" style="66" bestFit="1" customWidth="1"/>
    <col min="8958" max="8958" width="18" style="66" bestFit="1" customWidth="1"/>
    <col min="8959" max="8960" width="11" style="66" bestFit="1" customWidth="1"/>
    <col min="8961" max="8961" width="40" style="66" bestFit="1" customWidth="1"/>
    <col min="8962" max="8962" width="28" style="66" bestFit="1" customWidth="1"/>
    <col min="8963" max="8963" width="13" style="66" bestFit="1" customWidth="1"/>
    <col min="8964" max="8964" width="30" style="66" bestFit="1" customWidth="1"/>
    <col min="8965" max="9209" width="9.140625" style="66"/>
    <col min="9210" max="9212" width="40" style="66" bestFit="1" customWidth="1"/>
    <col min="9213" max="9213" width="15" style="66" bestFit="1" customWidth="1"/>
    <col min="9214" max="9214" width="18" style="66" bestFit="1" customWidth="1"/>
    <col min="9215" max="9216" width="11" style="66" bestFit="1" customWidth="1"/>
    <col min="9217" max="9217" width="40" style="66" bestFit="1" customWidth="1"/>
    <col min="9218" max="9218" width="28" style="66" bestFit="1" customWidth="1"/>
    <col min="9219" max="9219" width="13" style="66" bestFit="1" customWidth="1"/>
    <col min="9220" max="9220" width="30" style="66" bestFit="1" customWidth="1"/>
    <col min="9221" max="9465" width="9.140625" style="66"/>
    <col min="9466" max="9468" width="40" style="66" bestFit="1" customWidth="1"/>
    <col min="9469" max="9469" width="15" style="66" bestFit="1" customWidth="1"/>
    <col min="9470" max="9470" width="18" style="66" bestFit="1" customWidth="1"/>
    <col min="9471" max="9472" width="11" style="66" bestFit="1" customWidth="1"/>
    <col min="9473" max="9473" width="40" style="66" bestFit="1" customWidth="1"/>
    <col min="9474" max="9474" width="28" style="66" bestFit="1" customWidth="1"/>
    <col min="9475" max="9475" width="13" style="66" bestFit="1" customWidth="1"/>
    <col min="9476" max="9476" width="30" style="66" bestFit="1" customWidth="1"/>
    <col min="9477" max="9721" width="9.140625" style="66"/>
    <col min="9722" max="9724" width="40" style="66" bestFit="1" customWidth="1"/>
    <col min="9725" max="9725" width="15" style="66" bestFit="1" customWidth="1"/>
    <col min="9726" max="9726" width="18" style="66" bestFit="1" customWidth="1"/>
    <col min="9727" max="9728" width="11" style="66" bestFit="1" customWidth="1"/>
    <col min="9729" max="9729" width="40" style="66" bestFit="1" customWidth="1"/>
    <col min="9730" max="9730" width="28" style="66" bestFit="1" customWidth="1"/>
    <col min="9731" max="9731" width="13" style="66" bestFit="1" customWidth="1"/>
    <col min="9732" max="9732" width="30" style="66" bestFit="1" customWidth="1"/>
    <col min="9733" max="9977" width="9.140625" style="66"/>
    <col min="9978" max="9980" width="40" style="66" bestFit="1" customWidth="1"/>
    <col min="9981" max="9981" width="15" style="66" bestFit="1" customWidth="1"/>
    <col min="9982" max="9982" width="18" style="66" bestFit="1" customWidth="1"/>
    <col min="9983" max="9984" width="11" style="66" bestFit="1" customWidth="1"/>
    <col min="9985" max="9985" width="40" style="66" bestFit="1" customWidth="1"/>
    <col min="9986" max="9986" width="28" style="66" bestFit="1" customWidth="1"/>
    <col min="9987" max="9987" width="13" style="66" bestFit="1" customWidth="1"/>
    <col min="9988" max="9988" width="30" style="66" bestFit="1" customWidth="1"/>
    <col min="9989" max="10233" width="9.140625" style="66"/>
    <col min="10234" max="10236" width="40" style="66" bestFit="1" customWidth="1"/>
    <col min="10237" max="10237" width="15" style="66" bestFit="1" customWidth="1"/>
    <col min="10238" max="10238" width="18" style="66" bestFit="1" customWidth="1"/>
    <col min="10239" max="10240" width="11" style="66" bestFit="1" customWidth="1"/>
    <col min="10241" max="10241" width="40" style="66" bestFit="1" customWidth="1"/>
    <col min="10242" max="10242" width="28" style="66" bestFit="1" customWidth="1"/>
    <col min="10243" max="10243" width="13" style="66" bestFit="1" customWidth="1"/>
    <col min="10244" max="10244" width="30" style="66" bestFit="1" customWidth="1"/>
    <col min="10245" max="10489" width="9.140625" style="66"/>
    <col min="10490" max="10492" width="40" style="66" bestFit="1" customWidth="1"/>
    <col min="10493" max="10493" width="15" style="66" bestFit="1" customWidth="1"/>
    <col min="10494" max="10494" width="18" style="66" bestFit="1" customWidth="1"/>
    <col min="10495" max="10496" width="11" style="66" bestFit="1" customWidth="1"/>
    <col min="10497" max="10497" width="40" style="66" bestFit="1" customWidth="1"/>
    <col min="10498" max="10498" width="28" style="66" bestFit="1" customWidth="1"/>
    <col min="10499" max="10499" width="13" style="66" bestFit="1" customWidth="1"/>
    <col min="10500" max="10500" width="30" style="66" bestFit="1" customWidth="1"/>
    <col min="10501" max="10745" width="9.140625" style="66"/>
    <col min="10746" max="10748" width="40" style="66" bestFit="1" customWidth="1"/>
    <col min="10749" max="10749" width="15" style="66" bestFit="1" customWidth="1"/>
    <col min="10750" max="10750" width="18" style="66" bestFit="1" customWidth="1"/>
    <col min="10751" max="10752" width="11" style="66" bestFit="1" customWidth="1"/>
    <col min="10753" max="10753" width="40" style="66" bestFit="1" customWidth="1"/>
    <col min="10754" max="10754" width="28" style="66" bestFit="1" customWidth="1"/>
    <col min="10755" max="10755" width="13" style="66" bestFit="1" customWidth="1"/>
    <col min="10756" max="10756" width="30" style="66" bestFit="1" customWidth="1"/>
    <col min="10757" max="11001" width="9.140625" style="66"/>
    <col min="11002" max="11004" width="40" style="66" bestFit="1" customWidth="1"/>
    <col min="11005" max="11005" width="15" style="66" bestFit="1" customWidth="1"/>
    <col min="11006" max="11006" width="18" style="66" bestFit="1" customWidth="1"/>
    <col min="11007" max="11008" width="11" style="66" bestFit="1" customWidth="1"/>
    <col min="11009" max="11009" width="40" style="66" bestFit="1" customWidth="1"/>
    <col min="11010" max="11010" width="28" style="66" bestFit="1" customWidth="1"/>
    <col min="11011" max="11011" width="13" style="66" bestFit="1" customWidth="1"/>
    <col min="11012" max="11012" width="30" style="66" bestFit="1" customWidth="1"/>
    <col min="11013" max="11257" width="9.140625" style="66"/>
    <col min="11258" max="11260" width="40" style="66" bestFit="1" customWidth="1"/>
    <col min="11261" max="11261" width="15" style="66" bestFit="1" customWidth="1"/>
    <col min="11262" max="11262" width="18" style="66" bestFit="1" customWidth="1"/>
    <col min="11263" max="11264" width="11" style="66" bestFit="1" customWidth="1"/>
    <col min="11265" max="11265" width="40" style="66" bestFit="1" customWidth="1"/>
    <col min="11266" max="11266" width="28" style="66" bestFit="1" customWidth="1"/>
    <col min="11267" max="11267" width="13" style="66" bestFit="1" customWidth="1"/>
    <col min="11268" max="11268" width="30" style="66" bestFit="1" customWidth="1"/>
    <col min="11269" max="11513" width="9.140625" style="66"/>
    <col min="11514" max="11516" width="40" style="66" bestFit="1" customWidth="1"/>
    <col min="11517" max="11517" width="15" style="66" bestFit="1" customWidth="1"/>
    <col min="11518" max="11518" width="18" style="66" bestFit="1" customWidth="1"/>
    <col min="11519" max="11520" width="11" style="66" bestFit="1" customWidth="1"/>
    <col min="11521" max="11521" width="40" style="66" bestFit="1" customWidth="1"/>
    <col min="11522" max="11522" width="28" style="66" bestFit="1" customWidth="1"/>
    <col min="11523" max="11523" width="13" style="66" bestFit="1" customWidth="1"/>
    <col min="11524" max="11524" width="30" style="66" bestFit="1" customWidth="1"/>
    <col min="11525" max="11769" width="9.140625" style="66"/>
    <col min="11770" max="11772" width="40" style="66" bestFit="1" customWidth="1"/>
    <col min="11773" max="11773" width="15" style="66" bestFit="1" customWidth="1"/>
    <col min="11774" max="11774" width="18" style="66" bestFit="1" customWidth="1"/>
    <col min="11775" max="11776" width="11" style="66" bestFit="1" customWidth="1"/>
    <col min="11777" max="11777" width="40" style="66" bestFit="1" customWidth="1"/>
    <col min="11778" max="11778" width="28" style="66" bestFit="1" customWidth="1"/>
    <col min="11779" max="11779" width="13" style="66" bestFit="1" customWidth="1"/>
    <col min="11780" max="11780" width="30" style="66" bestFit="1" customWidth="1"/>
    <col min="11781" max="12025" width="9.140625" style="66"/>
    <col min="12026" max="12028" width="40" style="66" bestFit="1" customWidth="1"/>
    <col min="12029" max="12029" width="15" style="66" bestFit="1" customWidth="1"/>
    <col min="12030" max="12030" width="18" style="66" bestFit="1" customWidth="1"/>
    <col min="12031" max="12032" width="11" style="66" bestFit="1" customWidth="1"/>
    <col min="12033" max="12033" width="40" style="66" bestFit="1" customWidth="1"/>
    <col min="12034" max="12034" width="28" style="66" bestFit="1" customWidth="1"/>
    <col min="12035" max="12035" width="13" style="66" bestFit="1" customWidth="1"/>
    <col min="12036" max="12036" width="30" style="66" bestFit="1" customWidth="1"/>
    <col min="12037" max="12281" width="9.140625" style="66"/>
    <col min="12282" max="12284" width="40" style="66" bestFit="1" customWidth="1"/>
    <col min="12285" max="12285" width="15" style="66" bestFit="1" customWidth="1"/>
    <col min="12286" max="12286" width="18" style="66" bestFit="1" customWidth="1"/>
    <col min="12287" max="12288" width="11" style="66" bestFit="1" customWidth="1"/>
    <col min="12289" max="12289" width="40" style="66" bestFit="1" customWidth="1"/>
    <col min="12290" max="12290" width="28" style="66" bestFit="1" customWidth="1"/>
    <col min="12291" max="12291" width="13" style="66" bestFit="1" customWidth="1"/>
    <col min="12292" max="12292" width="30" style="66" bestFit="1" customWidth="1"/>
    <col min="12293" max="12537" width="9.140625" style="66"/>
    <col min="12538" max="12540" width="40" style="66" bestFit="1" customWidth="1"/>
    <col min="12541" max="12541" width="15" style="66" bestFit="1" customWidth="1"/>
    <col min="12542" max="12542" width="18" style="66" bestFit="1" customWidth="1"/>
    <col min="12543" max="12544" width="11" style="66" bestFit="1" customWidth="1"/>
    <col min="12545" max="12545" width="40" style="66" bestFit="1" customWidth="1"/>
    <col min="12546" max="12546" width="28" style="66" bestFit="1" customWidth="1"/>
    <col min="12547" max="12547" width="13" style="66" bestFit="1" customWidth="1"/>
    <col min="12548" max="12548" width="30" style="66" bestFit="1" customWidth="1"/>
    <col min="12549" max="12793" width="9.140625" style="66"/>
    <col min="12794" max="12796" width="40" style="66" bestFit="1" customWidth="1"/>
    <col min="12797" max="12797" width="15" style="66" bestFit="1" customWidth="1"/>
    <col min="12798" max="12798" width="18" style="66" bestFit="1" customWidth="1"/>
    <col min="12799" max="12800" width="11" style="66" bestFit="1" customWidth="1"/>
    <col min="12801" max="12801" width="40" style="66" bestFit="1" customWidth="1"/>
    <col min="12802" max="12802" width="28" style="66" bestFit="1" customWidth="1"/>
    <col min="12803" max="12803" width="13" style="66" bestFit="1" customWidth="1"/>
    <col min="12804" max="12804" width="30" style="66" bestFit="1" customWidth="1"/>
    <col min="12805" max="13049" width="9.140625" style="66"/>
    <col min="13050" max="13052" width="40" style="66" bestFit="1" customWidth="1"/>
    <col min="13053" max="13053" width="15" style="66" bestFit="1" customWidth="1"/>
    <col min="13054" max="13054" width="18" style="66" bestFit="1" customWidth="1"/>
    <col min="13055" max="13056" width="11" style="66" bestFit="1" customWidth="1"/>
    <col min="13057" max="13057" width="40" style="66" bestFit="1" customWidth="1"/>
    <col min="13058" max="13058" width="28" style="66" bestFit="1" customWidth="1"/>
    <col min="13059" max="13059" width="13" style="66" bestFit="1" customWidth="1"/>
    <col min="13060" max="13060" width="30" style="66" bestFit="1" customWidth="1"/>
    <col min="13061" max="13305" width="9.140625" style="66"/>
    <col min="13306" max="13308" width="40" style="66" bestFit="1" customWidth="1"/>
    <col min="13309" max="13309" width="15" style="66" bestFit="1" customWidth="1"/>
    <col min="13310" max="13310" width="18" style="66" bestFit="1" customWidth="1"/>
    <col min="13311" max="13312" width="11" style="66" bestFit="1" customWidth="1"/>
    <col min="13313" max="13313" width="40" style="66" bestFit="1" customWidth="1"/>
    <col min="13314" max="13314" width="28" style="66" bestFit="1" customWidth="1"/>
    <col min="13315" max="13315" width="13" style="66" bestFit="1" customWidth="1"/>
    <col min="13316" max="13316" width="30" style="66" bestFit="1" customWidth="1"/>
    <col min="13317" max="13561" width="9.140625" style="66"/>
    <col min="13562" max="13564" width="40" style="66" bestFit="1" customWidth="1"/>
    <col min="13565" max="13565" width="15" style="66" bestFit="1" customWidth="1"/>
    <col min="13566" max="13566" width="18" style="66" bestFit="1" customWidth="1"/>
    <col min="13567" max="13568" width="11" style="66" bestFit="1" customWidth="1"/>
    <col min="13569" max="13569" width="40" style="66" bestFit="1" customWidth="1"/>
    <col min="13570" max="13570" width="28" style="66" bestFit="1" customWidth="1"/>
    <col min="13571" max="13571" width="13" style="66" bestFit="1" customWidth="1"/>
    <col min="13572" max="13572" width="30" style="66" bestFit="1" customWidth="1"/>
    <col min="13573" max="13817" width="9.140625" style="66"/>
    <col min="13818" max="13820" width="40" style="66" bestFit="1" customWidth="1"/>
    <col min="13821" max="13821" width="15" style="66" bestFit="1" customWidth="1"/>
    <col min="13822" max="13822" width="18" style="66" bestFit="1" customWidth="1"/>
    <col min="13823" max="13824" width="11" style="66" bestFit="1" customWidth="1"/>
    <col min="13825" max="13825" width="40" style="66" bestFit="1" customWidth="1"/>
    <col min="13826" max="13826" width="28" style="66" bestFit="1" customWidth="1"/>
    <col min="13827" max="13827" width="13" style="66" bestFit="1" customWidth="1"/>
    <col min="13828" max="13828" width="30" style="66" bestFit="1" customWidth="1"/>
    <col min="13829" max="14073" width="9.140625" style="66"/>
    <col min="14074" max="14076" width="40" style="66" bestFit="1" customWidth="1"/>
    <col min="14077" max="14077" width="15" style="66" bestFit="1" customWidth="1"/>
    <col min="14078" max="14078" width="18" style="66" bestFit="1" customWidth="1"/>
    <col min="14079" max="14080" width="11" style="66" bestFit="1" customWidth="1"/>
    <col min="14081" max="14081" width="40" style="66" bestFit="1" customWidth="1"/>
    <col min="14082" max="14082" width="28" style="66" bestFit="1" customWidth="1"/>
    <col min="14083" max="14083" width="13" style="66" bestFit="1" customWidth="1"/>
    <col min="14084" max="14084" width="30" style="66" bestFit="1" customWidth="1"/>
    <col min="14085" max="14329" width="9.140625" style="66"/>
    <col min="14330" max="14332" width="40" style="66" bestFit="1" customWidth="1"/>
    <col min="14333" max="14333" width="15" style="66" bestFit="1" customWidth="1"/>
    <col min="14334" max="14334" width="18" style="66" bestFit="1" customWidth="1"/>
    <col min="14335" max="14336" width="11" style="66" bestFit="1" customWidth="1"/>
    <col min="14337" max="14337" width="40" style="66" bestFit="1" customWidth="1"/>
    <col min="14338" max="14338" width="28" style="66" bestFit="1" customWidth="1"/>
    <col min="14339" max="14339" width="13" style="66" bestFit="1" customWidth="1"/>
    <col min="14340" max="14340" width="30" style="66" bestFit="1" customWidth="1"/>
    <col min="14341" max="14585" width="9.140625" style="66"/>
    <col min="14586" max="14588" width="40" style="66" bestFit="1" customWidth="1"/>
    <col min="14589" max="14589" width="15" style="66" bestFit="1" customWidth="1"/>
    <col min="14590" max="14590" width="18" style="66" bestFit="1" customWidth="1"/>
    <col min="14591" max="14592" width="11" style="66" bestFit="1" customWidth="1"/>
    <col min="14593" max="14593" width="40" style="66" bestFit="1" customWidth="1"/>
    <col min="14594" max="14594" width="28" style="66" bestFit="1" customWidth="1"/>
    <col min="14595" max="14595" width="13" style="66" bestFit="1" customWidth="1"/>
    <col min="14596" max="14596" width="30" style="66" bestFit="1" customWidth="1"/>
    <col min="14597" max="14841" width="9.140625" style="66"/>
    <col min="14842" max="14844" width="40" style="66" bestFit="1" customWidth="1"/>
    <col min="14845" max="14845" width="15" style="66" bestFit="1" customWidth="1"/>
    <col min="14846" max="14846" width="18" style="66" bestFit="1" customWidth="1"/>
    <col min="14847" max="14848" width="11" style="66" bestFit="1" customWidth="1"/>
    <col min="14849" max="14849" width="40" style="66" bestFit="1" customWidth="1"/>
    <col min="14850" max="14850" width="28" style="66" bestFit="1" customWidth="1"/>
    <col min="14851" max="14851" width="13" style="66" bestFit="1" customWidth="1"/>
    <col min="14852" max="14852" width="30" style="66" bestFit="1" customWidth="1"/>
    <col min="14853" max="15097" width="9.140625" style="66"/>
    <col min="15098" max="15100" width="40" style="66" bestFit="1" customWidth="1"/>
    <col min="15101" max="15101" width="15" style="66" bestFit="1" customWidth="1"/>
    <col min="15102" max="15102" width="18" style="66" bestFit="1" customWidth="1"/>
    <col min="15103" max="15104" width="11" style="66" bestFit="1" customWidth="1"/>
    <col min="15105" max="15105" width="40" style="66" bestFit="1" customWidth="1"/>
    <col min="15106" max="15106" width="28" style="66" bestFit="1" customWidth="1"/>
    <col min="15107" max="15107" width="13" style="66" bestFit="1" customWidth="1"/>
    <col min="15108" max="15108" width="30" style="66" bestFit="1" customWidth="1"/>
    <col min="15109" max="15353" width="9.140625" style="66"/>
    <col min="15354" max="15356" width="40" style="66" bestFit="1" customWidth="1"/>
    <col min="15357" max="15357" width="15" style="66" bestFit="1" customWidth="1"/>
    <col min="15358" max="15358" width="18" style="66" bestFit="1" customWidth="1"/>
    <col min="15359" max="15360" width="11" style="66" bestFit="1" customWidth="1"/>
    <col min="15361" max="15361" width="40" style="66" bestFit="1" customWidth="1"/>
    <col min="15362" max="15362" width="28" style="66" bestFit="1" customWidth="1"/>
    <col min="15363" max="15363" width="13" style="66" bestFit="1" customWidth="1"/>
    <col min="15364" max="15364" width="30" style="66" bestFit="1" customWidth="1"/>
    <col min="15365" max="15609" width="9.140625" style="66"/>
    <col min="15610" max="15612" width="40" style="66" bestFit="1" customWidth="1"/>
    <col min="15613" max="15613" width="15" style="66" bestFit="1" customWidth="1"/>
    <col min="15614" max="15614" width="18" style="66" bestFit="1" customWidth="1"/>
    <col min="15615" max="15616" width="11" style="66" bestFit="1" customWidth="1"/>
    <col min="15617" max="15617" width="40" style="66" bestFit="1" customWidth="1"/>
    <col min="15618" max="15618" width="28" style="66" bestFit="1" customWidth="1"/>
    <col min="15619" max="15619" width="13" style="66" bestFit="1" customWidth="1"/>
    <col min="15620" max="15620" width="30" style="66" bestFit="1" customWidth="1"/>
    <col min="15621" max="15865" width="9.140625" style="66"/>
    <col min="15866" max="15868" width="40" style="66" bestFit="1" customWidth="1"/>
    <col min="15869" max="15869" width="15" style="66" bestFit="1" customWidth="1"/>
    <col min="15870" max="15870" width="18" style="66" bestFit="1" customWidth="1"/>
    <col min="15871" max="15872" width="11" style="66" bestFit="1" customWidth="1"/>
    <col min="15873" max="15873" width="40" style="66" bestFit="1" customWidth="1"/>
    <col min="15874" max="15874" width="28" style="66" bestFit="1" customWidth="1"/>
    <col min="15875" max="15875" width="13" style="66" bestFit="1" customWidth="1"/>
    <col min="15876" max="15876" width="30" style="66" bestFit="1" customWidth="1"/>
    <col min="15877" max="16121" width="9.140625" style="66"/>
    <col min="16122" max="16124" width="40" style="66" bestFit="1" customWidth="1"/>
    <col min="16125" max="16125" width="15" style="66" bestFit="1" customWidth="1"/>
    <col min="16126" max="16126" width="18" style="66" bestFit="1" customWidth="1"/>
    <col min="16127" max="16128" width="11" style="66" bestFit="1" customWidth="1"/>
    <col min="16129" max="16129" width="40" style="66" bestFit="1" customWidth="1"/>
    <col min="16130" max="16130" width="28" style="66" bestFit="1" customWidth="1"/>
    <col min="16131" max="16131" width="13" style="66" bestFit="1" customWidth="1"/>
    <col min="16132" max="16132" width="30" style="66" bestFit="1" customWidth="1"/>
    <col min="16133" max="16384" width="9.140625" style="66"/>
  </cols>
  <sheetData>
    <row r="1" spans="1:7" x14ac:dyDescent="0.2">
      <c r="A1" s="313"/>
      <c r="B1" s="313"/>
      <c r="C1" s="313"/>
      <c r="D1" s="313"/>
    </row>
    <row r="2" spans="1:7" x14ac:dyDescent="0.2">
      <c r="D2" s="158">
        <f>SUBTOTAL(9,D4:D64)</f>
        <v>90916811.299999982</v>
      </c>
      <c r="E2" s="86"/>
    </row>
    <row r="3" spans="1:7" s="73" customFormat="1" x14ac:dyDescent="0.2">
      <c r="A3" s="71" t="s">
        <v>150</v>
      </c>
      <c r="B3" s="71" t="s">
        <v>151</v>
      </c>
      <c r="C3" s="82" t="s">
        <v>152</v>
      </c>
      <c r="D3" s="70" t="s">
        <v>153</v>
      </c>
      <c r="E3" s="74" t="s">
        <v>238</v>
      </c>
      <c r="F3" s="74" t="s">
        <v>122</v>
      </c>
      <c r="G3" s="74" t="s">
        <v>239</v>
      </c>
    </row>
    <row r="4" spans="1:7" x14ac:dyDescent="0.2">
      <c r="A4" s="88" t="s">
        <v>154</v>
      </c>
      <c r="B4" s="88" t="s">
        <v>110</v>
      </c>
      <c r="C4" s="89" t="s">
        <v>155</v>
      </c>
      <c r="D4" s="87">
        <v>84</v>
      </c>
      <c r="E4" s="67" t="s">
        <v>237</v>
      </c>
      <c r="F4" s="68" t="s">
        <v>95</v>
      </c>
      <c r="G4" s="67"/>
    </row>
    <row r="5" spans="1:7" x14ac:dyDescent="0.2">
      <c r="A5" s="88" t="s">
        <v>156</v>
      </c>
      <c r="B5" s="88" t="s">
        <v>157</v>
      </c>
      <c r="C5" s="89" t="s">
        <v>155</v>
      </c>
      <c r="D5" s="87">
        <v>333.78</v>
      </c>
      <c r="E5" s="67" t="s">
        <v>240</v>
      </c>
      <c r="F5" s="68"/>
      <c r="G5" s="67"/>
    </row>
    <row r="6" spans="1:7" x14ac:dyDescent="0.2">
      <c r="A6" s="88" t="s">
        <v>158</v>
      </c>
      <c r="B6" s="88" t="s">
        <v>159</v>
      </c>
      <c r="C6" s="89" t="s">
        <v>155</v>
      </c>
      <c r="D6" s="87">
        <v>333.78</v>
      </c>
      <c r="E6" s="67" t="s">
        <v>240</v>
      </c>
      <c r="F6" s="68"/>
      <c r="G6" s="67"/>
    </row>
    <row r="7" spans="1:7" x14ac:dyDescent="0.2">
      <c r="A7" s="88" t="s">
        <v>160</v>
      </c>
      <c r="B7" s="88" t="s">
        <v>161</v>
      </c>
      <c r="C7" s="89" t="s">
        <v>155</v>
      </c>
      <c r="D7" s="87">
        <v>21025.56</v>
      </c>
      <c r="E7" s="67" t="s">
        <v>240</v>
      </c>
      <c r="F7" s="68"/>
      <c r="G7" s="67"/>
    </row>
    <row r="8" spans="1:7" x14ac:dyDescent="0.2">
      <c r="A8" s="88" t="s">
        <v>162</v>
      </c>
      <c r="B8" s="88" t="s">
        <v>163</v>
      </c>
      <c r="C8" s="89" t="s">
        <v>155</v>
      </c>
      <c r="D8" s="87">
        <v>265580.96999999997</v>
      </c>
      <c r="E8" s="67" t="s">
        <v>241</v>
      </c>
      <c r="F8" s="68"/>
      <c r="G8" s="67"/>
    </row>
    <row r="9" spans="1:7" x14ac:dyDescent="0.2">
      <c r="A9" s="88" t="s">
        <v>164</v>
      </c>
      <c r="B9" s="88" t="s">
        <v>138</v>
      </c>
      <c r="C9" s="89" t="s">
        <v>155</v>
      </c>
      <c r="D9" s="87">
        <v>496593.96</v>
      </c>
      <c r="E9" s="67" t="s">
        <v>237</v>
      </c>
      <c r="F9" s="68" t="s">
        <v>137</v>
      </c>
      <c r="G9" s="67"/>
    </row>
    <row r="10" spans="1:7" x14ac:dyDescent="0.2">
      <c r="A10" s="88" t="s">
        <v>165</v>
      </c>
      <c r="B10" s="88" t="s">
        <v>166</v>
      </c>
      <c r="C10" s="89" t="s">
        <v>155</v>
      </c>
      <c r="D10" s="87">
        <v>10505936.99</v>
      </c>
      <c r="E10" s="67" t="s">
        <v>241</v>
      </c>
      <c r="F10" s="68"/>
      <c r="G10" s="67"/>
    </row>
    <row r="11" spans="1:7" x14ac:dyDescent="0.2">
      <c r="A11" s="88" t="s">
        <v>167</v>
      </c>
      <c r="B11" s="88" t="s">
        <v>96</v>
      </c>
      <c r="C11" s="89" t="s">
        <v>155</v>
      </c>
      <c r="D11" s="87">
        <v>3384838.67</v>
      </c>
      <c r="E11" s="67" t="s">
        <v>237</v>
      </c>
      <c r="F11" s="90" t="s">
        <v>95</v>
      </c>
      <c r="G11" s="67"/>
    </row>
    <row r="12" spans="1:7" x14ac:dyDescent="0.2">
      <c r="A12" s="88" t="s">
        <v>168</v>
      </c>
      <c r="B12" s="88" t="s">
        <v>97</v>
      </c>
      <c r="C12" s="89" t="s">
        <v>155</v>
      </c>
      <c r="D12" s="87">
        <v>8576713.2699999996</v>
      </c>
      <c r="E12" s="67" t="s">
        <v>237</v>
      </c>
      <c r="F12" s="90" t="s">
        <v>95</v>
      </c>
      <c r="G12" s="67"/>
    </row>
    <row r="13" spans="1:7" x14ac:dyDescent="0.2">
      <c r="A13" s="88" t="s">
        <v>169</v>
      </c>
      <c r="B13" s="88" t="s">
        <v>98</v>
      </c>
      <c r="C13" s="89" t="s">
        <v>155</v>
      </c>
      <c r="D13" s="87">
        <v>19.579999999999998</v>
      </c>
      <c r="E13" s="67" t="s">
        <v>237</v>
      </c>
      <c r="F13" s="90" t="s">
        <v>95</v>
      </c>
      <c r="G13" s="67"/>
    </row>
    <row r="14" spans="1:7" x14ac:dyDescent="0.2">
      <c r="A14" s="88" t="s">
        <v>170</v>
      </c>
      <c r="B14" s="88" t="s">
        <v>99</v>
      </c>
      <c r="C14" s="89" t="s">
        <v>155</v>
      </c>
      <c r="D14" s="87">
        <v>196</v>
      </c>
      <c r="E14" s="67" t="s">
        <v>237</v>
      </c>
      <c r="F14" s="90" t="s">
        <v>95</v>
      </c>
      <c r="G14" s="67"/>
    </row>
    <row r="15" spans="1:7" x14ac:dyDescent="0.2">
      <c r="A15" s="88" t="s">
        <v>171</v>
      </c>
      <c r="B15" s="88" t="s">
        <v>100</v>
      </c>
      <c r="C15" s="89" t="s">
        <v>155</v>
      </c>
      <c r="D15" s="87">
        <v>93</v>
      </c>
      <c r="E15" s="67" t="s">
        <v>237</v>
      </c>
      <c r="F15" s="90" t="s">
        <v>95</v>
      </c>
      <c r="G15" s="67"/>
    </row>
    <row r="16" spans="1:7" x14ac:dyDescent="0.2">
      <c r="A16" s="88" t="s">
        <v>172</v>
      </c>
      <c r="B16" s="88" t="s">
        <v>101</v>
      </c>
      <c r="C16" s="89" t="s">
        <v>155</v>
      </c>
      <c r="D16" s="87">
        <v>21000.86</v>
      </c>
      <c r="E16" s="67" t="s">
        <v>237</v>
      </c>
      <c r="F16" s="90" t="s">
        <v>95</v>
      </c>
      <c r="G16" s="67"/>
    </row>
    <row r="17" spans="1:7" x14ac:dyDescent="0.2">
      <c r="A17" s="88" t="s">
        <v>173</v>
      </c>
      <c r="B17" s="88" t="s">
        <v>123</v>
      </c>
      <c r="C17" s="89" t="s">
        <v>155</v>
      </c>
      <c r="D17" s="87">
        <v>229</v>
      </c>
      <c r="E17" s="67" t="s">
        <v>237</v>
      </c>
      <c r="F17" s="68" t="s">
        <v>127</v>
      </c>
      <c r="G17" s="67"/>
    </row>
    <row r="18" spans="1:7" x14ac:dyDescent="0.2">
      <c r="A18" s="88" t="s">
        <v>174</v>
      </c>
      <c r="B18" s="88" t="s">
        <v>102</v>
      </c>
      <c r="C18" s="89" t="s">
        <v>155</v>
      </c>
      <c r="D18" s="87">
        <v>210</v>
      </c>
      <c r="E18" s="67" t="s">
        <v>237</v>
      </c>
      <c r="F18" s="90" t="s">
        <v>95</v>
      </c>
      <c r="G18" s="67"/>
    </row>
    <row r="19" spans="1:7" x14ac:dyDescent="0.2">
      <c r="A19" s="88" t="s">
        <v>175</v>
      </c>
      <c r="B19" s="88" t="s">
        <v>103</v>
      </c>
      <c r="C19" s="89" t="s">
        <v>155</v>
      </c>
      <c r="D19" s="87">
        <v>9804.94</v>
      </c>
      <c r="E19" s="67" t="s">
        <v>237</v>
      </c>
      <c r="F19" s="90" t="s">
        <v>95</v>
      </c>
      <c r="G19" s="67"/>
    </row>
    <row r="20" spans="1:7" x14ac:dyDescent="0.2">
      <c r="A20" s="88" t="s">
        <v>176</v>
      </c>
      <c r="B20" s="88" t="s">
        <v>104</v>
      </c>
      <c r="C20" s="89" t="s">
        <v>155</v>
      </c>
      <c r="D20" s="87">
        <v>1224.56</v>
      </c>
      <c r="E20" s="67" t="s">
        <v>237</v>
      </c>
      <c r="F20" s="90" t="s">
        <v>95</v>
      </c>
      <c r="G20" s="67"/>
    </row>
    <row r="21" spans="1:7" x14ac:dyDescent="0.2">
      <c r="A21" s="88" t="s">
        <v>177</v>
      </c>
      <c r="B21" s="88" t="s">
        <v>105</v>
      </c>
      <c r="C21" s="89" t="s">
        <v>155</v>
      </c>
      <c r="D21" s="87">
        <v>710726.23</v>
      </c>
      <c r="E21" s="67" t="s">
        <v>237</v>
      </c>
      <c r="F21" s="90" t="s">
        <v>95</v>
      </c>
      <c r="G21" s="67"/>
    </row>
    <row r="22" spans="1:7" x14ac:dyDescent="0.2">
      <c r="A22" s="88" t="s">
        <v>178</v>
      </c>
      <c r="B22" s="88" t="s">
        <v>124</v>
      </c>
      <c r="C22" s="89" t="s">
        <v>155</v>
      </c>
      <c r="D22" s="87">
        <v>327604.14</v>
      </c>
      <c r="E22" s="67" t="s">
        <v>237</v>
      </c>
      <c r="F22" s="68" t="s">
        <v>127</v>
      </c>
      <c r="G22" s="67"/>
    </row>
    <row r="23" spans="1:7" x14ac:dyDescent="0.2">
      <c r="A23" s="88" t="s">
        <v>179</v>
      </c>
      <c r="B23" s="88" t="s">
        <v>106</v>
      </c>
      <c r="C23" s="89" t="s">
        <v>155</v>
      </c>
      <c r="D23" s="87">
        <v>50314.080000000002</v>
      </c>
      <c r="E23" s="67" t="s">
        <v>237</v>
      </c>
      <c r="F23" s="90" t="s">
        <v>95</v>
      </c>
      <c r="G23" s="67"/>
    </row>
    <row r="24" spans="1:7" x14ac:dyDescent="0.2">
      <c r="A24" s="88" t="s">
        <v>180</v>
      </c>
      <c r="B24" s="88" t="s">
        <v>107</v>
      </c>
      <c r="C24" s="89" t="s">
        <v>155</v>
      </c>
      <c r="D24" s="87">
        <v>327.45</v>
      </c>
      <c r="E24" s="67" t="s">
        <v>237</v>
      </c>
      <c r="F24" s="90" t="s">
        <v>95</v>
      </c>
      <c r="G24" s="67"/>
    </row>
    <row r="25" spans="1:7" x14ac:dyDescent="0.2">
      <c r="A25" s="88" t="s">
        <v>181</v>
      </c>
      <c r="B25" s="88" t="s">
        <v>108</v>
      </c>
      <c r="C25" s="89" t="s">
        <v>155</v>
      </c>
      <c r="D25" s="87">
        <v>386968.83</v>
      </c>
      <c r="E25" s="67" t="s">
        <v>237</v>
      </c>
      <c r="F25" s="90" t="s">
        <v>95</v>
      </c>
      <c r="G25" s="67"/>
    </row>
    <row r="26" spans="1:7" x14ac:dyDescent="0.2">
      <c r="A26" s="88" t="s">
        <v>182</v>
      </c>
      <c r="B26" s="88" t="s">
        <v>109</v>
      </c>
      <c r="C26" s="89" t="s">
        <v>155</v>
      </c>
      <c r="D26" s="87">
        <v>713.2</v>
      </c>
      <c r="E26" s="67" t="s">
        <v>237</v>
      </c>
      <c r="F26" s="90" t="s">
        <v>95</v>
      </c>
      <c r="G26" s="67"/>
    </row>
    <row r="27" spans="1:7" x14ac:dyDescent="0.2">
      <c r="A27" s="88" t="s">
        <v>183</v>
      </c>
      <c r="B27" s="88" t="s">
        <v>111</v>
      </c>
      <c r="C27" s="89" t="s">
        <v>155</v>
      </c>
      <c r="D27" s="87">
        <v>4501.58</v>
      </c>
      <c r="E27" s="67" t="s">
        <v>237</v>
      </c>
      <c r="F27" s="90" t="s">
        <v>95</v>
      </c>
      <c r="G27" s="67"/>
    </row>
    <row r="28" spans="1:7" x14ac:dyDescent="0.2">
      <c r="A28" s="88" t="s">
        <v>184</v>
      </c>
      <c r="B28" s="88" t="s">
        <v>125</v>
      </c>
      <c r="C28" s="89" t="s">
        <v>155</v>
      </c>
      <c r="D28" s="87">
        <v>3139248.72</v>
      </c>
      <c r="E28" s="67" t="s">
        <v>237</v>
      </c>
      <c r="F28" s="68" t="s">
        <v>127</v>
      </c>
      <c r="G28" s="67"/>
    </row>
    <row r="29" spans="1:7" x14ac:dyDescent="0.2">
      <c r="A29" s="88" t="s">
        <v>185</v>
      </c>
      <c r="B29" s="88" t="s">
        <v>112</v>
      </c>
      <c r="C29" s="89" t="s">
        <v>155</v>
      </c>
      <c r="D29" s="87">
        <v>75690.62</v>
      </c>
      <c r="E29" s="67" t="s">
        <v>237</v>
      </c>
      <c r="F29" s="90" t="s">
        <v>95</v>
      </c>
      <c r="G29" s="67"/>
    </row>
    <row r="30" spans="1:7" x14ac:dyDescent="0.2">
      <c r="A30" s="88" t="s">
        <v>186</v>
      </c>
      <c r="B30" s="88" t="s">
        <v>126</v>
      </c>
      <c r="C30" s="89" t="s">
        <v>155</v>
      </c>
      <c r="D30" s="87">
        <v>26538.12</v>
      </c>
      <c r="E30" s="67" t="s">
        <v>237</v>
      </c>
      <c r="F30" s="68" t="s">
        <v>127</v>
      </c>
      <c r="G30" s="67"/>
    </row>
    <row r="31" spans="1:7" x14ac:dyDescent="0.2">
      <c r="A31" s="88" t="s">
        <v>187</v>
      </c>
      <c r="B31" s="88" t="s">
        <v>113</v>
      </c>
      <c r="C31" s="89" t="s">
        <v>155</v>
      </c>
      <c r="D31" s="87">
        <v>2267.14</v>
      </c>
      <c r="E31" s="67" t="s">
        <v>237</v>
      </c>
      <c r="F31" s="90" t="s">
        <v>95</v>
      </c>
      <c r="G31" s="67"/>
    </row>
    <row r="32" spans="1:7" x14ac:dyDescent="0.2">
      <c r="A32" s="77" t="s">
        <v>188</v>
      </c>
      <c r="B32" s="77" t="s">
        <v>114</v>
      </c>
      <c r="C32" s="83" t="s">
        <v>155</v>
      </c>
      <c r="D32" s="78">
        <v>0</v>
      </c>
      <c r="E32" s="79" t="s">
        <v>237</v>
      </c>
      <c r="F32" s="80" t="s">
        <v>95</v>
      </c>
      <c r="G32" s="79" t="s">
        <v>121</v>
      </c>
    </row>
    <row r="33" spans="1:7" x14ac:dyDescent="0.2">
      <c r="A33" s="88" t="s">
        <v>189</v>
      </c>
      <c r="B33" s="88" t="s">
        <v>115</v>
      </c>
      <c r="C33" s="89" t="s">
        <v>155</v>
      </c>
      <c r="D33" s="87">
        <v>184954.83</v>
      </c>
      <c r="E33" s="67" t="s">
        <v>237</v>
      </c>
      <c r="F33" s="90" t="s">
        <v>95</v>
      </c>
      <c r="G33" s="67"/>
    </row>
    <row r="34" spans="1:7" x14ac:dyDescent="0.2">
      <c r="A34" s="88" t="s">
        <v>190</v>
      </c>
      <c r="B34" s="88" t="s">
        <v>116</v>
      </c>
      <c r="C34" s="89" t="s">
        <v>155</v>
      </c>
      <c r="D34" s="87">
        <v>13.09</v>
      </c>
      <c r="E34" s="67" t="s">
        <v>237</v>
      </c>
      <c r="F34" s="90" t="s">
        <v>95</v>
      </c>
      <c r="G34" s="67"/>
    </row>
    <row r="35" spans="1:7" x14ac:dyDescent="0.2">
      <c r="A35" s="88" t="s">
        <v>191</v>
      </c>
      <c r="B35" s="88" t="s">
        <v>117</v>
      </c>
      <c r="C35" s="89" t="s">
        <v>155</v>
      </c>
      <c r="D35" s="87">
        <v>478.49</v>
      </c>
      <c r="E35" s="67" t="s">
        <v>237</v>
      </c>
      <c r="F35" s="90" t="s">
        <v>95</v>
      </c>
      <c r="G35" s="67"/>
    </row>
    <row r="36" spans="1:7" x14ac:dyDescent="0.2">
      <c r="A36" s="88" t="s">
        <v>192</v>
      </c>
      <c r="B36" s="88" t="s">
        <v>118</v>
      </c>
      <c r="C36" s="89" t="s">
        <v>155</v>
      </c>
      <c r="D36" s="87">
        <v>320.23</v>
      </c>
      <c r="E36" s="67" t="s">
        <v>237</v>
      </c>
      <c r="F36" s="90" t="s">
        <v>95</v>
      </c>
      <c r="G36" s="67"/>
    </row>
    <row r="37" spans="1:7" x14ac:dyDescent="0.2">
      <c r="A37" s="88" t="s">
        <v>193</v>
      </c>
      <c r="B37" s="88" t="s">
        <v>119</v>
      </c>
      <c r="C37" s="89" t="s">
        <v>155</v>
      </c>
      <c r="D37" s="87">
        <v>87239</v>
      </c>
      <c r="E37" s="67" t="s">
        <v>237</v>
      </c>
      <c r="F37" s="90" t="s">
        <v>95</v>
      </c>
      <c r="G37" s="67"/>
    </row>
    <row r="38" spans="1:7" x14ac:dyDescent="0.2">
      <c r="A38" s="88" t="s">
        <v>194</v>
      </c>
      <c r="B38" s="88" t="s">
        <v>120</v>
      </c>
      <c r="C38" s="89" t="s">
        <v>155</v>
      </c>
      <c r="D38" s="87">
        <v>470.99</v>
      </c>
      <c r="E38" s="67" t="s">
        <v>237</v>
      </c>
      <c r="F38" s="90" t="s">
        <v>95</v>
      </c>
      <c r="G38" s="67"/>
    </row>
    <row r="39" spans="1:7" x14ac:dyDescent="0.2">
      <c r="A39" s="88" t="s">
        <v>195</v>
      </c>
      <c r="B39" s="88" t="s">
        <v>196</v>
      </c>
      <c r="C39" s="89" t="s">
        <v>155</v>
      </c>
      <c r="D39" s="87">
        <v>36251.68</v>
      </c>
      <c r="E39" s="67" t="s">
        <v>242</v>
      </c>
      <c r="F39" s="68"/>
      <c r="G39" s="67"/>
    </row>
    <row r="40" spans="1:7" x14ac:dyDescent="0.2">
      <c r="A40" s="88" t="s">
        <v>197</v>
      </c>
      <c r="B40" s="88" t="s">
        <v>143</v>
      </c>
      <c r="C40" s="89" t="s">
        <v>155</v>
      </c>
      <c r="D40" s="87">
        <v>333.78</v>
      </c>
      <c r="E40" s="67" t="s">
        <v>237</v>
      </c>
      <c r="F40" s="68" t="s">
        <v>142</v>
      </c>
      <c r="G40" s="67"/>
    </row>
    <row r="41" spans="1:7" x14ac:dyDescent="0.2">
      <c r="A41" s="88" t="s">
        <v>198</v>
      </c>
      <c r="B41" s="88" t="s">
        <v>199</v>
      </c>
      <c r="C41" s="89" t="s">
        <v>155</v>
      </c>
      <c r="D41" s="87">
        <v>856836.89</v>
      </c>
      <c r="E41" s="67" t="s">
        <v>242</v>
      </c>
      <c r="F41" s="68"/>
      <c r="G41" s="67"/>
    </row>
    <row r="42" spans="1:7" x14ac:dyDescent="0.2">
      <c r="A42" s="88" t="s">
        <v>200</v>
      </c>
      <c r="B42" s="88" t="s">
        <v>128</v>
      </c>
      <c r="C42" s="89" t="s">
        <v>155</v>
      </c>
      <c r="D42" s="87">
        <v>7619659.8899999997</v>
      </c>
      <c r="E42" s="67" t="s">
        <v>237</v>
      </c>
      <c r="F42" s="68" t="s">
        <v>136</v>
      </c>
      <c r="G42" s="67"/>
    </row>
    <row r="43" spans="1:7" x14ac:dyDescent="0.2">
      <c r="A43" s="88" t="s">
        <v>201</v>
      </c>
      <c r="B43" s="88" t="s">
        <v>129</v>
      </c>
      <c r="C43" s="89" t="s">
        <v>155</v>
      </c>
      <c r="D43" s="87">
        <v>20585.63</v>
      </c>
      <c r="E43" s="67" t="s">
        <v>237</v>
      </c>
      <c r="F43" s="68" t="s">
        <v>136</v>
      </c>
      <c r="G43" s="67"/>
    </row>
    <row r="44" spans="1:7" x14ac:dyDescent="0.2">
      <c r="A44" s="88" t="s">
        <v>202</v>
      </c>
      <c r="B44" s="88" t="s">
        <v>130</v>
      </c>
      <c r="C44" s="89" t="s">
        <v>155</v>
      </c>
      <c r="D44" s="87">
        <v>3742.61</v>
      </c>
      <c r="E44" s="67" t="s">
        <v>237</v>
      </c>
      <c r="F44" s="68" t="s">
        <v>136</v>
      </c>
      <c r="G44" s="67"/>
    </row>
    <row r="45" spans="1:7" x14ac:dyDescent="0.2">
      <c r="A45" s="88" t="s">
        <v>203</v>
      </c>
      <c r="B45" s="88" t="s">
        <v>131</v>
      </c>
      <c r="C45" s="89" t="s">
        <v>155</v>
      </c>
      <c r="D45" s="87">
        <v>2779824.17</v>
      </c>
      <c r="E45" s="67" t="s">
        <v>237</v>
      </c>
      <c r="F45" s="68" t="s">
        <v>136</v>
      </c>
      <c r="G45" s="67"/>
    </row>
    <row r="46" spans="1:7" x14ac:dyDescent="0.2">
      <c r="A46" s="88" t="s">
        <v>204</v>
      </c>
      <c r="B46" s="88" t="s">
        <v>132</v>
      </c>
      <c r="C46" s="89" t="s">
        <v>155</v>
      </c>
      <c r="D46" s="87">
        <v>5031863.5999999996</v>
      </c>
      <c r="E46" s="67" t="s">
        <v>237</v>
      </c>
      <c r="F46" s="68" t="s">
        <v>136</v>
      </c>
      <c r="G46" s="67"/>
    </row>
    <row r="47" spans="1:7" x14ac:dyDescent="0.2">
      <c r="A47" s="88" t="s">
        <v>205</v>
      </c>
      <c r="B47" s="88" t="s">
        <v>206</v>
      </c>
      <c r="C47" s="89" t="s">
        <v>155</v>
      </c>
      <c r="D47" s="87">
        <v>9102905.1699999999</v>
      </c>
      <c r="E47" s="67" t="s">
        <v>242</v>
      </c>
      <c r="F47" s="68"/>
      <c r="G47" s="67"/>
    </row>
    <row r="48" spans="1:7" x14ac:dyDescent="0.2">
      <c r="A48" s="88" t="s">
        <v>207</v>
      </c>
      <c r="B48" s="88" t="s">
        <v>133</v>
      </c>
      <c r="C48" s="89" t="s">
        <v>208</v>
      </c>
      <c r="D48" s="87">
        <v>52204.18</v>
      </c>
      <c r="E48" s="67" t="s">
        <v>237</v>
      </c>
      <c r="F48" s="68" t="s">
        <v>136</v>
      </c>
      <c r="G48" s="67"/>
    </row>
    <row r="49" spans="1:7" x14ac:dyDescent="0.2">
      <c r="A49" s="88" t="s">
        <v>209</v>
      </c>
      <c r="B49" s="88" t="s">
        <v>134</v>
      </c>
      <c r="C49" s="89" t="s">
        <v>208</v>
      </c>
      <c r="D49" s="87">
        <v>5220.42</v>
      </c>
      <c r="E49" s="67" t="s">
        <v>237</v>
      </c>
      <c r="F49" s="68" t="s">
        <v>136</v>
      </c>
      <c r="G49" s="67"/>
    </row>
    <row r="50" spans="1:7" x14ac:dyDescent="0.2">
      <c r="A50" s="88" t="s">
        <v>210</v>
      </c>
      <c r="B50" s="88" t="s">
        <v>211</v>
      </c>
      <c r="C50" s="89" t="s">
        <v>155</v>
      </c>
      <c r="D50" s="87">
        <v>18226.240000000002</v>
      </c>
      <c r="E50" s="67" t="s">
        <v>242</v>
      </c>
      <c r="F50" s="68"/>
      <c r="G50" s="67"/>
    </row>
    <row r="51" spans="1:7" x14ac:dyDescent="0.2">
      <c r="A51" s="88" t="s">
        <v>212</v>
      </c>
      <c r="B51" s="88" t="s">
        <v>213</v>
      </c>
      <c r="C51" s="89" t="s">
        <v>155</v>
      </c>
      <c r="D51" s="87">
        <v>2441664.4</v>
      </c>
      <c r="E51" s="67" t="s">
        <v>242</v>
      </c>
      <c r="F51" s="68"/>
      <c r="G51" s="67"/>
    </row>
    <row r="52" spans="1:7" x14ac:dyDescent="0.2">
      <c r="A52" s="88" t="s">
        <v>214</v>
      </c>
      <c r="B52" s="88" t="s">
        <v>135</v>
      </c>
      <c r="C52" s="89" t="s">
        <v>215</v>
      </c>
      <c r="D52" s="87">
        <v>2779824.17</v>
      </c>
      <c r="E52" s="67" t="s">
        <v>237</v>
      </c>
      <c r="F52" s="68" t="s">
        <v>136</v>
      </c>
      <c r="G52" s="67"/>
    </row>
    <row r="53" spans="1:7" x14ac:dyDescent="0.2">
      <c r="A53" s="88" t="s">
        <v>216</v>
      </c>
      <c r="B53" s="88" t="s">
        <v>140</v>
      </c>
      <c r="C53" s="89" t="s">
        <v>215</v>
      </c>
      <c r="D53" s="87">
        <v>2646092.92</v>
      </c>
      <c r="E53" s="67" t="s">
        <v>237</v>
      </c>
      <c r="F53" s="68" t="s">
        <v>137</v>
      </c>
      <c r="G53" s="67"/>
    </row>
    <row r="54" spans="1:7" x14ac:dyDescent="0.2">
      <c r="A54" s="88" t="s">
        <v>217</v>
      </c>
      <c r="B54" s="88" t="s">
        <v>218</v>
      </c>
      <c r="C54" s="89" t="s">
        <v>155</v>
      </c>
      <c r="D54" s="87">
        <v>2312741.66</v>
      </c>
      <c r="E54" s="67" t="s">
        <v>242</v>
      </c>
      <c r="F54" s="68"/>
      <c r="G54" s="67"/>
    </row>
    <row r="55" spans="1:7" x14ac:dyDescent="0.2">
      <c r="A55" s="88" t="s">
        <v>219</v>
      </c>
      <c r="B55" s="88" t="s">
        <v>220</v>
      </c>
      <c r="C55" s="89" t="s">
        <v>155</v>
      </c>
      <c r="D55" s="87">
        <v>4648412.84</v>
      </c>
      <c r="E55" s="67" t="s">
        <v>242</v>
      </c>
      <c r="F55" s="68"/>
      <c r="G55" s="67"/>
    </row>
    <row r="56" spans="1:7" x14ac:dyDescent="0.2">
      <c r="A56" s="88" t="s">
        <v>221</v>
      </c>
      <c r="B56" s="88" t="s">
        <v>222</v>
      </c>
      <c r="C56" s="89" t="s">
        <v>155</v>
      </c>
      <c r="D56" s="87">
        <v>1234018.57</v>
      </c>
      <c r="E56" s="67" t="s">
        <v>241</v>
      </c>
      <c r="F56" s="68"/>
      <c r="G56" s="67"/>
    </row>
    <row r="57" spans="1:7" x14ac:dyDescent="0.2">
      <c r="A57" s="88" t="s">
        <v>223</v>
      </c>
      <c r="B57" s="88" t="s">
        <v>139</v>
      </c>
      <c r="C57" s="89" t="s">
        <v>215</v>
      </c>
      <c r="D57" s="87">
        <v>597619.07999999996</v>
      </c>
      <c r="E57" s="67" t="s">
        <v>237</v>
      </c>
      <c r="F57" s="68" t="s">
        <v>137</v>
      </c>
      <c r="G57" s="67"/>
    </row>
    <row r="58" spans="1:7" x14ac:dyDescent="0.2">
      <c r="A58" s="88" t="s">
        <v>224</v>
      </c>
      <c r="B58" s="88" t="s">
        <v>225</v>
      </c>
      <c r="C58" s="89" t="s">
        <v>155</v>
      </c>
      <c r="D58" s="87">
        <v>13908636.970000001</v>
      </c>
      <c r="E58" s="67" t="s">
        <v>242</v>
      </c>
      <c r="F58" s="68"/>
      <c r="G58" s="67"/>
    </row>
    <row r="59" spans="1:7" x14ac:dyDescent="0.2">
      <c r="A59" s="88" t="s">
        <v>226</v>
      </c>
      <c r="B59" s="88" t="s">
        <v>227</v>
      </c>
      <c r="C59" s="89" t="s">
        <v>155</v>
      </c>
      <c r="D59" s="87">
        <v>3692339.07</v>
      </c>
      <c r="E59" s="67" t="s">
        <v>241</v>
      </c>
      <c r="F59" s="68"/>
      <c r="G59" s="67"/>
    </row>
    <row r="60" spans="1:7" x14ac:dyDescent="0.2">
      <c r="A60" s="88" t="s">
        <v>228</v>
      </c>
      <c r="B60" s="88" t="s">
        <v>229</v>
      </c>
      <c r="C60" s="89" t="s">
        <v>208</v>
      </c>
      <c r="D60" s="87">
        <v>52794.41</v>
      </c>
      <c r="E60" s="67" t="s">
        <v>240</v>
      </c>
      <c r="F60" s="68"/>
      <c r="G60" s="67"/>
    </row>
    <row r="61" spans="1:7" x14ac:dyDescent="0.2">
      <c r="A61" s="88" t="s">
        <v>230</v>
      </c>
      <c r="B61" s="88" t="s">
        <v>231</v>
      </c>
      <c r="C61" s="89" t="s">
        <v>208</v>
      </c>
      <c r="D61" s="87">
        <v>5279.44</v>
      </c>
      <c r="E61" s="67" t="s">
        <v>240</v>
      </c>
      <c r="F61" s="68"/>
      <c r="G61" s="67"/>
    </row>
    <row r="62" spans="1:7" x14ac:dyDescent="0.2">
      <c r="A62" s="88" t="s">
        <v>232</v>
      </c>
      <c r="B62" s="88" t="s">
        <v>233</v>
      </c>
      <c r="C62" s="89" t="s">
        <v>155</v>
      </c>
      <c r="D62" s="87">
        <v>7811.25</v>
      </c>
      <c r="E62" s="67" t="s">
        <v>242</v>
      </c>
      <c r="F62" s="68"/>
      <c r="G62" s="67"/>
    </row>
    <row r="63" spans="1:7" x14ac:dyDescent="0.2">
      <c r="A63" s="88" t="s">
        <v>234</v>
      </c>
      <c r="B63" s="88" t="s">
        <v>141</v>
      </c>
      <c r="C63" s="89" t="s">
        <v>215</v>
      </c>
      <c r="D63" s="87">
        <v>1788151.6</v>
      </c>
      <c r="E63" s="67" t="s">
        <v>237</v>
      </c>
      <c r="F63" s="68" t="s">
        <v>137</v>
      </c>
      <c r="G63" s="67"/>
    </row>
    <row r="64" spans="1:7" x14ac:dyDescent="0.2">
      <c r="A64" s="88" t="s">
        <v>235</v>
      </c>
      <c r="B64" s="88" t="s">
        <v>236</v>
      </c>
      <c r="C64" s="89" t="s">
        <v>155</v>
      </c>
      <c r="D64" s="87">
        <v>991175</v>
      </c>
      <c r="E64" s="67" t="s">
        <v>242</v>
      </c>
      <c r="F64" s="68"/>
      <c r="G64" s="67"/>
    </row>
    <row r="65" spans="1:7" x14ac:dyDescent="0.2">
      <c r="A65" s="75"/>
      <c r="B65" s="75"/>
      <c r="C65" s="84"/>
      <c r="D65" s="76">
        <v>90916811.299999997</v>
      </c>
      <c r="E65" s="67"/>
      <c r="F65" s="68"/>
      <c r="G65" s="67"/>
    </row>
    <row r="66" spans="1:7" x14ac:dyDescent="0.2">
      <c r="A66" s="313"/>
      <c r="B66" s="313"/>
      <c r="C66" s="313"/>
      <c r="D66" s="313"/>
    </row>
    <row r="67" spans="1:7" x14ac:dyDescent="0.2">
      <c r="A67" s="313"/>
      <c r="B67" s="313"/>
      <c r="C67" s="313"/>
      <c r="D67" s="313"/>
    </row>
    <row r="68" spans="1:7" x14ac:dyDescent="0.2">
      <c r="A68" s="313"/>
      <c r="B68" s="313"/>
      <c r="C68" s="313"/>
      <c r="D68" s="313"/>
    </row>
  </sheetData>
  <autoFilter ref="A3:G65" xr:uid="{A534B386-6AD7-4C5C-AD10-1B44D04B774D}"/>
  <mergeCells count="4">
    <mergeCell ref="A66:D66"/>
    <mergeCell ref="A67:D67"/>
    <mergeCell ref="A68:D68"/>
    <mergeCell ref="A1:D1"/>
  </mergeCells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  <ignoredErrors>
    <ignoredError sqref="D2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085C2-F362-4DC5-8F03-734A5CF13DD9}">
  <dimension ref="A1:I108"/>
  <sheetViews>
    <sheetView zoomScale="130" zoomScaleNormal="130" workbookViewId="0"/>
  </sheetViews>
  <sheetFormatPr defaultRowHeight="11.25" x14ac:dyDescent="0.2"/>
  <cols>
    <col min="1" max="1" width="10.28515625" style="226" customWidth="1"/>
    <col min="2" max="2" width="11.5703125" style="226" customWidth="1"/>
    <col min="3" max="3" width="11.140625" style="226" customWidth="1"/>
    <col min="4" max="4" width="13.140625" style="226" customWidth="1"/>
    <col min="5" max="5" width="17" style="226" customWidth="1"/>
    <col min="6" max="6" width="56.42578125" style="226" customWidth="1"/>
    <col min="7" max="7" width="12.42578125" style="226" customWidth="1"/>
    <col min="8" max="8" width="11.85546875" style="226" customWidth="1"/>
    <col min="9" max="9" width="10" style="226" customWidth="1"/>
    <col min="10" max="256" width="9.140625" style="226"/>
    <col min="257" max="257" width="10.28515625" style="226" customWidth="1"/>
    <col min="258" max="258" width="11.5703125" style="226" customWidth="1"/>
    <col min="259" max="259" width="11.140625" style="226" customWidth="1"/>
    <col min="260" max="260" width="13.140625" style="226" customWidth="1"/>
    <col min="261" max="261" width="17" style="226" customWidth="1"/>
    <col min="262" max="262" width="56.42578125" style="226" customWidth="1"/>
    <col min="263" max="263" width="10.5703125" style="226" customWidth="1"/>
    <col min="264" max="264" width="11.85546875" style="226" customWidth="1"/>
    <col min="265" max="265" width="10" style="226" customWidth="1"/>
    <col min="266" max="512" width="9.140625" style="226"/>
    <col min="513" max="513" width="10.28515625" style="226" customWidth="1"/>
    <col min="514" max="514" width="11.5703125" style="226" customWidth="1"/>
    <col min="515" max="515" width="11.140625" style="226" customWidth="1"/>
    <col min="516" max="516" width="13.140625" style="226" customWidth="1"/>
    <col min="517" max="517" width="17" style="226" customWidth="1"/>
    <col min="518" max="518" width="56.42578125" style="226" customWidth="1"/>
    <col min="519" max="519" width="10.5703125" style="226" customWidth="1"/>
    <col min="520" max="520" width="11.85546875" style="226" customWidth="1"/>
    <col min="521" max="521" width="10" style="226" customWidth="1"/>
    <col min="522" max="768" width="9.140625" style="226"/>
    <col min="769" max="769" width="10.28515625" style="226" customWidth="1"/>
    <col min="770" max="770" width="11.5703125" style="226" customWidth="1"/>
    <col min="771" max="771" width="11.140625" style="226" customWidth="1"/>
    <col min="772" max="772" width="13.140625" style="226" customWidth="1"/>
    <col min="773" max="773" width="17" style="226" customWidth="1"/>
    <col min="774" max="774" width="56.42578125" style="226" customWidth="1"/>
    <col min="775" max="775" width="10.5703125" style="226" customWidth="1"/>
    <col min="776" max="776" width="11.85546875" style="226" customWidth="1"/>
    <col min="777" max="777" width="10" style="226" customWidth="1"/>
    <col min="778" max="1024" width="9.140625" style="226"/>
    <col min="1025" max="1025" width="10.28515625" style="226" customWidth="1"/>
    <col min="1026" max="1026" width="11.5703125" style="226" customWidth="1"/>
    <col min="1027" max="1027" width="11.140625" style="226" customWidth="1"/>
    <col min="1028" max="1028" width="13.140625" style="226" customWidth="1"/>
    <col min="1029" max="1029" width="17" style="226" customWidth="1"/>
    <col min="1030" max="1030" width="56.42578125" style="226" customWidth="1"/>
    <col min="1031" max="1031" width="10.5703125" style="226" customWidth="1"/>
    <col min="1032" max="1032" width="11.85546875" style="226" customWidth="1"/>
    <col min="1033" max="1033" width="10" style="226" customWidth="1"/>
    <col min="1034" max="1280" width="9.140625" style="226"/>
    <col min="1281" max="1281" width="10.28515625" style="226" customWidth="1"/>
    <col min="1282" max="1282" width="11.5703125" style="226" customWidth="1"/>
    <col min="1283" max="1283" width="11.140625" style="226" customWidth="1"/>
    <col min="1284" max="1284" width="13.140625" style="226" customWidth="1"/>
    <col min="1285" max="1285" width="17" style="226" customWidth="1"/>
    <col min="1286" max="1286" width="56.42578125" style="226" customWidth="1"/>
    <col min="1287" max="1287" width="10.5703125" style="226" customWidth="1"/>
    <col min="1288" max="1288" width="11.85546875" style="226" customWidth="1"/>
    <col min="1289" max="1289" width="10" style="226" customWidth="1"/>
    <col min="1290" max="1536" width="9.140625" style="226"/>
    <col min="1537" max="1537" width="10.28515625" style="226" customWidth="1"/>
    <col min="1538" max="1538" width="11.5703125" style="226" customWidth="1"/>
    <col min="1539" max="1539" width="11.140625" style="226" customWidth="1"/>
    <col min="1540" max="1540" width="13.140625" style="226" customWidth="1"/>
    <col min="1541" max="1541" width="17" style="226" customWidth="1"/>
    <col min="1542" max="1542" width="56.42578125" style="226" customWidth="1"/>
    <col min="1543" max="1543" width="10.5703125" style="226" customWidth="1"/>
    <col min="1544" max="1544" width="11.85546875" style="226" customWidth="1"/>
    <col min="1545" max="1545" width="10" style="226" customWidth="1"/>
    <col min="1546" max="1792" width="9.140625" style="226"/>
    <col min="1793" max="1793" width="10.28515625" style="226" customWidth="1"/>
    <col min="1794" max="1794" width="11.5703125" style="226" customWidth="1"/>
    <col min="1795" max="1795" width="11.140625" style="226" customWidth="1"/>
    <col min="1796" max="1796" width="13.140625" style="226" customWidth="1"/>
    <col min="1797" max="1797" width="17" style="226" customWidth="1"/>
    <col min="1798" max="1798" width="56.42578125" style="226" customWidth="1"/>
    <col min="1799" max="1799" width="10.5703125" style="226" customWidth="1"/>
    <col min="1800" max="1800" width="11.85546875" style="226" customWidth="1"/>
    <col min="1801" max="1801" width="10" style="226" customWidth="1"/>
    <col min="1802" max="2048" width="9.140625" style="226"/>
    <col min="2049" max="2049" width="10.28515625" style="226" customWidth="1"/>
    <col min="2050" max="2050" width="11.5703125" style="226" customWidth="1"/>
    <col min="2051" max="2051" width="11.140625" style="226" customWidth="1"/>
    <col min="2052" max="2052" width="13.140625" style="226" customWidth="1"/>
    <col min="2053" max="2053" width="17" style="226" customWidth="1"/>
    <col min="2054" max="2054" width="56.42578125" style="226" customWidth="1"/>
    <col min="2055" max="2055" width="10.5703125" style="226" customWidth="1"/>
    <col min="2056" max="2056" width="11.85546875" style="226" customWidth="1"/>
    <col min="2057" max="2057" width="10" style="226" customWidth="1"/>
    <col min="2058" max="2304" width="9.140625" style="226"/>
    <col min="2305" max="2305" width="10.28515625" style="226" customWidth="1"/>
    <col min="2306" max="2306" width="11.5703125" style="226" customWidth="1"/>
    <col min="2307" max="2307" width="11.140625" style="226" customWidth="1"/>
    <col min="2308" max="2308" width="13.140625" style="226" customWidth="1"/>
    <col min="2309" max="2309" width="17" style="226" customWidth="1"/>
    <col min="2310" max="2310" width="56.42578125" style="226" customWidth="1"/>
    <col min="2311" max="2311" width="10.5703125" style="226" customWidth="1"/>
    <col min="2312" max="2312" width="11.85546875" style="226" customWidth="1"/>
    <col min="2313" max="2313" width="10" style="226" customWidth="1"/>
    <col min="2314" max="2560" width="9.140625" style="226"/>
    <col min="2561" max="2561" width="10.28515625" style="226" customWidth="1"/>
    <col min="2562" max="2562" width="11.5703125" style="226" customWidth="1"/>
    <col min="2563" max="2563" width="11.140625" style="226" customWidth="1"/>
    <col min="2564" max="2564" width="13.140625" style="226" customWidth="1"/>
    <col min="2565" max="2565" width="17" style="226" customWidth="1"/>
    <col min="2566" max="2566" width="56.42578125" style="226" customWidth="1"/>
    <col min="2567" max="2567" width="10.5703125" style="226" customWidth="1"/>
    <col min="2568" max="2568" width="11.85546875" style="226" customWidth="1"/>
    <col min="2569" max="2569" width="10" style="226" customWidth="1"/>
    <col min="2570" max="2816" width="9.140625" style="226"/>
    <col min="2817" max="2817" width="10.28515625" style="226" customWidth="1"/>
    <col min="2818" max="2818" width="11.5703125" style="226" customWidth="1"/>
    <col min="2819" max="2819" width="11.140625" style="226" customWidth="1"/>
    <col min="2820" max="2820" width="13.140625" style="226" customWidth="1"/>
    <col min="2821" max="2821" width="17" style="226" customWidth="1"/>
    <col min="2822" max="2822" width="56.42578125" style="226" customWidth="1"/>
    <col min="2823" max="2823" width="10.5703125" style="226" customWidth="1"/>
    <col min="2824" max="2824" width="11.85546875" style="226" customWidth="1"/>
    <col min="2825" max="2825" width="10" style="226" customWidth="1"/>
    <col min="2826" max="3072" width="9.140625" style="226"/>
    <col min="3073" max="3073" width="10.28515625" style="226" customWidth="1"/>
    <col min="3074" max="3074" width="11.5703125" style="226" customWidth="1"/>
    <col min="3075" max="3075" width="11.140625" style="226" customWidth="1"/>
    <col min="3076" max="3076" width="13.140625" style="226" customWidth="1"/>
    <col min="3077" max="3077" width="17" style="226" customWidth="1"/>
    <col min="3078" max="3078" width="56.42578125" style="226" customWidth="1"/>
    <col min="3079" max="3079" width="10.5703125" style="226" customWidth="1"/>
    <col min="3080" max="3080" width="11.85546875" style="226" customWidth="1"/>
    <col min="3081" max="3081" width="10" style="226" customWidth="1"/>
    <col min="3082" max="3328" width="9.140625" style="226"/>
    <col min="3329" max="3329" width="10.28515625" style="226" customWidth="1"/>
    <col min="3330" max="3330" width="11.5703125" style="226" customWidth="1"/>
    <col min="3331" max="3331" width="11.140625" style="226" customWidth="1"/>
    <col min="3332" max="3332" width="13.140625" style="226" customWidth="1"/>
    <col min="3333" max="3333" width="17" style="226" customWidth="1"/>
    <col min="3334" max="3334" width="56.42578125" style="226" customWidth="1"/>
    <col min="3335" max="3335" width="10.5703125" style="226" customWidth="1"/>
    <col min="3336" max="3336" width="11.85546875" style="226" customWidth="1"/>
    <col min="3337" max="3337" width="10" style="226" customWidth="1"/>
    <col min="3338" max="3584" width="9.140625" style="226"/>
    <col min="3585" max="3585" width="10.28515625" style="226" customWidth="1"/>
    <col min="3586" max="3586" width="11.5703125" style="226" customWidth="1"/>
    <col min="3587" max="3587" width="11.140625" style="226" customWidth="1"/>
    <col min="3588" max="3588" width="13.140625" style="226" customWidth="1"/>
    <col min="3589" max="3589" width="17" style="226" customWidth="1"/>
    <col min="3590" max="3590" width="56.42578125" style="226" customWidth="1"/>
    <col min="3591" max="3591" width="10.5703125" style="226" customWidth="1"/>
    <col min="3592" max="3592" width="11.85546875" style="226" customWidth="1"/>
    <col min="3593" max="3593" width="10" style="226" customWidth="1"/>
    <col min="3594" max="3840" width="9.140625" style="226"/>
    <col min="3841" max="3841" width="10.28515625" style="226" customWidth="1"/>
    <col min="3842" max="3842" width="11.5703125" style="226" customWidth="1"/>
    <col min="3843" max="3843" width="11.140625" style="226" customWidth="1"/>
    <col min="3844" max="3844" width="13.140625" style="226" customWidth="1"/>
    <col min="3845" max="3845" width="17" style="226" customWidth="1"/>
    <col min="3846" max="3846" width="56.42578125" style="226" customWidth="1"/>
    <col min="3847" max="3847" width="10.5703125" style="226" customWidth="1"/>
    <col min="3848" max="3848" width="11.85546875" style="226" customWidth="1"/>
    <col min="3849" max="3849" width="10" style="226" customWidth="1"/>
    <col min="3850" max="4096" width="9.140625" style="226"/>
    <col min="4097" max="4097" width="10.28515625" style="226" customWidth="1"/>
    <col min="4098" max="4098" width="11.5703125" style="226" customWidth="1"/>
    <col min="4099" max="4099" width="11.140625" style="226" customWidth="1"/>
    <col min="4100" max="4100" width="13.140625" style="226" customWidth="1"/>
    <col min="4101" max="4101" width="17" style="226" customWidth="1"/>
    <col min="4102" max="4102" width="56.42578125" style="226" customWidth="1"/>
    <col min="4103" max="4103" width="10.5703125" style="226" customWidth="1"/>
    <col min="4104" max="4104" width="11.85546875" style="226" customWidth="1"/>
    <col min="4105" max="4105" width="10" style="226" customWidth="1"/>
    <col min="4106" max="4352" width="9.140625" style="226"/>
    <col min="4353" max="4353" width="10.28515625" style="226" customWidth="1"/>
    <col min="4354" max="4354" width="11.5703125" style="226" customWidth="1"/>
    <col min="4355" max="4355" width="11.140625" style="226" customWidth="1"/>
    <col min="4356" max="4356" width="13.140625" style="226" customWidth="1"/>
    <col min="4357" max="4357" width="17" style="226" customWidth="1"/>
    <col min="4358" max="4358" width="56.42578125" style="226" customWidth="1"/>
    <col min="4359" max="4359" width="10.5703125" style="226" customWidth="1"/>
    <col min="4360" max="4360" width="11.85546875" style="226" customWidth="1"/>
    <col min="4361" max="4361" width="10" style="226" customWidth="1"/>
    <col min="4362" max="4608" width="9.140625" style="226"/>
    <col min="4609" max="4609" width="10.28515625" style="226" customWidth="1"/>
    <col min="4610" max="4610" width="11.5703125" style="226" customWidth="1"/>
    <col min="4611" max="4611" width="11.140625" style="226" customWidth="1"/>
    <col min="4612" max="4612" width="13.140625" style="226" customWidth="1"/>
    <col min="4613" max="4613" width="17" style="226" customWidth="1"/>
    <col min="4614" max="4614" width="56.42578125" style="226" customWidth="1"/>
    <col min="4615" max="4615" width="10.5703125" style="226" customWidth="1"/>
    <col min="4616" max="4616" width="11.85546875" style="226" customWidth="1"/>
    <col min="4617" max="4617" width="10" style="226" customWidth="1"/>
    <col min="4618" max="4864" width="9.140625" style="226"/>
    <col min="4865" max="4865" width="10.28515625" style="226" customWidth="1"/>
    <col min="4866" max="4866" width="11.5703125" style="226" customWidth="1"/>
    <col min="4867" max="4867" width="11.140625" style="226" customWidth="1"/>
    <col min="4868" max="4868" width="13.140625" style="226" customWidth="1"/>
    <col min="4869" max="4869" width="17" style="226" customWidth="1"/>
    <col min="4870" max="4870" width="56.42578125" style="226" customWidth="1"/>
    <col min="4871" max="4871" width="10.5703125" style="226" customWidth="1"/>
    <col min="4872" max="4872" width="11.85546875" style="226" customWidth="1"/>
    <col min="4873" max="4873" width="10" style="226" customWidth="1"/>
    <col min="4874" max="5120" width="9.140625" style="226"/>
    <col min="5121" max="5121" width="10.28515625" style="226" customWidth="1"/>
    <col min="5122" max="5122" width="11.5703125" style="226" customWidth="1"/>
    <col min="5123" max="5123" width="11.140625" style="226" customWidth="1"/>
    <col min="5124" max="5124" width="13.140625" style="226" customWidth="1"/>
    <col min="5125" max="5125" width="17" style="226" customWidth="1"/>
    <col min="5126" max="5126" width="56.42578125" style="226" customWidth="1"/>
    <col min="5127" max="5127" width="10.5703125" style="226" customWidth="1"/>
    <col min="5128" max="5128" width="11.85546875" style="226" customWidth="1"/>
    <col min="5129" max="5129" width="10" style="226" customWidth="1"/>
    <col min="5130" max="5376" width="9.140625" style="226"/>
    <col min="5377" max="5377" width="10.28515625" style="226" customWidth="1"/>
    <col min="5378" max="5378" width="11.5703125" style="226" customWidth="1"/>
    <col min="5379" max="5379" width="11.140625" style="226" customWidth="1"/>
    <col min="5380" max="5380" width="13.140625" style="226" customWidth="1"/>
    <col min="5381" max="5381" width="17" style="226" customWidth="1"/>
    <col min="5382" max="5382" width="56.42578125" style="226" customWidth="1"/>
    <col min="5383" max="5383" width="10.5703125" style="226" customWidth="1"/>
    <col min="5384" max="5384" width="11.85546875" style="226" customWidth="1"/>
    <col min="5385" max="5385" width="10" style="226" customWidth="1"/>
    <col min="5386" max="5632" width="9.140625" style="226"/>
    <col min="5633" max="5633" width="10.28515625" style="226" customWidth="1"/>
    <col min="5634" max="5634" width="11.5703125" style="226" customWidth="1"/>
    <col min="5635" max="5635" width="11.140625" style="226" customWidth="1"/>
    <col min="5636" max="5636" width="13.140625" style="226" customWidth="1"/>
    <col min="5637" max="5637" width="17" style="226" customWidth="1"/>
    <col min="5638" max="5638" width="56.42578125" style="226" customWidth="1"/>
    <col min="5639" max="5639" width="10.5703125" style="226" customWidth="1"/>
    <col min="5640" max="5640" width="11.85546875" style="226" customWidth="1"/>
    <col min="5641" max="5641" width="10" style="226" customWidth="1"/>
    <col min="5642" max="5888" width="9.140625" style="226"/>
    <col min="5889" max="5889" width="10.28515625" style="226" customWidth="1"/>
    <col min="5890" max="5890" width="11.5703125" style="226" customWidth="1"/>
    <col min="5891" max="5891" width="11.140625" style="226" customWidth="1"/>
    <col min="5892" max="5892" width="13.140625" style="226" customWidth="1"/>
    <col min="5893" max="5893" width="17" style="226" customWidth="1"/>
    <col min="5894" max="5894" width="56.42578125" style="226" customWidth="1"/>
    <col min="5895" max="5895" width="10.5703125" style="226" customWidth="1"/>
    <col min="5896" max="5896" width="11.85546875" style="226" customWidth="1"/>
    <col min="5897" max="5897" width="10" style="226" customWidth="1"/>
    <col min="5898" max="6144" width="9.140625" style="226"/>
    <col min="6145" max="6145" width="10.28515625" style="226" customWidth="1"/>
    <col min="6146" max="6146" width="11.5703125" style="226" customWidth="1"/>
    <col min="6147" max="6147" width="11.140625" style="226" customWidth="1"/>
    <col min="6148" max="6148" width="13.140625" style="226" customWidth="1"/>
    <col min="6149" max="6149" width="17" style="226" customWidth="1"/>
    <col min="6150" max="6150" width="56.42578125" style="226" customWidth="1"/>
    <col min="6151" max="6151" width="10.5703125" style="226" customWidth="1"/>
    <col min="6152" max="6152" width="11.85546875" style="226" customWidth="1"/>
    <col min="6153" max="6153" width="10" style="226" customWidth="1"/>
    <col min="6154" max="6400" width="9.140625" style="226"/>
    <col min="6401" max="6401" width="10.28515625" style="226" customWidth="1"/>
    <col min="6402" max="6402" width="11.5703125" style="226" customWidth="1"/>
    <col min="6403" max="6403" width="11.140625" style="226" customWidth="1"/>
    <col min="6404" max="6404" width="13.140625" style="226" customWidth="1"/>
    <col min="6405" max="6405" width="17" style="226" customWidth="1"/>
    <col min="6406" max="6406" width="56.42578125" style="226" customWidth="1"/>
    <col min="6407" max="6407" width="10.5703125" style="226" customWidth="1"/>
    <col min="6408" max="6408" width="11.85546875" style="226" customWidth="1"/>
    <col min="6409" max="6409" width="10" style="226" customWidth="1"/>
    <col min="6410" max="6656" width="9.140625" style="226"/>
    <col min="6657" max="6657" width="10.28515625" style="226" customWidth="1"/>
    <col min="6658" max="6658" width="11.5703125" style="226" customWidth="1"/>
    <col min="6659" max="6659" width="11.140625" style="226" customWidth="1"/>
    <col min="6660" max="6660" width="13.140625" style="226" customWidth="1"/>
    <col min="6661" max="6661" width="17" style="226" customWidth="1"/>
    <col min="6662" max="6662" width="56.42578125" style="226" customWidth="1"/>
    <col min="6663" max="6663" width="10.5703125" style="226" customWidth="1"/>
    <col min="6664" max="6664" width="11.85546875" style="226" customWidth="1"/>
    <col min="6665" max="6665" width="10" style="226" customWidth="1"/>
    <col min="6666" max="6912" width="9.140625" style="226"/>
    <col min="6913" max="6913" width="10.28515625" style="226" customWidth="1"/>
    <col min="6914" max="6914" width="11.5703125" style="226" customWidth="1"/>
    <col min="6915" max="6915" width="11.140625" style="226" customWidth="1"/>
    <col min="6916" max="6916" width="13.140625" style="226" customWidth="1"/>
    <col min="6917" max="6917" width="17" style="226" customWidth="1"/>
    <col min="6918" max="6918" width="56.42578125" style="226" customWidth="1"/>
    <col min="6919" max="6919" width="10.5703125" style="226" customWidth="1"/>
    <col min="6920" max="6920" width="11.85546875" style="226" customWidth="1"/>
    <col min="6921" max="6921" width="10" style="226" customWidth="1"/>
    <col min="6922" max="7168" width="9.140625" style="226"/>
    <col min="7169" max="7169" width="10.28515625" style="226" customWidth="1"/>
    <col min="7170" max="7170" width="11.5703125" style="226" customWidth="1"/>
    <col min="7171" max="7171" width="11.140625" style="226" customWidth="1"/>
    <col min="7172" max="7172" width="13.140625" style="226" customWidth="1"/>
    <col min="7173" max="7173" width="17" style="226" customWidth="1"/>
    <col min="7174" max="7174" width="56.42578125" style="226" customWidth="1"/>
    <col min="7175" max="7175" width="10.5703125" style="226" customWidth="1"/>
    <col min="7176" max="7176" width="11.85546875" style="226" customWidth="1"/>
    <col min="7177" max="7177" width="10" style="226" customWidth="1"/>
    <col min="7178" max="7424" width="9.140625" style="226"/>
    <col min="7425" max="7425" width="10.28515625" style="226" customWidth="1"/>
    <col min="7426" max="7426" width="11.5703125" style="226" customWidth="1"/>
    <col min="7427" max="7427" width="11.140625" style="226" customWidth="1"/>
    <col min="7428" max="7428" width="13.140625" style="226" customWidth="1"/>
    <col min="7429" max="7429" width="17" style="226" customWidth="1"/>
    <col min="7430" max="7430" width="56.42578125" style="226" customWidth="1"/>
    <col min="7431" max="7431" width="10.5703125" style="226" customWidth="1"/>
    <col min="7432" max="7432" width="11.85546875" style="226" customWidth="1"/>
    <col min="7433" max="7433" width="10" style="226" customWidth="1"/>
    <col min="7434" max="7680" width="9.140625" style="226"/>
    <col min="7681" max="7681" width="10.28515625" style="226" customWidth="1"/>
    <col min="7682" max="7682" width="11.5703125" style="226" customWidth="1"/>
    <col min="7683" max="7683" width="11.140625" style="226" customWidth="1"/>
    <col min="7684" max="7684" width="13.140625" style="226" customWidth="1"/>
    <col min="7685" max="7685" width="17" style="226" customWidth="1"/>
    <col min="7686" max="7686" width="56.42578125" style="226" customWidth="1"/>
    <col min="7687" max="7687" width="10.5703125" style="226" customWidth="1"/>
    <col min="7688" max="7688" width="11.85546875" style="226" customWidth="1"/>
    <col min="7689" max="7689" width="10" style="226" customWidth="1"/>
    <col min="7690" max="7936" width="9.140625" style="226"/>
    <col min="7937" max="7937" width="10.28515625" style="226" customWidth="1"/>
    <col min="7938" max="7938" width="11.5703125" style="226" customWidth="1"/>
    <col min="7939" max="7939" width="11.140625" style="226" customWidth="1"/>
    <col min="7940" max="7940" width="13.140625" style="226" customWidth="1"/>
    <col min="7941" max="7941" width="17" style="226" customWidth="1"/>
    <col min="7942" max="7942" width="56.42578125" style="226" customWidth="1"/>
    <col min="7943" max="7943" width="10.5703125" style="226" customWidth="1"/>
    <col min="7944" max="7944" width="11.85546875" style="226" customWidth="1"/>
    <col min="7945" max="7945" width="10" style="226" customWidth="1"/>
    <col min="7946" max="8192" width="9.140625" style="226"/>
    <col min="8193" max="8193" width="10.28515625" style="226" customWidth="1"/>
    <col min="8194" max="8194" width="11.5703125" style="226" customWidth="1"/>
    <col min="8195" max="8195" width="11.140625" style="226" customWidth="1"/>
    <col min="8196" max="8196" width="13.140625" style="226" customWidth="1"/>
    <col min="8197" max="8197" width="17" style="226" customWidth="1"/>
    <col min="8198" max="8198" width="56.42578125" style="226" customWidth="1"/>
    <col min="8199" max="8199" width="10.5703125" style="226" customWidth="1"/>
    <col min="8200" max="8200" width="11.85546875" style="226" customWidth="1"/>
    <col min="8201" max="8201" width="10" style="226" customWidth="1"/>
    <col min="8202" max="8448" width="9.140625" style="226"/>
    <col min="8449" max="8449" width="10.28515625" style="226" customWidth="1"/>
    <col min="8450" max="8450" width="11.5703125" style="226" customWidth="1"/>
    <col min="8451" max="8451" width="11.140625" style="226" customWidth="1"/>
    <col min="8452" max="8452" width="13.140625" style="226" customWidth="1"/>
    <col min="8453" max="8453" width="17" style="226" customWidth="1"/>
    <col min="8454" max="8454" width="56.42578125" style="226" customWidth="1"/>
    <col min="8455" max="8455" width="10.5703125" style="226" customWidth="1"/>
    <col min="8456" max="8456" width="11.85546875" style="226" customWidth="1"/>
    <col min="8457" max="8457" width="10" style="226" customWidth="1"/>
    <col min="8458" max="8704" width="9.140625" style="226"/>
    <col min="8705" max="8705" width="10.28515625" style="226" customWidth="1"/>
    <col min="8706" max="8706" width="11.5703125" style="226" customWidth="1"/>
    <col min="8707" max="8707" width="11.140625" style="226" customWidth="1"/>
    <col min="8708" max="8708" width="13.140625" style="226" customWidth="1"/>
    <col min="8709" max="8709" width="17" style="226" customWidth="1"/>
    <col min="8710" max="8710" width="56.42578125" style="226" customWidth="1"/>
    <col min="8711" max="8711" width="10.5703125" style="226" customWidth="1"/>
    <col min="8712" max="8712" width="11.85546875" style="226" customWidth="1"/>
    <col min="8713" max="8713" width="10" style="226" customWidth="1"/>
    <col min="8714" max="8960" width="9.140625" style="226"/>
    <col min="8961" max="8961" width="10.28515625" style="226" customWidth="1"/>
    <col min="8962" max="8962" width="11.5703125" style="226" customWidth="1"/>
    <col min="8963" max="8963" width="11.140625" style="226" customWidth="1"/>
    <col min="8964" max="8964" width="13.140625" style="226" customWidth="1"/>
    <col min="8965" max="8965" width="17" style="226" customWidth="1"/>
    <col min="8966" max="8966" width="56.42578125" style="226" customWidth="1"/>
    <col min="8967" max="8967" width="10.5703125" style="226" customWidth="1"/>
    <col min="8968" max="8968" width="11.85546875" style="226" customWidth="1"/>
    <col min="8969" max="8969" width="10" style="226" customWidth="1"/>
    <col min="8970" max="9216" width="9.140625" style="226"/>
    <col min="9217" max="9217" width="10.28515625" style="226" customWidth="1"/>
    <col min="9218" max="9218" width="11.5703125" style="226" customWidth="1"/>
    <col min="9219" max="9219" width="11.140625" style="226" customWidth="1"/>
    <col min="9220" max="9220" width="13.140625" style="226" customWidth="1"/>
    <col min="9221" max="9221" width="17" style="226" customWidth="1"/>
    <col min="9222" max="9222" width="56.42578125" style="226" customWidth="1"/>
    <col min="9223" max="9223" width="10.5703125" style="226" customWidth="1"/>
    <col min="9224" max="9224" width="11.85546875" style="226" customWidth="1"/>
    <col min="9225" max="9225" width="10" style="226" customWidth="1"/>
    <col min="9226" max="9472" width="9.140625" style="226"/>
    <col min="9473" max="9473" width="10.28515625" style="226" customWidth="1"/>
    <col min="9474" max="9474" width="11.5703125" style="226" customWidth="1"/>
    <col min="9475" max="9475" width="11.140625" style="226" customWidth="1"/>
    <col min="9476" max="9476" width="13.140625" style="226" customWidth="1"/>
    <col min="9477" max="9477" width="17" style="226" customWidth="1"/>
    <col min="9478" max="9478" width="56.42578125" style="226" customWidth="1"/>
    <col min="9479" max="9479" width="10.5703125" style="226" customWidth="1"/>
    <col min="9480" max="9480" width="11.85546875" style="226" customWidth="1"/>
    <col min="9481" max="9481" width="10" style="226" customWidth="1"/>
    <col min="9482" max="9728" width="9.140625" style="226"/>
    <col min="9729" max="9729" width="10.28515625" style="226" customWidth="1"/>
    <col min="9730" max="9730" width="11.5703125" style="226" customWidth="1"/>
    <col min="9731" max="9731" width="11.140625" style="226" customWidth="1"/>
    <col min="9732" max="9732" width="13.140625" style="226" customWidth="1"/>
    <col min="9733" max="9733" width="17" style="226" customWidth="1"/>
    <col min="9734" max="9734" width="56.42578125" style="226" customWidth="1"/>
    <col min="9735" max="9735" width="10.5703125" style="226" customWidth="1"/>
    <col min="9736" max="9736" width="11.85546875" style="226" customWidth="1"/>
    <col min="9737" max="9737" width="10" style="226" customWidth="1"/>
    <col min="9738" max="9984" width="9.140625" style="226"/>
    <col min="9985" max="9985" width="10.28515625" style="226" customWidth="1"/>
    <col min="9986" max="9986" width="11.5703125" style="226" customWidth="1"/>
    <col min="9987" max="9987" width="11.140625" style="226" customWidth="1"/>
    <col min="9988" max="9988" width="13.140625" style="226" customWidth="1"/>
    <col min="9989" max="9989" width="17" style="226" customWidth="1"/>
    <col min="9990" max="9990" width="56.42578125" style="226" customWidth="1"/>
    <col min="9991" max="9991" width="10.5703125" style="226" customWidth="1"/>
    <col min="9992" max="9992" width="11.85546875" style="226" customWidth="1"/>
    <col min="9993" max="9993" width="10" style="226" customWidth="1"/>
    <col min="9994" max="10240" width="9.140625" style="226"/>
    <col min="10241" max="10241" width="10.28515625" style="226" customWidth="1"/>
    <col min="10242" max="10242" width="11.5703125" style="226" customWidth="1"/>
    <col min="10243" max="10243" width="11.140625" style="226" customWidth="1"/>
    <col min="10244" max="10244" width="13.140625" style="226" customWidth="1"/>
    <col min="10245" max="10245" width="17" style="226" customWidth="1"/>
    <col min="10246" max="10246" width="56.42578125" style="226" customWidth="1"/>
    <col min="10247" max="10247" width="10.5703125" style="226" customWidth="1"/>
    <col min="10248" max="10248" width="11.85546875" style="226" customWidth="1"/>
    <col min="10249" max="10249" width="10" style="226" customWidth="1"/>
    <col min="10250" max="10496" width="9.140625" style="226"/>
    <col min="10497" max="10497" width="10.28515625" style="226" customWidth="1"/>
    <col min="10498" max="10498" width="11.5703125" style="226" customWidth="1"/>
    <col min="10499" max="10499" width="11.140625" style="226" customWidth="1"/>
    <col min="10500" max="10500" width="13.140625" style="226" customWidth="1"/>
    <col min="10501" max="10501" width="17" style="226" customWidth="1"/>
    <col min="10502" max="10502" width="56.42578125" style="226" customWidth="1"/>
    <col min="10503" max="10503" width="10.5703125" style="226" customWidth="1"/>
    <col min="10504" max="10504" width="11.85546875" style="226" customWidth="1"/>
    <col min="10505" max="10505" width="10" style="226" customWidth="1"/>
    <col min="10506" max="10752" width="9.140625" style="226"/>
    <col min="10753" max="10753" width="10.28515625" style="226" customWidth="1"/>
    <col min="10754" max="10754" width="11.5703125" style="226" customWidth="1"/>
    <col min="10755" max="10755" width="11.140625" style="226" customWidth="1"/>
    <col min="10756" max="10756" width="13.140625" style="226" customWidth="1"/>
    <col min="10757" max="10757" width="17" style="226" customWidth="1"/>
    <col min="10758" max="10758" width="56.42578125" style="226" customWidth="1"/>
    <col min="10759" max="10759" width="10.5703125" style="226" customWidth="1"/>
    <col min="10760" max="10760" width="11.85546875" style="226" customWidth="1"/>
    <col min="10761" max="10761" width="10" style="226" customWidth="1"/>
    <col min="10762" max="11008" width="9.140625" style="226"/>
    <col min="11009" max="11009" width="10.28515625" style="226" customWidth="1"/>
    <col min="11010" max="11010" width="11.5703125" style="226" customWidth="1"/>
    <col min="11011" max="11011" width="11.140625" style="226" customWidth="1"/>
    <col min="11012" max="11012" width="13.140625" style="226" customWidth="1"/>
    <col min="11013" max="11013" width="17" style="226" customWidth="1"/>
    <col min="11014" max="11014" width="56.42578125" style="226" customWidth="1"/>
    <col min="11015" max="11015" width="10.5703125" style="226" customWidth="1"/>
    <col min="11016" max="11016" width="11.85546875" style="226" customWidth="1"/>
    <col min="11017" max="11017" width="10" style="226" customWidth="1"/>
    <col min="11018" max="11264" width="9.140625" style="226"/>
    <col min="11265" max="11265" width="10.28515625" style="226" customWidth="1"/>
    <col min="11266" max="11266" width="11.5703125" style="226" customWidth="1"/>
    <col min="11267" max="11267" width="11.140625" style="226" customWidth="1"/>
    <col min="11268" max="11268" width="13.140625" style="226" customWidth="1"/>
    <col min="11269" max="11269" width="17" style="226" customWidth="1"/>
    <col min="11270" max="11270" width="56.42578125" style="226" customWidth="1"/>
    <col min="11271" max="11271" width="10.5703125" style="226" customWidth="1"/>
    <col min="11272" max="11272" width="11.85546875" style="226" customWidth="1"/>
    <col min="11273" max="11273" width="10" style="226" customWidth="1"/>
    <col min="11274" max="11520" width="9.140625" style="226"/>
    <col min="11521" max="11521" width="10.28515625" style="226" customWidth="1"/>
    <col min="11522" max="11522" width="11.5703125" style="226" customWidth="1"/>
    <col min="11523" max="11523" width="11.140625" style="226" customWidth="1"/>
    <col min="11524" max="11524" width="13.140625" style="226" customWidth="1"/>
    <col min="11525" max="11525" width="17" style="226" customWidth="1"/>
    <col min="11526" max="11526" width="56.42578125" style="226" customWidth="1"/>
    <col min="11527" max="11527" width="10.5703125" style="226" customWidth="1"/>
    <col min="11528" max="11528" width="11.85546875" style="226" customWidth="1"/>
    <col min="11529" max="11529" width="10" style="226" customWidth="1"/>
    <col min="11530" max="11776" width="9.140625" style="226"/>
    <col min="11777" max="11777" width="10.28515625" style="226" customWidth="1"/>
    <col min="11778" max="11778" width="11.5703125" style="226" customWidth="1"/>
    <col min="11779" max="11779" width="11.140625" style="226" customWidth="1"/>
    <col min="11780" max="11780" width="13.140625" style="226" customWidth="1"/>
    <col min="11781" max="11781" width="17" style="226" customWidth="1"/>
    <col min="11782" max="11782" width="56.42578125" style="226" customWidth="1"/>
    <col min="11783" max="11783" width="10.5703125" style="226" customWidth="1"/>
    <col min="11784" max="11784" width="11.85546875" style="226" customWidth="1"/>
    <col min="11785" max="11785" width="10" style="226" customWidth="1"/>
    <col min="11786" max="12032" width="9.140625" style="226"/>
    <col min="12033" max="12033" width="10.28515625" style="226" customWidth="1"/>
    <col min="12034" max="12034" width="11.5703125" style="226" customWidth="1"/>
    <col min="12035" max="12035" width="11.140625" style="226" customWidth="1"/>
    <col min="12036" max="12036" width="13.140625" style="226" customWidth="1"/>
    <col min="12037" max="12037" width="17" style="226" customWidth="1"/>
    <col min="12038" max="12038" width="56.42578125" style="226" customWidth="1"/>
    <col min="12039" max="12039" width="10.5703125" style="226" customWidth="1"/>
    <col min="12040" max="12040" width="11.85546875" style="226" customWidth="1"/>
    <col min="12041" max="12041" width="10" style="226" customWidth="1"/>
    <col min="12042" max="12288" width="9.140625" style="226"/>
    <col min="12289" max="12289" width="10.28515625" style="226" customWidth="1"/>
    <col min="12290" max="12290" width="11.5703125" style="226" customWidth="1"/>
    <col min="12291" max="12291" width="11.140625" style="226" customWidth="1"/>
    <col min="12292" max="12292" width="13.140625" style="226" customWidth="1"/>
    <col min="12293" max="12293" width="17" style="226" customWidth="1"/>
    <col min="12294" max="12294" width="56.42578125" style="226" customWidth="1"/>
    <col min="12295" max="12295" width="10.5703125" style="226" customWidth="1"/>
    <col min="12296" max="12296" width="11.85546875" style="226" customWidth="1"/>
    <col min="12297" max="12297" width="10" style="226" customWidth="1"/>
    <col min="12298" max="12544" width="9.140625" style="226"/>
    <col min="12545" max="12545" width="10.28515625" style="226" customWidth="1"/>
    <col min="12546" max="12546" width="11.5703125" style="226" customWidth="1"/>
    <col min="12547" max="12547" width="11.140625" style="226" customWidth="1"/>
    <col min="12548" max="12548" width="13.140625" style="226" customWidth="1"/>
    <col min="12549" max="12549" width="17" style="226" customWidth="1"/>
    <col min="12550" max="12550" width="56.42578125" style="226" customWidth="1"/>
    <col min="12551" max="12551" width="10.5703125" style="226" customWidth="1"/>
    <col min="12552" max="12552" width="11.85546875" style="226" customWidth="1"/>
    <col min="12553" max="12553" width="10" style="226" customWidth="1"/>
    <col min="12554" max="12800" width="9.140625" style="226"/>
    <col min="12801" max="12801" width="10.28515625" style="226" customWidth="1"/>
    <col min="12802" max="12802" width="11.5703125" style="226" customWidth="1"/>
    <col min="12803" max="12803" width="11.140625" style="226" customWidth="1"/>
    <col min="12804" max="12804" width="13.140625" style="226" customWidth="1"/>
    <col min="12805" max="12805" width="17" style="226" customWidth="1"/>
    <col min="12806" max="12806" width="56.42578125" style="226" customWidth="1"/>
    <col min="12807" max="12807" width="10.5703125" style="226" customWidth="1"/>
    <col min="12808" max="12808" width="11.85546875" style="226" customWidth="1"/>
    <col min="12809" max="12809" width="10" style="226" customWidth="1"/>
    <col min="12810" max="13056" width="9.140625" style="226"/>
    <col min="13057" max="13057" width="10.28515625" style="226" customWidth="1"/>
    <col min="13058" max="13058" width="11.5703125" style="226" customWidth="1"/>
    <col min="13059" max="13059" width="11.140625" style="226" customWidth="1"/>
    <col min="13060" max="13060" width="13.140625" style="226" customWidth="1"/>
    <col min="13061" max="13061" width="17" style="226" customWidth="1"/>
    <col min="13062" max="13062" width="56.42578125" style="226" customWidth="1"/>
    <col min="13063" max="13063" width="10.5703125" style="226" customWidth="1"/>
    <col min="13064" max="13064" width="11.85546875" style="226" customWidth="1"/>
    <col min="13065" max="13065" width="10" style="226" customWidth="1"/>
    <col min="13066" max="13312" width="9.140625" style="226"/>
    <col min="13313" max="13313" width="10.28515625" style="226" customWidth="1"/>
    <col min="13314" max="13314" width="11.5703125" style="226" customWidth="1"/>
    <col min="13315" max="13315" width="11.140625" style="226" customWidth="1"/>
    <col min="13316" max="13316" width="13.140625" style="226" customWidth="1"/>
    <col min="13317" max="13317" width="17" style="226" customWidth="1"/>
    <col min="13318" max="13318" width="56.42578125" style="226" customWidth="1"/>
    <col min="13319" max="13319" width="10.5703125" style="226" customWidth="1"/>
    <col min="13320" max="13320" width="11.85546875" style="226" customWidth="1"/>
    <col min="13321" max="13321" width="10" style="226" customWidth="1"/>
    <col min="13322" max="13568" width="9.140625" style="226"/>
    <col min="13569" max="13569" width="10.28515625" style="226" customWidth="1"/>
    <col min="13570" max="13570" width="11.5703125" style="226" customWidth="1"/>
    <col min="13571" max="13571" width="11.140625" style="226" customWidth="1"/>
    <col min="13572" max="13572" width="13.140625" style="226" customWidth="1"/>
    <col min="13573" max="13573" width="17" style="226" customWidth="1"/>
    <col min="13574" max="13574" width="56.42578125" style="226" customWidth="1"/>
    <col min="13575" max="13575" width="10.5703125" style="226" customWidth="1"/>
    <col min="13576" max="13576" width="11.85546875" style="226" customWidth="1"/>
    <col min="13577" max="13577" width="10" style="226" customWidth="1"/>
    <col min="13578" max="13824" width="9.140625" style="226"/>
    <col min="13825" max="13825" width="10.28515625" style="226" customWidth="1"/>
    <col min="13826" max="13826" width="11.5703125" style="226" customWidth="1"/>
    <col min="13827" max="13827" width="11.140625" style="226" customWidth="1"/>
    <col min="13828" max="13828" width="13.140625" style="226" customWidth="1"/>
    <col min="13829" max="13829" width="17" style="226" customWidth="1"/>
    <col min="13830" max="13830" width="56.42578125" style="226" customWidth="1"/>
    <col min="13831" max="13831" width="10.5703125" style="226" customWidth="1"/>
    <col min="13832" max="13832" width="11.85546875" style="226" customWidth="1"/>
    <col min="13833" max="13833" width="10" style="226" customWidth="1"/>
    <col min="13834" max="14080" width="9.140625" style="226"/>
    <col min="14081" max="14081" width="10.28515625" style="226" customWidth="1"/>
    <col min="14082" max="14082" width="11.5703125" style="226" customWidth="1"/>
    <col min="14083" max="14083" width="11.140625" style="226" customWidth="1"/>
    <col min="14084" max="14084" width="13.140625" style="226" customWidth="1"/>
    <col min="14085" max="14085" width="17" style="226" customWidth="1"/>
    <col min="14086" max="14086" width="56.42578125" style="226" customWidth="1"/>
    <col min="14087" max="14087" width="10.5703125" style="226" customWidth="1"/>
    <col min="14088" max="14088" width="11.85546875" style="226" customWidth="1"/>
    <col min="14089" max="14089" width="10" style="226" customWidth="1"/>
    <col min="14090" max="14336" width="9.140625" style="226"/>
    <col min="14337" max="14337" width="10.28515625" style="226" customWidth="1"/>
    <col min="14338" max="14338" width="11.5703125" style="226" customWidth="1"/>
    <col min="14339" max="14339" width="11.140625" style="226" customWidth="1"/>
    <col min="14340" max="14340" width="13.140625" style="226" customWidth="1"/>
    <col min="14341" max="14341" width="17" style="226" customWidth="1"/>
    <col min="14342" max="14342" width="56.42578125" style="226" customWidth="1"/>
    <col min="14343" max="14343" width="10.5703125" style="226" customWidth="1"/>
    <col min="14344" max="14344" width="11.85546875" style="226" customWidth="1"/>
    <col min="14345" max="14345" width="10" style="226" customWidth="1"/>
    <col min="14346" max="14592" width="9.140625" style="226"/>
    <col min="14593" max="14593" width="10.28515625" style="226" customWidth="1"/>
    <col min="14594" max="14594" width="11.5703125" style="226" customWidth="1"/>
    <col min="14595" max="14595" width="11.140625" style="226" customWidth="1"/>
    <col min="14596" max="14596" width="13.140625" style="226" customWidth="1"/>
    <col min="14597" max="14597" width="17" style="226" customWidth="1"/>
    <col min="14598" max="14598" width="56.42578125" style="226" customWidth="1"/>
    <col min="14599" max="14599" width="10.5703125" style="226" customWidth="1"/>
    <col min="14600" max="14600" width="11.85546875" style="226" customWidth="1"/>
    <col min="14601" max="14601" width="10" style="226" customWidth="1"/>
    <col min="14602" max="14848" width="9.140625" style="226"/>
    <col min="14849" max="14849" width="10.28515625" style="226" customWidth="1"/>
    <col min="14850" max="14850" width="11.5703125" style="226" customWidth="1"/>
    <col min="14851" max="14851" width="11.140625" style="226" customWidth="1"/>
    <col min="14852" max="14852" width="13.140625" style="226" customWidth="1"/>
    <col min="14853" max="14853" width="17" style="226" customWidth="1"/>
    <col min="14854" max="14854" width="56.42578125" style="226" customWidth="1"/>
    <col min="14855" max="14855" width="10.5703125" style="226" customWidth="1"/>
    <col min="14856" max="14856" width="11.85546875" style="226" customWidth="1"/>
    <col min="14857" max="14857" width="10" style="226" customWidth="1"/>
    <col min="14858" max="15104" width="9.140625" style="226"/>
    <col min="15105" max="15105" width="10.28515625" style="226" customWidth="1"/>
    <col min="15106" max="15106" width="11.5703125" style="226" customWidth="1"/>
    <col min="15107" max="15107" width="11.140625" style="226" customWidth="1"/>
    <col min="15108" max="15108" width="13.140625" style="226" customWidth="1"/>
    <col min="15109" max="15109" width="17" style="226" customWidth="1"/>
    <col min="15110" max="15110" width="56.42578125" style="226" customWidth="1"/>
    <col min="15111" max="15111" width="10.5703125" style="226" customWidth="1"/>
    <col min="15112" max="15112" width="11.85546875" style="226" customWidth="1"/>
    <col min="15113" max="15113" width="10" style="226" customWidth="1"/>
    <col min="15114" max="15360" width="9.140625" style="226"/>
    <col min="15361" max="15361" width="10.28515625" style="226" customWidth="1"/>
    <col min="15362" max="15362" width="11.5703125" style="226" customWidth="1"/>
    <col min="15363" max="15363" width="11.140625" style="226" customWidth="1"/>
    <col min="15364" max="15364" width="13.140625" style="226" customWidth="1"/>
    <col min="15365" max="15365" width="17" style="226" customWidth="1"/>
    <col min="15366" max="15366" width="56.42578125" style="226" customWidth="1"/>
    <col min="15367" max="15367" width="10.5703125" style="226" customWidth="1"/>
    <col min="15368" max="15368" width="11.85546875" style="226" customWidth="1"/>
    <col min="15369" max="15369" width="10" style="226" customWidth="1"/>
    <col min="15370" max="15616" width="9.140625" style="226"/>
    <col min="15617" max="15617" width="10.28515625" style="226" customWidth="1"/>
    <col min="15618" max="15618" width="11.5703125" style="226" customWidth="1"/>
    <col min="15619" max="15619" width="11.140625" style="226" customWidth="1"/>
    <col min="15620" max="15620" width="13.140625" style="226" customWidth="1"/>
    <col min="15621" max="15621" width="17" style="226" customWidth="1"/>
    <col min="15622" max="15622" width="56.42578125" style="226" customWidth="1"/>
    <col min="15623" max="15623" width="10.5703125" style="226" customWidth="1"/>
    <col min="15624" max="15624" width="11.85546875" style="226" customWidth="1"/>
    <col min="15625" max="15625" width="10" style="226" customWidth="1"/>
    <col min="15626" max="15872" width="9.140625" style="226"/>
    <col min="15873" max="15873" width="10.28515625" style="226" customWidth="1"/>
    <col min="15874" max="15874" width="11.5703125" style="226" customWidth="1"/>
    <col min="15875" max="15875" width="11.140625" style="226" customWidth="1"/>
    <col min="15876" max="15876" width="13.140625" style="226" customWidth="1"/>
    <col min="15877" max="15877" width="17" style="226" customWidth="1"/>
    <col min="15878" max="15878" width="56.42578125" style="226" customWidth="1"/>
    <col min="15879" max="15879" width="10.5703125" style="226" customWidth="1"/>
    <col min="15880" max="15880" width="11.85546875" style="226" customWidth="1"/>
    <col min="15881" max="15881" width="10" style="226" customWidth="1"/>
    <col min="15882" max="16128" width="9.140625" style="226"/>
    <col min="16129" max="16129" width="10.28515625" style="226" customWidth="1"/>
    <col min="16130" max="16130" width="11.5703125" style="226" customWidth="1"/>
    <col min="16131" max="16131" width="11.140625" style="226" customWidth="1"/>
    <col min="16132" max="16132" width="13.140625" style="226" customWidth="1"/>
    <col min="16133" max="16133" width="17" style="226" customWidth="1"/>
    <col min="16134" max="16134" width="56.42578125" style="226" customWidth="1"/>
    <col min="16135" max="16135" width="10.5703125" style="226" customWidth="1"/>
    <col min="16136" max="16136" width="11.85546875" style="226" customWidth="1"/>
    <col min="16137" max="16137" width="10" style="226" customWidth="1"/>
    <col min="16138" max="16384" width="9.140625" style="226"/>
  </cols>
  <sheetData>
    <row r="1" spans="1:9" s="189" customFormat="1" x14ac:dyDescent="0.2">
      <c r="G1" s="190"/>
      <c r="H1" s="191"/>
    </row>
    <row r="2" spans="1:9" s="197" customFormat="1" x14ac:dyDescent="0.2">
      <c r="A2" s="192" t="s">
        <v>59</v>
      </c>
      <c r="B2" s="192" t="s">
        <v>2</v>
      </c>
      <c r="C2" s="193" t="s">
        <v>60</v>
      </c>
      <c r="D2" s="193" t="s">
        <v>61</v>
      </c>
      <c r="E2" s="194" t="s">
        <v>62</v>
      </c>
      <c r="F2" s="194" t="s">
        <v>63</v>
      </c>
      <c r="G2" s="195">
        <f>SUM(G3:G27)</f>
        <v>4987406.87</v>
      </c>
      <c r="H2" s="193" t="s">
        <v>64</v>
      </c>
      <c r="I2" s="196"/>
    </row>
    <row r="3" spans="1:9" s="189" customFormat="1" x14ac:dyDescent="0.2">
      <c r="A3" s="198" t="s">
        <v>65</v>
      </c>
      <c r="B3" s="199">
        <v>45723</v>
      </c>
      <c r="C3" s="200" t="s">
        <v>396</v>
      </c>
      <c r="D3" s="200" t="s">
        <v>259</v>
      </c>
      <c r="E3" s="201" t="s">
        <v>66</v>
      </c>
      <c r="F3" s="201" t="s">
        <v>67</v>
      </c>
      <c r="G3" s="202">
        <v>19.579999999999998</v>
      </c>
      <c r="H3" s="200"/>
    </row>
    <row r="4" spans="1:9" s="189" customFormat="1" x14ac:dyDescent="0.2">
      <c r="A4" s="198" t="s">
        <v>65</v>
      </c>
      <c r="B4" s="199">
        <v>45723</v>
      </c>
      <c r="C4" s="200" t="s">
        <v>396</v>
      </c>
      <c r="D4" s="200" t="s">
        <v>261</v>
      </c>
      <c r="E4" s="201" t="s">
        <v>66</v>
      </c>
      <c r="F4" s="201" t="s">
        <v>68</v>
      </c>
      <c r="G4" s="202">
        <v>176</v>
      </c>
      <c r="H4" s="200"/>
    </row>
    <row r="5" spans="1:9" s="189" customFormat="1" x14ac:dyDescent="0.2">
      <c r="A5" s="198" t="s">
        <v>65</v>
      </c>
      <c r="B5" s="199">
        <v>45723</v>
      </c>
      <c r="C5" s="200" t="s">
        <v>396</v>
      </c>
      <c r="D5" s="200" t="s">
        <v>265</v>
      </c>
      <c r="E5" s="201" t="s">
        <v>66</v>
      </c>
      <c r="F5" s="201" t="s">
        <v>70</v>
      </c>
      <c r="G5" s="202">
        <v>20848.87</v>
      </c>
      <c r="H5" s="200"/>
    </row>
    <row r="6" spans="1:9" s="189" customFormat="1" x14ac:dyDescent="0.2">
      <c r="A6" s="198" t="s">
        <v>65</v>
      </c>
      <c r="B6" s="199">
        <v>45723</v>
      </c>
      <c r="C6" s="200" t="s">
        <v>396</v>
      </c>
      <c r="D6" s="200" t="s">
        <v>267</v>
      </c>
      <c r="E6" s="201" t="s">
        <v>66</v>
      </c>
      <c r="F6" s="201" t="s">
        <v>71</v>
      </c>
      <c r="G6" s="202">
        <v>229</v>
      </c>
      <c r="H6" s="200"/>
    </row>
    <row r="7" spans="1:9" s="189" customFormat="1" x14ac:dyDescent="0.2">
      <c r="A7" s="198" t="s">
        <v>65</v>
      </c>
      <c r="B7" s="199">
        <v>45723</v>
      </c>
      <c r="C7" s="200" t="s">
        <v>396</v>
      </c>
      <c r="D7" s="200" t="s">
        <v>269</v>
      </c>
      <c r="E7" s="201" t="s">
        <v>66</v>
      </c>
      <c r="F7" s="201" t="s">
        <v>72</v>
      </c>
      <c r="G7" s="202">
        <v>195</v>
      </c>
      <c r="H7" s="200"/>
    </row>
    <row r="8" spans="1:9" s="189" customFormat="1" x14ac:dyDescent="0.2">
      <c r="A8" s="198" t="s">
        <v>65</v>
      </c>
      <c r="B8" s="199">
        <v>45723</v>
      </c>
      <c r="C8" s="200" t="s">
        <v>396</v>
      </c>
      <c r="D8" s="200" t="s">
        <v>271</v>
      </c>
      <c r="E8" s="201" t="s">
        <v>66</v>
      </c>
      <c r="F8" s="201" t="s">
        <v>73</v>
      </c>
      <c r="G8" s="202">
        <v>9804.94</v>
      </c>
      <c r="H8" s="200"/>
    </row>
    <row r="9" spans="1:9" s="189" customFormat="1" x14ac:dyDescent="0.2">
      <c r="A9" s="198" t="s">
        <v>65</v>
      </c>
      <c r="B9" s="199">
        <v>45723</v>
      </c>
      <c r="C9" s="200" t="s">
        <v>396</v>
      </c>
      <c r="D9" s="200" t="s">
        <v>273</v>
      </c>
      <c r="E9" s="201" t="s">
        <v>66</v>
      </c>
      <c r="F9" s="201" t="s">
        <v>88</v>
      </c>
      <c r="G9" s="202">
        <v>2050.2600000000002</v>
      </c>
      <c r="H9" s="200"/>
    </row>
    <row r="10" spans="1:9" s="189" customFormat="1" x14ac:dyDescent="0.2">
      <c r="A10" s="198" t="s">
        <v>65</v>
      </c>
      <c r="B10" s="199">
        <v>45723</v>
      </c>
      <c r="C10" s="200" t="s">
        <v>396</v>
      </c>
      <c r="D10" s="200" t="s">
        <v>275</v>
      </c>
      <c r="E10" s="201" t="s">
        <v>66</v>
      </c>
      <c r="F10" s="201" t="s">
        <v>74</v>
      </c>
      <c r="G10" s="202">
        <v>726074.89</v>
      </c>
      <c r="H10" s="200"/>
    </row>
    <row r="11" spans="1:9" s="189" customFormat="1" x14ac:dyDescent="0.2">
      <c r="A11" s="198" t="s">
        <v>65</v>
      </c>
      <c r="B11" s="199">
        <v>45723</v>
      </c>
      <c r="C11" s="200" t="s">
        <v>396</v>
      </c>
      <c r="D11" s="200" t="s">
        <v>277</v>
      </c>
      <c r="E11" s="201" t="s">
        <v>66</v>
      </c>
      <c r="F11" s="201" t="s">
        <v>74</v>
      </c>
      <c r="G11" s="202">
        <v>348118.74</v>
      </c>
      <c r="H11" s="200"/>
    </row>
    <row r="12" spans="1:9" s="189" customFormat="1" x14ac:dyDescent="0.2">
      <c r="A12" s="198" t="s">
        <v>65</v>
      </c>
      <c r="B12" s="199">
        <v>45723</v>
      </c>
      <c r="C12" s="200" t="s">
        <v>396</v>
      </c>
      <c r="D12" s="200" t="s">
        <v>279</v>
      </c>
      <c r="E12" s="201" t="s">
        <v>66</v>
      </c>
      <c r="F12" s="201" t="s">
        <v>75</v>
      </c>
      <c r="G12" s="202">
        <v>48628.7</v>
      </c>
      <c r="H12" s="200"/>
    </row>
    <row r="13" spans="1:9" s="189" customFormat="1" x14ac:dyDescent="0.2">
      <c r="A13" s="198" t="s">
        <v>65</v>
      </c>
      <c r="B13" s="199">
        <v>45723</v>
      </c>
      <c r="C13" s="200" t="s">
        <v>396</v>
      </c>
      <c r="D13" s="200" t="s">
        <v>281</v>
      </c>
      <c r="E13" s="201" t="s">
        <v>66</v>
      </c>
      <c r="F13" s="201" t="s">
        <v>76</v>
      </c>
      <c r="G13" s="202">
        <v>327.45</v>
      </c>
      <c r="H13" s="200"/>
    </row>
    <row r="14" spans="1:9" s="189" customFormat="1" x14ac:dyDescent="0.2">
      <c r="A14" s="198" t="s">
        <v>65</v>
      </c>
      <c r="B14" s="199">
        <v>45723</v>
      </c>
      <c r="C14" s="200" t="s">
        <v>396</v>
      </c>
      <c r="D14" s="200" t="s">
        <v>283</v>
      </c>
      <c r="E14" s="201" t="s">
        <v>66</v>
      </c>
      <c r="F14" s="201" t="s">
        <v>77</v>
      </c>
      <c r="G14" s="202">
        <v>393757.5</v>
      </c>
      <c r="H14" s="200"/>
    </row>
    <row r="15" spans="1:9" s="189" customFormat="1" x14ac:dyDescent="0.2">
      <c r="A15" s="198" t="s">
        <v>65</v>
      </c>
      <c r="B15" s="199">
        <v>45723</v>
      </c>
      <c r="C15" s="200" t="s">
        <v>396</v>
      </c>
      <c r="D15" s="200" t="s">
        <v>285</v>
      </c>
      <c r="E15" s="201" t="s">
        <v>66</v>
      </c>
      <c r="F15" s="201" t="s">
        <v>78</v>
      </c>
      <c r="G15" s="202">
        <v>745</v>
      </c>
      <c r="H15" s="200"/>
    </row>
    <row r="16" spans="1:9" s="189" customFormat="1" x14ac:dyDescent="0.2">
      <c r="A16" s="198" t="s">
        <v>65</v>
      </c>
      <c r="B16" s="199">
        <v>45723</v>
      </c>
      <c r="C16" s="200" t="s">
        <v>396</v>
      </c>
      <c r="D16" s="200" t="s">
        <v>287</v>
      </c>
      <c r="E16" s="201" t="s">
        <v>66</v>
      </c>
      <c r="F16" s="201" t="s">
        <v>79</v>
      </c>
      <c r="G16" s="202">
        <v>84</v>
      </c>
      <c r="H16" s="200"/>
    </row>
    <row r="17" spans="1:9" s="189" customFormat="1" x14ac:dyDescent="0.2">
      <c r="A17" s="198" t="s">
        <v>65</v>
      </c>
      <c r="B17" s="199">
        <v>45723</v>
      </c>
      <c r="C17" s="200" t="s">
        <v>396</v>
      </c>
      <c r="D17" s="200" t="s">
        <v>291</v>
      </c>
      <c r="E17" s="203" t="s">
        <v>66</v>
      </c>
      <c r="F17" s="203" t="s">
        <v>81</v>
      </c>
      <c r="G17" s="204">
        <v>4501.58</v>
      </c>
      <c r="H17" s="200"/>
    </row>
    <row r="18" spans="1:9" s="189" customFormat="1" x14ac:dyDescent="0.2">
      <c r="A18" s="198" t="s">
        <v>65</v>
      </c>
      <c r="B18" s="199">
        <v>45723</v>
      </c>
      <c r="C18" s="200" t="s">
        <v>396</v>
      </c>
      <c r="D18" s="200" t="s">
        <v>295</v>
      </c>
      <c r="E18" s="201" t="s">
        <v>66</v>
      </c>
      <c r="F18" s="201" t="s">
        <v>497</v>
      </c>
      <c r="G18" s="202">
        <v>100.68</v>
      </c>
      <c r="H18" s="200"/>
    </row>
    <row r="19" spans="1:9" s="189" customFormat="1" x14ac:dyDescent="0.2">
      <c r="A19" s="198" t="s">
        <v>65</v>
      </c>
      <c r="B19" s="199">
        <v>45723</v>
      </c>
      <c r="C19" s="200" t="s">
        <v>396</v>
      </c>
      <c r="D19" s="200" t="s">
        <v>297</v>
      </c>
      <c r="E19" s="201" t="s">
        <v>66</v>
      </c>
      <c r="F19" s="201" t="s">
        <v>82</v>
      </c>
      <c r="G19" s="202">
        <v>3172343.32</v>
      </c>
      <c r="H19" s="200"/>
    </row>
    <row r="20" spans="1:9" s="189" customFormat="1" x14ac:dyDescent="0.2">
      <c r="A20" s="205" t="s">
        <v>65</v>
      </c>
      <c r="B20" s="199">
        <v>45723</v>
      </c>
      <c r="C20" s="200" t="s">
        <v>396</v>
      </c>
      <c r="D20" s="206" t="s">
        <v>299</v>
      </c>
      <c r="E20" s="201" t="s">
        <v>66</v>
      </c>
      <c r="F20" s="207" t="s">
        <v>83</v>
      </c>
      <c r="G20" s="208">
        <v>46665.63</v>
      </c>
      <c r="H20" s="209"/>
    </row>
    <row r="21" spans="1:9" s="211" customFormat="1" x14ac:dyDescent="0.2">
      <c r="A21" s="198" t="s">
        <v>65</v>
      </c>
      <c r="B21" s="199">
        <v>45723</v>
      </c>
      <c r="C21" s="200" t="s">
        <v>396</v>
      </c>
      <c r="D21" s="200" t="s">
        <v>301</v>
      </c>
      <c r="E21" s="201" t="s">
        <v>66</v>
      </c>
      <c r="F21" s="201" t="s">
        <v>83</v>
      </c>
      <c r="G21" s="202">
        <v>25986.04</v>
      </c>
      <c r="H21" s="210"/>
    </row>
    <row r="22" spans="1:9" s="213" customFormat="1" x14ac:dyDescent="0.2">
      <c r="A22" s="198" t="s">
        <v>65</v>
      </c>
      <c r="B22" s="199">
        <v>45723</v>
      </c>
      <c r="C22" s="200" t="s">
        <v>396</v>
      </c>
      <c r="D22" s="200" t="s">
        <v>303</v>
      </c>
      <c r="E22" s="201" t="s">
        <v>66</v>
      </c>
      <c r="F22" s="201" t="s">
        <v>83</v>
      </c>
      <c r="G22" s="202">
        <v>1882.48</v>
      </c>
      <c r="H22" s="212"/>
    </row>
    <row r="23" spans="1:9" s="189" customFormat="1" x14ac:dyDescent="0.2">
      <c r="A23" s="214" t="s">
        <v>65</v>
      </c>
      <c r="B23" s="215">
        <v>45723</v>
      </c>
      <c r="C23" s="209" t="s">
        <v>396</v>
      </c>
      <c r="D23" s="209" t="s">
        <v>496</v>
      </c>
      <c r="E23" s="216" t="s">
        <v>66</v>
      </c>
      <c r="F23" s="216" t="s">
        <v>89</v>
      </c>
      <c r="G23" s="217">
        <v>111.18</v>
      </c>
      <c r="H23" s="218" t="s">
        <v>498</v>
      </c>
    </row>
    <row r="24" spans="1:9" s="189" customFormat="1" x14ac:dyDescent="0.2">
      <c r="A24" s="198" t="s">
        <v>65</v>
      </c>
      <c r="B24" s="199">
        <v>45723</v>
      </c>
      <c r="C24" s="200" t="s">
        <v>396</v>
      </c>
      <c r="D24" s="200" t="s">
        <v>305</v>
      </c>
      <c r="E24" s="201" t="s">
        <v>66</v>
      </c>
      <c r="F24" s="201" t="s">
        <v>84</v>
      </c>
      <c r="G24" s="202">
        <v>183951.72</v>
      </c>
      <c r="H24" s="200"/>
    </row>
    <row r="25" spans="1:9" s="189" customFormat="1" x14ac:dyDescent="0.2">
      <c r="A25" s="198" t="s">
        <v>65</v>
      </c>
      <c r="B25" s="199">
        <v>45723</v>
      </c>
      <c r="C25" s="200" t="s">
        <v>396</v>
      </c>
      <c r="D25" s="200" t="s">
        <v>307</v>
      </c>
      <c r="E25" s="201" t="s">
        <v>66</v>
      </c>
      <c r="F25" s="201" t="s">
        <v>93</v>
      </c>
      <c r="G25" s="202">
        <v>13.09</v>
      </c>
      <c r="H25" s="200"/>
    </row>
    <row r="26" spans="1:9" s="189" customFormat="1" x14ac:dyDescent="0.2">
      <c r="A26" s="198" t="s">
        <v>65</v>
      </c>
      <c r="B26" s="199">
        <v>45723</v>
      </c>
      <c r="C26" s="200" t="s">
        <v>396</v>
      </c>
      <c r="D26" s="200" t="s">
        <v>311</v>
      </c>
      <c r="E26" s="201" t="s">
        <v>66</v>
      </c>
      <c r="F26" s="201" t="s">
        <v>85</v>
      </c>
      <c r="G26" s="202">
        <v>320.23</v>
      </c>
      <c r="H26" s="219"/>
    </row>
    <row r="27" spans="1:9" s="189" customFormat="1" x14ac:dyDescent="0.2">
      <c r="A27" s="198" t="s">
        <v>65</v>
      </c>
      <c r="B27" s="199">
        <v>45723</v>
      </c>
      <c r="C27" s="200" t="s">
        <v>396</v>
      </c>
      <c r="D27" s="220" t="s">
        <v>315</v>
      </c>
      <c r="E27" s="201" t="s">
        <v>66</v>
      </c>
      <c r="F27" s="203" t="s">
        <v>86</v>
      </c>
      <c r="G27" s="204">
        <v>470.99</v>
      </c>
      <c r="H27" s="221"/>
      <c r="I27" s="222"/>
    </row>
    <row r="28" spans="1:9" s="189" customFormat="1" x14ac:dyDescent="0.2">
      <c r="G28" s="190"/>
      <c r="H28" s="191"/>
    </row>
    <row r="29" spans="1:9" s="197" customFormat="1" x14ac:dyDescent="0.2">
      <c r="A29" s="192" t="s">
        <v>59</v>
      </c>
      <c r="B29" s="192" t="s">
        <v>2</v>
      </c>
      <c r="C29" s="193" t="s">
        <v>60</v>
      </c>
      <c r="D29" s="193" t="s">
        <v>61</v>
      </c>
      <c r="E29" s="194" t="s">
        <v>62</v>
      </c>
      <c r="F29" s="194" t="s">
        <v>63</v>
      </c>
      <c r="G29" s="195">
        <f>SUM(G30:G34)</f>
        <v>12139972.629999999</v>
      </c>
      <c r="H29" s="193" t="s">
        <v>64</v>
      </c>
      <c r="I29" s="196"/>
    </row>
    <row r="30" spans="1:9" s="189" customFormat="1" x14ac:dyDescent="0.2">
      <c r="A30" s="198" t="s">
        <v>65</v>
      </c>
      <c r="B30" s="199">
        <v>45723</v>
      </c>
      <c r="C30" s="223" t="s">
        <v>395</v>
      </c>
      <c r="D30" s="200" t="s">
        <v>263</v>
      </c>
      <c r="E30" s="201" t="s">
        <v>66</v>
      </c>
      <c r="F30" s="201" t="s">
        <v>69</v>
      </c>
      <c r="G30" s="202">
        <v>93</v>
      </c>
      <c r="H30" s="200"/>
    </row>
    <row r="31" spans="1:9" s="189" customFormat="1" x14ac:dyDescent="0.2">
      <c r="A31" s="198" t="s">
        <v>65</v>
      </c>
      <c r="B31" s="199">
        <v>45723</v>
      </c>
      <c r="C31" s="223" t="s">
        <v>395</v>
      </c>
      <c r="D31" s="200" t="s">
        <v>289</v>
      </c>
      <c r="E31" s="201" t="s">
        <v>66</v>
      </c>
      <c r="F31" s="201" t="s">
        <v>80</v>
      </c>
      <c r="G31" s="202">
        <v>8643454.1099999994</v>
      </c>
      <c r="H31" s="200"/>
    </row>
    <row r="32" spans="1:9" s="189" customFormat="1" x14ac:dyDescent="0.2">
      <c r="A32" s="198" t="s">
        <v>65</v>
      </c>
      <c r="B32" s="199">
        <v>45723</v>
      </c>
      <c r="C32" s="223" t="s">
        <v>395</v>
      </c>
      <c r="D32" s="200" t="s">
        <v>293</v>
      </c>
      <c r="E32" s="201" t="s">
        <v>66</v>
      </c>
      <c r="F32" s="201" t="s">
        <v>87</v>
      </c>
      <c r="G32" s="202">
        <v>3409140.03</v>
      </c>
      <c r="H32" s="200"/>
    </row>
    <row r="33" spans="1:9" s="189" customFormat="1" x14ac:dyDescent="0.2">
      <c r="A33" s="198" t="s">
        <v>65</v>
      </c>
      <c r="B33" s="199">
        <v>45723</v>
      </c>
      <c r="C33" s="223" t="s">
        <v>395</v>
      </c>
      <c r="D33" s="200" t="s">
        <v>309</v>
      </c>
      <c r="E33" s="201" t="s">
        <v>66</v>
      </c>
      <c r="F33" s="201" t="s">
        <v>499</v>
      </c>
      <c r="G33" s="202">
        <v>478.49</v>
      </c>
      <c r="H33" s="200"/>
    </row>
    <row r="34" spans="1:9" s="189" customFormat="1" x14ac:dyDescent="0.2">
      <c r="A34" s="198" t="s">
        <v>65</v>
      </c>
      <c r="B34" s="199">
        <v>45723</v>
      </c>
      <c r="C34" s="223" t="s">
        <v>395</v>
      </c>
      <c r="D34" s="200" t="s">
        <v>313</v>
      </c>
      <c r="E34" s="201" t="s">
        <v>66</v>
      </c>
      <c r="F34" s="201" t="s">
        <v>90</v>
      </c>
      <c r="G34" s="202">
        <v>86807</v>
      </c>
      <c r="H34" s="200"/>
      <c r="I34" s="224"/>
    </row>
    <row r="36" spans="1:9" s="197" customFormat="1" x14ac:dyDescent="0.2">
      <c r="A36" s="192" t="s">
        <v>59</v>
      </c>
      <c r="B36" s="192" t="s">
        <v>2</v>
      </c>
      <c r="C36" s="193" t="s">
        <v>60</v>
      </c>
      <c r="D36" s="193" t="s">
        <v>61</v>
      </c>
      <c r="E36" s="194" t="s">
        <v>62</v>
      </c>
      <c r="F36" s="194" t="s">
        <v>63</v>
      </c>
      <c r="G36" s="195">
        <f>SUM(G37:G45)</f>
        <v>23448005.870000005</v>
      </c>
      <c r="H36" s="193" t="s">
        <v>64</v>
      </c>
      <c r="I36" s="196"/>
    </row>
    <row r="37" spans="1:9" s="189" customFormat="1" x14ac:dyDescent="0.2">
      <c r="A37" s="198" t="s">
        <v>65</v>
      </c>
      <c r="B37" s="199">
        <v>45726</v>
      </c>
      <c r="C37" s="223" t="s">
        <v>388</v>
      </c>
      <c r="D37" s="200" t="s">
        <v>317</v>
      </c>
      <c r="E37" s="201" t="s">
        <v>66</v>
      </c>
      <c r="F37" s="201" t="s">
        <v>87</v>
      </c>
      <c r="G37" s="202">
        <v>7701836.7199999997</v>
      </c>
      <c r="H37" s="200"/>
    </row>
    <row r="38" spans="1:9" s="189" customFormat="1" x14ac:dyDescent="0.2">
      <c r="A38" s="198" t="s">
        <v>65</v>
      </c>
      <c r="B38" s="199">
        <v>45726</v>
      </c>
      <c r="C38" s="223" t="s">
        <v>388</v>
      </c>
      <c r="D38" s="200" t="s">
        <v>319</v>
      </c>
      <c r="E38" s="201" t="s">
        <v>66</v>
      </c>
      <c r="F38" s="201" t="s">
        <v>87</v>
      </c>
      <c r="G38" s="202">
        <v>2361.69</v>
      </c>
      <c r="H38" s="200"/>
    </row>
    <row r="39" spans="1:9" s="189" customFormat="1" x14ac:dyDescent="0.2">
      <c r="A39" s="198" t="s">
        <v>65</v>
      </c>
      <c r="B39" s="199">
        <v>45726</v>
      </c>
      <c r="C39" s="223" t="s">
        <v>388</v>
      </c>
      <c r="D39" s="200" t="s">
        <v>355</v>
      </c>
      <c r="E39" s="201" t="s">
        <v>66</v>
      </c>
      <c r="F39" s="201" t="s">
        <v>91</v>
      </c>
      <c r="G39" s="202">
        <v>2761697.75</v>
      </c>
      <c r="H39" s="200"/>
    </row>
    <row r="40" spans="1:9" s="189" customFormat="1" x14ac:dyDescent="0.2">
      <c r="A40" s="198" t="s">
        <v>65</v>
      </c>
      <c r="B40" s="199">
        <v>45726</v>
      </c>
      <c r="C40" s="223" t="s">
        <v>388</v>
      </c>
      <c r="D40" s="200" t="s">
        <v>357</v>
      </c>
      <c r="E40" s="201" t="s">
        <v>66</v>
      </c>
      <c r="F40" s="201" t="s">
        <v>91</v>
      </c>
      <c r="G40" s="202">
        <v>5110039.09</v>
      </c>
      <c r="H40" s="200"/>
    </row>
    <row r="41" spans="1:9" s="189" customFormat="1" x14ac:dyDescent="0.2">
      <c r="A41" s="198" t="s">
        <v>65</v>
      </c>
      <c r="B41" s="199">
        <v>45726</v>
      </c>
      <c r="C41" s="223" t="s">
        <v>388</v>
      </c>
      <c r="D41" s="200" t="s">
        <v>249</v>
      </c>
      <c r="E41" s="201" t="s">
        <v>66</v>
      </c>
      <c r="F41" s="201" t="s">
        <v>87</v>
      </c>
      <c r="G41" s="202">
        <v>333.78</v>
      </c>
      <c r="H41" s="200"/>
    </row>
    <row r="42" spans="1:9" s="189" customFormat="1" x14ac:dyDescent="0.2">
      <c r="A42" s="198" t="s">
        <v>65</v>
      </c>
      <c r="B42" s="199">
        <v>45726</v>
      </c>
      <c r="C42" s="223" t="s">
        <v>388</v>
      </c>
      <c r="D42" s="200" t="s">
        <v>341</v>
      </c>
      <c r="E42" s="201" t="s">
        <v>66</v>
      </c>
      <c r="F42" s="201" t="s">
        <v>91</v>
      </c>
      <c r="G42" s="202">
        <v>2761697.75</v>
      </c>
      <c r="H42" s="200"/>
    </row>
    <row r="43" spans="1:9" s="189" customFormat="1" x14ac:dyDescent="0.2">
      <c r="A43" s="198" t="s">
        <v>65</v>
      </c>
      <c r="B43" s="199">
        <v>45726</v>
      </c>
      <c r="C43" s="223" t="s">
        <v>388</v>
      </c>
      <c r="D43" s="200" t="s">
        <v>343</v>
      </c>
      <c r="E43" s="201" t="s">
        <v>66</v>
      </c>
      <c r="F43" s="201" t="s">
        <v>91</v>
      </c>
      <c r="G43" s="202">
        <v>2705928.8</v>
      </c>
      <c r="H43" s="200"/>
    </row>
    <row r="44" spans="1:9" s="189" customFormat="1" x14ac:dyDescent="0.2">
      <c r="A44" s="198" t="s">
        <v>65</v>
      </c>
      <c r="B44" s="199">
        <v>45726</v>
      </c>
      <c r="C44" s="223" t="s">
        <v>388</v>
      </c>
      <c r="D44" s="200" t="s">
        <v>353</v>
      </c>
      <c r="E44" s="201" t="s">
        <v>66</v>
      </c>
      <c r="F44" s="201" t="s">
        <v>91</v>
      </c>
      <c r="G44" s="202">
        <v>602213.03</v>
      </c>
      <c r="H44" s="200"/>
    </row>
    <row r="45" spans="1:9" s="189" customFormat="1" x14ac:dyDescent="0.2">
      <c r="A45" s="198" t="s">
        <v>65</v>
      </c>
      <c r="B45" s="199">
        <v>45726</v>
      </c>
      <c r="C45" s="223" t="s">
        <v>388</v>
      </c>
      <c r="D45" s="200" t="s">
        <v>371</v>
      </c>
      <c r="E45" s="201" t="s">
        <v>66</v>
      </c>
      <c r="F45" s="201" t="s">
        <v>91</v>
      </c>
      <c r="G45" s="202">
        <v>1801897.26</v>
      </c>
      <c r="H45" s="200"/>
    </row>
    <row r="47" spans="1:9" s="197" customFormat="1" x14ac:dyDescent="0.2">
      <c r="A47" s="192" t="s">
        <v>59</v>
      </c>
      <c r="B47" s="192" t="s">
        <v>2</v>
      </c>
      <c r="C47" s="193" t="s">
        <v>60</v>
      </c>
      <c r="D47" s="193" t="s">
        <v>61</v>
      </c>
      <c r="E47" s="194" t="s">
        <v>62</v>
      </c>
      <c r="F47" s="194" t="s">
        <v>63</v>
      </c>
      <c r="G47" s="195">
        <f>SUM(G48:G50)</f>
        <v>73816.17</v>
      </c>
      <c r="H47" s="193" t="s">
        <v>64</v>
      </c>
      <c r="I47" s="196"/>
    </row>
    <row r="48" spans="1:9" s="189" customFormat="1" x14ac:dyDescent="0.2">
      <c r="A48" s="198" t="s">
        <v>65</v>
      </c>
      <c r="B48" s="199">
        <v>45730</v>
      </c>
      <c r="C48" s="223" t="s">
        <v>394</v>
      </c>
      <c r="D48" s="200" t="s">
        <v>321</v>
      </c>
      <c r="E48" s="201" t="s">
        <v>66</v>
      </c>
      <c r="F48" s="203" t="s">
        <v>87</v>
      </c>
      <c r="G48" s="204">
        <v>19479.099999999999</v>
      </c>
      <c r="H48" s="200"/>
      <c r="I48" s="224"/>
    </row>
    <row r="49" spans="1:9" s="189" customFormat="1" x14ac:dyDescent="0.2">
      <c r="A49" s="198" t="s">
        <v>65</v>
      </c>
      <c r="B49" s="199">
        <v>45730</v>
      </c>
      <c r="C49" s="223" t="s">
        <v>394</v>
      </c>
      <c r="D49" s="200" t="s">
        <v>363</v>
      </c>
      <c r="E49" s="201" t="s">
        <v>66</v>
      </c>
      <c r="F49" s="203" t="s">
        <v>91</v>
      </c>
      <c r="G49" s="204">
        <v>49397.34</v>
      </c>
      <c r="H49" s="200"/>
      <c r="I49" s="224"/>
    </row>
    <row r="50" spans="1:9" s="189" customFormat="1" x14ac:dyDescent="0.2">
      <c r="A50" s="198" t="s">
        <v>65</v>
      </c>
      <c r="B50" s="199">
        <v>45730</v>
      </c>
      <c r="C50" s="223" t="s">
        <v>394</v>
      </c>
      <c r="D50" s="200" t="s">
        <v>365</v>
      </c>
      <c r="E50" s="201" t="s">
        <v>66</v>
      </c>
      <c r="F50" s="201" t="s">
        <v>91</v>
      </c>
      <c r="G50" s="202">
        <v>4939.7299999999996</v>
      </c>
      <c r="H50" s="200"/>
    </row>
    <row r="52" spans="1:9" s="197" customFormat="1" x14ac:dyDescent="0.2">
      <c r="A52" s="192" t="s">
        <v>59</v>
      </c>
      <c r="B52" s="192" t="s">
        <v>2</v>
      </c>
      <c r="C52" s="193" t="s">
        <v>60</v>
      </c>
      <c r="D52" s="193" t="s">
        <v>61</v>
      </c>
      <c r="E52" s="194" t="s">
        <v>62</v>
      </c>
      <c r="F52" s="194" t="s">
        <v>63</v>
      </c>
      <c r="G52" s="195">
        <f>SUM(G53:G57)</f>
        <v>320307.98999999993</v>
      </c>
      <c r="H52" s="193" t="s">
        <v>64</v>
      </c>
    </row>
    <row r="53" spans="1:9" s="189" customFormat="1" x14ac:dyDescent="0.2">
      <c r="A53" s="198" t="s">
        <v>65</v>
      </c>
      <c r="B53" s="199">
        <v>45743</v>
      </c>
      <c r="C53" s="223" t="s">
        <v>393</v>
      </c>
      <c r="D53" s="200" t="s">
        <v>500</v>
      </c>
      <c r="E53" s="201" t="s">
        <v>66</v>
      </c>
      <c r="F53" s="225" t="s">
        <v>87</v>
      </c>
      <c r="G53" s="202">
        <v>4199.28</v>
      </c>
      <c r="H53" s="200"/>
    </row>
    <row r="54" spans="1:9" s="189" customFormat="1" x14ac:dyDescent="0.2">
      <c r="A54" s="198" t="s">
        <v>65</v>
      </c>
      <c r="B54" s="199">
        <v>45743</v>
      </c>
      <c r="C54" s="223" t="s">
        <v>393</v>
      </c>
      <c r="D54" s="200" t="s">
        <v>501</v>
      </c>
      <c r="E54" s="201" t="s">
        <v>66</v>
      </c>
      <c r="F54" s="225" t="s">
        <v>87</v>
      </c>
      <c r="G54" s="202">
        <v>84917.23</v>
      </c>
      <c r="H54" s="200"/>
    </row>
    <row r="55" spans="1:9" s="189" customFormat="1" x14ac:dyDescent="0.2">
      <c r="A55" s="198" t="s">
        <v>65</v>
      </c>
      <c r="B55" s="199">
        <v>45743</v>
      </c>
      <c r="C55" s="223" t="s">
        <v>393</v>
      </c>
      <c r="D55" s="200" t="s">
        <v>502</v>
      </c>
      <c r="E55" s="201" t="s">
        <v>66</v>
      </c>
      <c r="F55" s="225" t="s">
        <v>87</v>
      </c>
      <c r="G55" s="202">
        <v>107683.65</v>
      </c>
      <c r="H55" s="200"/>
    </row>
    <row r="56" spans="1:9" s="189" customFormat="1" x14ac:dyDescent="0.2">
      <c r="A56" s="198" t="s">
        <v>65</v>
      </c>
      <c r="B56" s="199">
        <v>45743</v>
      </c>
      <c r="C56" s="223" t="s">
        <v>393</v>
      </c>
      <c r="D56" s="200" t="s">
        <v>503</v>
      </c>
      <c r="E56" s="201" t="s">
        <v>66</v>
      </c>
      <c r="F56" s="225" t="s">
        <v>87</v>
      </c>
      <c r="G56" s="202">
        <v>72817.41</v>
      </c>
      <c r="H56" s="200"/>
    </row>
    <row r="57" spans="1:9" s="189" customFormat="1" x14ac:dyDescent="0.2">
      <c r="A57" s="198" t="s">
        <v>65</v>
      </c>
      <c r="B57" s="199">
        <v>45743</v>
      </c>
      <c r="C57" s="223" t="s">
        <v>393</v>
      </c>
      <c r="D57" s="200" t="s">
        <v>504</v>
      </c>
      <c r="E57" s="201" t="s">
        <v>66</v>
      </c>
      <c r="F57" s="225" t="s">
        <v>87</v>
      </c>
      <c r="G57" s="202">
        <v>50690.42</v>
      </c>
      <c r="H57" s="200"/>
    </row>
    <row r="59" spans="1:9" s="197" customFormat="1" x14ac:dyDescent="0.2">
      <c r="A59" s="192" t="s">
        <v>59</v>
      </c>
      <c r="B59" s="192" t="s">
        <v>2</v>
      </c>
      <c r="C59" s="193" t="s">
        <v>60</v>
      </c>
      <c r="D59" s="193" t="s">
        <v>61</v>
      </c>
      <c r="E59" s="194" t="s">
        <v>62</v>
      </c>
      <c r="F59" s="194" t="s">
        <v>63</v>
      </c>
      <c r="G59" s="195">
        <f>SUM(G60:G70)</f>
        <v>460041.44</v>
      </c>
      <c r="H59" s="193" t="s">
        <v>64</v>
      </c>
      <c r="I59" s="196"/>
    </row>
    <row r="60" spans="1:9" s="189" customFormat="1" x14ac:dyDescent="0.2">
      <c r="A60" s="198" t="s">
        <v>65</v>
      </c>
      <c r="B60" s="199">
        <v>45750</v>
      </c>
      <c r="C60" s="200" t="s">
        <v>505</v>
      </c>
      <c r="D60" s="200" t="s">
        <v>506</v>
      </c>
      <c r="E60" s="201" t="s">
        <v>66</v>
      </c>
      <c r="F60" s="201" t="s">
        <v>67</v>
      </c>
      <c r="G60" s="202">
        <v>19.579999999999998</v>
      </c>
      <c r="H60" s="200"/>
    </row>
    <row r="61" spans="1:9" s="189" customFormat="1" x14ac:dyDescent="0.2">
      <c r="A61" s="198" t="s">
        <v>65</v>
      </c>
      <c r="B61" s="199">
        <v>45750</v>
      </c>
      <c r="C61" s="200" t="s">
        <v>505</v>
      </c>
      <c r="D61" s="200" t="s">
        <v>507</v>
      </c>
      <c r="E61" s="201" t="s">
        <v>66</v>
      </c>
      <c r="F61" s="201" t="s">
        <v>68</v>
      </c>
      <c r="G61" s="202">
        <v>176</v>
      </c>
      <c r="H61" s="200"/>
    </row>
    <row r="62" spans="1:9" s="189" customFormat="1" x14ac:dyDescent="0.2">
      <c r="A62" s="198" t="s">
        <v>65</v>
      </c>
      <c r="B62" s="199">
        <v>45750</v>
      </c>
      <c r="C62" s="200" t="s">
        <v>505</v>
      </c>
      <c r="D62" s="200" t="s">
        <v>508</v>
      </c>
      <c r="E62" s="201" t="s">
        <v>66</v>
      </c>
      <c r="F62" s="201" t="s">
        <v>69</v>
      </c>
      <c r="G62" s="202">
        <v>88</v>
      </c>
      <c r="H62" s="200"/>
    </row>
    <row r="63" spans="1:9" s="189" customFormat="1" x14ac:dyDescent="0.2">
      <c r="A63" s="198" t="s">
        <v>65</v>
      </c>
      <c r="B63" s="199">
        <v>45750</v>
      </c>
      <c r="C63" s="200" t="s">
        <v>505</v>
      </c>
      <c r="D63" s="200" t="s">
        <v>509</v>
      </c>
      <c r="E63" s="201" t="s">
        <v>66</v>
      </c>
      <c r="F63" s="201" t="s">
        <v>70</v>
      </c>
      <c r="G63" s="202">
        <v>20498.900000000001</v>
      </c>
      <c r="H63" s="200"/>
    </row>
    <row r="64" spans="1:9" s="189" customFormat="1" x14ac:dyDescent="0.2">
      <c r="A64" s="198" t="s">
        <v>65</v>
      </c>
      <c r="B64" s="199">
        <v>45750</v>
      </c>
      <c r="C64" s="200" t="s">
        <v>505</v>
      </c>
      <c r="D64" s="200" t="s">
        <v>510</v>
      </c>
      <c r="E64" s="201" t="s">
        <v>66</v>
      </c>
      <c r="F64" s="201" t="s">
        <v>71</v>
      </c>
      <c r="G64" s="202">
        <v>229</v>
      </c>
      <c r="H64" s="200"/>
    </row>
    <row r="65" spans="1:9" s="189" customFormat="1" x14ac:dyDescent="0.2">
      <c r="A65" s="198" t="s">
        <v>65</v>
      </c>
      <c r="B65" s="199">
        <v>45750</v>
      </c>
      <c r="C65" s="200" t="s">
        <v>505</v>
      </c>
      <c r="D65" s="200" t="s">
        <v>511</v>
      </c>
      <c r="E65" s="201" t="s">
        <v>66</v>
      </c>
      <c r="F65" s="201" t="s">
        <v>72</v>
      </c>
      <c r="G65" s="202">
        <v>180</v>
      </c>
      <c r="H65" s="200"/>
    </row>
    <row r="66" spans="1:9" s="189" customFormat="1" x14ac:dyDescent="0.2">
      <c r="A66" s="198" t="s">
        <v>65</v>
      </c>
      <c r="B66" s="199">
        <v>45750</v>
      </c>
      <c r="C66" s="200" t="s">
        <v>505</v>
      </c>
      <c r="D66" s="200" t="s">
        <v>512</v>
      </c>
      <c r="E66" s="201" t="s">
        <v>66</v>
      </c>
      <c r="F66" s="201" t="s">
        <v>73</v>
      </c>
      <c r="G66" s="202">
        <v>9698.14</v>
      </c>
      <c r="H66" s="200"/>
    </row>
    <row r="67" spans="1:9" s="189" customFormat="1" x14ac:dyDescent="0.2">
      <c r="A67" s="198" t="s">
        <v>65</v>
      </c>
      <c r="B67" s="199">
        <v>45750</v>
      </c>
      <c r="C67" s="200" t="s">
        <v>505</v>
      </c>
      <c r="D67" s="200" t="s">
        <v>513</v>
      </c>
      <c r="E67" s="201" t="s">
        <v>66</v>
      </c>
      <c r="F67" s="201" t="s">
        <v>88</v>
      </c>
      <c r="G67" s="202">
        <v>1763.47</v>
      </c>
      <c r="H67" s="200"/>
    </row>
    <row r="68" spans="1:9" s="189" customFormat="1" x14ac:dyDescent="0.2">
      <c r="A68" s="198" t="s">
        <v>65</v>
      </c>
      <c r="B68" s="199">
        <v>45750</v>
      </c>
      <c r="C68" s="200" t="s">
        <v>505</v>
      </c>
      <c r="D68" s="200" t="s">
        <v>514</v>
      </c>
      <c r="E68" s="201" t="s">
        <v>66</v>
      </c>
      <c r="F68" s="201" t="s">
        <v>75</v>
      </c>
      <c r="G68" s="202">
        <v>46332.19</v>
      </c>
      <c r="H68" s="200"/>
    </row>
    <row r="69" spans="1:9" s="189" customFormat="1" x14ac:dyDescent="0.2">
      <c r="A69" s="198" t="s">
        <v>65</v>
      </c>
      <c r="B69" s="199">
        <v>45750</v>
      </c>
      <c r="C69" s="200" t="s">
        <v>505</v>
      </c>
      <c r="D69" s="200" t="s">
        <v>515</v>
      </c>
      <c r="E69" s="201" t="s">
        <v>66</v>
      </c>
      <c r="F69" s="201" t="s">
        <v>76</v>
      </c>
      <c r="G69" s="202">
        <v>302.39</v>
      </c>
      <c r="H69" s="200"/>
    </row>
    <row r="70" spans="1:9" s="189" customFormat="1" x14ac:dyDescent="0.2">
      <c r="A70" s="198" t="s">
        <v>65</v>
      </c>
      <c r="B70" s="199">
        <v>45750</v>
      </c>
      <c r="C70" s="200" t="s">
        <v>505</v>
      </c>
      <c r="D70" s="200" t="s">
        <v>516</v>
      </c>
      <c r="E70" s="201" t="s">
        <v>66</v>
      </c>
      <c r="F70" s="201" t="s">
        <v>77</v>
      </c>
      <c r="G70" s="202">
        <v>380753.77</v>
      </c>
      <c r="H70" s="200"/>
    </row>
    <row r="72" spans="1:9" s="197" customFormat="1" x14ac:dyDescent="0.2">
      <c r="A72" s="192" t="s">
        <v>59</v>
      </c>
      <c r="B72" s="192" t="s">
        <v>2</v>
      </c>
      <c r="C72" s="193" t="s">
        <v>60</v>
      </c>
      <c r="D72" s="193" t="s">
        <v>61</v>
      </c>
      <c r="E72" s="194" t="s">
        <v>62</v>
      </c>
      <c r="F72" s="194" t="s">
        <v>63</v>
      </c>
      <c r="G72" s="195">
        <f>SUM(G73:G97)</f>
        <v>31900062.160000004</v>
      </c>
      <c r="H72" s="193" t="s">
        <v>64</v>
      </c>
      <c r="I72" s="196"/>
    </row>
    <row r="73" spans="1:9" s="189" customFormat="1" x14ac:dyDescent="0.2">
      <c r="A73" s="198" t="s">
        <v>65</v>
      </c>
      <c r="B73" s="199">
        <v>45751</v>
      </c>
      <c r="C73" s="200" t="s">
        <v>518</v>
      </c>
      <c r="D73" s="200" t="s">
        <v>519</v>
      </c>
      <c r="E73" s="201" t="s">
        <v>66</v>
      </c>
      <c r="F73" s="201" t="s">
        <v>78</v>
      </c>
      <c r="G73" s="202">
        <v>745</v>
      </c>
      <c r="H73" s="200"/>
    </row>
    <row r="74" spans="1:9" s="189" customFormat="1" x14ac:dyDescent="0.2">
      <c r="A74" s="198" t="s">
        <v>65</v>
      </c>
      <c r="B74" s="199">
        <v>45751</v>
      </c>
      <c r="C74" s="200" t="s">
        <v>518</v>
      </c>
      <c r="D74" s="200" t="s">
        <v>520</v>
      </c>
      <c r="E74" s="201" t="s">
        <v>66</v>
      </c>
      <c r="F74" s="201" t="s">
        <v>79</v>
      </c>
      <c r="G74" s="202">
        <v>84</v>
      </c>
      <c r="H74" s="200"/>
    </row>
    <row r="75" spans="1:9" s="189" customFormat="1" x14ac:dyDescent="0.2">
      <c r="A75" s="198" t="s">
        <v>65</v>
      </c>
      <c r="B75" s="199">
        <v>45751</v>
      </c>
      <c r="C75" s="200" t="s">
        <v>518</v>
      </c>
      <c r="D75" s="200" t="s">
        <v>521</v>
      </c>
      <c r="E75" s="201" t="s">
        <v>66</v>
      </c>
      <c r="F75" s="201" t="s">
        <v>80</v>
      </c>
      <c r="G75" s="202">
        <v>8637925.8800000008</v>
      </c>
      <c r="H75" s="200"/>
    </row>
    <row r="76" spans="1:9" s="189" customFormat="1" x14ac:dyDescent="0.2">
      <c r="A76" s="198" t="s">
        <v>65</v>
      </c>
      <c r="B76" s="199">
        <v>45751</v>
      </c>
      <c r="C76" s="200" t="s">
        <v>518</v>
      </c>
      <c r="D76" s="200" t="s">
        <v>522</v>
      </c>
      <c r="E76" s="201" t="s">
        <v>66</v>
      </c>
      <c r="F76" s="201" t="s">
        <v>81</v>
      </c>
      <c r="G76" s="202">
        <v>4279.24</v>
      </c>
      <c r="H76" s="200"/>
    </row>
    <row r="77" spans="1:9" s="189" customFormat="1" x14ac:dyDescent="0.2">
      <c r="A77" s="198" t="s">
        <v>65</v>
      </c>
      <c r="B77" s="199">
        <v>45751</v>
      </c>
      <c r="C77" s="200" t="s">
        <v>518</v>
      </c>
      <c r="D77" s="200" t="s">
        <v>523</v>
      </c>
      <c r="E77" s="201" t="s">
        <v>66</v>
      </c>
      <c r="F77" s="201" t="s">
        <v>87</v>
      </c>
      <c r="G77" s="202">
        <v>3446798.12</v>
      </c>
      <c r="H77" s="200"/>
    </row>
    <row r="78" spans="1:9" s="189" customFormat="1" x14ac:dyDescent="0.2">
      <c r="A78" s="198" t="s">
        <v>65</v>
      </c>
      <c r="B78" s="199">
        <v>45751</v>
      </c>
      <c r="C78" s="200" t="s">
        <v>518</v>
      </c>
      <c r="D78" s="200" t="s">
        <v>524</v>
      </c>
      <c r="E78" s="201" t="s">
        <v>66</v>
      </c>
      <c r="F78" s="201" t="s">
        <v>497</v>
      </c>
      <c r="G78" s="202">
        <v>100.68</v>
      </c>
      <c r="H78" s="200"/>
    </row>
    <row r="79" spans="1:9" s="189" customFormat="1" x14ac:dyDescent="0.2">
      <c r="A79" s="198" t="s">
        <v>65</v>
      </c>
      <c r="B79" s="199">
        <v>45751</v>
      </c>
      <c r="C79" s="200" t="s">
        <v>518</v>
      </c>
      <c r="D79" s="200" t="s">
        <v>525</v>
      </c>
      <c r="E79" s="201" t="s">
        <v>66</v>
      </c>
      <c r="F79" s="201" t="s">
        <v>82</v>
      </c>
      <c r="G79" s="202">
        <v>3124546.19</v>
      </c>
      <c r="H79" s="200"/>
    </row>
    <row r="80" spans="1:9" s="189" customFormat="1" x14ac:dyDescent="0.2">
      <c r="A80" s="198" t="s">
        <v>65</v>
      </c>
      <c r="B80" s="199">
        <v>45751</v>
      </c>
      <c r="C80" s="200" t="s">
        <v>518</v>
      </c>
      <c r="D80" s="200" t="s">
        <v>526</v>
      </c>
      <c r="E80" s="201" t="s">
        <v>66</v>
      </c>
      <c r="F80" s="201" t="s">
        <v>74</v>
      </c>
      <c r="G80" s="202">
        <v>346334.25</v>
      </c>
      <c r="H80" s="200"/>
    </row>
    <row r="81" spans="1:8" s="189" customFormat="1" x14ac:dyDescent="0.2">
      <c r="A81" s="198" t="s">
        <v>65</v>
      </c>
      <c r="B81" s="199">
        <v>45751</v>
      </c>
      <c r="C81" s="200" t="s">
        <v>518</v>
      </c>
      <c r="D81" s="200" t="s">
        <v>527</v>
      </c>
      <c r="E81" s="201" t="s">
        <v>66</v>
      </c>
      <c r="F81" s="201" t="s">
        <v>74</v>
      </c>
      <c r="G81" s="202">
        <v>358377.14</v>
      </c>
      <c r="H81" s="200"/>
    </row>
    <row r="82" spans="1:8" s="189" customFormat="1" x14ac:dyDescent="0.2">
      <c r="A82" s="198" t="s">
        <v>65</v>
      </c>
      <c r="B82" s="199">
        <v>45751</v>
      </c>
      <c r="C82" s="200" t="s">
        <v>518</v>
      </c>
      <c r="D82" s="200" t="s">
        <v>528</v>
      </c>
      <c r="E82" s="201" t="s">
        <v>66</v>
      </c>
      <c r="F82" s="201" t="s">
        <v>83</v>
      </c>
      <c r="G82" s="202">
        <v>135238</v>
      </c>
      <c r="H82" s="200"/>
    </row>
    <row r="83" spans="1:8" s="189" customFormat="1" x14ac:dyDescent="0.2">
      <c r="A83" s="198" t="s">
        <v>65</v>
      </c>
      <c r="B83" s="199">
        <v>45751</v>
      </c>
      <c r="C83" s="200" t="s">
        <v>518</v>
      </c>
      <c r="D83" s="200" t="s">
        <v>529</v>
      </c>
      <c r="E83" s="201" t="s">
        <v>66</v>
      </c>
      <c r="F83" s="201" t="s">
        <v>83</v>
      </c>
      <c r="G83" s="202">
        <v>2202.94</v>
      </c>
      <c r="H83" s="200"/>
    </row>
    <row r="84" spans="1:8" s="189" customFormat="1" x14ac:dyDescent="0.2">
      <c r="A84" s="214" t="s">
        <v>65</v>
      </c>
      <c r="B84" s="215">
        <v>45751</v>
      </c>
      <c r="C84" s="209" t="s">
        <v>518</v>
      </c>
      <c r="D84" s="209" t="s">
        <v>530</v>
      </c>
      <c r="E84" s="216" t="s">
        <v>66</v>
      </c>
      <c r="F84" s="216" t="s">
        <v>89</v>
      </c>
      <c r="G84" s="217">
        <v>103.93</v>
      </c>
      <c r="H84" s="218" t="s">
        <v>544</v>
      </c>
    </row>
    <row r="85" spans="1:8" s="189" customFormat="1" x14ac:dyDescent="0.2">
      <c r="A85" s="198" t="s">
        <v>65</v>
      </c>
      <c r="B85" s="199">
        <v>45751</v>
      </c>
      <c r="C85" s="200" t="s">
        <v>518</v>
      </c>
      <c r="D85" s="200" t="s">
        <v>531</v>
      </c>
      <c r="E85" s="201" t="s">
        <v>66</v>
      </c>
      <c r="F85" s="201" t="s">
        <v>84</v>
      </c>
      <c r="G85" s="202">
        <v>181029.17</v>
      </c>
      <c r="H85" s="200"/>
    </row>
    <row r="86" spans="1:8" s="189" customFormat="1" x14ac:dyDescent="0.2">
      <c r="A86" s="198" t="s">
        <v>65</v>
      </c>
      <c r="B86" s="199">
        <v>45751</v>
      </c>
      <c r="C86" s="200" t="s">
        <v>518</v>
      </c>
      <c r="D86" s="200" t="s">
        <v>532</v>
      </c>
      <c r="E86" s="201" t="s">
        <v>66</v>
      </c>
      <c r="F86" s="201" t="s">
        <v>93</v>
      </c>
      <c r="G86" s="202">
        <v>13.09</v>
      </c>
      <c r="H86" s="200"/>
    </row>
    <row r="87" spans="1:8" s="189" customFormat="1" x14ac:dyDescent="0.2">
      <c r="A87" s="198" t="s">
        <v>65</v>
      </c>
      <c r="B87" s="199">
        <v>45751</v>
      </c>
      <c r="C87" s="200" t="s">
        <v>518</v>
      </c>
      <c r="D87" s="200" t="s">
        <v>533</v>
      </c>
      <c r="E87" s="203" t="s">
        <v>66</v>
      </c>
      <c r="F87" s="203" t="s">
        <v>94</v>
      </c>
      <c r="G87" s="204">
        <v>478.49</v>
      </c>
      <c r="H87" s="200"/>
    </row>
    <row r="88" spans="1:8" s="189" customFormat="1" x14ac:dyDescent="0.2">
      <c r="A88" s="198" t="s">
        <v>65</v>
      </c>
      <c r="B88" s="199">
        <v>45751</v>
      </c>
      <c r="C88" s="200" t="s">
        <v>518</v>
      </c>
      <c r="D88" s="200" t="s">
        <v>534</v>
      </c>
      <c r="E88" s="201" t="s">
        <v>66</v>
      </c>
      <c r="F88" s="201" t="s">
        <v>85</v>
      </c>
      <c r="G88" s="202">
        <v>320.23</v>
      </c>
      <c r="H88" s="200"/>
    </row>
    <row r="89" spans="1:8" s="189" customFormat="1" x14ac:dyDescent="0.2">
      <c r="A89" s="198" t="s">
        <v>65</v>
      </c>
      <c r="B89" s="199">
        <v>45751</v>
      </c>
      <c r="C89" s="200" t="s">
        <v>518</v>
      </c>
      <c r="D89" s="200" t="s">
        <v>535</v>
      </c>
      <c r="E89" s="201" t="s">
        <v>66</v>
      </c>
      <c r="F89" s="201" t="s">
        <v>90</v>
      </c>
      <c r="G89" s="202">
        <v>85378.5</v>
      </c>
      <c r="H89" s="200"/>
    </row>
    <row r="90" spans="1:8" s="189" customFormat="1" x14ac:dyDescent="0.2">
      <c r="A90" s="205" t="s">
        <v>65</v>
      </c>
      <c r="B90" s="199">
        <v>45751</v>
      </c>
      <c r="C90" s="200" t="s">
        <v>518</v>
      </c>
      <c r="D90" s="206" t="s">
        <v>536</v>
      </c>
      <c r="E90" s="201" t="s">
        <v>66</v>
      </c>
      <c r="F90" s="207" t="s">
        <v>86</v>
      </c>
      <c r="G90" s="208">
        <v>470.99</v>
      </c>
      <c r="H90" s="209"/>
    </row>
    <row r="91" spans="1:8" s="211" customFormat="1" x14ac:dyDescent="0.2">
      <c r="A91" s="198" t="s">
        <v>65</v>
      </c>
      <c r="B91" s="199">
        <v>45751</v>
      </c>
      <c r="C91" s="200" t="s">
        <v>518</v>
      </c>
      <c r="D91" s="200" t="s">
        <v>537</v>
      </c>
      <c r="E91" s="201" t="s">
        <v>66</v>
      </c>
      <c r="F91" s="201" t="s">
        <v>87</v>
      </c>
      <c r="G91" s="202">
        <v>2414.3000000000002</v>
      </c>
      <c r="H91" s="210"/>
    </row>
    <row r="92" spans="1:8" s="213" customFormat="1" x14ac:dyDescent="0.2">
      <c r="A92" s="198" t="s">
        <v>65</v>
      </c>
      <c r="B92" s="199">
        <v>45751</v>
      </c>
      <c r="C92" s="200" t="s">
        <v>518</v>
      </c>
      <c r="D92" s="200" t="s">
        <v>538</v>
      </c>
      <c r="E92" s="201" t="s">
        <v>66</v>
      </c>
      <c r="F92" s="201" t="s">
        <v>91</v>
      </c>
      <c r="G92" s="202">
        <v>2706694.39</v>
      </c>
      <c r="H92" s="212"/>
    </row>
    <row r="93" spans="1:8" s="189" customFormat="1" x14ac:dyDescent="0.2">
      <c r="A93" s="198" t="s">
        <v>65</v>
      </c>
      <c r="B93" s="199">
        <v>45751</v>
      </c>
      <c r="C93" s="200" t="s">
        <v>518</v>
      </c>
      <c r="D93" s="200" t="s">
        <v>539</v>
      </c>
      <c r="E93" s="201" t="s">
        <v>66</v>
      </c>
      <c r="F93" s="201" t="s">
        <v>91</v>
      </c>
      <c r="G93" s="202">
        <v>5079916.62</v>
      </c>
      <c r="H93" s="218"/>
    </row>
    <row r="94" spans="1:8" s="189" customFormat="1" x14ac:dyDescent="0.2">
      <c r="A94" s="198" t="s">
        <v>65</v>
      </c>
      <c r="B94" s="199">
        <v>45751</v>
      </c>
      <c r="C94" s="200" t="s">
        <v>518</v>
      </c>
      <c r="D94" s="200" t="s">
        <v>540</v>
      </c>
      <c r="E94" s="201" t="s">
        <v>66</v>
      </c>
      <c r="F94" s="201" t="s">
        <v>91</v>
      </c>
      <c r="G94" s="202">
        <v>2706694.39</v>
      </c>
      <c r="H94" s="200"/>
    </row>
    <row r="95" spans="1:8" s="189" customFormat="1" x14ac:dyDescent="0.2">
      <c r="A95" s="198" t="s">
        <v>65</v>
      </c>
      <c r="B95" s="199">
        <v>45751</v>
      </c>
      <c r="C95" s="200" t="s">
        <v>518</v>
      </c>
      <c r="D95" s="200" t="s">
        <v>541</v>
      </c>
      <c r="E95" s="201" t="s">
        <v>66</v>
      </c>
      <c r="F95" s="201" t="s">
        <v>91</v>
      </c>
      <c r="G95" s="202">
        <v>2701804.65</v>
      </c>
      <c r="H95" s="200"/>
    </row>
    <row r="96" spans="1:8" s="189" customFormat="1" x14ac:dyDescent="0.2">
      <c r="A96" s="198" t="s">
        <v>65</v>
      </c>
      <c r="B96" s="199">
        <v>45751</v>
      </c>
      <c r="C96" s="200" t="s">
        <v>518</v>
      </c>
      <c r="D96" s="200" t="s">
        <v>542</v>
      </c>
      <c r="E96" s="201" t="s">
        <v>66</v>
      </c>
      <c r="F96" s="201" t="s">
        <v>91</v>
      </c>
      <c r="G96" s="202">
        <v>595700.62</v>
      </c>
      <c r="H96" s="219"/>
    </row>
    <row r="97" spans="1:9" s="189" customFormat="1" x14ac:dyDescent="0.2">
      <c r="A97" s="198" t="s">
        <v>65</v>
      </c>
      <c r="B97" s="199">
        <v>45751</v>
      </c>
      <c r="C97" s="200" t="s">
        <v>518</v>
      </c>
      <c r="D97" s="220" t="s">
        <v>543</v>
      </c>
      <c r="E97" s="201" t="s">
        <v>66</v>
      </c>
      <c r="F97" s="203" t="s">
        <v>91</v>
      </c>
      <c r="G97" s="204">
        <v>1782411.35</v>
      </c>
      <c r="H97" s="221"/>
      <c r="I97" s="222"/>
    </row>
    <row r="99" spans="1:9" s="197" customFormat="1" x14ac:dyDescent="0.2">
      <c r="A99" s="192" t="s">
        <v>59</v>
      </c>
      <c r="B99" s="192" t="s">
        <v>2</v>
      </c>
      <c r="C99" s="193" t="s">
        <v>60</v>
      </c>
      <c r="D99" s="193" t="s">
        <v>61</v>
      </c>
      <c r="E99" s="194" t="s">
        <v>62</v>
      </c>
      <c r="F99" s="194" t="s">
        <v>63</v>
      </c>
      <c r="G99" s="195">
        <f>SUM(G100:G101)</f>
        <v>7641042.0299999993</v>
      </c>
      <c r="H99" s="193" t="s">
        <v>64</v>
      </c>
      <c r="I99" s="196"/>
    </row>
    <row r="100" spans="1:9" s="189" customFormat="1" x14ac:dyDescent="0.2">
      <c r="A100" s="198" t="s">
        <v>65</v>
      </c>
      <c r="B100" s="199">
        <v>45751</v>
      </c>
      <c r="C100" s="200" t="s">
        <v>545</v>
      </c>
      <c r="D100" s="200" t="s">
        <v>546</v>
      </c>
      <c r="E100" s="201" t="s">
        <v>66</v>
      </c>
      <c r="F100" s="203" t="s">
        <v>548</v>
      </c>
      <c r="G100" s="204">
        <v>25119.06</v>
      </c>
      <c r="H100" s="200"/>
      <c r="I100" s="224"/>
    </row>
    <row r="101" spans="1:9" s="189" customFormat="1" x14ac:dyDescent="0.2">
      <c r="A101" s="198" t="s">
        <v>65</v>
      </c>
      <c r="B101" s="199">
        <v>45751</v>
      </c>
      <c r="C101" s="200" t="s">
        <v>545</v>
      </c>
      <c r="D101" s="200" t="s">
        <v>547</v>
      </c>
      <c r="E101" s="201" t="s">
        <v>66</v>
      </c>
      <c r="F101" s="201" t="s">
        <v>87</v>
      </c>
      <c r="G101" s="202">
        <v>7615922.9699999997</v>
      </c>
      <c r="H101" s="200"/>
    </row>
    <row r="103" spans="1:9" s="197" customFormat="1" x14ac:dyDescent="0.2">
      <c r="A103" s="192" t="s">
        <v>59</v>
      </c>
      <c r="B103" s="192" t="s">
        <v>2</v>
      </c>
      <c r="C103" s="193" t="s">
        <v>60</v>
      </c>
      <c r="D103" s="193" t="s">
        <v>61</v>
      </c>
      <c r="E103" s="194" t="s">
        <v>62</v>
      </c>
      <c r="F103" s="194" t="s">
        <v>63</v>
      </c>
      <c r="G103" s="195">
        <f>SUM(G104:G108)</f>
        <v>331945.20999999996</v>
      </c>
      <c r="H103" s="193" t="s">
        <v>64</v>
      </c>
    </row>
    <row r="104" spans="1:9" s="189" customFormat="1" x14ac:dyDescent="0.2">
      <c r="A104" s="198" t="s">
        <v>65</v>
      </c>
      <c r="B104" s="199">
        <v>45776</v>
      </c>
      <c r="C104" s="223" t="s">
        <v>549</v>
      </c>
      <c r="D104" s="200" t="s">
        <v>550</v>
      </c>
      <c r="E104" s="201" t="s">
        <v>66</v>
      </c>
      <c r="F104" s="225" t="s">
        <v>87</v>
      </c>
      <c r="G104" s="202">
        <v>4434.92</v>
      </c>
      <c r="H104" s="200"/>
    </row>
    <row r="105" spans="1:9" s="189" customFormat="1" x14ac:dyDescent="0.2">
      <c r="A105" s="198" t="s">
        <v>65</v>
      </c>
      <c r="B105" s="199">
        <v>45776</v>
      </c>
      <c r="C105" s="223" t="s">
        <v>549</v>
      </c>
      <c r="D105" s="200" t="s">
        <v>551</v>
      </c>
      <c r="E105" s="201" t="s">
        <v>66</v>
      </c>
      <c r="F105" s="225" t="s">
        <v>87</v>
      </c>
      <c r="G105" s="202">
        <v>86036.02</v>
      </c>
      <c r="H105" s="200"/>
    </row>
    <row r="106" spans="1:9" s="189" customFormat="1" x14ac:dyDescent="0.2">
      <c r="A106" s="198" t="s">
        <v>65</v>
      </c>
      <c r="B106" s="199">
        <v>45776</v>
      </c>
      <c r="C106" s="223" t="s">
        <v>549</v>
      </c>
      <c r="D106" s="200" t="s">
        <v>552</v>
      </c>
      <c r="E106" s="201" t="s">
        <v>66</v>
      </c>
      <c r="F106" s="225" t="s">
        <v>87</v>
      </c>
      <c r="G106" s="202">
        <v>112401.94</v>
      </c>
      <c r="H106" s="200"/>
    </row>
    <row r="107" spans="1:9" s="189" customFormat="1" x14ac:dyDescent="0.2">
      <c r="A107" s="198" t="s">
        <v>65</v>
      </c>
      <c r="B107" s="199">
        <v>45776</v>
      </c>
      <c r="C107" s="223" t="s">
        <v>549</v>
      </c>
      <c r="D107" s="200" t="s">
        <v>553</v>
      </c>
      <c r="E107" s="201" t="s">
        <v>66</v>
      </c>
      <c r="F107" s="225" t="s">
        <v>87</v>
      </c>
      <c r="G107" s="202">
        <v>76661.3</v>
      </c>
      <c r="H107" s="200"/>
    </row>
    <row r="108" spans="1:9" s="189" customFormat="1" x14ac:dyDescent="0.2">
      <c r="A108" s="198" t="s">
        <v>65</v>
      </c>
      <c r="B108" s="199">
        <v>45776</v>
      </c>
      <c r="C108" s="223" t="s">
        <v>549</v>
      </c>
      <c r="D108" s="200" t="s">
        <v>554</v>
      </c>
      <c r="E108" s="201" t="s">
        <v>66</v>
      </c>
      <c r="F108" s="225" t="s">
        <v>87</v>
      </c>
      <c r="G108" s="202">
        <v>52411.03</v>
      </c>
      <c r="H108" s="200"/>
    </row>
  </sheetData>
  <phoneticPr fontId="8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73647-0DFB-4123-A976-D2D83F190390}">
  <dimension ref="A1:G70"/>
  <sheetViews>
    <sheetView zoomScale="115" zoomScaleNormal="115" workbookViewId="0"/>
  </sheetViews>
  <sheetFormatPr defaultRowHeight="12.75" x14ac:dyDescent="0.2"/>
  <cols>
    <col min="1" max="1" width="16.5703125" style="66" customWidth="1"/>
    <col min="2" max="2" width="14.42578125" style="66" customWidth="1"/>
    <col min="3" max="3" width="37.5703125" style="66" customWidth="1"/>
    <col min="4" max="4" width="15" style="81" bestFit="1" customWidth="1"/>
    <col min="5" max="5" width="21.28515625" style="72" customWidth="1"/>
    <col min="6" max="6" width="14" style="72" customWidth="1"/>
    <col min="7" max="7" width="11.7109375" style="66" customWidth="1"/>
    <col min="8" max="256" width="9.140625" style="66"/>
    <col min="257" max="257" width="16.5703125" style="66" customWidth="1"/>
    <col min="258" max="258" width="14.42578125" style="66" customWidth="1"/>
    <col min="259" max="259" width="44.42578125" style="66" customWidth="1"/>
    <col min="260" max="260" width="14" style="66" bestFit="1" customWidth="1"/>
    <col min="261" max="512" width="9.140625" style="66"/>
    <col min="513" max="513" width="16.5703125" style="66" customWidth="1"/>
    <col min="514" max="514" width="14.42578125" style="66" customWidth="1"/>
    <col min="515" max="515" width="44.42578125" style="66" customWidth="1"/>
    <col min="516" max="516" width="14" style="66" bestFit="1" customWidth="1"/>
    <col min="517" max="768" width="9.140625" style="66"/>
    <col min="769" max="769" width="16.5703125" style="66" customWidth="1"/>
    <col min="770" max="770" width="14.42578125" style="66" customWidth="1"/>
    <col min="771" max="771" width="44.42578125" style="66" customWidth="1"/>
    <col min="772" max="772" width="14" style="66" bestFit="1" customWidth="1"/>
    <col min="773" max="1024" width="9.140625" style="66"/>
    <col min="1025" max="1025" width="16.5703125" style="66" customWidth="1"/>
    <col min="1026" max="1026" width="14.42578125" style="66" customWidth="1"/>
    <col min="1027" max="1027" width="44.42578125" style="66" customWidth="1"/>
    <col min="1028" max="1028" width="14" style="66" bestFit="1" customWidth="1"/>
    <col min="1029" max="1280" width="9.140625" style="66"/>
    <col min="1281" max="1281" width="16.5703125" style="66" customWidth="1"/>
    <col min="1282" max="1282" width="14.42578125" style="66" customWidth="1"/>
    <col min="1283" max="1283" width="44.42578125" style="66" customWidth="1"/>
    <col min="1284" max="1284" width="14" style="66" bestFit="1" customWidth="1"/>
    <col min="1285" max="1536" width="9.140625" style="66"/>
    <col min="1537" max="1537" width="16.5703125" style="66" customWidth="1"/>
    <col min="1538" max="1538" width="14.42578125" style="66" customWidth="1"/>
    <col min="1539" max="1539" width="44.42578125" style="66" customWidth="1"/>
    <col min="1540" max="1540" width="14" style="66" bestFit="1" customWidth="1"/>
    <col min="1541" max="1792" width="9.140625" style="66"/>
    <col min="1793" max="1793" width="16.5703125" style="66" customWidth="1"/>
    <col min="1794" max="1794" width="14.42578125" style="66" customWidth="1"/>
    <col min="1795" max="1795" width="44.42578125" style="66" customWidth="1"/>
    <col min="1796" max="1796" width="14" style="66" bestFit="1" customWidth="1"/>
    <col min="1797" max="2048" width="9.140625" style="66"/>
    <col min="2049" max="2049" width="16.5703125" style="66" customWidth="1"/>
    <col min="2050" max="2050" width="14.42578125" style="66" customWidth="1"/>
    <col min="2051" max="2051" width="44.42578125" style="66" customWidth="1"/>
    <col min="2052" max="2052" width="14" style="66" bestFit="1" customWidth="1"/>
    <col min="2053" max="2304" width="9.140625" style="66"/>
    <col min="2305" max="2305" width="16.5703125" style="66" customWidth="1"/>
    <col min="2306" max="2306" width="14.42578125" style="66" customWidth="1"/>
    <col min="2307" max="2307" width="44.42578125" style="66" customWidth="1"/>
    <col min="2308" max="2308" width="14" style="66" bestFit="1" customWidth="1"/>
    <col min="2309" max="2560" width="9.140625" style="66"/>
    <col min="2561" max="2561" width="16.5703125" style="66" customWidth="1"/>
    <col min="2562" max="2562" width="14.42578125" style="66" customWidth="1"/>
    <col min="2563" max="2563" width="44.42578125" style="66" customWidth="1"/>
    <col min="2564" max="2564" width="14" style="66" bestFit="1" customWidth="1"/>
    <col min="2565" max="2816" width="9.140625" style="66"/>
    <col min="2817" max="2817" width="16.5703125" style="66" customWidth="1"/>
    <col min="2818" max="2818" width="14.42578125" style="66" customWidth="1"/>
    <col min="2819" max="2819" width="44.42578125" style="66" customWidth="1"/>
    <col min="2820" max="2820" width="14" style="66" bestFit="1" customWidth="1"/>
    <col min="2821" max="3072" width="9.140625" style="66"/>
    <col min="3073" max="3073" width="16.5703125" style="66" customWidth="1"/>
    <col min="3074" max="3074" width="14.42578125" style="66" customWidth="1"/>
    <col min="3075" max="3075" width="44.42578125" style="66" customWidth="1"/>
    <col min="3076" max="3076" width="14" style="66" bestFit="1" customWidth="1"/>
    <col min="3077" max="3328" width="9.140625" style="66"/>
    <col min="3329" max="3329" width="16.5703125" style="66" customWidth="1"/>
    <col min="3330" max="3330" width="14.42578125" style="66" customWidth="1"/>
    <col min="3331" max="3331" width="44.42578125" style="66" customWidth="1"/>
    <col min="3332" max="3332" width="14" style="66" bestFit="1" customWidth="1"/>
    <col min="3333" max="3584" width="9.140625" style="66"/>
    <col min="3585" max="3585" width="16.5703125" style="66" customWidth="1"/>
    <col min="3586" max="3586" width="14.42578125" style="66" customWidth="1"/>
    <col min="3587" max="3587" width="44.42578125" style="66" customWidth="1"/>
    <col min="3588" max="3588" width="14" style="66" bestFit="1" customWidth="1"/>
    <col min="3589" max="3840" width="9.140625" style="66"/>
    <col min="3841" max="3841" width="16.5703125" style="66" customWidth="1"/>
    <col min="3842" max="3842" width="14.42578125" style="66" customWidth="1"/>
    <col min="3843" max="3843" width="44.42578125" style="66" customWidth="1"/>
    <col min="3844" max="3844" width="14" style="66" bestFit="1" customWidth="1"/>
    <col min="3845" max="4096" width="9.140625" style="66"/>
    <col min="4097" max="4097" width="16.5703125" style="66" customWidth="1"/>
    <col min="4098" max="4098" width="14.42578125" style="66" customWidth="1"/>
    <col min="4099" max="4099" width="44.42578125" style="66" customWidth="1"/>
    <col min="4100" max="4100" width="14" style="66" bestFit="1" customWidth="1"/>
    <col min="4101" max="4352" width="9.140625" style="66"/>
    <col min="4353" max="4353" width="16.5703125" style="66" customWidth="1"/>
    <col min="4354" max="4354" width="14.42578125" style="66" customWidth="1"/>
    <col min="4355" max="4355" width="44.42578125" style="66" customWidth="1"/>
    <col min="4356" max="4356" width="14" style="66" bestFit="1" customWidth="1"/>
    <col min="4357" max="4608" width="9.140625" style="66"/>
    <col min="4609" max="4609" width="16.5703125" style="66" customWidth="1"/>
    <col min="4610" max="4610" width="14.42578125" style="66" customWidth="1"/>
    <col min="4611" max="4611" width="44.42578125" style="66" customWidth="1"/>
    <col min="4612" max="4612" width="14" style="66" bestFit="1" customWidth="1"/>
    <col min="4613" max="4864" width="9.140625" style="66"/>
    <col min="4865" max="4865" width="16.5703125" style="66" customWidth="1"/>
    <col min="4866" max="4866" width="14.42578125" style="66" customWidth="1"/>
    <col min="4867" max="4867" width="44.42578125" style="66" customWidth="1"/>
    <col min="4868" max="4868" width="14" style="66" bestFit="1" customWidth="1"/>
    <col min="4869" max="5120" width="9.140625" style="66"/>
    <col min="5121" max="5121" width="16.5703125" style="66" customWidth="1"/>
    <col min="5122" max="5122" width="14.42578125" style="66" customWidth="1"/>
    <col min="5123" max="5123" width="44.42578125" style="66" customWidth="1"/>
    <col min="5124" max="5124" width="14" style="66" bestFit="1" customWidth="1"/>
    <col min="5125" max="5376" width="9.140625" style="66"/>
    <col min="5377" max="5377" width="16.5703125" style="66" customWidth="1"/>
    <col min="5378" max="5378" width="14.42578125" style="66" customWidth="1"/>
    <col min="5379" max="5379" width="44.42578125" style="66" customWidth="1"/>
    <col min="5380" max="5380" width="14" style="66" bestFit="1" customWidth="1"/>
    <col min="5381" max="5632" width="9.140625" style="66"/>
    <col min="5633" max="5633" width="16.5703125" style="66" customWidth="1"/>
    <col min="5634" max="5634" width="14.42578125" style="66" customWidth="1"/>
    <col min="5635" max="5635" width="44.42578125" style="66" customWidth="1"/>
    <col min="5636" max="5636" width="14" style="66" bestFit="1" customWidth="1"/>
    <col min="5637" max="5888" width="9.140625" style="66"/>
    <col min="5889" max="5889" width="16.5703125" style="66" customWidth="1"/>
    <col min="5890" max="5890" width="14.42578125" style="66" customWidth="1"/>
    <col min="5891" max="5891" width="44.42578125" style="66" customWidth="1"/>
    <col min="5892" max="5892" width="14" style="66" bestFit="1" customWidth="1"/>
    <col min="5893" max="6144" width="9.140625" style="66"/>
    <col min="6145" max="6145" width="16.5703125" style="66" customWidth="1"/>
    <col min="6146" max="6146" width="14.42578125" style="66" customWidth="1"/>
    <col min="6147" max="6147" width="44.42578125" style="66" customWidth="1"/>
    <col min="6148" max="6148" width="14" style="66" bestFit="1" customWidth="1"/>
    <col min="6149" max="6400" width="9.140625" style="66"/>
    <col min="6401" max="6401" width="16.5703125" style="66" customWidth="1"/>
    <col min="6402" max="6402" width="14.42578125" style="66" customWidth="1"/>
    <col min="6403" max="6403" width="44.42578125" style="66" customWidth="1"/>
    <col min="6404" max="6404" width="14" style="66" bestFit="1" customWidth="1"/>
    <col min="6405" max="6656" width="9.140625" style="66"/>
    <col min="6657" max="6657" width="16.5703125" style="66" customWidth="1"/>
    <col min="6658" max="6658" width="14.42578125" style="66" customWidth="1"/>
    <col min="6659" max="6659" width="44.42578125" style="66" customWidth="1"/>
    <col min="6660" max="6660" width="14" style="66" bestFit="1" customWidth="1"/>
    <col min="6661" max="6912" width="9.140625" style="66"/>
    <col min="6913" max="6913" width="16.5703125" style="66" customWidth="1"/>
    <col min="6914" max="6914" width="14.42578125" style="66" customWidth="1"/>
    <col min="6915" max="6915" width="44.42578125" style="66" customWidth="1"/>
    <col min="6916" max="6916" width="14" style="66" bestFit="1" customWidth="1"/>
    <col min="6917" max="7168" width="9.140625" style="66"/>
    <col min="7169" max="7169" width="16.5703125" style="66" customWidth="1"/>
    <col min="7170" max="7170" width="14.42578125" style="66" customWidth="1"/>
    <col min="7171" max="7171" width="44.42578125" style="66" customWidth="1"/>
    <col min="7172" max="7172" width="14" style="66" bestFit="1" customWidth="1"/>
    <col min="7173" max="7424" width="9.140625" style="66"/>
    <col min="7425" max="7425" width="16.5703125" style="66" customWidth="1"/>
    <col min="7426" max="7426" width="14.42578125" style="66" customWidth="1"/>
    <col min="7427" max="7427" width="44.42578125" style="66" customWidth="1"/>
    <col min="7428" max="7428" width="14" style="66" bestFit="1" customWidth="1"/>
    <col min="7429" max="7680" width="9.140625" style="66"/>
    <col min="7681" max="7681" width="16.5703125" style="66" customWidth="1"/>
    <col min="7682" max="7682" width="14.42578125" style="66" customWidth="1"/>
    <col min="7683" max="7683" width="44.42578125" style="66" customWidth="1"/>
    <col min="7684" max="7684" width="14" style="66" bestFit="1" customWidth="1"/>
    <col min="7685" max="7936" width="9.140625" style="66"/>
    <col min="7937" max="7937" width="16.5703125" style="66" customWidth="1"/>
    <col min="7938" max="7938" width="14.42578125" style="66" customWidth="1"/>
    <col min="7939" max="7939" width="44.42578125" style="66" customWidth="1"/>
    <col min="7940" max="7940" width="14" style="66" bestFit="1" customWidth="1"/>
    <col min="7941" max="8192" width="9.140625" style="66"/>
    <col min="8193" max="8193" width="16.5703125" style="66" customWidth="1"/>
    <col min="8194" max="8194" width="14.42578125" style="66" customWidth="1"/>
    <col min="8195" max="8195" width="44.42578125" style="66" customWidth="1"/>
    <col min="8196" max="8196" width="14" style="66" bestFit="1" customWidth="1"/>
    <col min="8197" max="8448" width="9.140625" style="66"/>
    <col min="8449" max="8449" width="16.5703125" style="66" customWidth="1"/>
    <col min="8450" max="8450" width="14.42578125" style="66" customWidth="1"/>
    <col min="8451" max="8451" width="44.42578125" style="66" customWidth="1"/>
    <col min="8452" max="8452" width="14" style="66" bestFit="1" customWidth="1"/>
    <col min="8453" max="8704" width="9.140625" style="66"/>
    <col min="8705" max="8705" width="16.5703125" style="66" customWidth="1"/>
    <col min="8706" max="8706" width="14.42578125" style="66" customWidth="1"/>
    <col min="8707" max="8707" width="44.42578125" style="66" customWidth="1"/>
    <col min="8708" max="8708" width="14" style="66" bestFit="1" customWidth="1"/>
    <col min="8709" max="8960" width="9.140625" style="66"/>
    <col min="8961" max="8961" width="16.5703125" style="66" customWidth="1"/>
    <col min="8962" max="8962" width="14.42578125" style="66" customWidth="1"/>
    <col min="8963" max="8963" width="44.42578125" style="66" customWidth="1"/>
    <col min="8964" max="8964" width="14" style="66" bestFit="1" customWidth="1"/>
    <col min="8965" max="9216" width="9.140625" style="66"/>
    <col min="9217" max="9217" width="16.5703125" style="66" customWidth="1"/>
    <col min="9218" max="9218" width="14.42578125" style="66" customWidth="1"/>
    <col min="9219" max="9219" width="44.42578125" style="66" customWidth="1"/>
    <col min="9220" max="9220" width="14" style="66" bestFit="1" customWidth="1"/>
    <col min="9221" max="9472" width="9.140625" style="66"/>
    <col min="9473" max="9473" width="16.5703125" style="66" customWidth="1"/>
    <col min="9474" max="9474" width="14.42578125" style="66" customWidth="1"/>
    <col min="9475" max="9475" width="44.42578125" style="66" customWidth="1"/>
    <col min="9476" max="9476" width="14" style="66" bestFit="1" customWidth="1"/>
    <col min="9477" max="9728" width="9.140625" style="66"/>
    <col min="9729" max="9729" width="16.5703125" style="66" customWidth="1"/>
    <col min="9730" max="9730" width="14.42578125" style="66" customWidth="1"/>
    <col min="9731" max="9731" width="44.42578125" style="66" customWidth="1"/>
    <col min="9732" max="9732" width="14" style="66" bestFit="1" customWidth="1"/>
    <col min="9733" max="9984" width="9.140625" style="66"/>
    <col min="9985" max="9985" width="16.5703125" style="66" customWidth="1"/>
    <col min="9986" max="9986" width="14.42578125" style="66" customWidth="1"/>
    <col min="9987" max="9987" width="44.42578125" style="66" customWidth="1"/>
    <col min="9988" max="9988" width="14" style="66" bestFit="1" customWidth="1"/>
    <col min="9989" max="10240" width="9.140625" style="66"/>
    <col min="10241" max="10241" width="16.5703125" style="66" customWidth="1"/>
    <col min="10242" max="10242" width="14.42578125" style="66" customWidth="1"/>
    <col min="10243" max="10243" width="44.42578125" style="66" customWidth="1"/>
    <col min="10244" max="10244" width="14" style="66" bestFit="1" customWidth="1"/>
    <col min="10245" max="10496" width="9.140625" style="66"/>
    <col min="10497" max="10497" width="16.5703125" style="66" customWidth="1"/>
    <col min="10498" max="10498" width="14.42578125" style="66" customWidth="1"/>
    <col min="10499" max="10499" width="44.42578125" style="66" customWidth="1"/>
    <col min="10500" max="10500" width="14" style="66" bestFit="1" customWidth="1"/>
    <col min="10501" max="10752" width="9.140625" style="66"/>
    <col min="10753" max="10753" width="16.5703125" style="66" customWidth="1"/>
    <col min="10754" max="10754" width="14.42578125" style="66" customWidth="1"/>
    <col min="10755" max="10755" width="44.42578125" style="66" customWidth="1"/>
    <col min="10756" max="10756" width="14" style="66" bestFit="1" customWidth="1"/>
    <col min="10757" max="11008" width="9.140625" style="66"/>
    <col min="11009" max="11009" width="16.5703125" style="66" customWidth="1"/>
    <col min="11010" max="11010" width="14.42578125" style="66" customWidth="1"/>
    <col min="11011" max="11011" width="44.42578125" style="66" customWidth="1"/>
    <col min="11012" max="11012" width="14" style="66" bestFit="1" customWidth="1"/>
    <col min="11013" max="11264" width="9.140625" style="66"/>
    <col min="11265" max="11265" width="16.5703125" style="66" customWidth="1"/>
    <col min="11266" max="11266" width="14.42578125" style="66" customWidth="1"/>
    <col min="11267" max="11267" width="44.42578125" style="66" customWidth="1"/>
    <col min="11268" max="11268" width="14" style="66" bestFit="1" customWidth="1"/>
    <col min="11269" max="11520" width="9.140625" style="66"/>
    <col min="11521" max="11521" width="16.5703125" style="66" customWidth="1"/>
    <col min="11522" max="11522" width="14.42578125" style="66" customWidth="1"/>
    <col min="11523" max="11523" width="44.42578125" style="66" customWidth="1"/>
    <col min="11524" max="11524" width="14" style="66" bestFit="1" customWidth="1"/>
    <col min="11525" max="11776" width="9.140625" style="66"/>
    <col min="11777" max="11777" width="16.5703125" style="66" customWidth="1"/>
    <col min="11778" max="11778" width="14.42578125" style="66" customWidth="1"/>
    <col min="11779" max="11779" width="44.42578125" style="66" customWidth="1"/>
    <col min="11780" max="11780" width="14" style="66" bestFit="1" customWidth="1"/>
    <col min="11781" max="12032" width="9.140625" style="66"/>
    <col min="12033" max="12033" width="16.5703125" style="66" customWidth="1"/>
    <col min="12034" max="12034" width="14.42578125" style="66" customWidth="1"/>
    <col min="12035" max="12035" width="44.42578125" style="66" customWidth="1"/>
    <col min="12036" max="12036" width="14" style="66" bestFit="1" customWidth="1"/>
    <col min="12037" max="12288" width="9.140625" style="66"/>
    <col min="12289" max="12289" width="16.5703125" style="66" customWidth="1"/>
    <col min="12290" max="12290" width="14.42578125" style="66" customWidth="1"/>
    <col min="12291" max="12291" width="44.42578125" style="66" customWidth="1"/>
    <col min="12292" max="12292" width="14" style="66" bestFit="1" customWidth="1"/>
    <col min="12293" max="12544" width="9.140625" style="66"/>
    <col min="12545" max="12545" width="16.5703125" style="66" customWidth="1"/>
    <col min="12546" max="12546" width="14.42578125" style="66" customWidth="1"/>
    <col min="12547" max="12547" width="44.42578125" style="66" customWidth="1"/>
    <col min="12548" max="12548" width="14" style="66" bestFit="1" customWidth="1"/>
    <col min="12549" max="12800" width="9.140625" style="66"/>
    <col min="12801" max="12801" width="16.5703125" style="66" customWidth="1"/>
    <col min="12802" max="12802" width="14.42578125" style="66" customWidth="1"/>
    <col min="12803" max="12803" width="44.42578125" style="66" customWidth="1"/>
    <col min="12804" max="12804" width="14" style="66" bestFit="1" customWidth="1"/>
    <col min="12805" max="13056" width="9.140625" style="66"/>
    <col min="13057" max="13057" width="16.5703125" style="66" customWidth="1"/>
    <col min="13058" max="13058" width="14.42578125" style="66" customWidth="1"/>
    <col min="13059" max="13059" width="44.42578125" style="66" customWidth="1"/>
    <col min="13060" max="13060" width="14" style="66" bestFit="1" customWidth="1"/>
    <col min="13061" max="13312" width="9.140625" style="66"/>
    <col min="13313" max="13313" width="16.5703125" style="66" customWidth="1"/>
    <col min="13314" max="13314" width="14.42578125" style="66" customWidth="1"/>
    <col min="13315" max="13315" width="44.42578125" style="66" customWidth="1"/>
    <col min="13316" max="13316" width="14" style="66" bestFit="1" customWidth="1"/>
    <col min="13317" max="13568" width="9.140625" style="66"/>
    <col min="13569" max="13569" width="16.5703125" style="66" customWidth="1"/>
    <col min="13570" max="13570" width="14.42578125" style="66" customWidth="1"/>
    <col min="13571" max="13571" width="44.42578125" style="66" customWidth="1"/>
    <col min="13572" max="13572" width="14" style="66" bestFit="1" customWidth="1"/>
    <col min="13573" max="13824" width="9.140625" style="66"/>
    <col min="13825" max="13825" width="16.5703125" style="66" customWidth="1"/>
    <col min="13826" max="13826" width="14.42578125" style="66" customWidth="1"/>
    <col min="13827" max="13827" width="44.42578125" style="66" customWidth="1"/>
    <col min="13828" max="13828" width="14" style="66" bestFit="1" customWidth="1"/>
    <col min="13829" max="14080" width="9.140625" style="66"/>
    <col min="14081" max="14081" width="16.5703125" style="66" customWidth="1"/>
    <col min="14082" max="14082" width="14.42578125" style="66" customWidth="1"/>
    <col min="14083" max="14083" width="44.42578125" style="66" customWidth="1"/>
    <col min="14084" max="14084" width="14" style="66" bestFit="1" customWidth="1"/>
    <col min="14085" max="14336" width="9.140625" style="66"/>
    <col min="14337" max="14337" width="16.5703125" style="66" customWidth="1"/>
    <col min="14338" max="14338" width="14.42578125" style="66" customWidth="1"/>
    <col min="14339" max="14339" width="44.42578125" style="66" customWidth="1"/>
    <col min="14340" max="14340" width="14" style="66" bestFit="1" customWidth="1"/>
    <col min="14341" max="14592" width="9.140625" style="66"/>
    <col min="14593" max="14593" width="16.5703125" style="66" customWidth="1"/>
    <col min="14594" max="14594" width="14.42578125" style="66" customWidth="1"/>
    <col min="14595" max="14595" width="44.42578125" style="66" customWidth="1"/>
    <col min="14596" max="14596" width="14" style="66" bestFit="1" customWidth="1"/>
    <col min="14597" max="14848" width="9.140625" style="66"/>
    <col min="14849" max="14849" width="16.5703125" style="66" customWidth="1"/>
    <col min="14850" max="14850" width="14.42578125" style="66" customWidth="1"/>
    <col min="14851" max="14851" width="44.42578125" style="66" customWidth="1"/>
    <col min="14852" max="14852" width="14" style="66" bestFit="1" customWidth="1"/>
    <col min="14853" max="15104" width="9.140625" style="66"/>
    <col min="15105" max="15105" width="16.5703125" style="66" customWidth="1"/>
    <col min="15106" max="15106" width="14.42578125" style="66" customWidth="1"/>
    <col min="15107" max="15107" width="44.42578125" style="66" customWidth="1"/>
    <col min="15108" max="15108" width="14" style="66" bestFit="1" customWidth="1"/>
    <col min="15109" max="15360" width="9.140625" style="66"/>
    <col min="15361" max="15361" width="16.5703125" style="66" customWidth="1"/>
    <col min="15362" max="15362" width="14.42578125" style="66" customWidth="1"/>
    <col min="15363" max="15363" width="44.42578125" style="66" customWidth="1"/>
    <col min="15364" max="15364" width="14" style="66" bestFit="1" customWidth="1"/>
    <col min="15365" max="15616" width="9.140625" style="66"/>
    <col min="15617" max="15617" width="16.5703125" style="66" customWidth="1"/>
    <col min="15618" max="15618" width="14.42578125" style="66" customWidth="1"/>
    <col min="15619" max="15619" width="44.42578125" style="66" customWidth="1"/>
    <col min="15620" max="15620" width="14" style="66" bestFit="1" customWidth="1"/>
    <col min="15621" max="15872" width="9.140625" style="66"/>
    <col min="15873" max="15873" width="16.5703125" style="66" customWidth="1"/>
    <col min="15874" max="15874" width="14.42578125" style="66" customWidth="1"/>
    <col min="15875" max="15875" width="44.42578125" style="66" customWidth="1"/>
    <col min="15876" max="15876" width="14" style="66" bestFit="1" customWidth="1"/>
    <col min="15877" max="16128" width="9.140625" style="66"/>
    <col min="16129" max="16129" width="16.5703125" style="66" customWidth="1"/>
    <col min="16130" max="16130" width="14.42578125" style="66" customWidth="1"/>
    <col min="16131" max="16131" width="44.42578125" style="66" customWidth="1"/>
    <col min="16132" max="16132" width="14" style="66" bestFit="1" customWidth="1"/>
    <col min="16133" max="16384" width="9.140625" style="66"/>
  </cols>
  <sheetData>
    <row r="1" spans="1:7" x14ac:dyDescent="0.2">
      <c r="D1" s="86"/>
    </row>
    <row r="2" spans="1:7" x14ac:dyDescent="0.2">
      <c r="D2" s="158">
        <f>SUBTOTAL(9,D4:D69)</f>
        <v>109162242.39000002</v>
      </c>
      <c r="E2" s="231"/>
    </row>
    <row r="3" spans="1:7" x14ac:dyDescent="0.2">
      <c r="A3" s="69" t="s">
        <v>150</v>
      </c>
      <c r="B3" s="69" t="s">
        <v>151</v>
      </c>
      <c r="C3" s="93" t="s">
        <v>152</v>
      </c>
      <c r="D3" s="92" t="s">
        <v>243</v>
      </c>
      <c r="E3" s="74" t="s">
        <v>238</v>
      </c>
      <c r="F3" s="74" t="s">
        <v>122</v>
      </c>
      <c r="G3" s="74" t="s">
        <v>239</v>
      </c>
    </row>
    <row r="4" spans="1:7" x14ac:dyDescent="0.2">
      <c r="A4" s="88" t="s">
        <v>244</v>
      </c>
      <c r="B4" s="88" t="s">
        <v>245</v>
      </c>
      <c r="C4" s="89" t="s">
        <v>155</v>
      </c>
      <c r="D4" s="228">
        <v>333.78</v>
      </c>
      <c r="E4" s="68" t="s">
        <v>386</v>
      </c>
      <c r="F4" s="68"/>
      <c r="G4" s="67"/>
    </row>
    <row r="5" spans="1:7" x14ac:dyDescent="0.2">
      <c r="A5" s="88" t="s">
        <v>246</v>
      </c>
      <c r="B5" s="88" t="s">
        <v>247</v>
      </c>
      <c r="C5" s="89" t="s">
        <v>155</v>
      </c>
      <c r="D5" s="228">
        <v>333.78</v>
      </c>
      <c r="E5" s="68" t="s">
        <v>386</v>
      </c>
      <c r="F5" s="68"/>
      <c r="G5" s="67"/>
    </row>
    <row r="6" spans="1:7" x14ac:dyDescent="0.2">
      <c r="A6" s="88" t="s">
        <v>248</v>
      </c>
      <c r="B6" s="88" t="s">
        <v>249</v>
      </c>
      <c r="C6" s="89" t="s">
        <v>155</v>
      </c>
      <c r="D6" s="228">
        <v>333.78</v>
      </c>
      <c r="E6" s="230"/>
      <c r="F6" s="230" t="s">
        <v>388</v>
      </c>
      <c r="G6" s="67"/>
    </row>
    <row r="7" spans="1:7" x14ac:dyDescent="0.2">
      <c r="A7" s="88" t="s">
        <v>250</v>
      </c>
      <c r="B7" s="88" t="s">
        <v>251</v>
      </c>
      <c r="C7" s="89" t="s">
        <v>155</v>
      </c>
      <c r="D7" s="228">
        <v>333.78</v>
      </c>
      <c r="E7" s="68" t="s">
        <v>387</v>
      </c>
      <c r="F7" s="68"/>
      <c r="G7" s="67"/>
    </row>
    <row r="8" spans="1:7" x14ac:dyDescent="0.2">
      <c r="A8" s="88" t="s">
        <v>252</v>
      </c>
      <c r="B8" s="88" t="s">
        <v>253</v>
      </c>
      <c r="C8" s="89" t="s">
        <v>155</v>
      </c>
      <c r="D8" s="228">
        <v>333.78</v>
      </c>
      <c r="E8" s="68" t="s">
        <v>387</v>
      </c>
      <c r="F8" s="68"/>
      <c r="G8" s="67"/>
    </row>
    <row r="9" spans="1:7" x14ac:dyDescent="0.2">
      <c r="A9" s="88" t="s">
        <v>254</v>
      </c>
      <c r="B9" s="88" t="s">
        <v>255</v>
      </c>
      <c r="C9" s="89" t="s">
        <v>155</v>
      </c>
      <c r="D9" s="228">
        <v>36928.089999999997</v>
      </c>
      <c r="E9" s="68" t="s">
        <v>398</v>
      </c>
      <c r="F9" s="68"/>
      <c r="G9" s="67"/>
    </row>
    <row r="10" spans="1:7" x14ac:dyDescent="0.2">
      <c r="A10" s="88" t="s">
        <v>256</v>
      </c>
      <c r="B10" s="88" t="s">
        <v>257</v>
      </c>
      <c r="C10" s="89" t="s">
        <v>155</v>
      </c>
      <c r="D10" s="228">
        <v>861371.64</v>
      </c>
      <c r="E10" s="68" t="s">
        <v>398</v>
      </c>
      <c r="F10" s="68"/>
      <c r="G10" s="67"/>
    </row>
    <row r="11" spans="1:7" x14ac:dyDescent="0.2">
      <c r="A11" s="88" t="s">
        <v>258</v>
      </c>
      <c r="B11" s="88" t="s">
        <v>259</v>
      </c>
      <c r="C11" s="89" t="s">
        <v>155</v>
      </c>
      <c r="D11" s="228">
        <v>19.579999999999998</v>
      </c>
      <c r="E11" s="68"/>
      <c r="F11" s="68" t="s">
        <v>396</v>
      </c>
      <c r="G11" s="67"/>
    </row>
    <row r="12" spans="1:7" x14ac:dyDescent="0.2">
      <c r="A12" s="88" t="s">
        <v>260</v>
      </c>
      <c r="B12" s="88" t="s">
        <v>261</v>
      </c>
      <c r="C12" s="89" t="s">
        <v>155</v>
      </c>
      <c r="D12" s="228">
        <v>176</v>
      </c>
      <c r="E12" s="68"/>
      <c r="F12" s="68" t="s">
        <v>396</v>
      </c>
      <c r="G12" s="67"/>
    </row>
    <row r="13" spans="1:7" x14ac:dyDescent="0.2">
      <c r="A13" s="88" t="s">
        <v>262</v>
      </c>
      <c r="B13" s="88" t="s">
        <v>263</v>
      </c>
      <c r="C13" s="89" t="s">
        <v>155</v>
      </c>
      <c r="D13" s="228">
        <v>93</v>
      </c>
      <c r="E13" s="68"/>
      <c r="F13" s="68" t="s">
        <v>395</v>
      </c>
      <c r="G13" s="67"/>
    </row>
    <row r="14" spans="1:7" x14ac:dyDescent="0.2">
      <c r="A14" s="88" t="s">
        <v>264</v>
      </c>
      <c r="B14" s="88" t="s">
        <v>265</v>
      </c>
      <c r="C14" s="89" t="s">
        <v>155</v>
      </c>
      <c r="D14" s="228">
        <v>20848.87</v>
      </c>
      <c r="E14" s="68"/>
      <c r="F14" s="68" t="s">
        <v>396</v>
      </c>
      <c r="G14" s="67"/>
    </row>
    <row r="15" spans="1:7" x14ac:dyDescent="0.2">
      <c r="A15" s="88" t="s">
        <v>266</v>
      </c>
      <c r="B15" s="88" t="s">
        <v>267</v>
      </c>
      <c r="C15" s="89" t="s">
        <v>155</v>
      </c>
      <c r="D15" s="228">
        <v>229</v>
      </c>
      <c r="E15" s="68"/>
      <c r="F15" s="68" t="s">
        <v>396</v>
      </c>
      <c r="G15" s="67"/>
    </row>
    <row r="16" spans="1:7" x14ac:dyDescent="0.2">
      <c r="A16" s="88" t="s">
        <v>268</v>
      </c>
      <c r="B16" s="88" t="s">
        <v>269</v>
      </c>
      <c r="C16" s="89" t="s">
        <v>155</v>
      </c>
      <c r="D16" s="228">
        <v>195</v>
      </c>
      <c r="E16" s="68"/>
      <c r="F16" s="68" t="s">
        <v>396</v>
      </c>
      <c r="G16" s="67"/>
    </row>
    <row r="17" spans="1:7" x14ac:dyDescent="0.2">
      <c r="A17" s="88" t="s">
        <v>270</v>
      </c>
      <c r="B17" s="88" t="s">
        <v>271</v>
      </c>
      <c r="C17" s="89" t="s">
        <v>155</v>
      </c>
      <c r="D17" s="228">
        <v>9804.94</v>
      </c>
      <c r="E17" s="68"/>
      <c r="F17" s="68" t="s">
        <v>396</v>
      </c>
      <c r="G17" s="67"/>
    </row>
    <row r="18" spans="1:7" x14ac:dyDescent="0.2">
      <c r="A18" s="88" t="s">
        <v>272</v>
      </c>
      <c r="B18" s="88" t="s">
        <v>273</v>
      </c>
      <c r="C18" s="89" t="s">
        <v>155</v>
      </c>
      <c r="D18" s="228">
        <v>2050.2600000000002</v>
      </c>
      <c r="E18" s="68"/>
      <c r="F18" s="68" t="s">
        <v>396</v>
      </c>
      <c r="G18" s="67"/>
    </row>
    <row r="19" spans="1:7" x14ac:dyDescent="0.2">
      <c r="A19" s="88" t="s">
        <v>274</v>
      </c>
      <c r="B19" s="88" t="s">
        <v>275</v>
      </c>
      <c r="C19" s="89" t="s">
        <v>155</v>
      </c>
      <c r="D19" s="228">
        <v>726074.89</v>
      </c>
      <c r="E19" s="68"/>
      <c r="F19" s="68" t="s">
        <v>396</v>
      </c>
      <c r="G19" s="67"/>
    </row>
    <row r="20" spans="1:7" x14ac:dyDescent="0.2">
      <c r="A20" s="88" t="s">
        <v>276</v>
      </c>
      <c r="B20" s="88" t="s">
        <v>277</v>
      </c>
      <c r="C20" s="89" t="s">
        <v>155</v>
      </c>
      <c r="D20" s="228">
        <v>348118.74</v>
      </c>
      <c r="E20" s="68"/>
      <c r="F20" s="68" t="s">
        <v>396</v>
      </c>
      <c r="G20" s="67"/>
    </row>
    <row r="21" spans="1:7" x14ac:dyDescent="0.2">
      <c r="A21" s="88" t="s">
        <v>278</v>
      </c>
      <c r="B21" s="88" t="s">
        <v>279</v>
      </c>
      <c r="C21" s="89" t="s">
        <v>155</v>
      </c>
      <c r="D21" s="228">
        <v>48628.7</v>
      </c>
      <c r="E21" s="68"/>
      <c r="F21" s="68" t="s">
        <v>396</v>
      </c>
      <c r="G21" s="67"/>
    </row>
    <row r="22" spans="1:7" x14ac:dyDescent="0.2">
      <c r="A22" s="88" t="s">
        <v>280</v>
      </c>
      <c r="B22" s="88" t="s">
        <v>281</v>
      </c>
      <c r="C22" s="89" t="s">
        <v>155</v>
      </c>
      <c r="D22" s="228">
        <v>327.45</v>
      </c>
      <c r="E22" s="68"/>
      <c r="F22" s="68" t="s">
        <v>396</v>
      </c>
      <c r="G22" s="67"/>
    </row>
    <row r="23" spans="1:7" x14ac:dyDescent="0.2">
      <c r="A23" s="88" t="s">
        <v>282</v>
      </c>
      <c r="B23" s="88" t="s">
        <v>283</v>
      </c>
      <c r="C23" s="89" t="s">
        <v>155</v>
      </c>
      <c r="D23" s="228">
        <v>393757.5</v>
      </c>
      <c r="E23" s="68"/>
      <c r="F23" s="68" t="s">
        <v>396</v>
      </c>
      <c r="G23" s="67"/>
    </row>
    <row r="24" spans="1:7" x14ac:dyDescent="0.2">
      <c r="A24" s="88" t="s">
        <v>284</v>
      </c>
      <c r="B24" s="88" t="s">
        <v>285</v>
      </c>
      <c r="C24" s="89" t="s">
        <v>155</v>
      </c>
      <c r="D24" s="228">
        <v>745</v>
      </c>
      <c r="E24" s="68"/>
      <c r="F24" s="68" t="s">
        <v>396</v>
      </c>
      <c r="G24" s="67"/>
    </row>
    <row r="25" spans="1:7" x14ac:dyDescent="0.2">
      <c r="A25" s="88" t="s">
        <v>286</v>
      </c>
      <c r="B25" s="88" t="s">
        <v>287</v>
      </c>
      <c r="C25" s="89" t="s">
        <v>155</v>
      </c>
      <c r="D25" s="228">
        <v>84</v>
      </c>
      <c r="E25" s="68"/>
      <c r="F25" s="68" t="s">
        <v>396</v>
      </c>
      <c r="G25" s="67"/>
    </row>
    <row r="26" spans="1:7" x14ac:dyDescent="0.2">
      <c r="A26" s="88" t="s">
        <v>288</v>
      </c>
      <c r="B26" s="88" t="s">
        <v>289</v>
      </c>
      <c r="C26" s="89" t="s">
        <v>155</v>
      </c>
      <c r="D26" s="228">
        <v>8643454.1099999994</v>
      </c>
      <c r="E26" s="68"/>
      <c r="F26" s="68" t="s">
        <v>395</v>
      </c>
      <c r="G26" s="67"/>
    </row>
    <row r="27" spans="1:7" x14ac:dyDescent="0.2">
      <c r="A27" s="88" t="s">
        <v>290</v>
      </c>
      <c r="B27" s="88" t="s">
        <v>291</v>
      </c>
      <c r="C27" s="89" t="s">
        <v>155</v>
      </c>
      <c r="D27" s="228">
        <v>4501.58</v>
      </c>
      <c r="E27" s="68"/>
      <c r="F27" s="68" t="s">
        <v>396</v>
      </c>
      <c r="G27" s="67"/>
    </row>
    <row r="28" spans="1:7" x14ac:dyDescent="0.2">
      <c r="A28" s="88" t="s">
        <v>292</v>
      </c>
      <c r="B28" s="88" t="s">
        <v>293</v>
      </c>
      <c r="C28" s="89" t="s">
        <v>155</v>
      </c>
      <c r="D28" s="228">
        <v>3409140.03</v>
      </c>
      <c r="E28" s="68"/>
      <c r="F28" s="68" t="s">
        <v>395</v>
      </c>
      <c r="G28" s="67"/>
    </row>
    <row r="29" spans="1:7" x14ac:dyDescent="0.2">
      <c r="A29" s="88" t="s">
        <v>294</v>
      </c>
      <c r="B29" s="88" t="s">
        <v>295</v>
      </c>
      <c r="C29" s="89" t="s">
        <v>155</v>
      </c>
      <c r="D29" s="228">
        <v>100.68</v>
      </c>
      <c r="E29" s="68"/>
      <c r="F29" s="68" t="s">
        <v>396</v>
      </c>
      <c r="G29" s="67"/>
    </row>
    <row r="30" spans="1:7" x14ac:dyDescent="0.2">
      <c r="A30" s="88" t="s">
        <v>296</v>
      </c>
      <c r="B30" s="88" t="s">
        <v>297</v>
      </c>
      <c r="C30" s="89" t="s">
        <v>155</v>
      </c>
      <c r="D30" s="228">
        <v>3172343.32</v>
      </c>
      <c r="E30" s="68"/>
      <c r="F30" s="68" t="s">
        <v>396</v>
      </c>
      <c r="G30" s="67"/>
    </row>
    <row r="31" spans="1:7" x14ac:dyDescent="0.2">
      <c r="A31" s="88" t="s">
        <v>298</v>
      </c>
      <c r="B31" s="88" t="s">
        <v>299</v>
      </c>
      <c r="C31" s="89" t="s">
        <v>155</v>
      </c>
      <c r="D31" s="228">
        <v>46665.63</v>
      </c>
      <c r="E31" s="68"/>
      <c r="F31" s="68" t="s">
        <v>396</v>
      </c>
      <c r="G31" s="67"/>
    </row>
    <row r="32" spans="1:7" x14ac:dyDescent="0.2">
      <c r="A32" s="88" t="s">
        <v>300</v>
      </c>
      <c r="B32" s="88" t="s">
        <v>301</v>
      </c>
      <c r="C32" s="89" t="s">
        <v>155</v>
      </c>
      <c r="D32" s="228">
        <v>25986.04</v>
      </c>
      <c r="E32" s="68"/>
      <c r="F32" s="68" t="s">
        <v>396</v>
      </c>
      <c r="G32" s="67"/>
    </row>
    <row r="33" spans="1:7" x14ac:dyDescent="0.2">
      <c r="A33" s="88" t="s">
        <v>302</v>
      </c>
      <c r="B33" s="88" t="s">
        <v>303</v>
      </c>
      <c r="C33" s="89" t="s">
        <v>155</v>
      </c>
      <c r="D33" s="228">
        <v>1882.48</v>
      </c>
      <c r="E33" s="68"/>
      <c r="F33" s="68" t="s">
        <v>396</v>
      </c>
      <c r="G33" s="67"/>
    </row>
    <row r="34" spans="1:7" x14ac:dyDescent="0.2">
      <c r="A34" s="88" t="s">
        <v>304</v>
      </c>
      <c r="B34" s="88" t="s">
        <v>305</v>
      </c>
      <c r="C34" s="89" t="s">
        <v>155</v>
      </c>
      <c r="D34" s="228">
        <v>183951.72</v>
      </c>
      <c r="E34" s="68"/>
      <c r="F34" s="68" t="s">
        <v>396</v>
      </c>
      <c r="G34" s="67"/>
    </row>
    <row r="35" spans="1:7" x14ac:dyDescent="0.2">
      <c r="A35" s="88" t="s">
        <v>306</v>
      </c>
      <c r="B35" s="88" t="s">
        <v>307</v>
      </c>
      <c r="C35" s="89" t="s">
        <v>155</v>
      </c>
      <c r="D35" s="228">
        <v>13.09</v>
      </c>
      <c r="E35" s="68"/>
      <c r="F35" s="68" t="s">
        <v>396</v>
      </c>
      <c r="G35" s="67"/>
    </row>
    <row r="36" spans="1:7" x14ac:dyDescent="0.2">
      <c r="A36" s="88" t="s">
        <v>308</v>
      </c>
      <c r="B36" s="88" t="s">
        <v>309</v>
      </c>
      <c r="C36" s="89" t="s">
        <v>155</v>
      </c>
      <c r="D36" s="228">
        <v>478.49</v>
      </c>
      <c r="E36" s="68"/>
      <c r="F36" s="68" t="s">
        <v>395</v>
      </c>
      <c r="G36" s="67"/>
    </row>
    <row r="37" spans="1:7" x14ac:dyDescent="0.2">
      <c r="A37" s="88" t="s">
        <v>310</v>
      </c>
      <c r="B37" s="88" t="s">
        <v>311</v>
      </c>
      <c r="C37" s="89" t="s">
        <v>155</v>
      </c>
      <c r="D37" s="228">
        <v>320.23</v>
      </c>
      <c r="E37" s="68"/>
      <c r="F37" s="68" t="s">
        <v>396</v>
      </c>
      <c r="G37" s="67"/>
    </row>
    <row r="38" spans="1:7" x14ac:dyDescent="0.2">
      <c r="A38" s="88" t="s">
        <v>312</v>
      </c>
      <c r="B38" s="88" t="s">
        <v>313</v>
      </c>
      <c r="C38" s="89" t="s">
        <v>155</v>
      </c>
      <c r="D38" s="228">
        <v>86807</v>
      </c>
      <c r="E38" s="68"/>
      <c r="F38" s="68" t="s">
        <v>395</v>
      </c>
      <c r="G38" s="67"/>
    </row>
    <row r="39" spans="1:7" x14ac:dyDescent="0.2">
      <c r="A39" s="88" t="s">
        <v>314</v>
      </c>
      <c r="B39" s="88" t="s">
        <v>315</v>
      </c>
      <c r="C39" s="89" t="s">
        <v>155</v>
      </c>
      <c r="D39" s="228">
        <v>470.99</v>
      </c>
      <c r="E39" s="68"/>
      <c r="F39" s="68" t="s">
        <v>396</v>
      </c>
      <c r="G39" s="67"/>
    </row>
    <row r="40" spans="1:7" x14ac:dyDescent="0.2">
      <c r="A40" s="88" t="s">
        <v>316</v>
      </c>
      <c r="B40" s="88" t="s">
        <v>317</v>
      </c>
      <c r="C40" s="89" t="s">
        <v>155</v>
      </c>
      <c r="D40" s="228">
        <v>7701836.7199999997</v>
      </c>
      <c r="E40" s="230"/>
      <c r="F40" s="230" t="s">
        <v>388</v>
      </c>
      <c r="G40" s="67"/>
    </row>
    <row r="41" spans="1:7" x14ac:dyDescent="0.2">
      <c r="A41" s="88" t="s">
        <v>318</v>
      </c>
      <c r="B41" s="88" t="s">
        <v>319</v>
      </c>
      <c r="C41" s="89" t="s">
        <v>155</v>
      </c>
      <c r="D41" s="228">
        <v>2361.69</v>
      </c>
      <c r="E41" s="230"/>
      <c r="F41" s="230" t="s">
        <v>388</v>
      </c>
      <c r="G41" s="67"/>
    </row>
    <row r="42" spans="1:7" x14ac:dyDescent="0.2">
      <c r="A42" s="88" t="s">
        <v>320</v>
      </c>
      <c r="B42" s="88" t="s">
        <v>321</v>
      </c>
      <c r="C42" s="89" t="s">
        <v>155</v>
      </c>
      <c r="D42" s="228">
        <v>19479.099999999999</v>
      </c>
      <c r="E42" s="230"/>
      <c r="F42" s="230" t="s">
        <v>394</v>
      </c>
      <c r="G42" s="67"/>
    </row>
    <row r="43" spans="1:7" x14ac:dyDescent="0.2">
      <c r="A43" s="88" t="s">
        <v>322</v>
      </c>
      <c r="B43" s="88" t="s">
        <v>323</v>
      </c>
      <c r="C43" s="89" t="s">
        <v>155</v>
      </c>
      <c r="D43" s="228">
        <v>16792660.66</v>
      </c>
      <c r="E43" s="68" t="s">
        <v>398</v>
      </c>
      <c r="F43" s="68"/>
      <c r="G43" s="67"/>
    </row>
    <row r="44" spans="1:7" x14ac:dyDescent="0.2">
      <c r="A44" s="88" t="s">
        <v>324</v>
      </c>
      <c r="B44" s="88" t="s">
        <v>325</v>
      </c>
      <c r="C44" s="89" t="s">
        <v>155</v>
      </c>
      <c r="D44" s="228">
        <v>333.78</v>
      </c>
      <c r="E44" s="68" t="s">
        <v>387</v>
      </c>
      <c r="F44" s="68"/>
      <c r="G44" s="67"/>
    </row>
    <row r="45" spans="1:7" x14ac:dyDescent="0.2">
      <c r="A45" s="88" t="s">
        <v>326</v>
      </c>
      <c r="B45" s="88" t="s">
        <v>327</v>
      </c>
      <c r="C45" s="89" t="s">
        <v>155</v>
      </c>
      <c r="D45" s="228">
        <v>37214.980000000003</v>
      </c>
      <c r="E45" s="68" t="s">
        <v>397</v>
      </c>
      <c r="F45" s="68"/>
      <c r="G45" s="67"/>
    </row>
    <row r="46" spans="1:7" x14ac:dyDescent="0.2">
      <c r="A46" s="88" t="s">
        <v>328</v>
      </c>
      <c r="B46" s="88" t="s">
        <v>329</v>
      </c>
      <c r="C46" s="89" t="s">
        <v>155</v>
      </c>
      <c r="D46" s="228">
        <v>854057.43</v>
      </c>
      <c r="E46" s="68" t="s">
        <v>397</v>
      </c>
      <c r="F46" s="68"/>
      <c r="G46" s="67"/>
    </row>
    <row r="47" spans="1:7" x14ac:dyDescent="0.2">
      <c r="A47" s="88" t="s">
        <v>330</v>
      </c>
      <c r="B47" s="88" t="s">
        <v>331</v>
      </c>
      <c r="C47" s="89" t="s">
        <v>155</v>
      </c>
      <c r="D47" s="228">
        <v>9119273.6500000004</v>
      </c>
      <c r="E47" s="68" t="s">
        <v>397</v>
      </c>
      <c r="F47" s="68"/>
      <c r="G47" s="67"/>
    </row>
    <row r="48" spans="1:7" x14ac:dyDescent="0.2">
      <c r="A48" s="88" t="s">
        <v>332</v>
      </c>
      <c r="B48" s="88" t="s">
        <v>333</v>
      </c>
      <c r="C48" s="89" t="s">
        <v>155</v>
      </c>
      <c r="D48" s="228">
        <v>13457.07</v>
      </c>
      <c r="E48" s="68" t="s">
        <v>398</v>
      </c>
      <c r="F48" s="68"/>
      <c r="G48" s="67"/>
    </row>
    <row r="49" spans="1:7" x14ac:dyDescent="0.2">
      <c r="A49" s="88" t="s">
        <v>334</v>
      </c>
      <c r="B49" s="88" t="s">
        <v>335</v>
      </c>
      <c r="C49" s="89" t="s">
        <v>155</v>
      </c>
      <c r="D49" s="228">
        <v>180</v>
      </c>
      <c r="E49" s="68" t="s">
        <v>397</v>
      </c>
      <c r="F49" s="68"/>
      <c r="G49" s="67"/>
    </row>
    <row r="50" spans="1:7" x14ac:dyDescent="0.2">
      <c r="A50" s="88" t="s">
        <v>336</v>
      </c>
      <c r="B50" s="88" t="s">
        <v>337</v>
      </c>
      <c r="C50" s="89" t="s">
        <v>155</v>
      </c>
      <c r="D50" s="228">
        <v>1991924.09</v>
      </c>
      <c r="E50" s="68" t="s">
        <v>398</v>
      </c>
      <c r="F50" s="68"/>
      <c r="G50" s="67"/>
    </row>
    <row r="51" spans="1:7" x14ac:dyDescent="0.2">
      <c r="A51" s="88" t="s">
        <v>338</v>
      </c>
      <c r="B51" s="88" t="s">
        <v>339</v>
      </c>
      <c r="C51" s="89" t="s">
        <v>155</v>
      </c>
      <c r="D51" s="228">
        <v>2579108.46</v>
      </c>
      <c r="E51" s="68" t="s">
        <v>397</v>
      </c>
      <c r="F51" s="68"/>
      <c r="G51" s="67"/>
    </row>
    <row r="52" spans="1:7" x14ac:dyDescent="0.2">
      <c r="A52" s="88" t="s">
        <v>340</v>
      </c>
      <c r="B52" s="88" t="s">
        <v>341</v>
      </c>
      <c r="C52" s="89" t="s">
        <v>215</v>
      </c>
      <c r="D52" s="228">
        <v>2761697.75</v>
      </c>
      <c r="E52" s="230"/>
      <c r="F52" s="230" t="s">
        <v>388</v>
      </c>
      <c r="G52" s="67"/>
    </row>
    <row r="53" spans="1:7" x14ac:dyDescent="0.2">
      <c r="A53" s="88" t="s">
        <v>342</v>
      </c>
      <c r="B53" s="88" t="s">
        <v>343</v>
      </c>
      <c r="C53" s="89" t="s">
        <v>215</v>
      </c>
      <c r="D53" s="228">
        <v>2705928.8</v>
      </c>
      <c r="E53" s="230"/>
      <c r="F53" s="230" t="s">
        <v>388</v>
      </c>
      <c r="G53" s="67"/>
    </row>
    <row r="54" spans="1:7" x14ac:dyDescent="0.2">
      <c r="A54" s="88" t="s">
        <v>344</v>
      </c>
      <c r="B54" s="88" t="s">
        <v>345</v>
      </c>
      <c r="C54" s="89" t="s">
        <v>155</v>
      </c>
      <c r="D54" s="228">
        <v>2232229.9700000002</v>
      </c>
      <c r="E54" s="68" t="s">
        <v>398</v>
      </c>
      <c r="F54" s="68"/>
      <c r="G54" s="67"/>
    </row>
    <row r="55" spans="1:7" x14ac:dyDescent="0.2">
      <c r="A55" s="88" t="s">
        <v>346</v>
      </c>
      <c r="B55" s="88" t="s">
        <v>347</v>
      </c>
      <c r="C55" s="89" t="s">
        <v>155</v>
      </c>
      <c r="D55" s="228">
        <v>2206423.21</v>
      </c>
      <c r="E55" s="68" t="s">
        <v>397</v>
      </c>
      <c r="F55" s="68"/>
      <c r="G55" s="67"/>
    </row>
    <row r="56" spans="1:7" x14ac:dyDescent="0.2">
      <c r="A56" s="88" t="s">
        <v>348</v>
      </c>
      <c r="B56" s="88" t="s">
        <v>349</v>
      </c>
      <c r="C56" s="89" t="s">
        <v>155</v>
      </c>
      <c r="D56" s="228">
        <v>4685774.12</v>
      </c>
      <c r="E56" s="68" t="s">
        <v>398</v>
      </c>
      <c r="F56" s="68"/>
      <c r="G56" s="67"/>
    </row>
    <row r="57" spans="1:7" x14ac:dyDescent="0.2">
      <c r="A57" s="88" t="s">
        <v>350</v>
      </c>
      <c r="B57" s="88" t="s">
        <v>351</v>
      </c>
      <c r="C57" s="89" t="s">
        <v>155</v>
      </c>
      <c r="D57" s="228">
        <v>4652944.9800000004</v>
      </c>
      <c r="E57" s="68" t="s">
        <v>397</v>
      </c>
      <c r="F57" s="68"/>
      <c r="G57" s="67"/>
    </row>
    <row r="58" spans="1:7" x14ac:dyDescent="0.2">
      <c r="A58" s="88" t="s">
        <v>352</v>
      </c>
      <c r="B58" s="88" t="s">
        <v>353</v>
      </c>
      <c r="C58" s="89" t="s">
        <v>215</v>
      </c>
      <c r="D58" s="228">
        <v>602213.03</v>
      </c>
      <c r="E58" s="230"/>
      <c r="F58" s="230" t="s">
        <v>388</v>
      </c>
      <c r="G58" s="67"/>
    </row>
    <row r="59" spans="1:7" x14ac:dyDescent="0.2">
      <c r="A59" s="88" t="s">
        <v>354</v>
      </c>
      <c r="B59" s="88" t="s">
        <v>355</v>
      </c>
      <c r="C59" s="89" t="s">
        <v>155</v>
      </c>
      <c r="D59" s="228">
        <v>2761697.75</v>
      </c>
      <c r="E59" s="230"/>
      <c r="F59" s="230" t="s">
        <v>388</v>
      </c>
      <c r="G59" s="67"/>
    </row>
    <row r="60" spans="1:7" x14ac:dyDescent="0.2">
      <c r="A60" s="88" t="s">
        <v>356</v>
      </c>
      <c r="B60" s="88" t="s">
        <v>357</v>
      </c>
      <c r="C60" s="89" t="s">
        <v>155</v>
      </c>
      <c r="D60" s="228">
        <v>5110039.09</v>
      </c>
      <c r="E60" s="230"/>
      <c r="F60" s="230" t="s">
        <v>388</v>
      </c>
      <c r="G60" s="67"/>
    </row>
    <row r="61" spans="1:7" x14ac:dyDescent="0.2">
      <c r="A61" s="88" t="s">
        <v>358</v>
      </c>
      <c r="B61" s="88" t="s">
        <v>359</v>
      </c>
      <c r="C61" s="89" t="s">
        <v>155</v>
      </c>
      <c r="D61" s="228">
        <v>6148689.8099999996</v>
      </c>
      <c r="E61" s="68" t="s">
        <v>398</v>
      </c>
      <c r="F61" s="68"/>
      <c r="G61" s="67"/>
    </row>
    <row r="62" spans="1:7" x14ac:dyDescent="0.2">
      <c r="A62" s="88" t="s">
        <v>360</v>
      </c>
      <c r="B62" s="88" t="s">
        <v>361</v>
      </c>
      <c r="C62" s="89" t="s">
        <v>155</v>
      </c>
      <c r="D62" s="228">
        <v>13922197.710000001</v>
      </c>
      <c r="E62" s="68" t="s">
        <v>397</v>
      </c>
      <c r="F62" s="68"/>
      <c r="G62" s="67"/>
    </row>
    <row r="63" spans="1:7" x14ac:dyDescent="0.2">
      <c r="A63" s="88" t="s">
        <v>362</v>
      </c>
      <c r="B63" s="88" t="s">
        <v>363</v>
      </c>
      <c r="C63" s="89" t="s">
        <v>208</v>
      </c>
      <c r="D63" s="228">
        <v>49397.34</v>
      </c>
      <c r="E63" s="230"/>
      <c r="F63" s="230" t="s">
        <v>394</v>
      </c>
      <c r="G63" s="67"/>
    </row>
    <row r="64" spans="1:7" x14ac:dyDescent="0.2">
      <c r="A64" s="88" t="s">
        <v>364</v>
      </c>
      <c r="B64" s="88" t="s">
        <v>365</v>
      </c>
      <c r="C64" s="89" t="s">
        <v>208</v>
      </c>
      <c r="D64" s="228">
        <v>4939.7299999999996</v>
      </c>
      <c r="E64" s="230"/>
      <c r="F64" s="230" t="s">
        <v>394</v>
      </c>
      <c r="G64" s="67"/>
    </row>
    <row r="65" spans="1:7" x14ac:dyDescent="0.2">
      <c r="A65" s="88" t="s">
        <v>366</v>
      </c>
      <c r="B65" s="88" t="s">
        <v>367</v>
      </c>
      <c r="C65" s="89" t="s">
        <v>155</v>
      </c>
      <c r="D65" s="228">
        <v>5767.32</v>
      </c>
      <c r="E65" s="68" t="s">
        <v>398</v>
      </c>
      <c r="F65" s="68"/>
      <c r="G65" s="67"/>
    </row>
    <row r="66" spans="1:7" x14ac:dyDescent="0.2">
      <c r="A66" s="88" t="s">
        <v>368</v>
      </c>
      <c r="B66" s="88" t="s">
        <v>369</v>
      </c>
      <c r="C66" s="89" t="s">
        <v>155</v>
      </c>
      <c r="D66" s="228">
        <v>469000</v>
      </c>
      <c r="E66" s="68" t="s">
        <v>398</v>
      </c>
      <c r="F66" s="68"/>
      <c r="G66" s="67"/>
    </row>
    <row r="67" spans="1:7" x14ac:dyDescent="0.2">
      <c r="A67" s="88" t="s">
        <v>370</v>
      </c>
      <c r="B67" s="88" t="s">
        <v>371</v>
      </c>
      <c r="C67" s="89" t="s">
        <v>215</v>
      </c>
      <c r="D67" s="228">
        <v>1801897.26</v>
      </c>
      <c r="E67" s="230"/>
      <c r="F67" s="230" t="s">
        <v>388</v>
      </c>
      <c r="G67" s="67"/>
    </row>
    <row r="68" spans="1:7" x14ac:dyDescent="0.2">
      <c r="A68" s="88" t="s">
        <v>372</v>
      </c>
      <c r="B68" s="88" t="s">
        <v>373</v>
      </c>
      <c r="C68" s="89" t="s">
        <v>155</v>
      </c>
      <c r="D68" s="228">
        <v>956669.99</v>
      </c>
      <c r="E68" s="68" t="s">
        <v>398</v>
      </c>
      <c r="F68" s="68"/>
      <c r="G68" s="67"/>
    </row>
    <row r="69" spans="1:7" x14ac:dyDescent="0.2">
      <c r="A69" s="88" t="s">
        <v>374</v>
      </c>
      <c r="B69" s="88" t="s">
        <v>375</v>
      </c>
      <c r="C69" s="89" t="s">
        <v>155</v>
      </c>
      <c r="D69" s="228">
        <v>945609.95</v>
      </c>
      <c r="E69" s="68" t="s">
        <v>397</v>
      </c>
      <c r="F69" s="68"/>
      <c r="G69" s="67"/>
    </row>
    <row r="70" spans="1:7" x14ac:dyDescent="0.2">
      <c r="A70" s="314"/>
      <c r="B70" s="314"/>
      <c r="C70" s="314"/>
      <c r="D70" s="229">
        <v>109162242.39</v>
      </c>
      <c r="E70" s="68"/>
      <c r="F70" s="68"/>
      <c r="G70" s="67"/>
    </row>
  </sheetData>
  <autoFilter ref="A3:E70" xr:uid="{6D873647-0DFB-4123-A976-D2D83F190390}"/>
  <mergeCells count="1">
    <mergeCell ref="A70:C70"/>
  </mergeCells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  <ignoredErrors>
    <ignoredError sqref="D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Detalhamento RE - 1º Bimestre</vt:lpstr>
      <vt:lpstr>Extrato 01-2025</vt:lpstr>
      <vt:lpstr>Extrato 02-2025</vt:lpstr>
      <vt:lpstr>Saldos - 01-2025</vt:lpstr>
      <vt:lpstr>Saldos - 02-2025</vt:lpstr>
      <vt:lpstr>Cálculo Conciliação 1º Bimestre</vt:lpstr>
      <vt:lpstr>REF - 1º Bimestre</vt:lpstr>
      <vt:lpstr>Detalhamento RE - 2º Bimestre</vt:lpstr>
      <vt:lpstr>REF - Março</vt:lpstr>
      <vt:lpstr>Extrato 03-2025</vt:lpstr>
      <vt:lpstr>Saldos - 03-2025</vt:lpstr>
      <vt:lpstr>REF - Abril</vt:lpstr>
      <vt:lpstr>Extrato 04-2025</vt:lpstr>
      <vt:lpstr>Saldos - 04-2025</vt:lpstr>
      <vt:lpstr>Cálculo Conciliação 2º Bimestre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2025-03-25T15:43:54Z</dcterms:created>
  <dcterms:modified xsi:type="dcterms:W3CDTF">2025-06-23T16:43:04Z</dcterms:modified>
</cp:coreProperties>
</file>