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tipo_3a" sheetId="1" r:id="rId4"/>
    <sheet state="visible" name="Probe" sheetId="2" r:id="rId5"/>
  </sheets>
  <definedNames/>
  <calcPr/>
  <extLst>
    <ext uri="GoogleSheetsCustomDataVersion1">
      <go:sheetsCustomData xmlns:go="http://customooxmlschemas.google.com/" r:id="rId6" roundtripDataSignature="AMtx7mjp2aWsomnzo3VfSu9bqSZnGFy0rw=="/>
    </ext>
  </extLst>
</workbook>
</file>

<file path=xl/sharedStrings.xml><?xml version="1.0" encoding="utf-8"?>
<sst xmlns="http://schemas.openxmlformats.org/spreadsheetml/2006/main" count="144" uniqueCount="61">
  <si>
    <t>n</t>
  </si>
  <si>
    <t>x</t>
  </si>
  <si>
    <t>y</t>
  </si>
  <si>
    <t>x^2</t>
  </si>
  <si>
    <t>x*y</t>
  </si>
  <si>
    <t>y^2</t>
  </si>
  <si>
    <t>Total</t>
  </si>
  <si>
    <t xml:space="preserve"> </t>
  </si>
  <si>
    <t>sumX</t>
  </si>
  <si>
    <t>sumY</t>
  </si>
  <si>
    <t>sumXX</t>
  </si>
  <si>
    <t>sumXY</t>
  </si>
  <si>
    <t>sumYY</t>
  </si>
  <si>
    <t>`</t>
  </si>
  <si>
    <t>avgX</t>
  </si>
  <si>
    <t>avgY</t>
  </si>
  <si>
    <t>B1</t>
  </si>
  <si>
    <t>B0</t>
  </si>
  <si>
    <t>yk</t>
  </si>
  <si>
    <t>Intervalo de Confianza</t>
  </si>
  <si>
    <t>r</t>
  </si>
  <si>
    <t>r^2</t>
  </si>
  <si>
    <t>&gt; 0.5</t>
  </si>
  <si>
    <t>Valores a capturar</t>
  </si>
  <si>
    <t>VS</t>
  </si>
  <si>
    <t>Very small</t>
  </si>
  <si>
    <t xml:space="preserve"> (métodos, no clases)</t>
  </si>
  <si>
    <t>Calculate the types with Fuzzy Logic Method</t>
  </si>
  <si>
    <t>VL</t>
  </si>
  <si>
    <t>Very large</t>
  </si>
  <si>
    <t>Calculation</t>
  </si>
  <si>
    <t>Cálculos matemáticos</t>
  </si>
  <si>
    <t>Data</t>
  </si>
  <si>
    <t>Base de datos</t>
  </si>
  <si>
    <t>LOCs</t>
  </si>
  <si>
    <t>Log</t>
  </si>
  <si>
    <t>Factor</t>
  </si>
  <si>
    <t>S</t>
  </si>
  <si>
    <t>M</t>
  </si>
  <si>
    <t>L</t>
  </si>
  <si>
    <t>IO</t>
  </si>
  <si>
    <t>Lectura y escritura</t>
  </si>
  <si>
    <t>Logic</t>
  </si>
  <si>
    <t>Estructura lógica principal</t>
  </si>
  <si>
    <t>Estimated Reuse</t>
  </si>
  <si>
    <t>Object</t>
  </si>
  <si>
    <t>Description</t>
  </si>
  <si>
    <t>Size</t>
  </si>
  <si>
    <t>Number</t>
  </si>
  <si>
    <t>LOC</t>
  </si>
  <si>
    <t>Input</t>
  </si>
  <si>
    <t>Output</t>
  </si>
  <si>
    <t>Reuse TOTAL LOC</t>
  </si>
  <si>
    <t>Estimated Size, BASE</t>
  </si>
  <si>
    <t>App</t>
  </si>
  <si>
    <t>Base TOTAL LOC</t>
  </si>
  <si>
    <t>Estimated Size, Add</t>
  </si>
  <si>
    <t>R</t>
  </si>
  <si>
    <t>RR</t>
  </si>
  <si>
    <t>TOTAL LOC estimated</t>
  </si>
  <si>
    <t>TOTAL 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</si>
</sst>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theme="0"/>
      <name val="Arial"/>
    </font>
    <font>
      <b/>
      <sz val="10.0"/>
      <color theme="1"/>
      <name val="Arial"/>
    </font>
    <font>
      <sz val="10.0"/>
      <color rgb="FFDD0806"/>
      <name val="Arial"/>
    </font>
    <font>
      <sz val="10.0"/>
      <color rgb="FFFFFFFF"/>
      <name val="Arial"/>
    </font>
    <font>
      <b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D0806"/>
        <bgColor rgb="FFDD0806"/>
      </patternFill>
    </fill>
    <fill>
      <patternFill patternType="solid">
        <fgColor rgb="FF0F243E"/>
        <bgColor rgb="FF0F243E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1"/>
      </patternFill>
    </fill>
    <fill>
      <patternFill patternType="solid">
        <fgColor rgb="FF008000"/>
        <bgColor rgb="FF008000"/>
      </patternFill>
    </fill>
    <fill>
      <patternFill patternType="solid">
        <fgColor rgb="FF4F6128"/>
        <bgColor rgb="FF4F6128"/>
      </patternFill>
    </fill>
    <fill>
      <patternFill patternType="solid">
        <fgColor rgb="FF33CCCC"/>
        <bgColor rgb="FF33CCCC"/>
      </patternFill>
    </fill>
    <fill>
      <patternFill patternType="solid">
        <fgColor rgb="FF90713A"/>
        <bgColor rgb="FF90713A"/>
      </patternFill>
    </fill>
    <fill>
      <patternFill patternType="solid">
        <fgColor rgb="FF0000D4"/>
        <bgColor rgb="FF0000D4"/>
      </patternFill>
    </fill>
    <fill>
      <patternFill patternType="solid">
        <fgColor rgb="FF0000FF"/>
        <bgColor rgb="FF0000FF"/>
      </patternFill>
    </fill>
  </fills>
  <borders count="12">
    <border/>
    <border>
      <left/>
      <right/>
      <top/>
      <bottom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</border>
    <border>
      <left style="thin">
        <color rgb="FF3C3C3C"/>
      </left>
      <right style="thin">
        <color rgb="FF3C3C3C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1" fillId="3" fontId="3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5" fontId="3" numFmtId="0" xfId="0" applyAlignment="1" applyBorder="1" applyFill="1" applyFont="1">
      <alignment shrinkToFit="0" vertical="bottom" wrapText="0"/>
    </xf>
    <xf borderId="1" fillId="6" fontId="3" numFmtId="0" xfId="0" applyAlignment="1" applyBorder="1" applyFill="1" applyFont="1">
      <alignment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8" fontId="3" numFmtId="0" xfId="0" applyAlignment="1" applyBorder="1" applyFill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shrinkToFit="0" vertical="bottom" wrapText="0"/>
    </xf>
    <xf borderId="2" fillId="9" fontId="7" numFmtId="0" xfId="0" applyAlignment="1" applyBorder="1" applyFill="1" applyFont="1">
      <alignment shrinkToFit="0" vertical="bottom" wrapText="0"/>
    </xf>
    <xf borderId="7" fillId="10" fontId="6" numFmtId="0" xfId="0" applyAlignment="1" applyBorder="1" applyFill="1" applyFont="1">
      <alignment shrinkToFit="0" vertical="bottom" wrapText="0"/>
    </xf>
    <xf borderId="2" fillId="9" fontId="6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9" fillId="9" fontId="7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9" fillId="9" fontId="6" numFmtId="0" xfId="0" applyAlignment="1" applyBorder="1" applyFont="1">
      <alignment shrinkToFit="0" vertical="bottom" wrapText="0"/>
    </xf>
    <xf borderId="2" fillId="11" fontId="6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11" fontId="6" numFmtId="0" xfId="0" applyAlignment="1" applyBorder="1" applyFont="1">
      <alignment shrinkToFit="0" vertical="bottom" wrapText="0"/>
    </xf>
    <xf borderId="7" fillId="11" fontId="6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" fillId="12" fontId="6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8</xdr:row>
      <xdr:rowOff>95250</xdr:rowOff>
    </xdr:from>
    <xdr:ext cx="2495550" cy="13144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18</xdr:row>
      <xdr:rowOff>171450</xdr:rowOff>
    </xdr:from>
    <xdr:ext cx="2047875" cy="6667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22</xdr:row>
      <xdr:rowOff>123825</xdr:rowOff>
    </xdr:from>
    <xdr:ext cx="1343025" cy="4286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25</xdr:row>
      <xdr:rowOff>123825</xdr:rowOff>
    </xdr:from>
    <xdr:ext cx="3724275" cy="1600200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35</xdr:row>
      <xdr:rowOff>152400</xdr:rowOff>
    </xdr:from>
    <xdr:ext cx="8448675" cy="1981200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20</xdr:row>
      <xdr:rowOff>133350</xdr:rowOff>
    </xdr:from>
    <xdr:ext cx="7239000" cy="78771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63"/>
    <col customWidth="1" min="3" max="3" width="8.0"/>
    <col customWidth="1" min="4" max="4" width="19.63"/>
    <col customWidth="1" min="5" max="5" width="8.88"/>
    <col customWidth="1" min="6" max="6" width="8.0"/>
    <col customWidth="1" min="7" max="7" width="9.88"/>
    <col customWidth="1" min="8" max="26" width="10.0"/>
  </cols>
  <sheetData>
    <row r="1" ht="12.0" customHeight="1"/>
    <row r="2" ht="12.0" customHeight="1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2" t="s">
        <v>5</v>
      </c>
    </row>
    <row r="3" ht="12.0" customHeight="1">
      <c r="B3" s="1">
        <v>1.0</v>
      </c>
      <c r="C3" s="1">
        <v>130.0</v>
      </c>
      <c r="D3" s="1">
        <v>186.0</v>
      </c>
      <c r="E3" s="1">
        <f t="shared" ref="E3:E12" si="1">C3^2</f>
        <v>16900</v>
      </c>
      <c r="F3" s="1">
        <f t="shared" ref="F3:F12" si="2">C3*D3</f>
        <v>24180</v>
      </c>
      <c r="G3" s="1">
        <f t="shared" ref="G3:G12" si="3">D3^2</f>
        <v>34596</v>
      </c>
    </row>
    <row r="4" ht="12.0" customHeight="1">
      <c r="B4" s="1">
        <f t="shared" ref="B4:B12" si="4">B3+1</f>
        <v>2</v>
      </c>
      <c r="C4" s="1">
        <v>650.0</v>
      </c>
      <c r="D4" s="1">
        <v>699.0</v>
      </c>
      <c r="E4" s="1">
        <f t="shared" si="1"/>
        <v>422500</v>
      </c>
      <c r="F4" s="1">
        <f t="shared" si="2"/>
        <v>454350</v>
      </c>
      <c r="G4" s="1">
        <f t="shared" si="3"/>
        <v>488601</v>
      </c>
    </row>
    <row r="5" ht="12.0" customHeight="1">
      <c r="B5" s="1">
        <f t="shared" si="4"/>
        <v>3</v>
      </c>
      <c r="C5" s="1">
        <v>99.0</v>
      </c>
      <c r="D5" s="1">
        <v>132.0</v>
      </c>
      <c r="E5" s="1">
        <f t="shared" si="1"/>
        <v>9801</v>
      </c>
      <c r="F5" s="1">
        <f t="shared" si="2"/>
        <v>13068</v>
      </c>
      <c r="G5" s="1">
        <f t="shared" si="3"/>
        <v>17424</v>
      </c>
    </row>
    <row r="6" ht="12.0" customHeight="1">
      <c r="B6" s="1">
        <f t="shared" si="4"/>
        <v>4</v>
      </c>
      <c r="C6" s="1">
        <v>150.0</v>
      </c>
      <c r="D6" s="1">
        <v>272.0</v>
      </c>
      <c r="E6" s="1">
        <f t="shared" si="1"/>
        <v>22500</v>
      </c>
      <c r="F6" s="1">
        <f t="shared" si="2"/>
        <v>40800</v>
      </c>
      <c r="G6" s="1">
        <f t="shared" si="3"/>
        <v>73984</v>
      </c>
    </row>
    <row r="7" ht="12.0" customHeight="1">
      <c r="B7" s="1">
        <f t="shared" si="4"/>
        <v>5</v>
      </c>
      <c r="C7" s="1">
        <v>128.0</v>
      </c>
      <c r="D7" s="1">
        <v>291.0</v>
      </c>
      <c r="E7" s="1">
        <f t="shared" si="1"/>
        <v>16384</v>
      </c>
      <c r="F7" s="1">
        <f t="shared" si="2"/>
        <v>37248</v>
      </c>
      <c r="G7" s="1">
        <f t="shared" si="3"/>
        <v>84681</v>
      </c>
    </row>
    <row r="8" ht="12.0" customHeight="1">
      <c r="B8" s="1">
        <f t="shared" si="4"/>
        <v>6</v>
      </c>
      <c r="C8" s="1">
        <v>302.0</v>
      </c>
      <c r="D8" s="1">
        <v>331.0</v>
      </c>
      <c r="E8" s="1">
        <f t="shared" si="1"/>
        <v>91204</v>
      </c>
      <c r="F8" s="1">
        <f t="shared" si="2"/>
        <v>99962</v>
      </c>
      <c r="G8" s="1">
        <f t="shared" si="3"/>
        <v>109561</v>
      </c>
    </row>
    <row r="9" ht="12.0" customHeight="1">
      <c r="B9" s="1">
        <f t="shared" si="4"/>
        <v>7</v>
      </c>
      <c r="C9" s="1">
        <v>95.0</v>
      </c>
      <c r="D9" s="1">
        <v>199.0</v>
      </c>
      <c r="E9" s="1">
        <f t="shared" si="1"/>
        <v>9025</v>
      </c>
      <c r="F9" s="1">
        <f t="shared" si="2"/>
        <v>18905</v>
      </c>
      <c r="G9" s="1">
        <f t="shared" si="3"/>
        <v>39601</v>
      </c>
    </row>
    <row r="10" ht="12.0" customHeight="1">
      <c r="B10" s="1">
        <f t="shared" si="4"/>
        <v>8</v>
      </c>
      <c r="C10" s="1">
        <v>945.0</v>
      </c>
      <c r="D10" s="1">
        <v>1890.0</v>
      </c>
      <c r="E10" s="1">
        <f t="shared" si="1"/>
        <v>893025</v>
      </c>
      <c r="F10" s="1">
        <f t="shared" si="2"/>
        <v>1786050</v>
      </c>
      <c r="G10" s="1">
        <f t="shared" si="3"/>
        <v>3572100</v>
      </c>
    </row>
    <row r="11" ht="12.0" customHeight="1">
      <c r="B11" s="1">
        <f t="shared" si="4"/>
        <v>9</v>
      </c>
      <c r="C11" s="1">
        <v>368.0</v>
      </c>
      <c r="D11" s="1">
        <v>788.0</v>
      </c>
      <c r="E11" s="1">
        <f t="shared" si="1"/>
        <v>135424</v>
      </c>
      <c r="F11" s="1">
        <f t="shared" si="2"/>
        <v>289984</v>
      </c>
      <c r="G11" s="1">
        <f t="shared" si="3"/>
        <v>620944</v>
      </c>
    </row>
    <row r="12" ht="12.0" customHeight="1">
      <c r="B12" s="3">
        <f t="shared" si="4"/>
        <v>10</v>
      </c>
      <c r="C12" s="1">
        <v>961.0</v>
      </c>
      <c r="D12" s="1">
        <v>1601.0</v>
      </c>
      <c r="E12" s="1">
        <f t="shared" si="1"/>
        <v>923521</v>
      </c>
      <c r="F12" s="1">
        <f t="shared" si="2"/>
        <v>1538561</v>
      </c>
      <c r="G12" s="1">
        <f t="shared" si="3"/>
        <v>2563201</v>
      </c>
    </row>
    <row r="13" ht="12.0" customHeight="1">
      <c r="B13" s="4" t="s">
        <v>6</v>
      </c>
      <c r="C13" s="1">
        <f t="shared" ref="C13:G13" si="5">SUM(C3:C12)</f>
        <v>3828</v>
      </c>
      <c r="D13" s="1">
        <f t="shared" si="5"/>
        <v>6389</v>
      </c>
      <c r="E13" s="1">
        <f t="shared" si="5"/>
        <v>2540284</v>
      </c>
      <c r="F13" s="1">
        <f t="shared" si="5"/>
        <v>4303108</v>
      </c>
      <c r="G13" s="1">
        <f t="shared" si="5"/>
        <v>7604693</v>
      </c>
    </row>
    <row r="14" ht="12.0" customHeight="1">
      <c r="B14" s="1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</row>
    <row r="15" ht="12.0" customHeight="1">
      <c r="B15" s="4" t="s">
        <v>13</v>
      </c>
      <c r="C15" s="6">
        <v>386.0</v>
      </c>
      <c r="D15" s="1">
        <f>G22+I19*C15</f>
        <v>644.4293838</v>
      </c>
    </row>
    <row r="16" ht="12.0" customHeight="1">
      <c r="C16" s="1">
        <f>C13/B12</f>
        <v>382.8</v>
      </c>
      <c r="D16" s="1">
        <f>D13/B12</f>
        <v>638.9</v>
      </c>
    </row>
    <row r="17" ht="12.0" customHeight="1">
      <c r="C17" s="5" t="s">
        <v>14</v>
      </c>
      <c r="D17" s="5" t="s">
        <v>15</v>
      </c>
    </row>
    <row r="18" ht="12.0" customHeight="1"/>
    <row r="19" ht="12.0" customHeight="1">
      <c r="C19" s="5" t="s">
        <v>16</v>
      </c>
      <c r="D19" s="1">
        <f>F13</f>
        <v>4303108</v>
      </c>
      <c r="E19" s="1">
        <f>B12</f>
        <v>10</v>
      </c>
      <c r="F19" s="1">
        <f t="shared" ref="F19:G19" si="6">C16</f>
        <v>382.8</v>
      </c>
      <c r="G19" s="1">
        <f t="shared" si="6"/>
        <v>638.9</v>
      </c>
      <c r="H19" s="1">
        <f>D19-(E19*F19*G19)</f>
        <v>1857398.8</v>
      </c>
      <c r="I19" s="7">
        <f>H19/H20</f>
        <v>1.727932426</v>
      </c>
    </row>
    <row r="20" ht="12.0" customHeight="1">
      <c r="D20" s="1">
        <f>E13</f>
        <v>2540284</v>
      </c>
      <c r="E20" s="1">
        <f>B12</f>
        <v>10</v>
      </c>
      <c r="F20" s="1">
        <f>C16^2</f>
        <v>146535.84</v>
      </c>
      <c r="H20" s="1">
        <f>D20-(E20*F20)</f>
        <v>1074925.6</v>
      </c>
    </row>
    <row r="21" ht="12.0" customHeight="1"/>
    <row r="22" ht="12.0" customHeight="1">
      <c r="C22" s="5" t="s">
        <v>17</v>
      </c>
      <c r="D22" s="1">
        <f>D16</f>
        <v>638.9</v>
      </c>
      <c r="E22" s="1">
        <f>I19</f>
        <v>1.727932426</v>
      </c>
      <c r="F22" s="1">
        <f>C16</f>
        <v>382.8</v>
      </c>
      <c r="G22" s="7">
        <f>D22-E22*F22</f>
        <v>-22.55253275</v>
      </c>
    </row>
    <row r="23" ht="12.0" customHeight="1"/>
    <row r="24" ht="12.0" customHeight="1">
      <c r="C24" s="8" t="s">
        <v>18</v>
      </c>
      <c r="D24" s="1">
        <f>G22</f>
        <v>-22.55253275</v>
      </c>
      <c r="E24" s="1">
        <f>I19</f>
        <v>1.727932426</v>
      </c>
      <c r="F24" s="1">
        <f>C15</f>
        <v>386</v>
      </c>
      <c r="G24" s="9">
        <f>D24+E24*F24</f>
        <v>644.4293838</v>
      </c>
    </row>
    <row r="25" ht="12.0" customHeight="1"/>
    <row r="26" ht="12.0" customHeight="1"/>
    <row r="27" ht="12.0" customHeight="1">
      <c r="A27" s="4" t="s">
        <v>19</v>
      </c>
      <c r="C27" s="5" t="s">
        <v>20</v>
      </c>
      <c r="D27" s="1">
        <f>B12</f>
        <v>10</v>
      </c>
      <c r="E27" s="1">
        <f>F13</f>
        <v>4303108</v>
      </c>
      <c r="F27" s="1">
        <f t="shared" ref="F27:G27" si="7">C13</f>
        <v>3828</v>
      </c>
      <c r="G27" s="1">
        <f t="shared" si="7"/>
        <v>6389</v>
      </c>
      <c r="H27" s="1">
        <f>D27*E27-F27*G27</f>
        <v>18573988</v>
      </c>
    </row>
    <row r="28" ht="12.0" customHeight="1">
      <c r="D28" s="1">
        <f>B12</f>
        <v>10</v>
      </c>
      <c r="E28" s="1">
        <f>E13</f>
        <v>2540284</v>
      </c>
      <c r="F28" s="1">
        <f>C13^2</f>
        <v>14653584</v>
      </c>
      <c r="G28" s="1">
        <f>G13</f>
        <v>7604693</v>
      </c>
      <c r="H28" s="1">
        <f>D13^2</f>
        <v>40819321</v>
      </c>
    </row>
    <row r="29" ht="12.0" customHeight="1"/>
    <row r="30" ht="12.0" customHeight="1">
      <c r="D30" s="1" t="s">
        <v>7</v>
      </c>
      <c r="E30" s="1">
        <f>H27</f>
        <v>18573988</v>
      </c>
    </row>
    <row r="31" ht="12.0" customHeight="1">
      <c r="D31" s="1">
        <f>(D28*E28-F28)*(D28*G28-H28)</f>
        <v>378670587408904</v>
      </c>
      <c r="E31" s="1">
        <f>SQRT(D31)</f>
        <v>19459460.1</v>
      </c>
    </row>
    <row r="32" ht="12.0" customHeight="1"/>
    <row r="33" ht="12.0" customHeight="1">
      <c r="E33" s="10">
        <f>E30/E31</f>
        <v>0.9544965741</v>
      </c>
    </row>
    <row r="34" ht="12.0" customHeight="1"/>
    <row r="35" ht="12.0" customHeight="1">
      <c r="C35" s="5" t="s">
        <v>21</v>
      </c>
      <c r="E35" s="10">
        <f>E33^2</f>
        <v>0.91106371</v>
      </c>
      <c r="G35" s="1" t="s">
        <v>22</v>
      </c>
    </row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2.0"/>
    <col customWidth="1" min="3" max="3" width="17.0"/>
    <col customWidth="1" min="4" max="4" width="10.0"/>
    <col customWidth="1" min="5" max="5" width="18.0"/>
    <col customWidth="1" min="6" max="6" width="10.0"/>
    <col customWidth="1" min="7" max="7" width="8.38"/>
    <col customWidth="1" min="8" max="12" width="10.0"/>
    <col customWidth="1" min="13" max="13" width="17.0"/>
    <col customWidth="1" min="14" max="26" width="10.0"/>
  </cols>
  <sheetData>
    <row r="1" ht="12.0" customHeight="1"/>
    <row r="2" ht="12.0" customHeight="1">
      <c r="C2" s="11" t="s">
        <v>23</v>
      </c>
      <c r="D2" s="12"/>
      <c r="K2" s="13" t="s">
        <v>24</v>
      </c>
      <c r="L2" s="13" t="s">
        <v>25</v>
      </c>
      <c r="M2" s="13" t="s">
        <v>26</v>
      </c>
    </row>
    <row r="3" ht="12.0" customHeight="1">
      <c r="A3" s="14" t="s">
        <v>27</v>
      </c>
      <c r="K3" s="13" t="s">
        <v>28</v>
      </c>
      <c r="L3" s="13" t="s">
        <v>29</v>
      </c>
      <c r="M3" s="13"/>
    </row>
    <row r="4" ht="12.0" customHeight="1">
      <c r="A4" s="14"/>
    </row>
    <row r="5" ht="12.0" customHeight="1">
      <c r="A5" s="15" t="s">
        <v>30</v>
      </c>
      <c r="B5" s="16" t="s">
        <v>31</v>
      </c>
      <c r="C5" s="17"/>
      <c r="D5" s="18"/>
      <c r="F5" s="15" t="s">
        <v>32</v>
      </c>
      <c r="G5" s="16" t="s">
        <v>33</v>
      </c>
      <c r="H5" s="17"/>
      <c r="I5" s="18"/>
    </row>
    <row r="6" ht="12.0" customHeight="1">
      <c r="A6" s="19"/>
      <c r="B6" s="20" t="s">
        <v>34</v>
      </c>
      <c r="C6" s="20" t="s">
        <v>35</v>
      </c>
      <c r="D6" s="21" t="s">
        <v>36</v>
      </c>
      <c r="F6" s="19"/>
      <c r="G6" s="20" t="s">
        <v>34</v>
      </c>
      <c r="H6" s="20" t="s">
        <v>35</v>
      </c>
      <c r="I6" s="21" t="s">
        <v>36</v>
      </c>
    </row>
    <row r="7" ht="12.0" customHeight="1">
      <c r="A7" s="22" t="s">
        <v>24</v>
      </c>
      <c r="B7" s="23">
        <v>5.0</v>
      </c>
      <c r="C7" s="24">
        <f>LOG10(B7)</f>
        <v>0.6989700043</v>
      </c>
      <c r="D7" s="25">
        <f>(C11-C7)/4</f>
        <v>0.1505149978</v>
      </c>
      <c r="F7" s="22" t="s">
        <v>24</v>
      </c>
      <c r="G7" s="23">
        <v>3.0</v>
      </c>
      <c r="H7" s="26">
        <f>LOG10(G7)</f>
        <v>0.4771212547</v>
      </c>
      <c r="I7" s="25">
        <f>(H11-H7)/4</f>
        <v>0.1505149978</v>
      </c>
    </row>
    <row r="8" ht="12.0" customHeight="1">
      <c r="A8" s="22" t="s">
        <v>37</v>
      </c>
      <c r="B8" s="20">
        <f t="shared" ref="B8:B10" si="1">10^C8</f>
        <v>7.071067812</v>
      </c>
      <c r="C8" s="20">
        <f>C7+D7</f>
        <v>0.8494850022</v>
      </c>
      <c r="D8" s="21"/>
      <c r="F8" s="22" t="s">
        <v>37</v>
      </c>
      <c r="G8" s="20">
        <f t="shared" ref="G8:G10" si="2">10^H8</f>
        <v>4.242640687</v>
      </c>
      <c r="H8" s="20">
        <f>H7+I7</f>
        <v>0.6276362526</v>
      </c>
      <c r="I8" s="21"/>
    </row>
    <row r="9" ht="12.0" customHeight="1">
      <c r="A9" s="22" t="s">
        <v>38</v>
      </c>
      <c r="B9" s="20">
        <f t="shared" si="1"/>
        <v>10</v>
      </c>
      <c r="C9" s="20">
        <f>C8+D7</f>
        <v>1</v>
      </c>
      <c r="D9" s="21"/>
      <c r="F9" s="22" t="s">
        <v>38</v>
      </c>
      <c r="G9" s="20">
        <f t="shared" si="2"/>
        <v>6</v>
      </c>
      <c r="H9" s="20">
        <f>H8+I7</f>
        <v>0.7781512504</v>
      </c>
      <c r="I9" s="21"/>
    </row>
    <row r="10" ht="12.0" customHeight="1">
      <c r="A10" s="22" t="s">
        <v>39</v>
      </c>
      <c r="B10" s="20">
        <f t="shared" si="1"/>
        <v>14.14213562</v>
      </c>
      <c r="C10" s="20">
        <f>C9+D7</f>
        <v>1.150514998</v>
      </c>
      <c r="D10" s="21"/>
      <c r="F10" s="22" t="s">
        <v>39</v>
      </c>
      <c r="G10" s="20">
        <f t="shared" si="2"/>
        <v>8.485281374</v>
      </c>
      <c r="H10" s="20">
        <f>H9+I7</f>
        <v>0.9286662482</v>
      </c>
      <c r="I10" s="21"/>
    </row>
    <row r="11" ht="12.0" customHeight="1">
      <c r="A11" s="27" t="s">
        <v>28</v>
      </c>
      <c r="B11" s="28">
        <v>20.0</v>
      </c>
      <c r="C11" s="29">
        <f>LOG10(B11)</f>
        <v>1.301029996</v>
      </c>
      <c r="D11" s="30"/>
      <c r="F11" s="27" t="s">
        <v>28</v>
      </c>
      <c r="G11" s="28">
        <v>12.0</v>
      </c>
      <c r="H11" s="31">
        <f>LOG10(G11)</f>
        <v>1.079181246</v>
      </c>
      <c r="I11" s="30"/>
    </row>
    <row r="12" ht="12.0" customHeight="1"/>
    <row r="13" ht="12.0" customHeight="1"/>
    <row r="14" ht="12.0" customHeight="1"/>
    <row r="15" ht="12.0" customHeight="1">
      <c r="A15" s="15" t="s">
        <v>40</v>
      </c>
      <c r="B15" s="16" t="s">
        <v>41</v>
      </c>
      <c r="C15" s="17"/>
      <c r="D15" s="18"/>
      <c r="F15" s="15" t="s">
        <v>42</v>
      </c>
      <c r="G15" s="16" t="s">
        <v>43</v>
      </c>
      <c r="H15" s="17"/>
      <c r="I15" s="18"/>
    </row>
    <row r="16" ht="12.0" customHeight="1">
      <c r="A16" s="19"/>
      <c r="B16" s="20" t="s">
        <v>34</v>
      </c>
      <c r="C16" s="20" t="s">
        <v>35</v>
      </c>
      <c r="D16" s="21" t="s">
        <v>36</v>
      </c>
      <c r="F16" s="19"/>
      <c r="G16" s="20" t="s">
        <v>34</v>
      </c>
      <c r="H16" s="20" t="s">
        <v>35</v>
      </c>
      <c r="I16" s="21" t="s">
        <v>36</v>
      </c>
    </row>
    <row r="17" ht="12.0" customHeight="1">
      <c r="A17" s="22" t="s">
        <v>24</v>
      </c>
      <c r="B17" s="23">
        <v>10.0</v>
      </c>
      <c r="C17" s="26">
        <f>LOG10(B17)</f>
        <v>1</v>
      </c>
      <c r="D17" s="25">
        <f>(C21-C17)/4</f>
        <v>0.1192803137</v>
      </c>
      <c r="F17" s="22" t="s">
        <v>24</v>
      </c>
      <c r="G17" s="23">
        <v>10.0</v>
      </c>
      <c r="H17" s="26">
        <f>LOG10(G17)</f>
        <v>1</v>
      </c>
      <c r="I17" s="25">
        <f>(H21-H17)/4</f>
        <v>0.09948500217</v>
      </c>
    </row>
    <row r="18" ht="12.0" customHeight="1">
      <c r="A18" s="22" t="s">
        <v>37</v>
      </c>
      <c r="B18" s="20">
        <f t="shared" ref="B18:B20" si="3">10^C18</f>
        <v>13.16074013</v>
      </c>
      <c r="C18" s="20">
        <f>C17+D17</f>
        <v>1.119280314</v>
      </c>
      <c r="D18" s="21"/>
      <c r="F18" s="22" t="s">
        <v>37</v>
      </c>
      <c r="G18" s="20">
        <f t="shared" ref="G18:G20" si="4">10^H18</f>
        <v>12.5743343</v>
      </c>
      <c r="H18" s="20">
        <f>H17+I17</f>
        <v>1.099485002</v>
      </c>
      <c r="I18" s="21"/>
    </row>
    <row r="19" ht="12.0" customHeight="1">
      <c r="A19" s="22" t="s">
        <v>38</v>
      </c>
      <c r="B19" s="20">
        <f t="shared" si="3"/>
        <v>17.32050808</v>
      </c>
      <c r="C19" s="20">
        <f>C18+D17</f>
        <v>1.238560627</v>
      </c>
      <c r="D19" s="21"/>
      <c r="F19" s="22" t="s">
        <v>38</v>
      </c>
      <c r="G19" s="20">
        <f t="shared" si="4"/>
        <v>15.8113883</v>
      </c>
      <c r="H19" s="20">
        <f>H18+I17</f>
        <v>1.198970004</v>
      </c>
      <c r="I19" s="21"/>
    </row>
    <row r="20" ht="12.0" customHeight="1">
      <c r="A20" s="22" t="s">
        <v>39</v>
      </c>
      <c r="B20" s="20">
        <f t="shared" si="3"/>
        <v>22.79507057</v>
      </c>
      <c r="C20" s="20">
        <f>C19+D17</f>
        <v>1.357840941</v>
      </c>
      <c r="D20" s="21"/>
      <c r="F20" s="22" t="s">
        <v>39</v>
      </c>
      <c r="G20" s="20">
        <f t="shared" si="4"/>
        <v>19.88176822</v>
      </c>
      <c r="H20" s="20">
        <f>H19+I17</f>
        <v>1.298455007</v>
      </c>
      <c r="I20" s="21"/>
    </row>
    <row r="21" ht="12.0" customHeight="1">
      <c r="A21" s="27" t="s">
        <v>28</v>
      </c>
      <c r="B21" s="28">
        <v>30.0</v>
      </c>
      <c r="C21" s="31">
        <f>LOG10(B21)</f>
        <v>1.477121255</v>
      </c>
      <c r="D21" s="30"/>
      <c r="F21" s="27" t="s">
        <v>28</v>
      </c>
      <c r="G21" s="28">
        <v>25.0</v>
      </c>
      <c r="H21" s="31">
        <f>LOG10(G21)</f>
        <v>1.397940009</v>
      </c>
      <c r="I21" s="30"/>
    </row>
    <row r="22" ht="12.0" customHeight="1"/>
    <row r="23" ht="12.0" customHeight="1">
      <c r="A23" s="11" t="s">
        <v>44</v>
      </c>
      <c r="B23" s="20"/>
      <c r="C23" s="20"/>
      <c r="D23" s="20"/>
      <c r="E23" s="20"/>
      <c r="F23" s="20"/>
    </row>
    <row r="24" ht="12.0" customHeight="1">
      <c r="A24" s="20"/>
      <c r="B24" s="20"/>
      <c r="C24" s="20"/>
      <c r="D24" s="20"/>
      <c r="E24" s="20"/>
      <c r="F24" s="20"/>
    </row>
    <row r="25" ht="12.0" customHeight="1">
      <c r="A25" s="32" t="s">
        <v>45</v>
      </c>
      <c r="B25" s="32" t="s">
        <v>46</v>
      </c>
      <c r="C25" s="32" t="s">
        <v>47</v>
      </c>
      <c r="D25" s="32" t="s">
        <v>48</v>
      </c>
      <c r="E25" s="32" t="s">
        <v>49</v>
      </c>
      <c r="F25" s="32" t="s">
        <v>6</v>
      </c>
    </row>
    <row r="26" ht="12.0" customHeight="1">
      <c r="A26" s="20" t="s">
        <v>50</v>
      </c>
      <c r="B26" s="20" t="s">
        <v>7</v>
      </c>
      <c r="C26" s="20" t="s">
        <v>39</v>
      </c>
      <c r="D26" s="20">
        <v>1.0</v>
      </c>
      <c r="E26" s="20">
        <f>G10</f>
        <v>8.485281374</v>
      </c>
      <c r="F26" s="20">
        <f t="shared" ref="F26:F28" si="5">D26*E26</f>
        <v>8.485281374</v>
      </c>
    </row>
    <row r="27" ht="12.0" customHeight="1">
      <c r="A27" s="20" t="s">
        <v>32</v>
      </c>
      <c r="B27" s="20" t="s">
        <v>7</v>
      </c>
      <c r="C27" s="20" t="s">
        <v>38</v>
      </c>
      <c r="D27" s="20">
        <v>1.0</v>
      </c>
      <c r="E27" s="20">
        <f>G9</f>
        <v>6</v>
      </c>
      <c r="F27" s="20">
        <f t="shared" si="5"/>
        <v>6</v>
      </c>
    </row>
    <row r="28" ht="12.0" customHeight="1">
      <c r="A28" s="20" t="s">
        <v>51</v>
      </c>
      <c r="B28" s="20" t="s">
        <v>7</v>
      </c>
      <c r="C28" s="20" t="s">
        <v>38</v>
      </c>
      <c r="D28" s="20">
        <v>1.0</v>
      </c>
      <c r="E28" s="20">
        <f>G9</f>
        <v>6</v>
      </c>
      <c r="F28" s="20">
        <f t="shared" si="5"/>
        <v>6</v>
      </c>
    </row>
    <row r="29" ht="12.0" customHeight="1">
      <c r="A29" s="20"/>
      <c r="B29" s="20"/>
      <c r="C29" s="20"/>
      <c r="D29" s="20"/>
      <c r="E29" s="20" t="s">
        <v>52</v>
      </c>
      <c r="F29" s="20">
        <f>SUM(F26:F28)</f>
        <v>20.48528137</v>
      </c>
    </row>
    <row r="30" ht="12.0" customHeight="1">
      <c r="A30" s="33"/>
      <c r="B30" s="33"/>
      <c r="C30" s="33"/>
      <c r="D30" s="33"/>
      <c r="E30" s="33"/>
      <c r="F30" s="33"/>
    </row>
    <row r="31" ht="12.0" customHeight="1">
      <c r="A31" s="15" t="s">
        <v>53</v>
      </c>
      <c r="B31" s="17"/>
      <c r="C31" s="17"/>
      <c r="D31" s="17"/>
      <c r="E31" s="17"/>
      <c r="F31" s="18"/>
    </row>
    <row r="32" ht="12.0" customHeight="1">
      <c r="A32" s="22"/>
      <c r="B32" s="20"/>
      <c r="C32" s="20"/>
      <c r="D32" s="20"/>
      <c r="E32" s="20"/>
      <c r="F32" s="21"/>
    </row>
    <row r="33" ht="12.0" customHeight="1">
      <c r="A33" s="34" t="s">
        <v>45</v>
      </c>
      <c r="B33" s="32" t="s">
        <v>46</v>
      </c>
      <c r="C33" s="32" t="s">
        <v>47</v>
      </c>
      <c r="D33" s="32" t="s">
        <v>48</v>
      </c>
      <c r="E33" s="32" t="s">
        <v>49</v>
      </c>
      <c r="F33" s="35" t="s">
        <v>6</v>
      </c>
    </row>
    <row r="34" ht="12.0" customHeight="1">
      <c r="A34" s="22" t="s">
        <v>54</v>
      </c>
      <c r="B34" s="20" t="s">
        <v>7</v>
      </c>
      <c r="C34" s="20" t="s">
        <v>38</v>
      </c>
      <c r="D34" s="20">
        <v>1.0</v>
      </c>
      <c r="E34" s="20">
        <f t="shared" ref="E34:E35" si="6">G19</f>
        <v>15.8113883</v>
      </c>
      <c r="F34" s="21">
        <f t="shared" ref="F34:F35" si="7">D34*E34</f>
        <v>15.8113883</v>
      </c>
    </row>
    <row r="35" ht="12.0" customHeight="1">
      <c r="A35" s="22" t="s">
        <v>42</v>
      </c>
      <c r="B35" s="20" t="s">
        <v>7</v>
      </c>
      <c r="C35" s="20" t="s">
        <v>39</v>
      </c>
      <c r="D35" s="20">
        <v>1.0</v>
      </c>
      <c r="E35" s="20">
        <f t="shared" si="6"/>
        <v>19.88176822</v>
      </c>
      <c r="F35" s="21">
        <f t="shared" si="7"/>
        <v>19.88176822</v>
      </c>
    </row>
    <row r="36" ht="12.0" customHeight="1">
      <c r="A36" s="22"/>
      <c r="B36" s="20"/>
      <c r="C36" s="20"/>
      <c r="D36" s="20"/>
      <c r="E36" s="20"/>
      <c r="F36" s="21"/>
    </row>
    <row r="37" ht="12.0" customHeight="1">
      <c r="A37" s="27"/>
      <c r="B37" s="36"/>
      <c r="C37" s="36"/>
      <c r="D37" s="36"/>
      <c r="E37" s="36" t="s">
        <v>55</v>
      </c>
      <c r="F37" s="37">
        <f>SUM(F34:F35)</f>
        <v>35.69315652</v>
      </c>
    </row>
    <row r="38" ht="12.0" customHeight="1"/>
    <row r="39" ht="12.0" customHeight="1">
      <c r="A39" s="11" t="s">
        <v>56</v>
      </c>
      <c r="B39" s="20"/>
      <c r="C39" s="20"/>
      <c r="D39" s="20"/>
      <c r="E39" s="20"/>
      <c r="F39" s="20"/>
    </row>
    <row r="40" ht="12.0" customHeight="1">
      <c r="A40" s="20"/>
      <c r="B40" s="20"/>
      <c r="C40" s="20"/>
      <c r="D40" s="20"/>
      <c r="E40" s="20"/>
      <c r="F40" s="20"/>
    </row>
    <row r="41" ht="12.0" customHeight="1">
      <c r="A41" s="32" t="s">
        <v>45</v>
      </c>
      <c r="B41" s="32" t="s">
        <v>46</v>
      </c>
      <c r="C41" s="32" t="s">
        <v>47</v>
      </c>
      <c r="D41" s="32" t="s">
        <v>48</v>
      </c>
      <c r="E41" s="32" t="s">
        <v>49</v>
      </c>
      <c r="F41" s="32" t="s">
        <v>6</v>
      </c>
    </row>
    <row r="42" ht="12.0" customHeight="1">
      <c r="A42" s="20" t="s">
        <v>8</v>
      </c>
      <c r="B42" s="20" t="s">
        <v>7</v>
      </c>
      <c r="C42" s="20" t="s">
        <v>38</v>
      </c>
      <c r="D42" s="20">
        <v>1.0</v>
      </c>
      <c r="E42" s="20">
        <f>B9</f>
        <v>10</v>
      </c>
      <c r="F42" s="20">
        <f t="shared" ref="F42:F53" si="8">D42*E42</f>
        <v>10</v>
      </c>
    </row>
    <row r="43" ht="12.0" customHeight="1">
      <c r="A43" s="20" t="s">
        <v>9</v>
      </c>
      <c r="B43" s="20" t="s">
        <v>7</v>
      </c>
      <c r="C43" s="20" t="s">
        <v>38</v>
      </c>
      <c r="D43" s="20">
        <v>1.0</v>
      </c>
      <c r="E43" s="20">
        <f>B9</f>
        <v>10</v>
      </c>
      <c r="F43" s="20">
        <f t="shared" si="8"/>
        <v>10</v>
      </c>
    </row>
    <row r="44" ht="12.0" customHeight="1">
      <c r="A44" s="20" t="s">
        <v>10</v>
      </c>
      <c r="B44" s="20" t="s">
        <v>7</v>
      </c>
      <c r="C44" s="20" t="s">
        <v>38</v>
      </c>
      <c r="D44" s="20">
        <v>1.0</v>
      </c>
      <c r="E44" s="20">
        <f>B9</f>
        <v>10</v>
      </c>
      <c r="F44" s="20">
        <f t="shared" si="8"/>
        <v>10</v>
      </c>
    </row>
    <row r="45" ht="12.0" customHeight="1">
      <c r="A45" s="20" t="s">
        <v>11</v>
      </c>
      <c r="B45" s="20" t="s">
        <v>7</v>
      </c>
      <c r="C45" s="20" t="s">
        <v>38</v>
      </c>
      <c r="D45" s="20">
        <v>1.0</v>
      </c>
      <c r="E45" s="20">
        <f>B9</f>
        <v>10</v>
      </c>
      <c r="F45" s="20">
        <f t="shared" si="8"/>
        <v>10</v>
      </c>
    </row>
    <row r="46" ht="12.0" customHeight="1">
      <c r="A46" s="20" t="s">
        <v>12</v>
      </c>
      <c r="B46" s="20" t="s">
        <v>7</v>
      </c>
      <c r="C46" s="20" t="s">
        <v>38</v>
      </c>
      <c r="D46" s="20">
        <v>1.0</v>
      </c>
      <c r="E46" s="20">
        <f>B9</f>
        <v>10</v>
      </c>
      <c r="F46" s="20">
        <f t="shared" si="8"/>
        <v>10</v>
      </c>
    </row>
    <row r="47" ht="12.0" customHeight="1">
      <c r="A47" s="20" t="s">
        <v>14</v>
      </c>
      <c r="B47" s="20" t="s">
        <v>7</v>
      </c>
      <c r="C47" s="20" t="s">
        <v>37</v>
      </c>
      <c r="D47" s="20">
        <v>1.0</v>
      </c>
      <c r="E47" s="20">
        <f>B8</f>
        <v>7.071067812</v>
      </c>
      <c r="F47" s="20">
        <f t="shared" si="8"/>
        <v>7.071067812</v>
      </c>
    </row>
    <row r="48" ht="12.0" customHeight="1">
      <c r="A48" s="20" t="s">
        <v>15</v>
      </c>
      <c r="B48" s="20"/>
      <c r="C48" s="20" t="s">
        <v>37</v>
      </c>
      <c r="D48" s="20">
        <v>1.0</v>
      </c>
      <c r="E48" s="20">
        <f>B8</f>
        <v>7.071067812</v>
      </c>
      <c r="F48" s="20">
        <f t="shared" si="8"/>
        <v>7.071067812</v>
      </c>
    </row>
    <row r="49" ht="12.0" customHeight="1">
      <c r="A49" s="20" t="s">
        <v>16</v>
      </c>
      <c r="B49" s="20"/>
      <c r="C49" s="20" t="s">
        <v>39</v>
      </c>
      <c r="D49" s="20">
        <v>1.0</v>
      </c>
      <c r="E49" s="20">
        <f>B10</f>
        <v>14.14213562</v>
      </c>
      <c r="F49" s="20">
        <f t="shared" si="8"/>
        <v>14.14213562</v>
      </c>
    </row>
    <row r="50" ht="12.0" customHeight="1">
      <c r="A50" s="20" t="s">
        <v>17</v>
      </c>
      <c r="B50" s="20"/>
      <c r="C50" s="20" t="s">
        <v>37</v>
      </c>
      <c r="D50" s="20">
        <v>1.0</v>
      </c>
      <c r="E50" s="20">
        <f>B8</f>
        <v>7.071067812</v>
      </c>
      <c r="F50" s="20">
        <f t="shared" si="8"/>
        <v>7.071067812</v>
      </c>
    </row>
    <row r="51" ht="12.0" customHeight="1">
      <c r="A51" s="20" t="s">
        <v>18</v>
      </c>
      <c r="B51" s="20"/>
      <c r="C51" s="20" t="s">
        <v>37</v>
      </c>
      <c r="D51" s="20">
        <v>1.0</v>
      </c>
      <c r="E51" s="20">
        <f>B8</f>
        <v>7.071067812</v>
      </c>
      <c r="F51" s="20">
        <f t="shared" si="8"/>
        <v>7.071067812</v>
      </c>
    </row>
    <row r="52" ht="12.0" customHeight="1">
      <c r="A52" s="20" t="s">
        <v>57</v>
      </c>
      <c r="B52" s="20"/>
      <c r="C52" s="20" t="s">
        <v>28</v>
      </c>
      <c r="D52" s="20">
        <v>1.0</v>
      </c>
      <c r="E52" s="20">
        <f>B11</f>
        <v>20</v>
      </c>
      <c r="F52" s="20">
        <f t="shared" si="8"/>
        <v>20</v>
      </c>
    </row>
    <row r="53" ht="12.0" customHeight="1">
      <c r="A53" s="20" t="s">
        <v>58</v>
      </c>
      <c r="B53" s="20"/>
      <c r="C53" s="20" t="s">
        <v>37</v>
      </c>
      <c r="D53" s="20">
        <v>1.0</v>
      </c>
      <c r="E53" s="20">
        <f>B8</f>
        <v>7.071067812</v>
      </c>
      <c r="F53" s="20">
        <f t="shared" si="8"/>
        <v>7.071067812</v>
      </c>
    </row>
    <row r="54" ht="12.0" customHeight="1">
      <c r="A54" s="20"/>
      <c r="B54" s="20"/>
      <c r="C54" s="20"/>
      <c r="D54" s="20"/>
      <c r="E54" s="20"/>
      <c r="F54" s="20"/>
    </row>
    <row r="55" ht="12.0" customHeight="1">
      <c r="A55" s="20"/>
      <c r="B55" s="20" t="s">
        <v>7</v>
      </c>
      <c r="C55" s="20"/>
      <c r="D55" s="20"/>
      <c r="E55" s="20" t="s">
        <v>59</v>
      </c>
      <c r="F55" s="11">
        <f>SUM(F42:F53)</f>
        <v>119.4974747</v>
      </c>
    </row>
    <row r="56" ht="12.0" customHeight="1">
      <c r="B56" s="38" t="s">
        <v>7</v>
      </c>
    </row>
    <row r="57" ht="12.0" customHeight="1">
      <c r="B57" s="38" t="s">
        <v>7</v>
      </c>
    </row>
    <row r="58" ht="12.0" customHeight="1">
      <c r="F58" s="39" t="s">
        <v>60</v>
      </c>
      <c r="G58" s="39">
        <f>F29+F37+F55</f>
        <v>175.6759126</v>
      </c>
    </row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