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tipo_3a" sheetId="1" r:id="rId4"/>
    <sheet state="visible" name="secc2" sheetId="2" r:id="rId5"/>
    <sheet state="visible" name="secc1" sheetId="3" r:id="rId6"/>
  </sheets>
  <definedNames/>
  <calcPr/>
  <extLst>
    <ext uri="GoogleSheetsCustomDataVersion1">
      <go:sheetsCustomData xmlns:go="http://customooxmlschemas.google.com/" r:id="rId7" roundtripDataSignature="AMtx7mhMucqXTQTEfalXc8XT5B8bTZzG0w=="/>
    </ext>
  </extLst>
</workbook>
</file>

<file path=xl/sharedStrings.xml><?xml version="1.0" encoding="utf-8"?>
<sst xmlns="http://schemas.openxmlformats.org/spreadsheetml/2006/main" count="86" uniqueCount="42">
  <si>
    <t>n</t>
  </si>
  <si>
    <t>LOC est</t>
  </si>
  <si>
    <t>LOC real</t>
  </si>
  <si>
    <t>x^2</t>
  </si>
  <si>
    <t>x*y</t>
  </si>
  <si>
    <t>y^2</t>
  </si>
  <si>
    <t>prediccion modelo</t>
  </si>
  <si>
    <t>Total</t>
  </si>
  <si>
    <t xml:space="preserve"> </t>
  </si>
  <si>
    <t>sumX</t>
  </si>
  <si>
    <t>sumY</t>
  </si>
  <si>
    <t>sumXX</t>
  </si>
  <si>
    <t>sumXY</t>
  </si>
  <si>
    <t>sumYY</t>
  </si>
  <si>
    <t>`</t>
  </si>
  <si>
    <t>avgX</t>
  </si>
  <si>
    <t>avgY</t>
  </si>
  <si>
    <t>B1</t>
  </si>
  <si>
    <t>B0</t>
  </si>
  <si>
    <t>yk</t>
  </si>
  <si>
    <t>Intervalo de Confianza</t>
  </si>
  <si>
    <t>r</t>
  </si>
  <si>
    <t>r^2</t>
  </si>
  <si>
    <t>&gt; 0.5</t>
  </si>
  <si>
    <t>X</t>
  </si>
  <si>
    <t>Y</t>
  </si>
  <si>
    <t>LOC Est</t>
  </si>
  <si>
    <t>Prediccion Modelo ( y = B1*x + B0 )</t>
  </si>
  <si>
    <t>x1</t>
  </si>
  <si>
    <t>x2</t>
  </si>
  <si>
    <t>x3</t>
  </si>
  <si>
    <t>n=</t>
  </si>
  <si>
    <t>Xavg</t>
  </si>
  <si>
    <t>Yavg</t>
  </si>
  <si>
    <t>reglineal</t>
  </si>
  <si>
    <t>ing1</t>
  </si>
  <si>
    <t>xk</t>
  </si>
  <si>
    <t>ing2</t>
  </si>
  <si>
    <t>r*r</t>
  </si>
  <si>
    <t>x</t>
  </si>
  <si>
    <t>y</t>
  </si>
  <si>
    <t>y = B0 + B1*x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</si>
</sst>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0"/>
      <name val="Arial"/>
    </font>
    <font>
      <sz val="10.0"/>
      <color theme="1"/>
      <name val="Arial"/>
    </font>
    <font>
      <color theme="0"/>
      <name val="Arial"/>
      <scheme val="minor"/>
    </font>
    <font>
      <sz val="10.0"/>
      <color theme="0"/>
      <name val="Arial"/>
    </font>
    <font>
      <color theme="1"/>
      <name val="Arial"/>
      <scheme val="minor"/>
    </font>
    <font>
      <color rgb="FFFFFFFF"/>
      <name val="Arial"/>
      <scheme val="minor"/>
    </font>
    <font>
      <sz val="10.0"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DD0806"/>
        <bgColor rgb="FFDD0806"/>
      </patternFill>
    </fill>
    <fill>
      <patternFill patternType="solid">
        <fgColor rgb="FF0F243E"/>
        <bgColor rgb="FF0F243E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theme="1"/>
        <bgColor theme="1"/>
      </patternFill>
    </fill>
    <fill>
      <patternFill patternType="solid">
        <fgColor rgb="FF008000"/>
        <bgColor rgb="FF008000"/>
      </patternFill>
    </fill>
    <fill>
      <patternFill patternType="solid">
        <fgColor rgb="FF4F6128"/>
        <bgColor rgb="FF4F6128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Font="1"/>
    <xf borderId="0" fillId="3" fontId="4" numFmtId="0" xfId="0" applyAlignment="1" applyFill="1" applyFont="1">
      <alignment readingOrder="0"/>
    </xf>
    <xf borderId="0" fillId="2" fontId="2" numFmtId="0" xfId="0" applyFont="1"/>
    <xf borderId="0" fillId="3" fontId="4" numFmtId="0" xfId="0" applyFont="1"/>
    <xf borderId="1" fillId="3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/>
    </xf>
    <xf borderId="1" fillId="4" fontId="5" numFmtId="0" xfId="0" applyAlignment="1" applyBorder="1" applyFill="1" applyFont="1">
      <alignment shrinkToFit="0" vertical="bottom" wrapText="0"/>
    </xf>
    <xf borderId="1" fillId="5" fontId="3" numFmtId="0" xfId="0" applyAlignment="1" applyBorder="1" applyFill="1" applyFont="1">
      <alignment readingOrder="0" shrinkToFit="0" vertical="bottom" wrapText="0"/>
    </xf>
    <xf borderId="1" fillId="6" fontId="5" numFmtId="0" xfId="0" applyAlignment="1" applyBorder="1" applyFill="1" applyFont="1">
      <alignment shrinkToFit="0" vertical="bottom" wrapText="0"/>
    </xf>
    <xf borderId="1" fillId="7" fontId="5" numFmtId="0" xfId="0" applyAlignment="1" applyBorder="1" applyFill="1" applyFont="1">
      <alignment shrinkToFit="0" vertical="bottom" wrapText="0"/>
    </xf>
    <xf borderId="1" fillId="8" fontId="5" numFmtId="0" xfId="0" applyAlignment="1" applyBorder="1" applyFill="1" applyFont="1">
      <alignment shrinkToFit="0" vertical="bottom" wrapText="0"/>
    </xf>
    <xf borderId="1" fillId="9" fontId="5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6" numFmtId="0" xfId="0" applyFont="1"/>
    <xf borderId="0" fillId="5" fontId="6" numFmtId="0" xfId="0" applyFont="1"/>
    <xf borderId="0" fillId="10" fontId="7" numFmtId="0" xfId="0" applyAlignment="1" applyFill="1" applyFont="1">
      <alignment readingOrder="0"/>
    </xf>
    <xf borderId="1" fillId="6" fontId="8" numFmtId="0" xfId="0" applyAlignment="1" applyBorder="1" applyFont="1">
      <alignment readingOrder="0" shrinkToFit="0" vertical="bottom" wrapText="0"/>
    </xf>
    <xf borderId="0" fillId="11" fontId="7" numFmtId="0" xfId="0" applyAlignment="1" applyFill="1" applyFont="1">
      <alignment readingOrder="0"/>
    </xf>
    <xf borderId="0" fillId="12" fontId="7" numFmtId="0" xfId="0" applyAlignment="1" applyFill="1" applyFont="1">
      <alignment readingOrder="0"/>
    </xf>
    <xf borderId="0" fillId="13" fontId="7" numFmtId="0" xfId="0" applyAlignment="1" applyFill="1" applyFont="1">
      <alignment readingOrder="0"/>
    </xf>
    <xf borderId="0" fillId="14" fontId="7" numFmtId="0" xfId="0" applyFill="1" applyFont="1"/>
    <xf borderId="0" fillId="11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Prototipo_3a!$C$3:$C$12</c:f>
            </c:numRef>
          </c:xVal>
          <c:yVal>
            <c:numRef>
              <c:f>Prototipo_3a!$D$3:$D$12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Prototipo_3a!$C$3:$C$12</c:f>
            </c:numRef>
          </c:xVal>
          <c:yVal>
            <c:numRef>
              <c:f>Prototipo_3a!$H$3:$H$12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450111"/>
        <c:axId val="279091661"/>
      </c:scatterChart>
      <c:valAx>
        <c:axId val="20154501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9091661"/>
      </c:valAx>
      <c:valAx>
        <c:axId val="279091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4501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LOC real frente a LOC Est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secc2!$C$3:$C$12</c:f>
            </c:numRef>
          </c:xVal>
          <c:yVal>
            <c:numRef>
              <c:f>secc2!$D$3:$D$12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secc2!$C$3:$C$12</c:f>
            </c:numRef>
          </c:xVal>
          <c:yVal>
            <c:numRef>
              <c:f>secc2!$H$3:$H$12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859762"/>
        <c:axId val="1542251614"/>
      </c:scatterChart>
      <c:valAx>
        <c:axId val="16608597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 Est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2251614"/>
      </c:valAx>
      <c:valAx>
        <c:axId val="1542251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 real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08597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LOC real frente a LOC est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secc1!$C$3:$C$12</c:f>
            </c:numRef>
          </c:xVal>
          <c:yVal>
            <c:numRef>
              <c:f>secc1!$D$3:$D$12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secc1!$C$3:$C$12</c:f>
            </c:numRef>
          </c:xVal>
          <c:yVal>
            <c:numRef>
              <c:f>secc1!$H$3:$H$12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769855"/>
        <c:axId val="704102121"/>
      </c:scatterChart>
      <c:valAx>
        <c:axId val="18097698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 est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102121"/>
      </c:valAx>
      <c:valAx>
        <c:axId val="704102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LOC real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97698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9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10.png"/><Relationship Id="rId5" Type="http://schemas.openxmlformats.org/officeDocument/2006/relationships/image" Target="../media/image13.png"/><Relationship Id="rId6" Type="http://schemas.openxmlformats.org/officeDocument/2006/relationships/image" Target="../media/image1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6.png"/><Relationship Id="rId3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28575</xdr:colOff>
      <xdr:row>7</xdr:row>
      <xdr:rowOff>104775</xdr:rowOff>
    </xdr:from>
    <xdr:ext cx="2000250" cy="1219200"/>
    <xdr:graphicFrame>
      <xdr:nvGraphicFramePr>
        <xdr:cNvPr id="182961263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428625</xdr:colOff>
      <xdr:row>21</xdr:row>
      <xdr:rowOff>142875</xdr:rowOff>
    </xdr:from>
    <xdr:ext cx="2495550" cy="13144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476250</xdr:colOff>
      <xdr:row>20</xdr:row>
      <xdr:rowOff>133350</xdr:rowOff>
    </xdr:from>
    <xdr:ext cx="2047875" cy="66675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419100</xdr:colOff>
      <xdr:row>4</xdr:row>
      <xdr:rowOff>133350</xdr:rowOff>
    </xdr:from>
    <xdr:ext cx="1343025" cy="428625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28</xdr:row>
      <xdr:rowOff>114300</xdr:rowOff>
    </xdr:from>
    <xdr:ext cx="2447925" cy="1057275"/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</xdr:colOff>
      <xdr:row>35</xdr:row>
      <xdr:rowOff>152400</xdr:rowOff>
    </xdr:from>
    <xdr:ext cx="8448675" cy="1981200"/>
    <xdr:pic>
      <xdr:nvPicPr>
        <xdr:cNvPr id="0" name="image9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638175</xdr:colOff>
      <xdr:row>11</xdr:row>
      <xdr:rowOff>180975</xdr:rowOff>
    </xdr:from>
    <xdr:ext cx="2428875" cy="1504950"/>
    <xdr:graphicFrame>
      <xdr:nvGraphicFramePr>
        <xdr:cNvPr id="370546754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247650</xdr:colOff>
      <xdr:row>24</xdr:row>
      <xdr:rowOff>9525</xdr:rowOff>
    </xdr:from>
    <xdr:ext cx="1962150" cy="1228725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323850</xdr:colOff>
      <xdr:row>18</xdr:row>
      <xdr:rowOff>190500</xdr:rowOff>
    </xdr:from>
    <xdr:ext cx="1619250" cy="342900"/>
    <xdr:pic>
      <xdr:nvPicPr>
        <xdr:cNvPr id="0" name="image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209550</xdr:colOff>
      <xdr:row>19</xdr:row>
      <xdr:rowOff>161925</xdr:rowOff>
    </xdr:from>
    <xdr:ext cx="2790825" cy="704850"/>
    <xdr:pic>
      <xdr:nvPicPr>
        <xdr:cNvPr id="0" name="image10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581025</xdr:colOff>
      <xdr:row>22</xdr:row>
      <xdr:rowOff>171450</xdr:rowOff>
    </xdr:from>
    <xdr:ext cx="1314450" cy="304800"/>
    <xdr:pic>
      <xdr:nvPicPr>
        <xdr:cNvPr id="0" name="image13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30</xdr:row>
      <xdr:rowOff>19050</xdr:rowOff>
    </xdr:from>
    <xdr:ext cx="3695700" cy="1362075"/>
    <xdr:pic>
      <xdr:nvPicPr>
        <xdr:cNvPr id="0" name="image12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66675</xdr:colOff>
      <xdr:row>17</xdr:row>
      <xdr:rowOff>104775</xdr:rowOff>
    </xdr:from>
    <xdr:ext cx="2133600" cy="1362075"/>
    <xdr:graphicFrame>
      <xdr:nvGraphicFramePr>
        <xdr:cNvPr id="2006500331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409575</xdr:colOff>
      <xdr:row>6</xdr:row>
      <xdr:rowOff>152400</xdr:rowOff>
    </xdr:from>
    <xdr:ext cx="1362075" cy="447675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266700</xdr:colOff>
      <xdr:row>12</xdr:row>
      <xdr:rowOff>152400</xdr:rowOff>
    </xdr:from>
    <xdr:ext cx="2428875" cy="1362075"/>
    <xdr:pic>
      <xdr:nvPicPr>
        <xdr:cNvPr id="0" name="image8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2038350" cy="628650"/>
    <xdr:pic>
      <xdr:nvPicPr>
        <xdr:cNvPr id="0" name="image1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6.63"/>
    <col customWidth="1" min="3" max="3" width="8.0"/>
    <col customWidth="1" min="4" max="4" width="19.63"/>
    <col customWidth="1" min="5" max="5" width="8.88"/>
    <col customWidth="1" min="6" max="6" width="8.0"/>
    <col customWidth="1" min="7" max="7" width="9.88"/>
    <col customWidth="1" min="8" max="8" width="17.0"/>
    <col customWidth="1" min="9" max="26" width="10.0"/>
  </cols>
  <sheetData>
    <row r="1" ht="12.0" customHeight="1"/>
    <row r="2" ht="12.0" customHeight="1">
      <c r="B2" s="1" t="s">
        <v>0</v>
      </c>
      <c r="C2" s="2" t="s">
        <v>1</v>
      </c>
      <c r="D2" s="2" t="s">
        <v>2</v>
      </c>
      <c r="E2" s="3" t="s">
        <v>3</v>
      </c>
      <c r="F2" s="1" t="s">
        <v>4</v>
      </c>
      <c r="G2" s="3" t="s">
        <v>5</v>
      </c>
      <c r="H2" s="4" t="s">
        <v>6</v>
      </c>
    </row>
    <row r="3" ht="12.0" customHeight="1">
      <c r="B3" s="1">
        <v>1.0</v>
      </c>
      <c r="C3" s="2">
        <v>130.0</v>
      </c>
      <c r="D3" s="5">
        <v>186.0</v>
      </c>
      <c r="E3" s="1">
        <f t="shared" ref="E3:E12" si="1">C3^2</f>
        <v>16900</v>
      </c>
      <c r="F3" s="1">
        <f t="shared" ref="F3:F12" si="2">C3*D3</f>
        <v>24180</v>
      </c>
      <c r="G3" s="1">
        <f t="shared" ref="G3:G12" si="3">D3^2</f>
        <v>34596</v>
      </c>
      <c r="H3" s="6">
        <f t="shared" ref="H3:H12" si="4">$G$22+$I$19*C3</f>
        <v>202.0786827</v>
      </c>
    </row>
    <row r="4" ht="12.0" customHeight="1">
      <c r="B4" s="1">
        <f t="shared" ref="B4:B12" si="5">B3+1</f>
        <v>2</v>
      </c>
      <c r="C4" s="5">
        <v>650.0</v>
      </c>
      <c r="D4" s="5">
        <v>699.0</v>
      </c>
      <c r="E4" s="1">
        <f t="shared" si="1"/>
        <v>422500</v>
      </c>
      <c r="F4" s="1">
        <f t="shared" si="2"/>
        <v>454350</v>
      </c>
      <c r="G4" s="1">
        <f t="shared" si="3"/>
        <v>488601</v>
      </c>
      <c r="H4" s="6">
        <f t="shared" si="4"/>
        <v>1100.603544</v>
      </c>
    </row>
    <row r="5" ht="12.0" customHeight="1">
      <c r="B5" s="1">
        <f t="shared" si="5"/>
        <v>3</v>
      </c>
      <c r="C5" s="5">
        <v>99.0</v>
      </c>
      <c r="D5" s="5">
        <v>132.0</v>
      </c>
      <c r="E5" s="1">
        <f t="shared" si="1"/>
        <v>9801</v>
      </c>
      <c r="F5" s="1">
        <f t="shared" si="2"/>
        <v>13068</v>
      </c>
      <c r="G5" s="1">
        <f t="shared" si="3"/>
        <v>17424</v>
      </c>
      <c r="H5" s="6">
        <f t="shared" si="4"/>
        <v>148.5127774</v>
      </c>
    </row>
    <row r="6" ht="12.0" customHeight="1">
      <c r="B6" s="1">
        <f t="shared" si="5"/>
        <v>4</v>
      </c>
      <c r="C6" s="5">
        <v>150.0</v>
      </c>
      <c r="D6" s="5">
        <v>272.0</v>
      </c>
      <c r="E6" s="1">
        <f t="shared" si="1"/>
        <v>22500</v>
      </c>
      <c r="F6" s="1">
        <f t="shared" si="2"/>
        <v>40800</v>
      </c>
      <c r="G6" s="1">
        <f t="shared" si="3"/>
        <v>73984</v>
      </c>
      <c r="H6" s="6">
        <f t="shared" si="4"/>
        <v>236.6373312</v>
      </c>
    </row>
    <row r="7" ht="12.0" customHeight="1">
      <c r="B7" s="1">
        <f t="shared" si="5"/>
        <v>5</v>
      </c>
      <c r="C7" s="5">
        <v>128.0</v>
      </c>
      <c r="D7" s="5">
        <v>291.0</v>
      </c>
      <c r="E7" s="1">
        <f t="shared" si="1"/>
        <v>16384</v>
      </c>
      <c r="F7" s="1">
        <f t="shared" si="2"/>
        <v>37248</v>
      </c>
      <c r="G7" s="1">
        <f t="shared" si="3"/>
        <v>84681</v>
      </c>
      <c r="H7" s="6">
        <f t="shared" si="4"/>
        <v>198.6228178</v>
      </c>
    </row>
    <row r="8" ht="12.0" customHeight="1">
      <c r="B8" s="1">
        <f t="shared" si="5"/>
        <v>6</v>
      </c>
      <c r="C8" s="5">
        <v>302.0</v>
      </c>
      <c r="D8" s="5">
        <v>331.0</v>
      </c>
      <c r="E8" s="1">
        <f t="shared" si="1"/>
        <v>91204</v>
      </c>
      <c r="F8" s="1">
        <f t="shared" si="2"/>
        <v>99962</v>
      </c>
      <c r="G8" s="1">
        <f t="shared" si="3"/>
        <v>109561</v>
      </c>
      <c r="H8" s="6">
        <f t="shared" si="4"/>
        <v>499.28306</v>
      </c>
    </row>
    <row r="9" ht="12.0" customHeight="1">
      <c r="B9" s="1">
        <f t="shared" si="5"/>
        <v>7</v>
      </c>
      <c r="C9" s="5">
        <v>95.0</v>
      </c>
      <c r="D9" s="5">
        <v>199.0</v>
      </c>
      <c r="E9" s="1">
        <f t="shared" si="1"/>
        <v>9025</v>
      </c>
      <c r="F9" s="1">
        <f t="shared" si="2"/>
        <v>18905</v>
      </c>
      <c r="G9" s="1">
        <f t="shared" si="3"/>
        <v>39601</v>
      </c>
      <c r="H9" s="6">
        <f t="shared" si="4"/>
        <v>141.6010477</v>
      </c>
    </row>
    <row r="10" ht="12.0" customHeight="1">
      <c r="B10" s="1">
        <f t="shared" si="5"/>
        <v>8</v>
      </c>
      <c r="C10" s="5">
        <v>945.0</v>
      </c>
      <c r="D10" s="5">
        <v>1890.0</v>
      </c>
      <c r="E10" s="1">
        <f t="shared" si="1"/>
        <v>893025</v>
      </c>
      <c r="F10" s="1">
        <f t="shared" si="2"/>
        <v>1786050</v>
      </c>
      <c r="G10" s="1">
        <f t="shared" si="3"/>
        <v>3572100</v>
      </c>
      <c r="H10" s="6">
        <f t="shared" si="4"/>
        <v>1610.34361</v>
      </c>
    </row>
    <row r="11" ht="12.0" customHeight="1">
      <c r="B11" s="1">
        <f t="shared" si="5"/>
        <v>9</v>
      </c>
      <c r="C11" s="5">
        <v>368.0</v>
      </c>
      <c r="D11" s="5">
        <v>788.0</v>
      </c>
      <c r="E11" s="1">
        <f t="shared" si="1"/>
        <v>135424</v>
      </c>
      <c r="F11" s="1">
        <f t="shared" si="2"/>
        <v>289984</v>
      </c>
      <c r="G11" s="1">
        <f t="shared" si="3"/>
        <v>620944</v>
      </c>
      <c r="H11" s="6">
        <f t="shared" si="4"/>
        <v>613.3266001</v>
      </c>
    </row>
    <row r="12" ht="12.0" customHeight="1">
      <c r="B12" s="7">
        <f t="shared" si="5"/>
        <v>10</v>
      </c>
      <c r="C12" s="5">
        <v>961.0</v>
      </c>
      <c r="D12" s="5">
        <v>1601.0</v>
      </c>
      <c r="E12" s="1">
        <f t="shared" si="1"/>
        <v>923521</v>
      </c>
      <c r="F12" s="1">
        <f t="shared" si="2"/>
        <v>1538561</v>
      </c>
      <c r="G12" s="1">
        <f t="shared" si="3"/>
        <v>2563201</v>
      </c>
      <c r="H12" s="6">
        <f t="shared" si="4"/>
        <v>1637.990529</v>
      </c>
    </row>
    <row r="13" ht="12.0" customHeight="1">
      <c r="B13" s="1" t="s">
        <v>7</v>
      </c>
      <c r="C13" s="1">
        <f t="shared" ref="C13:G13" si="6">SUM(C3:C12)</f>
        <v>3828</v>
      </c>
      <c r="D13" s="1">
        <f t="shared" si="6"/>
        <v>6389</v>
      </c>
      <c r="E13" s="1">
        <f t="shared" si="6"/>
        <v>2540284</v>
      </c>
      <c r="F13" s="1">
        <f t="shared" si="6"/>
        <v>4303108</v>
      </c>
      <c r="G13" s="1">
        <f t="shared" si="6"/>
        <v>7604693</v>
      </c>
      <c r="H13" s="8" t="s">
        <v>8</v>
      </c>
    </row>
    <row r="14" ht="12.0" customHeight="1">
      <c r="B14" s="1" t="s">
        <v>8</v>
      </c>
      <c r="C14" s="9" t="s">
        <v>9</v>
      </c>
      <c r="D14" s="9" t="s">
        <v>10</v>
      </c>
      <c r="E14" s="9" t="s">
        <v>11</v>
      </c>
      <c r="F14" s="9" t="s">
        <v>12</v>
      </c>
      <c r="G14" s="9" t="s">
        <v>13</v>
      </c>
      <c r="H14" s="8" t="s">
        <v>8</v>
      </c>
    </row>
    <row r="15" ht="12.0" customHeight="1">
      <c r="B15" s="1" t="s">
        <v>14</v>
      </c>
      <c r="C15" s="10">
        <v>120.0</v>
      </c>
      <c r="D15" s="1">
        <f>G22+I19*C15</f>
        <v>184.7993584</v>
      </c>
      <c r="H15" s="8" t="s">
        <v>8</v>
      </c>
    </row>
    <row r="16" ht="12.0" customHeight="1">
      <c r="C16" s="1">
        <f>C13/B12</f>
        <v>382.8</v>
      </c>
      <c r="D16" s="1">
        <f>D13/B12</f>
        <v>638.9</v>
      </c>
      <c r="H16" s="8" t="s">
        <v>8</v>
      </c>
    </row>
    <row r="17" ht="12.0" customHeight="1">
      <c r="C17" s="9" t="s">
        <v>15</v>
      </c>
      <c r="D17" s="9" t="s">
        <v>16</v>
      </c>
      <c r="H17" s="8" t="s">
        <v>8</v>
      </c>
    </row>
    <row r="18" ht="12.0" customHeight="1"/>
    <row r="19" ht="12.0" customHeight="1">
      <c r="C19" s="9" t="s">
        <v>17</v>
      </c>
      <c r="D19" s="1">
        <f>F13</f>
        <v>4303108</v>
      </c>
      <c r="E19" s="1">
        <f>B12</f>
        <v>10</v>
      </c>
      <c r="F19" s="1">
        <f t="shared" ref="F19:G19" si="7">C16</f>
        <v>382.8</v>
      </c>
      <c r="G19" s="1">
        <f t="shared" si="7"/>
        <v>638.9</v>
      </c>
      <c r="H19" s="1">
        <f>D19-(E19*F19*G19)</f>
        <v>1857398.8</v>
      </c>
      <c r="I19" s="11">
        <f>H19/H20</f>
        <v>1.727932426</v>
      </c>
    </row>
    <row r="20" ht="12.0" customHeight="1">
      <c r="D20" s="1">
        <f>E13</f>
        <v>2540284</v>
      </c>
      <c r="E20" s="1">
        <f>B12</f>
        <v>10</v>
      </c>
      <c r="F20" s="1">
        <f>C16^2</f>
        <v>146535.84</v>
      </c>
      <c r="H20" s="1">
        <f>D20-(E20*F20)</f>
        <v>1074925.6</v>
      </c>
    </row>
    <row r="21" ht="12.0" customHeight="1"/>
    <row r="22" ht="12.0" customHeight="1">
      <c r="C22" s="9" t="s">
        <v>18</v>
      </c>
      <c r="D22" s="1">
        <f>D16</f>
        <v>638.9</v>
      </c>
      <c r="E22" s="1">
        <f>I19</f>
        <v>1.727932426</v>
      </c>
      <c r="F22" s="1">
        <f>C16</f>
        <v>382.8</v>
      </c>
      <c r="G22" s="11">
        <f>D22-E22*F22</f>
        <v>-22.55253275</v>
      </c>
    </row>
    <row r="23" ht="12.0" customHeight="1"/>
    <row r="24" ht="12.0" customHeight="1">
      <c r="C24" s="12" t="s">
        <v>19</v>
      </c>
      <c r="D24" s="1">
        <f>G22</f>
        <v>-22.55253275</v>
      </c>
      <c r="E24" s="1">
        <f>I19</f>
        <v>1.727932426</v>
      </c>
      <c r="F24" s="1">
        <f>C15</f>
        <v>120</v>
      </c>
      <c r="G24" s="13">
        <f>D24+E24*F24</f>
        <v>184.7993584</v>
      </c>
    </row>
    <row r="25" ht="12.0" customHeight="1"/>
    <row r="26" ht="12.0" customHeight="1"/>
    <row r="27" ht="12.0" customHeight="1">
      <c r="A27" s="1" t="s">
        <v>20</v>
      </c>
      <c r="C27" s="9" t="s">
        <v>21</v>
      </c>
      <c r="D27" s="1">
        <f>B12</f>
        <v>10</v>
      </c>
      <c r="E27" s="1">
        <f>F13</f>
        <v>4303108</v>
      </c>
      <c r="F27" s="1">
        <f t="shared" ref="F27:G27" si="8">C13</f>
        <v>3828</v>
      </c>
      <c r="G27" s="1">
        <f t="shared" si="8"/>
        <v>6389</v>
      </c>
      <c r="H27" s="1">
        <f>D27*E27-F27*G27</f>
        <v>18573988</v>
      </c>
    </row>
    <row r="28" ht="12.0" customHeight="1">
      <c r="D28" s="1">
        <f>B12</f>
        <v>10</v>
      </c>
      <c r="E28" s="1">
        <f>E13</f>
        <v>2540284</v>
      </c>
      <c r="F28" s="1">
        <f>C13^2</f>
        <v>14653584</v>
      </c>
      <c r="G28" s="1">
        <f>G13</f>
        <v>7604693</v>
      </c>
      <c r="H28" s="1">
        <f>D13^2</f>
        <v>40819321</v>
      </c>
    </row>
    <row r="29" ht="12.0" customHeight="1"/>
    <row r="30" ht="12.0" customHeight="1">
      <c r="D30" s="1" t="s">
        <v>8</v>
      </c>
      <c r="E30" s="1">
        <f>H27</f>
        <v>18573988</v>
      </c>
    </row>
    <row r="31" ht="12.0" customHeight="1">
      <c r="D31" s="1">
        <f>(D28*E28-F28)*(D28*G28-H28)</f>
        <v>378670587408904</v>
      </c>
      <c r="E31" s="1">
        <f>SQRT(D31)</f>
        <v>19459460.1</v>
      </c>
    </row>
    <row r="32" ht="12.0" customHeight="1"/>
    <row r="33" ht="12.0" customHeight="1">
      <c r="E33" s="14">
        <f>E30/E31</f>
        <v>0.9544965741</v>
      </c>
    </row>
    <row r="34" ht="12.0" customHeight="1"/>
    <row r="35" ht="12.0" customHeight="1">
      <c r="C35" s="9" t="s">
        <v>22</v>
      </c>
      <c r="E35" s="14">
        <f>E33^2</f>
        <v>0.91106371</v>
      </c>
      <c r="G35" s="1" t="s">
        <v>23</v>
      </c>
    </row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>
      <c r="A50" s="8" t="s">
        <v>8</v>
      </c>
    </row>
    <row r="51" ht="12.0" customHeight="1">
      <c r="B51" s="15" t="s">
        <v>8</v>
      </c>
      <c r="C51" s="15" t="s">
        <v>8</v>
      </c>
      <c r="D51" s="15" t="s">
        <v>8</v>
      </c>
      <c r="E51" s="8" t="s">
        <v>8</v>
      </c>
    </row>
    <row r="52" ht="12.0" customHeight="1">
      <c r="B52" s="15" t="s">
        <v>8</v>
      </c>
      <c r="C52" s="15" t="s">
        <v>8</v>
      </c>
      <c r="D52" s="15" t="s">
        <v>8</v>
      </c>
      <c r="E52" s="8" t="s">
        <v>8</v>
      </c>
    </row>
    <row r="53" ht="12.0" customHeight="1">
      <c r="B53" s="15"/>
      <c r="C53" s="15"/>
      <c r="D53" s="1"/>
    </row>
    <row r="54" ht="12.0" customHeight="1">
      <c r="B54" s="15"/>
      <c r="C54" s="15"/>
      <c r="D54" s="1"/>
    </row>
    <row r="55" ht="12.0" customHeight="1">
      <c r="B55" s="1"/>
      <c r="C55" s="15"/>
      <c r="D55" s="1"/>
    </row>
    <row r="56" ht="12.0" customHeight="1">
      <c r="B56" s="1"/>
      <c r="C56" s="15"/>
      <c r="D56" s="1"/>
    </row>
    <row r="57" ht="12.0" customHeight="1">
      <c r="B57" s="1"/>
      <c r="C57" s="15"/>
      <c r="D57" s="1"/>
    </row>
    <row r="58" ht="12.0" customHeight="1">
      <c r="B58" s="1"/>
      <c r="C58" s="15"/>
      <c r="D58" s="1"/>
    </row>
    <row r="59" ht="12.0" customHeight="1">
      <c r="B59" s="1"/>
      <c r="C59" s="15"/>
      <c r="D59" s="1"/>
    </row>
    <row r="60" ht="12.0" customHeight="1">
      <c r="B60" s="1"/>
      <c r="C60" s="15"/>
      <c r="D60" s="1"/>
    </row>
    <row r="61" ht="12.0" customHeight="1">
      <c r="B61" s="7"/>
      <c r="C61" s="15"/>
      <c r="D61" s="1"/>
    </row>
    <row r="62" ht="12.0" customHeight="1">
      <c r="C62" s="15"/>
      <c r="D62" s="1"/>
    </row>
    <row r="63" ht="12.0" customHeight="1">
      <c r="C63" s="15"/>
      <c r="D63" s="1"/>
    </row>
    <row r="64" ht="12.0" customHeight="1">
      <c r="C64" s="15"/>
      <c r="D64" s="1"/>
    </row>
    <row r="65" ht="12.0" customHeight="1">
      <c r="C65" s="15"/>
      <c r="D65" s="1"/>
    </row>
    <row r="66" ht="12.0" customHeight="1">
      <c r="C66" s="15"/>
      <c r="D66" s="1"/>
    </row>
    <row r="67" ht="12.0" customHeight="1">
      <c r="C67" s="15"/>
      <c r="D67" s="1"/>
    </row>
    <row r="68" ht="12.0" customHeight="1">
      <c r="C68" s="15"/>
      <c r="D68" s="1"/>
    </row>
    <row r="69" ht="12.0" customHeight="1">
      <c r="C69" s="15"/>
      <c r="D69" s="1"/>
    </row>
    <row r="70" ht="12.0" customHeight="1">
      <c r="C70" s="15"/>
      <c r="D70" s="1"/>
    </row>
    <row r="71" ht="12.0" customHeight="1">
      <c r="C71" s="15"/>
      <c r="D71" s="1"/>
    </row>
    <row r="72" ht="12.0" customHeight="1">
      <c r="C72" s="15"/>
    </row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.25"/>
    <col customWidth="1" min="7" max="7" width="16.88"/>
    <col customWidth="1" min="8" max="8" width="9.5"/>
  </cols>
  <sheetData>
    <row r="1">
      <c r="C1" s="8" t="s">
        <v>24</v>
      </c>
      <c r="D1" s="8" t="s">
        <v>25</v>
      </c>
    </row>
    <row r="2">
      <c r="B2" s="8" t="s">
        <v>0</v>
      </c>
      <c r="C2" s="8" t="s">
        <v>26</v>
      </c>
      <c r="D2" s="8" t="s">
        <v>2</v>
      </c>
      <c r="E2" s="16" t="s">
        <v>3</v>
      </c>
      <c r="F2" s="16" t="s">
        <v>4</v>
      </c>
      <c r="G2" s="16" t="s">
        <v>5</v>
      </c>
      <c r="H2" s="8" t="s">
        <v>27</v>
      </c>
    </row>
    <row r="3">
      <c r="A3" s="8" t="s">
        <v>28</v>
      </c>
      <c r="B3" s="8">
        <v>1.0</v>
      </c>
      <c r="C3" s="2">
        <v>130.0</v>
      </c>
      <c r="D3" s="5">
        <v>186.0</v>
      </c>
      <c r="E3" s="8">
        <f t="shared" ref="E3:E12" si="1">C3*C3</f>
        <v>16900</v>
      </c>
      <c r="F3" s="17">
        <f t="shared" ref="F3:F12" si="2">C3*D3</f>
        <v>24180</v>
      </c>
      <c r="G3" s="17">
        <f t="shared" ref="G3:G12" si="3">D3*D3</f>
        <v>34596</v>
      </c>
      <c r="H3" s="17">
        <f t="shared" ref="H3:H12" si="4">C3*$D$19+$D$22</f>
        <v>202.0786827</v>
      </c>
    </row>
    <row r="4">
      <c r="A4" s="8" t="s">
        <v>29</v>
      </c>
      <c r="B4" s="17">
        <f t="shared" ref="B4:B12" si="5">B3+1</f>
        <v>2</v>
      </c>
      <c r="C4" s="5">
        <v>650.0</v>
      </c>
      <c r="D4" s="5">
        <v>699.0</v>
      </c>
      <c r="E4" s="8">
        <f t="shared" si="1"/>
        <v>422500</v>
      </c>
      <c r="F4" s="17">
        <f t="shared" si="2"/>
        <v>454350</v>
      </c>
      <c r="G4" s="17">
        <f t="shared" si="3"/>
        <v>488601</v>
      </c>
      <c r="H4" s="17">
        <f t="shared" si="4"/>
        <v>1100.603544</v>
      </c>
    </row>
    <row r="5">
      <c r="A5" s="8" t="s">
        <v>30</v>
      </c>
      <c r="B5" s="17">
        <f t="shared" si="5"/>
        <v>3</v>
      </c>
      <c r="C5" s="5">
        <v>99.0</v>
      </c>
      <c r="D5" s="5">
        <v>132.0</v>
      </c>
      <c r="E5" s="8">
        <f t="shared" si="1"/>
        <v>9801</v>
      </c>
      <c r="F5" s="17">
        <f t="shared" si="2"/>
        <v>13068</v>
      </c>
      <c r="G5" s="17">
        <f t="shared" si="3"/>
        <v>17424</v>
      </c>
      <c r="H5" s="17">
        <f t="shared" si="4"/>
        <v>148.5127774</v>
      </c>
    </row>
    <row r="6">
      <c r="B6" s="17">
        <f t="shared" si="5"/>
        <v>4</v>
      </c>
      <c r="C6" s="5">
        <v>150.0</v>
      </c>
      <c r="D6" s="5">
        <v>272.0</v>
      </c>
      <c r="E6" s="8">
        <f t="shared" si="1"/>
        <v>22500</v>
      </c>
      <c r="F6" s="17">
        <f t="shared" si="2"/>
        <v>40800</v>
      </c>
      <c r="G6" s="17">
        <f t="shared" si="3"/>
        <v>73984</v>
      </c>
      <c r="H6" s="17">
        <f t="shared" si="4"/>
        <v>236.6373312</v>
      </c>
    </row>
    <row r="7">
      <c r="B7" s="17">
        <f t="shared" si="5"/>
        <v>5</v>
      </c>
      <c r="C7" s="5">
        <v>128.0</v>
      </c>
      <c r="D7" s="5">
        <v>291.0</v>
      </c>
      <c r="E7" s="8">
        <f t="shared" si="1"/>
        <v>16384</v>
      </c>
      <c r="F7" s="17">
        <f t="shared" si="2"/>
        <v>37248</v>
      </c>
      <c r="G7" s="17">
        <f t="shared" si="3"/>
        <v>84681</v>
      </c>
      <c r="H7" s="17">
        <f t="shared" si="4"/>
        <v>198.6228178</v>
      </c>
    </row>
    <row r="8">
      <c r="B8" s="17">
        <f t="shared" si="5"/>
        <v>6</v>
      </c>
      <c r="C8" s="5">
        <v>302.0</v>
      </c>
      <c r="D8" s="5">
        <v>331.0</v>
      </c>
      <c r="E8" s="8">
        <f t="shared" si="1"/>
        <v>91204</v>
      </c>
      <c r="F8" s="17">
        <f t="shared" si="2"/>
        <v>99962</v>
      </c>
      <c r="G8" s="17">
        <f t="shared" si="3"/>
        <v>109561</v>
      </c>
      <c r="H8" s="17">
        <f t="shared" si="4"/>
        <v>499.28306</v>
      </c>
    </row>
    <row r="9">
      <c r="B9" s="17">
        <f t="shared" si="5"/>
        <v>7</v>
      </c>
      <c r="C9" s="5">
        <v>95.0</v>
      </c>
      <c r="D9" s="5">
        <v>199.0</v>
      </c>
      <c r="E9" s="8">
        <f t="shared" si="1"/>
        <v>9025</v>
      </c>
      <c r="F9" s="17">
        <f t="shared" si="2"/>
        <v>18905</v>
      </c>
      <c r="G9" s="17">
        <f t="shared" si="3"/>
        <v>39601</v>
      </c>
      <c r="H9" s="17">
        <f t="shared" si="4"/>
        <v>141.6010477</v>
      </c>
    </row>
    <row r="10">
      <c r="B10" s="17">
        <f t="shared" si="5"/>
        <v>8</v>
      </c>
      <c r="C10" s="5">
        <v>945.0</v>
      </c>
      <c r="D10" s="5">
        <v>1890.0</v>
      </c>
      <c r="E10" s="8">
        <f t="shared" si="1"/>
        <v>893025</v>
      </c>
      <c r="F10" s="17">
        <f t="shared" si="2"/>
        <v>1786050</v>
      </c>
      <c r="G10" s="17">
        <f t="shared" si="3"/>
        <v>3572100</v>
      </c>
      <c r="H10" s="17">
        <f t="shared" si="4"/>
        <v>1610.34361</v>
      </c>
    </row>
    <row r="11">
      <c r="B11" s="17">
        <f t="shared" si="5"/>
        <v>9</v>
      </c>
      <c r="C11" s="5">
        <v>368.0</v>
      </c>
      <c r="D11" s="5">
        <v>788.0</v>
      </c>
      <c r="E11" s="8">
        <f t="shared" si="1"/>
        <v>135424</v>
      </c>
      <c r="F11" s="17">
        <f t="shared" si="2"/>
        <v>289984</v>
      </c>
      <c r="G11" s="17">
        <f t="shared" si="3"/>
        <v>620944</v>
      </c>
      <c r="H11" s="17">
        <f t="shared" si="4"/>
        <v>613.3266001</v>
      </c>
    </row>
    <row r="12">
      <c r="A12" s="8" t="s">
        <v>31</v>
      </c>
      <c r="B12" s="18">
        <f t="shared" si="5"/>
        <v>10</v>
      </c>
      <c r="C12" s="5">
        <v>961.0</v>
      </c>
      <c r="D12" s="5">
        <v>1601.0</v>
      </c>
      <c r="E12" s="8">
        <f t="shared" si="1"/>
        <v>923521</v>
      </c>
      <c r="F12" s="17">
        <f t="shared" si="2"/>
        <v>1538561</v>
      </c>
      <c r="G12" s="17">
        <f t="shared" si="3"/>
        <v>2563201</v>
      </c>
      <c r="H12" s="17">
        <f t="shared" si="4"/>
        <v>1637.990529</v>
      </c>
    </row>
    <row r="13">
      <c r="B13" s="8" t="s">
        <v>7</v>
      </c>
      <c r="C13" s="18">
        <f t="shared" ref="C13:G13" si="6">SUM(C3:C12)</f>
        <v>3828</v>
      </c>
      <c r="D13" s="18">
        <f t="shared" si="6"/>
        <v>6389</v>
      </c>
      <c r="E13" s="18">
        <f t="shared" si="6"/>
        <v>2540284</v>
      </c>
      <c r="F13" s="18">
        <f t="shared" si="6"/>
        <v>4303108</v>
      </c>
      <c r="G13" s="18">
        <f t="shared" si="6"/>
        <v>7604693</v>
      </c>
    </row>
    <row r="14">
      <c r="C14" s="8" t="s">
        <v>9</v>
      </c>
      <c r="D14" s="8" t="s">
        <v>10</v>
      </c>
      <c r="E14" s="8" t="s">
        <v>11</v>
      </c>
      <c r="F14" s="8" t="s">
        <v>12</v>
      </c>
      <c r="G14" s="8" t="s">
        <v>13</v>
      </c>
    </row>
    <row r="15">
      <c r="C15" s="18">
        <f>C13/B12</f>
        <v>382.8</v>
      </c>
      <c r="D15" s="18">
        <f>D13/B12</f>
        <v>638.9</v>
      </c>
    </row>
    <row r="16">
      <c r="C16" s="8" t="s">
        <v>32</v>
      </c>
      <c r="D16" s="8" t="s">
        <v>33</v>
      </c>
    </row>
    <row r="19">
      <c r="A19" s="8" t="s">
        <v>34</v>
      </c>
      <c r="B19" s="8" t="s">
        <v>35</v>
      </c>
      <c r="C19" s="19" t="s">
        <v>17</v>
      </c>
      <c r="D19" s="8">
        <f>(F13-(B12*C15*D15)) / (E13- (B12*(C15*C15)))</f>
        <v>1.727932426</v>
      </c>
      <c r="E19" s="20">
        <v>1.72172</v>
      </c>
    </row>
    <row r="22">
      <c r="B22" s="8" t="s">
        <v>35</v>
      </c>
      <c r="C22" s="19" t="s">
        <v>18</v>
      </c>
      <c r="D22" s="8">
        <f>D15-D19*C15</f>
        <v>-22.55253275</v>
      </c>
      <c r="E22" s="21">
        <v>-22.5525</v>
      </c>
    </row>
    <row r="23">
      <c r="C23" s="8"/>
      <c r="D23" s="8"/>
    </row>
    <row r="24">
      <c r="B24" s="8" t="s">
        <v>35</v>
      </c>
      <c r="C24" s="8" t="s">
        <v>36</v>
      </c>
      <c r="D24" s="19" t="s">
        <v>19</v>
      </c>
    </row>
    <row r="25">
      <c r="C25" s="8">
        <v>386.0</v>
      </c>
      <c r="D25" s="8">
        <f>D22+D19*C25</f>
        <v>644.4293838</v>
      </c>
    </row>
    <row r="26">
      <c r="C26" s="22" t="s">
        <v>8</v>
      </c>
      <c r="D26" s="8" t="s">
        <v>8</v>
      </c>
    </row>
    <row r="29">
      <c r="A29" s="8" t="s">
        <v>21</v>
      </c>
      <c r="B29" s="8" t="s">
        <v>37</v>
      </c>
      <c r="C29" s="23" t="s">
        <v>21</v>
      </c>
      <c r="D29" s="8">
        <f>B12*F13-(C13*D13)</f>
        <v>18573988</v>
      </c>
      <c r="E29" s="24">
        <f>D29/D30</f>
        <v>0.9544965741</v>
      </c>
    </row>
    <row r="30">
      <c r="D30" s="8">
        <f>SQRT( ( (B12*E13)-C13^2) * ( (B12*G13)-(D13^2) ) ) </f>
        <v>19459460.1</v>
      </c>
    </row>
    <row r="33">
      <c r="B33" s="8" t="s">
        <v>37</v>
      </c>
      <c r="C33" s="23" t="s">
        <v>38</v>
      </c>
      <c r="D33" s="25">
        <f>E29^2</f>
        <v>0.91106371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4.13"/>
    <col customWidth="1" min="3" max="3" width="7.0"/>
    <col customWidth="1" min="4" max="4" width="8.0"/>
    <col customWidth="1" min="5" max="5" width="8.13"/>
    <col customWidth="1" min="6" max="6" width="6.13"/>
    <col customWidth="1" min="7" max="7" width="8.88"/>
  </cols>
  <sheetData>
    <row r="1">
      <c r="C1" s="8" t="s">
        <v>39</v>
      </c>
      <c r="D1" s="8" t="s">
        <v>40</v>
      </c>
    </row>
    <row r="2">
      <c r="B2" s="8" t="s">
        <v>0</v>
      </c>
      <c r="C2" s="8" t="s">
        <v>1</v>
      </c>
      <c r="D2" s="8" t="s">
        <v>2</v>
      </c>
      <c r="E2" s="3" t="s">
        <v>3</v>
      </c>
      <c r="F2" s="1" t="s">
        <v>4</v>
      </c>
      <c r="G2" s="3" t="s">
        <v>5</v>
      </c>
      <c r="H2" s="8" t="s">
        <v>41</v>
      </c>
    </row>
    <row r="3">
      <c r="B3" s="8">
        <v>1.0</v>
      </c>
      <c r="C3" s="2">
        <v>130.0</v>
      </c>
      <c r="D3" s="5">
        <v>186.0</v>
      </c>
      <c r="E3" s="17">
        <f t="shared" ref="E3:E12" si="1">C3*C3</f>
        <v>16900</v>
      </c>
      <c r="F3" s="17">
        <f t="shared" ref="F3:F12" si="2">C3*D3</f>
        <v>24180</v>
      </c>
      <c r="G3" s="17">
        <f t="shared" ref="G3:G12" si="3">D3*D3</f>
        <v>34596</v>
      </c>
      <c r="H3" s="17">
        <f t="shared" ref="H3:H12" si="4">$D$22+$D$19*C3</f>
        <v>201</v>
      </c>
    </row>
    <row r="4">
      <c r="B4" s="17">
        <f t="shared" ref="B4:B12" si="5">B3+1</f>
        <v>2</v>
      </c>
      <c r="C4" s="5">
        <v>650.0</v>
      </c>
      <c r="D4" s="5">
        <v>699.0</v>
      </c>
      <c r="E4" s="17">
        <f t="shared" si="1"/>
        <v>422500</v>
      </c>
      <c r="F4" s="17">
        <f t="shared" si="2"/>
        <v>454350</v>
      </c>
      <c r="G4" s="17">
        <f t="shared" si="3"/>
        <v>488601</v>
      </c>
      <c r="H4" s="17">
        <f t="shared" si="4"/>
        <v>1085</v>
      </c>
    </row>
    <row r="5">
      <c r="B5" s="17">
        <f t="shared" si="5"/>
        <v>3</v>
      </c>
      <c r="C5" s="5">
        <v>99.0</v>
      </c>
      <c r="D5" s="5">
        <v>132.0</v>
      </c>
      <c r="E5" s="17">
        <f t="shared" si="1"/>
        <v>9801</v>
      </c>
      <c r="F5" s="17">
        <f t="shared" si="2"/>
        <v>13068</v>
      </c>
      <c r="G5" s="17">
        <f t="shared" si="3"/>
        <v>17424</v>
      </c>
      <c r="H5" s="17">
        <f t="shared" si="4"/>
        <v>148.3</v>
      </c>
    </row>
    <row r="6">
      <c r="B6" s="17">
        <f t="shared" si="5"/>
        <v>4</v>
      </c>
      <c r="C6" s="5">
        <v>150.0</v>
      </c>
      <c r="D6" s="5">
        <v>272.0</v>
      </c>
      <c r="E6" s="17">
        <f t="shared" si="1"/>
        <v>22500</v>
      </c>
      <c r="F6" s="17">
        <f t="shared" si="2"/>
        <v>40800</v>
      </c>
      <c r="G6" s="17">
        <f t="shared" si="3"/>
        <v>73984</v>
      </c>
      <c r="H6" s="17">
        <f t="shared" si="4"/>
        <v>235</v>
      </c>
    </row>
    <row r="7">
      <c r="B7" s="17">
        <f t="shared" si="5"/>
        <v>5</v>
      </c>
      <c r="C7" s="5">
        <v>128.0</v>
      </c>
      <c r="D7" s="5">
        <v>291.0</v>
      </c>
      <c r="E7" s="17">
        <f t="shared" si="1"/>
        <v>16384</v>
      </c>
      <c r="F7" s="17">
        <f t="shared" si="2"/>
        <v>37248</v>
      </c>
      <c r="G7" s="17">
        <f t="shared" si="3"/>
        <v>84681</v>
      </c>
      <c r="H7" s="17">
        <f t="shared" si="4"/>
        <v>197.6</v>
      </c>
    </row>
    <row r="8">
      <c r="B8" s="17">
        <f t="shared" si="5"/>
        <v>6</v>
      </c>
      <c r="C8" s="5">
        <v>302.0</v>
      </c>
      <c r="D8" s="5">
        <v>331.0</v>
      </c>
      <c r="E8" s="17">
        <f t="shared" si="1"/>
        <v>91204</v>
      </c>
      <c r="F8" s="17">
        <f t="shared" si="2"/>
        <v>99962</v>
      </c>
      <c r="G8" s="17">
        <f t="shared" si="3"/>
        <v>109561</v>
      </c>
      <c r="H8" s="17">
        <f t="shared" si="4"/>
        <v>493.4</v>
      </c>
    </row>
    <row r="9">
      <c r="B9" s="17">
        <f t="shared" si="5"/>
        <v>7</v>
      </c>
      <c r="C9" s="5">
        <v>95.0</v>
      </c>
      <c r="D9" s="5">
        <v>199.0</v>
      </c>
      <c r="E9" s="17">
        <f t="shared" si="1"/>
        <v>9025</v>
      </c>
      <c r="F9" s="17">
        <f t="shared" si="2"/>
        <v>18905</v>
      </c>
      <c r="G9" s="17">
        <f t="shared" si="3"/>
        <v>39601</v>
      </c>
      <c r="H9" s="17">
        <f t="shared" si="4"/>
        <v>141.5</v>
      </c>
    </row>
    <row r="10">
      <c r="B10" s="17">
        <f t="shared" si="5"/>
        <v>8</v>
      </c>
      <c r="C10" s="5">
        <v>945.0</v>
      </c>
      <c r="D10" s="5">
        <v>1890.0</v>
      </c>
      <c r="E10" s="17">
        <f t="shared" si="1"/>
        <v>893025</v>
      </c>
      <c r="F10" s="17">
        <f t="shared" si="2"/>
        <v>1786050</v>
      </c>
      <c r="G10" s="17">
        <f t="shared" si="3"/>
        <v>3572100</v>
      </c>
      <c r="H10" s="17">
        <f t="shared" si="4"/>
        <v>1586.5</v>
      </c>
    </row>
    <row r="11">
      <c r="B11" s="17">
        <f t="shared" si="5"/>
        <v>9</v>
      </c>
      <c r="C11" s="5">
        <v>368.0</v>
      </c>
      <c r="D11" s="5">
        <v>788.0</v>
      </c>
      <c r="E11" s="17">
        <f t="shared" si="1"/>
        <v>135424</v>
      </c>
      <c r="F11" s="17">
        <f t="shared" si="2"/>
        <v>289984</v>
      </c>
      <c r="G11" s="17">
        <f t="shared" si="3"/>
        <v>620944</v>
      </c>
      <c r="H11" s="17">
        <f t="shared" si="4"/>
        <v>605.6</v>
      </c>
    </row>
    <row r="12">
      <c r="B12" s="17">
        <f t="shared" si="5"/>
        <v>10</v>
      </c>
      <c r="C12" s="5">
        <v>961.0</v>
      </c>
      <c r="D12" s="5">
        <v>1601.0</v>
      </c>
      <c r="E12" s="17">
        <f t="shared" si="1"/>
        <v>923521</v>
      </c>
      <c r="F12" s="17">
        <f t="shared" si="2"/>
        <v>1538561</v>
      </c>
      <c r="G12" s="17">
        <f t="shared" si="3"/>
        <v>2563201</v>
      </c>
      <c r="H12" s="17">
        <f t="shared" si="4"/>
        <v>1613.7</v>
      </c>
    </row>
    <row r="19">
      <c r="C19" s="8" t="s">
        <v>17</v>
      </c>
      <c r="D19" s="8">
        <v>1.7</v>
      </c>
    </row>
    <row r="22">
      <c r="C22" s="8" t="s">
        <v>18</v>
      </c>
      <c r="D22" s="8">
        <v>-20.0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