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ngulo" sheetId="1" r:id="rId4"/>
    <sheet state="visible" name="x^2" sheetId="2" r:id="rId5"/>
    <sheet state="visible" name="1 entre x" sheetId="3" r:id="rId6"/>
    <sheet state="visible" name="t-student" sheetId="4" r:id="rId7"/>
    <sheet state="visible" name="t-student-0-1.1812" sheetId="5" r:id="rId8"/>
    <sheet state="visible" name="t-student-0-2.750" sheetId="6" r:id="rId9"/>
  </sheets>
  <definedNames/>
  <calcPr/>
  <extLst>
    <ext uri="GoogleSheetsCustomDataVersion1">
      <go:sheetsCustomData xmlns:go="http://customooxmlschemas.google.com/" r:id="rId10" roundtripDataSignature="AMtx7mjkcxHJWBa/TFSi4fqQp0gwouRyeQ=="/>
    </ext>
  </extLst>
</workbook>
</file>

<file path=xl/sharedStrings.xml><?xml version="1.0" encoding="utf-8"?>
<sst xmlns="http://schemas.openxmlformats.org/spreadsheetml/2006/main" count="190" uniqueCount="45">
  <si>
    <t>valor inic</t>
  </si>
  <si>
    <t>x0</t>
  </si>
  <si>
    <t>valor fin</t>
  </si>
  <si>
    <t>x1</t>
  </si>
  <si>
    <t>num_segmentos</t>
  </si>
  <si>
    <t>width</t>
  </si>
  <si>
    <t>W</t>
  </si>
  <si>
    <t>W/3</t>
  </si>
  <si>
    <t>x</t>
  </si>
  <si>
    <t>f(x) = 2x</t>
  </si>
  <si>
    <t>multiplicador</t>
  </si>
  <si>
    <t>f(x)</t>
  </si>
  <si>
    <t xml:space="preserve"> </t>
  </si>
  <si>
    <t>sum</t>
  </si>
  <si>
    <t>integral</t>
  </si>
  <si>
    <t>Comprobacion</t>
  </si>
  <si>
    <t>2x</t>
  </si>
  <si>
    <t>x^2</t>
  </si>
  <si>
    <t>inicial</t>
  </si>
  <si>
    <t>final</t>
  </si>
  <si>
    <t>w/3</t>
  </si>
  <si>
    <t>f(x) = x^2</t>
  </si>
  <si>
    <t>f(x) * multiplicador</t>
  </si>
  <si>
    <t>f(x) = 1</t>
  </si>
  <si>
    <t>x^3/3</t>
  </si>
  <si>
    <t>1/3</t>
  </si>
  <si>
    <t xml:space="preserve">w </t>
  </si>
  <si>
    <t>f(x) = 1/x</t>
  </si>
  <si>
    <t>mult</t>
  </si>
  <si>
    <t>f(x) * mult</t>
  </si>
  <si>
    <t>Integral</t>
  </si>
  <si>
    <t>1/x</t>
  </si>
  <si>
    <t>ln (x)</t>
  </si>
  <si>
    <t>iter</t>
  </si>
  <si>
    <t>Error</t>
  </si>
  <si>
    <t>segmento</t>
  </si>
  <si>
    <t>dof</t>
  </si>
  <si>
    <t>f(x) = …</t>
  </si>
  <si>
    <t>p1</t>
  </si>
  <si>
    <t>p2</t>
  </si>
  <si>
    <t>cons</t>
  </si>
  <si>
    <t>f(X)</t>
  </si>
  <si>
    <t>termino</t>
  </si>
  <si>
    <t>iter 1</t>
  </si>
  <si>
    <t>iter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</si>
</sst>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10">
    <font>
      <sz val="12.0"/>
      <color theme="1"/>
      <name val="Arial"/>
    </font>
    <font>
      <color theme="1"/>
      <name val="Calibri"/>
    </font>
    <font>
      <sz val="12.0"/>
      <color theme="0"/>
      <name val="Calibri"/>
    </font>
    <font>
      <sz val="12.0"/>
      <color rgb="FFFFFFFF"/>
    </font>
    <font>
      <color theme="0"/>
    </font>
    <font>
      <color theme="0"/>
      <name val="Calibri"/>
    </font>
    <font>
      <sz val="12.0"/>
      <color theme="1"/>
      <name val="Calibri"/>
    </font>
    <font>
      <sz val="12.0"/>
      <color theme="0"/>
    </font>
    <font/>
    <font>
      <sz val="12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244061"/>
        <bgColor rgb="FF244061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4F81BD"/>
        <bgColor rgb="FF4F81B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readingOrder="0"/>
    </xf>
    <xf borderId="0" fillId="3" fontId="4" numFmtId="0" xfId="0" applyFill="1" applyFont="1"/>
    <xf borderId="0" fillId="3" fontId="5" numFmtId="0" xfId="0" applyFont="1"/>
    <xf borderId="2" fillId="0" fontId="6" numFmtId="0" xfId="0" applyBorder="1" applyFont="1"/>
    <xf borderId="2" fillId="4" fontId="7" numFmtId="0" xfId="0" applyBorder="1" applyFill="1" applyFont="1"/>
    <xf borderId="2" fillId="4" fontId="2" numFmtId="0" xfId="0" applyBorder="1" applyFont="1"/>
    <xf borderId="1" fillId="5" fontId="2" numFmtId="0" xfId="0" applyBorder="1" applyFill="1" applyFont="1"/>
    <xf borderId="1" fillId="3" fontId="2" numFmtId="0" xfId="0" applyBorder="1" applyFont="1"/>
    <xf borderId="0" fillId="0" fontId="8" numFmtId="0" xfId="0" applyAlignment="1" applyFont="1">
      <alignment readingOrder="0"/>
    </xf>
    <xf quotePrefix="1" borderId="0" fillId="0" fontId="6" numFmtId="16" xfId="0" applyFont="1" applyNumberFormat="1"/>
    <xf quotePrefix="1" borderId="0" fillId="0" fontId="6" numFmtId="0" xfId="0" applyFont="1"/>
    <xf borderId="1" fillId="5" fontId="3" numFmtId="0" xfId="0" applyAlignment="1" applyBorder="1" applyFont="1">
      <alignment readingOrder="0"/>
    </xf>
    <xf borderId="2" fillId="3" fontId="2" numFmtId="0" xfId="0" applyBorder="1" applyFont="1"/>
    <xf borderId="1" fillId="6" fontId="6" numFmtId="0" xfId="0" applyBorder="1" applyFill="1" applyFont="1"/>
    <xf borderId="1" fillId="7" fontId="2" numFmtId="0" xfId="0" applyBorder="1" applyFill="1" applyFont="1"/>
    <xf borderId="1" fillId="8" fontId="9" numFmtId="0" xfId="0" applyBorder="1" applyFill="1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triangulo!$B$9:$B$13</c:f>
            </c:numRef>
          </c:xVal>
          <c:yVal>
            <c:numRef>
              <c:f>triangulo!$C$9:$C$13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64910"/>
        <c:axId val="739326599"/>
      </c:scatterChart>
      <c:valAx>
        <c:axId val="134266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326599"/>
      </c:valAx>
      <c:valAx>
        <c:axId val="73932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664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't-student-0-2.750'!$B$36:$B$56</c:f>
            </c:numRef>
          </c:xVal>
          <c:yVal>
            <c:numRef>
              <c:f>'t-student-0-2.750'!$F$36:$F$56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77606"/>
        <c:axId val="863933565"/>
      </c:scatterChart>
      <c:valAx>
        <c:axId val="35897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33565"/>
      </c:valAx>
      <c:valAx>
        <c:axId val="86393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77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'x^2'!$B$9:$B$13</c:f>
            </c:numRef>
          </c:xVal>
          <c:yVal>
            <c:numRef>
              <c:f>'x^2'!$C$9:$C$13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41383"/>
        <c:axId val="1158277257"/>
      </c:scatterChart>
      <c:valAx>
        <c:axId val="120674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277257"/>
      </c:valAx>
      <c:valAx>
        <c:axId val="115827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741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 entre x'!$B$9:$B$15</c:f>
            </c:numRef>
          </c:xVal>
          <c:yVal>
            <c:numRef>
              <c:f>'1 entre x'!$C$9:$C$15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20945"/>
        <c:axId val="351162325"/>
      </c:scatterChart>
      <c:valAx>
        <c:axId val="98612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62325"/>
      </c:valAx>
      <c:valAx>
        <c:axId val="351162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120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 entre x'!$B$31:$B$43</c:f>
            </c:numRef>
          </c:xVal>
          <c:yVal>
            <c:numRef>
              <c:f>'1 entre x'!$C$31:$C$43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48818"/>
        <c:axId val="816319248"/>
      </c:scatterChart>
      <c:valAx>
        <c:axId val="95854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319248"/>
      </c:valAx>
      <c:valAx>
        <c:axId val="81631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548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't-student'!$B$9:$B$19</c:f>
            </c:numRef>
          </c:xVal>
          <c:yVal>
            <c:numRef>
              <c:f>'t-student'!$F$9:$F$19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31700"/>
        <c:axId val="1153601243"/>
      </c:scatterChart>
      <c:valAx>
        <c:axId val="594131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01243"/>
      </c:valAx>
      <c:valAx>
        <c:axId val="115360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131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't-student'!$B$36:$B$56</c:f>
            </c:numRef>
          </c:xVal>
          <c:yVal>
            <c:numRef>
              <c:f>'t-student'!$F$36:$F$56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18604"/>
        <c:axId val="1045362718"/>
      </c:scatterChart>
      <c:valAx>
        <c:axId val="15558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362718"/>
      </c:valAx>
      <c:valAx>
        <c:axId val="104536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81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't-student-0-1.1812'!$B$9:$B$19</c:f>
            </c:numRef>
          </c:xVal>
          <c:yVal>
            <c:numRef>
              <c:f>'t-student-0-1.1812'!$F$9:$F$19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13032"/>
        <c:axId val="2050179642"/>
      </c:scatterChart>
      <c:valAx>
        <c:axId val="7289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179642"/>
      </c:valAx>
      <c:valAx>
        <c:axId val="205017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913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't-student-0-1.1812'!$B$36:$B$56</c:f>
            </c:numRef>
          </c:xVal>
          <c:yVal>
            <c:numRef>
              <c:f>'t-student-0-1.1812'!$F$36:$F$56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6229"/>
        <c:axId val="394794072"/>
      </c:scatterChart>
      <c:valAx>
        <c:axId val="173782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794072"/>
      </c:valAx>
      <c:valAx>
        <c:axId val="39479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826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't-student-0-2.750'!$B$9:$B$19</c:f>
            </c:numRef>
          </c:xVal>
          <c:yVal>
            <c:numRef>
              <c:f>'t-student-0-2.750'!$F$9:$F$19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36130"/>
        <c:axId val="656441821"/>
      </c:scatterChart>
      <c:valAx>
        <c:axId val="88953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441821"/>
      </c:valAx>
      <c:valAx>
        <c:axId val="65644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536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0</xdr:row>
      <xdr:rowOff>104775</xdr:rowOff>
    </xdr:from>
    <xdr:ext cx="4962525" cy="2876550"/>
    <xdr:graphicFrame>
      <xdr:nvGraphicFramePr>
        <xdr:cNvPr id="9536271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19</xdr:row>
      <xdr:rowOff>47625</xdr:rowOff>
    </xdr:from>
    <xdr:ext cx="5591175" cy="942975"/>
    <xdr:pic>
      <xdr:nvPicPr>
        <xdr:cNvPr descr="simpson_rule.png"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3</xdr:row>
      <xdr:rowOff>104775</xdr:rowOff>
    </xdr:from>
    <xdr:ext cx="5048250" cy="2876550"/>
    <xdr:graphicFrame>
      <xdr:nvGraphicFramePr>
        <xdr:cNvPr id="4008127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38100</xdr:colOff>
      <xdr:row>19</xdr:row>
      <xdr:rowOff>57150</xdr:rowOff>
    </xdr:from>
    <xdr:ext cx="7543800" cy="1285875"/>
    <xdr:pic>
      <xdr:nvPicPr>
        <xdr:cNvPr descr="simpson_rule.png"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19050</xdr:rowOff>
    </xdr:from>
    <xdr:ext cx="4962525" cy="3276600"/>
    <xdr:graphicFrame>
      <xdr:nvGraphicFramePr>
        <xdr:cNvPr id="6175635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352425</xdr:colOff>
      <xdr:row>26</xdr:row>
      <xdr:rowOff>38100</xdr:rowOff>
    </xdr:from>
    <xdr:ext cx="5276850" cy="3714750"/>
    <xdr:graphicFrame>
      <xdr:nvGraphicFramePr>
        <xdr:cNvPr id="102564231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4</xdr:row>
      <xdr:rowOff>9525</xdr:rowOff>
    </xdr:from>
    <xdr:ext cx="3571875" cy="2533650"/>
    <xdr:graphicFrame>
      <xdr:nvGraphicFramePr>
        <xdr:cNvPr id="163093580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>
      <xdr:nvGraphicFramePr>
        <xdr:cNvPr id="79501126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descr="distribucionT.png"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4</xdr:row>
      <xdr:rowOff>9525</xdr:rowOff>
    </xdr:from>
    <xdr:ext cx="3571875" cy="2533650"/>
    <xdr:graphicFrame>
      <xdr:nvGraphicFramePr>
        <xdr:cNvPr id="90561887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>
      <xdr:nvGraphicFramePr>
        <xdr:cNvPr id="163255320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descr="distribucionT.png"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4</xdr:row>
      <xdr:rowOff>9525</xdr:rowOff>
    </xdr:from>
    <xdr:ext cx="3571875" cy="2533650"/>
    <xdr:graphicFrame>
      <xdr:nvGraphicFramePr>
        <xdr:cNvPr id="54948996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>
      <xdr:nvGraphicFramePr>
        <xdr:cNvPr id="113672659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descr="distribucionT.png"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26" width="10.56"/>
  </cols>
  <sheetData>
    <row r="1">
      <c r="A1" s="1" t="s">
        <v>0</v>
      </c>
      <c r="B1" s="2" t="s">
        <v>1</v>
      </c>
      <c r="C1" s="2">
        <v>0.0</v>
      </c>
    </row>
    <row r="2">
      <c r="A2" s="1" t="s">
        <v>2</v>
      </c>
      <c r="B2" s="2" t="s">
        <v>3</v>
      </c>
      <c r="C2" s="2">
        <v>4.0</v>
      </c>
    </row>
    <row r="3">
      <c r="B3" s="2" t="s">
        <v>4</v>
      </c>
      <c r="C3" s="3">
        <v>4.0</v>
      </c>
    </row>
    <row r="5">
      <c r="A5" s="1" t="s">
        <v>5</v>
      </c>
      <c r="B5" s="4" t="s">
        <v>6</v>
      </c>
      <c r="C5" s="5">
        <f>(C2-C1)/C3</f>
        <v>1</v>
      </c>
      <c r="E5" s="1" t="s">
        <v>7</v>
      </c>
      <c r="F5" s="1">
        <f>(C2-C1)/(3*C3)</f>
        <v>0.3333333333</v>
      </c>
    </row>
    <row r="7">
      <c r="B7" s="6" t="s">
        <v>8</v>
      </c>
      <c r="C7" s="6" t="s">
        <v>9</v>
      </c>
    </row>
    <row r="8">
      <c r="B8" s="6"/>
      <c r="C8" s="6"/>
      <c r="D8" s="1" t="s">
        <v>10</v>
      </c>
      <c r="E8" s="1" t="s">
        <v>11</v>
      </c>
    </row>
    <row r="9">
      <c r="B9" s="7">
        <v>0.0</v>
      </c>
      <c r="C9" s="8">
        <f t="shared" ref="C9:C13" si="1">2*B9</f>
        <v>0</v>
      </c>
      <c r="D9" s="9">
        <v>1.0</v>
      </c>
      <c r="E9" s="9">
        <f t="shared" ref="E9:E13" si="2">C9*D9</f>
        <v>0</v>
      </c>
      <c r="F9" s="1">
        <f t="shared" ref="F9:F13" si="3">E9*$F$5</f>
        <v>0</v>
      </c>
    </row>
    <row r="10">
      <c r="B10" s="6">
        <f t="shared" ref="B10:B13" si="4">B9+$C$5</f>
        <v>1</v>
      </c>
      <c r="C10" s="6">
        <f t="shared" si="1"/>
        <v>2</v>
      </c>
      <c r="D10" s="1">
        <v>4.0</v>
      </c>
      <c r="E10" s="9">
        <f t="shared" si="2"/>
        <v>8</v>
      </c>
      <c r="F10" s="1">
        <f t="shared" si="3"/>
        <v>2.666666667</v>
      </c>
    </row>
    <row r="11">
      <c r="B11" s="6">
        <f t="shared" si="4"/>
        <v>2</v>
      </c>
      <c r="C11" s="6">
        <f t="shared" si="1"/>
        <v>4</v>
      </c>
      <c r="D11" s="1">
        <v>2.0</v>
      </c>
      <c r="E11" s="9">
        <f t="shared" si="2"/>
        <v>8</v>
      </c>
      <c r="F11" s="1">
        <f t="shared" si="3"/>
        <v>2.666666667</v>
      </c>
    </row>
    <row r="12">
      <c r="B12" s="6">
        <f t="shared" si="4"/>
        <v>3</v>
      </c>
      <c r="C12" s="6">
        <f t="shared" si="1"/>
        <v>6</v>
      </c>
      <c r="D12" s="1">
        <v>4.0</v>
      </c>
      <c r="E12" s="9">
        <f t="shared" si="2"/>
        <v>24</v>
      </c>
      <c r="F12" s="1">
        <f t="shared" si="3"/>
        <v>8</v>
      </c>
    </row>
    <row r="13">
      <c r="B13" s="6">
        <f t="shared" si="4"/>
        <v>4</v>
      </c>
      <c r="C13" s="6">
        <f t="shared" si="1"/>
        <v>8</v>
      </c>
      <c r="D13" s="9">
        <v>1.0</v>
      </c>
      <c r="E13" s="9">
        <f t="shared" si="2"/>
        <v>8</v>
      </c>
      <c r="F13" s="1">
        <f t="shared" si="3"/>
        <v>2.666666667</v>
      </c>
    </row>
    <row r="14">
      <c r="C14" s="1" t="s">
        <v>12</v>
      </c>
    </row>
    <row r="15">
      <c r="D15" s="1" t="s">
        <v>13</v>
      </c>
      <c r="E15" s="9">
        <f t="shared" ref="E15:F15" si="5">SUM(E9:E13)</f>
        <v>48</v>
      </c>
      <c r="F15" s="1">
        <f t="shared" si="5"/>
        <v>16</v>
      </c>
    </row>
    <row r="16">
      <c r="D16" s="1" t="s">
        <v>12</v>
      </c>
      <c r="E16" s="1" t="s">
        <v>14</v>
      </c>
      <c r="F16" s="1" t="s">
        <v>12</v>
      </c>
    </row>
    <row r="17">
      <c r="C17" s="1" t="s">
        <v>15</v>
      </c>
      <c r="D17" s="1" t="s">
        <v>16</v>
      </c>
      <c r="E17" s="1" t="s">
        <v>17</v>
      </c>
      <c r="F17" s="1">
        <v>16.0</v>
      </c>
      <c r="G17" s="1">
        <v>4.0</v>
      </c>
    </row>
    <row r="18">
      <c r="F18" s="1">
        <v>0.0</v>
      </c>
      <c r="G18" s="1">
        <v>0.0</v>
      </c>
    </row>
    <row r="19">
      <c r="F19" s="10">
        <f>F17-F18</f>
        <v>16</v>
      </c>
    </row>
    <row r="20">
      <c r="F20" s="1" t="s">
        <v>12</v>
      </c>
    </row>
    <row r="21" ht="15.75" customHeight="1">
      <c r="F21" s="1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4" width="10.56"/>
    <col customWidth="1" min="5" max="5" width="17.44"/>
    <col customWidth="1" min="6" max="26" width="10.56"/>
  </cols>
  <sheetData>
    <row r="1">
      <c r="A1" s="1" t="s">
        <v>18</v>
      </c>
      <c r="B1" s="1" t="s">
        <v>1</v>
      </c>
      <c r="C1" s="1">
        <v>0.0</v>
      </c>
    </row>
    <row r="2">
      <c r="A2" s="1" t="s">
        <v>19</v>
      </c>
      <c r="B2" s="9" t="s">
        <v>3</v>
      </c>
      <c r="C2" s="9">
        <v>1.0</v>
      </c>
    </row>
    <row r="3">
      <c r="B3" s="9" t="s">
        <v>4</v>
      </c>
      <c r="C3" s="9">
        <v>4.0</v>
      </c>
    </row>
    <row r="5">
      <c r="B5" s="11" t="s">
        <v>6</v>
      </c>
      <c r="C5" s="1">
        <f>(C2-C1)/C3</f>
        <v>0.25</v>
      </c>
      <c r="E5" s="1" t="s">
        <v>20</v>
      </c>
      <c r="F5" s="1">
        <f>(C2-C1)/(3*C3)</f>
        <v>0.08333333333</v>
      </c>
    </row>
    <row r="6">
      <c r="E6" s="1" t="s">
        <v>12</v>
      </c>
      <c r="F6" s="1" t="s">
        <v>12</v>
      </c>
    </row>
    <row r="7">
      <c r="B7" s="6" t="s">
        <v>8</v>
      </c>
      <c r="C7" s="6" t="s">
        <v>21</v>
      </c>
      <c r="D7" s="1" t="s">
        <v>10</v>
      </c>
      <c r="E7" s="1" t="s">
        <v>22</v>
      </c>
    </row>
    <row r="8">
      <c r="B8" s="6"/>
      <c r="C8" s="6"/>
    </row>
    <row r="9">
      <c r="B9" s="6">
        <v>0.0</v>
      </c>
      <c r="C9" s="6">
        <f t="shared" ref="C9:C13" si="1">B9^2</f>
        <v>0</v>
      </c>
      <c r="D9" s="9">
        <v>1.0</v>
      </c>
      <c r="E9" s="9">
        <f t="shared" ref="E9:E13" si="2">D9*C9</f>
        <v>0</v>
      </c>
      <c r="F9" s="1">
        <f t="shared" ref="F9:F13" si="3">E9*$F$5</f>
        <v>0</v>
      </c>
    </row>
    <row r="10">
      <c r="B10" s="6">
        <f t="shared" ref="B10:B13" si="4">B9+$C$5</f>
        <v>0.25</v>
      </c>
      <c r="C10" s="6">
        <f t="shared" si="1"/>
        <v>0.0625</v>
      </c>
      <c r="D10" s="1">
        <v>4.0</v>
      </c>
      <c r="E10" s="9">
        <f t="shared" si="2"/>
        <v>0.25</v>
      </c>
      <c r="F10" s="1">
        <f t="shared" si="3"/>
        <v>0.02083333333</v>
      </c>
    </row>
    <row r="11">
      <c r="B11" s="6">
        <f t="shared" si="4"/>
        <v>0.5</v>
      </c>
      <c r="C11" s="6">
        <f t="shared" si="1"/>
        <v>0.25</v>
      </c>
      <c r="D11" s="1">
        <v>2.0</v>
      </c>
      <c r="E11" s="9">
        <f t="shared" si="2"/>
        <v>0.5</v>
      </c>
      <c r="F11" s="1">
        <f t="shared" si="3"/>
        <v>0.04166666667</v>
      </c>
    </row>
    <row r="12">
      <c r="B12" s="6">
        <f t="shared" si="4"/>
        <v>0.75</v>
      </c>
      <c r="C12" s="6">
        <f t="shared" si="1"/>
        <v>0.5625</v>
      </c>
      <c r="D12" s="1">
        <v>4.0</v>
      </c>
      <c r="E12" s="9">
        <f t="shared" si="2"/>
        <v>2.25</v>
      </c>
      <c r="F12" s="1">
        <f t="shared" si="3"/>
        <v>0.1875</v>
      </c>
    </row>
    <row r="13">
      <c r="B13" s="6">
        <f t="shared" si="4"/>
        <v>1</v>
      </c>
      <c r="C13" s="6">
        <f t="shared" si="1"/>
        <v>1</v>
      </c>
      <c r="D13" s="2">
        <v>1.0</v>
      </c>
      <c r="E13" s="9">
        <f t="shared" si="2"/>
        <v>1</v>
      </c>
      <c r="F13" s="1">
        <f t="shared" si="3"/>
        <v>0.08333333333</v>
      </c>
    </row>
    <row r="15">
      <c r="D15" s="1" t="s">
        <v>13</v>
      </c>
      <c r="E15" s="9">
        <f t="shared" ref="E15:F15" si="5">SUM(E9:E13)</f>
        <v>4</v>
      </c>
      <c r="F15" s="10">
        <f t="shared" si="5"/>
        <v>0.3333333333</v>
      </c>
    </row>
    <row r="16">
      <c r="D16" s="1" t="s">
        <v>14</v>
      </c>
      <c r="E16" s="1" t="s">
        <v>23</v>
      </c>
      <c r="F16" s="1" t="s">
        <v>12</v>
      </c>
    </row>
    <row r="17">
      <c r="D17" s="1" t="s">
        <v>24</v>
      </c>
      <c r="E17" s="1">
        <v>1.0</v>
      </c>
      <c r="F17" s="12" t="s">
        <v>25</v>
      </c>
    </row>
    <row r="18">
      <c r="D18" s="1" t="s">
        <v>12</v>
      </c>
      <c r="E18" s="1" t="s">
        <v>12</v>
      </c>
      <c r="F18" s="13" t="s">
        <v>12</v>
      </c>
    </row>
    <row r="19">
      <c r="F19" s="10">
        <f>1/3</f>
        <v>0.3333333333</v>
      </c>
    </row>
    <row r="20">
      <c r="F20" s="1" t="s">
        <v>12</v>
      </c>
    </row>
    <row r="21" ht="15.75" customHeight="1">
      <c r="F21" s="1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5" width="10.56"/>
    <col customWidth="1" min="6" max="6" width="15.33"/>
    <col customWidth="1" min="7" max="26" width="10.56"/>
  </cols>
  <sheetData>
    <row r="1">
      <c r="A1" s="1" t="s">
        <v>18</v>
      </c>
      <c r="B1" s="1" t="s">
        <v>1</v>
      </c>
      <c r="C1" s="1">
        <v>1.0</v>
      </c>
    </row>
    <row r="2">
      <c r="A2" s="1" t="s">
        <v>19</v>
      </c>
      <c r="B2" s="9" t="s">
        <v>3</v>
      </c>
      <c r="C2" s="9">
        <v>4.0</v>
      </c>
    </row>
    <row r="3">
      <c r="B3" s="9" t="s">
        <v>4</v>
      </c>
      <c r="C3" s="14">
        <v>6.0</v>
      </c>
      <c r="F3" s="1" t="s">
        <v>12</v>
      </c>
    </row>
    <row r="5">
      <c r="B5" s="1" t="s">
        <v>26</v>
      </c>
      <c r="C5" s="1">
        <f>(C2-C1)/C3</f>
        <v>0.5</v>
      </c>
      <c r="E5" s="1" t="s">
        <v>20</v>
      </c>
      <c r="F5" s="1">
        <f>(C2-C1)/(3*C3)</f>
        <v>0.1666666667</v>
      </c>
    </row>
    <row r="6">
      <c r="E6" s="1" t="s">
        <v>12</v>
      </c>
      <c r="F6" s="1" t="s">
        <v>12</v>
      </c>
    </row>
    <row r="7">
      <c r="B7" s="1" t="s">
        <v>8</v>
      </c>
      <c r="C7" s="1" t="s">
        <v>27</v>
      </c>
    </row>
    <row r="8">
      <c r="D8" s="1" t="s">
        <v>28</v>
      </c>
      <c r="E8" s="1" t="s">
        <v>29</v>
      </c>
    </row>
    <row r="9">
      <c r="B9" s="1">
        <v>1.0</v>
      </c>
      <c r="C9" s="1">
        <f t="shared" ref="C9:C15" si="1">1/B9</f>
        <v>1</v>
      </c>
      <c r="D9" s="9">
        <v>1.0</v>
      </c>
      <c r="E9" s="9">
        <f t="shared" ref="E9:E15" si="2">D9*C9</f>
        <v>1</v>
      </c>
      <c r="F9" s="1">
        <f t="shared" ref="F9:F15" si="3">D9*C9*$F$5</f>
        <v>0.1666666667</v>
      </c>
    </row>
    <row r="10">
      <c r="B10" s="1">
        <f t="shared" ref="B10:B15" si="4">B9+$C$5</f>
        <v>1.5</v>
      </c>
      <c r="C10" s="1">
        <f t="shared" si="1"/>
        <v>0.6666666667</v>
      </c>
      <c r="D10" s="1">
        <v>4.0</v>
      </c>
      <c r="E10" s="9">
        <f t="shared" si="2"/>
        <v>2.666666667</v>
      </c>
      <c r="F10" s="1">
        <f t="shared" si="3"/>
        <v>0.4444444444</v>
      </c>
    </row>
    <row r="11">
      <c r="B11" s="1">
        <f t="shared" si="4"/>
        <v>2</v>
      </c>
      <c r="C11" s="1">
        <f t="shared" si="1"/>
        <v>0.5</v>
      </c>
      <c r="D11" s="1">
        <v>2.0</v>
      </c>
      <c r="E11" s="9">
        <f t="shared" si="2"/>
        <v>1</v>
      </c>
      <c r="F11" s="1">
        <f t="shared" si="3"/>
        <v>0.1666666667</v>
      </c>
    </row>
    <row r="12">
      <c r="B12" s="1">
        <f t="shared" si="4"/>
        <v>2.5</v>
      </c>
      <c r="C12" s="1">
        <f t="shared" si="1"/>
        <v>0.4</v>
      </c>
      <c r="D12" s="1">
        <v>4.0</v>
      </c>
      <c r="E12" s="9">
        <f t="shared" si="2"/>
        <v>1.6</v>
      </c>
      <c r="F12" s="1">
        <f t="shared" si="3"/>
        <v>0.2666666667</v>
      </c>
    </row>
    <row r="13">
      <c r="B13" s="1">
        <f t="shared" si="4"/>
        <v>3</v>
      </c>
      <c r="C13" s="1">
        <f t="shared" si="1"/>
        <v>0.3333333333</v>
      </c>
      <c r="D13" s="1">
        <v>2.0</v>
      </c>
      <c r="E13" s="9">
        <f t="shared" si="2"/>
        <v>0.6666666667</v>
      </c>
      <c r="F13" s="1">
        <f t="shared" si="3"/>
        <v>0.1111111111</v>
      </c>
    </row>
    <row r="14">
      <c r="B14" s="1">
        <f t="shared" si="4"/>
        <v>3.5</v>
      </c>
      <c r="C14" s="1">
        <f t="shared" si="1"/>
        <v>0.2857142857</v>
      </c>
      <c r="D14" s="1">
        <v>4.0</v>
      </c>
      <c r="E14" s="9">
        <f t="shared" si="2"/>
        <v>1.142857143</v>
      </c>
      <c r="F14" s="1">
        <f t="shared" si="3"/>
        <v>0.1904761905</v>
      </c>
    </row>
    <row r="15">
      <c r="B15" s="1">
        <f t="shared" si="4"/>
        <v>4</v>
      </c>
      <c r="C15" s="1">
        <f t="shared" si="1"/>
        <v>0.25</v>
      </c>
      <c r="D15" s="3">
        <v>1.0</v>
      </c>
      <c r="E15" s="9">
        <f t="shared" si="2"/>
        <v>0.25</v>
      </c>
      <c r="F15" s="1">
        <f t="shared" si="3"/>
        <v>0.04166666667</v>
      </c>
    </row>
    <row r="16">
      <c r="F16" s="1" t="s">
        <v>12</v>
      </c>
    </row>
    <row r="17">
      <c r="D17" s="1" t="s">
        <v>13</v>
      </c>
      <c r="E17" s="9">
        <f>SUM(E9:E14)</f>
        <v>8.076190476</v>
      </c>
      <c r="F17" s="1">
        <f>SUM(F9:F15)</f>
        <v>1.387698413</v>
      </c>
    </row>
    <row r="18">
      <c r="D18" s="1" t="s">
        <v>30</v>
      </c>
      <c r="F18" s="1" t="s">
        <v>12</v>
      </c>
    </row>
    <row r="19">
      <c r="C19" s="1" t="s">
        <v>31</v>
      </c>
      <c r="D19" s="1" t="s">
        <v>32</v>
      </c>
    </row>
    <row r="20">
      <c r="D20" s="1">
        <v>4.0</v>
      </c>
      <c r="E20" s="1">
        <f>LN(4)</f>
        <v>1.386294361</v>
      </c>
      <c r="H20" s="6" t="s">
        <v>33</v>
      </c>
      <c r="I20" s="6"/>
      <c r="J20" s="6"/>
      <c r="K20" s="15" t="s">
        <v>34</v>
      </c>
      <c r="L20" s="6"/>
    </row>
    <row r="21" ht="15.75" customHeight="1">
      <c r="H21" s="6">
        <v>1.0</v>
      </c>
      <c r="I21" s="6">
        <f>F17</f>
        <v>1.387698413</v>
      </c>
      <c r="J21" s="6"/>
      <c r="K21" s="15">
        <v>0.001</v>
      </c>
      <c r="L21" s="6">
        <f>ABS(I22-I21)</f>
        <v>0.00128991379</v>
      </c>
    </row>
    <row r="22" ht="15.75" customHeight="1">
      <c r="F22" s="1" t="s">
        <v>12</v>
      </c>
      <c r="H22" s="6">
        <v>2.0</v>
      </c>
      <c r="I22" s="6">
        <f>F45</f>
        <v>1.386408499</v>
      </c>
      <c r="J22" s="6"/>
      <c r="K22" s="6"/>
      <c r="L22" s="6"/>
    </row>
    <row r="23" ht="15.75" customHeight="1">
      <c r="B23" s="1" t="s">
        <v>1</v>
      </c>
      <c r="C23" s="1">
        <v>1.0</v>
      </c>
      <c r="H23" s="1">
        <v>3.0</v>
      </c>
    </row>
    <row r="24" ht="15.75" customHeight="1">
      <c r="B24" s="9" t="s">
        <v>3</v>
      </c>
      <c r="C24" s="9">
        <v>4.0</v>
      </c>
    </row>
    <row r="25" ht="15.75" customHeight="1">
      <c r="B25" s="9" t="s">
        <v>4</v>
      </c>
      <c r="C25" s="14">
        <v>12.0</v>
      </c>
      <c r="F25" s="1" t="s">
        <v>12</v>
      </c>
    </row>
    <row r="26" ht="15.75" customHeight="1"/>
    <row r="27" ht="15.75" customHeight="1">
      <c r="B27" s="1" t="s">
        <v>26</v>
      </c>
      <c r="C27" s="1">
        <f>(C24-C23)/C25</f>
        <v>0.25</v>
      </c>
      <c r="E27" s="1" t="s">
        <v>20</v>
      </c>
      <c r="F27" s="1">
        <f>(C24-C23)/(3*C25)</f>
        <v>0.08333333333</v>
      </c>
    </row>
    <row r="28" ht="15.75" customHeight="1">
      <c r="E28" s="1" t="s">
        <v>12</v>
      </c>
      <c r="F28" s="1" t="s">
        <v>12</v>
      </c>
    </row>
    <row r="29" ht="15.75" customHeight="1">
      <c r="B29" s="1" t="s">
        <v>8</v>
      </c>
      <c r="C29" s="1" t="s">
        <v>27</v>
      </c>
    </row>
    <row r="30" ht="15.75" customHeight="1"/>
    <row r="31" ht="15.75" customHeight="1">
      <c r="A31" s="1" t="s">
        <v>35</v>
      </c>
      <c r="B31" s="1">
        <v>1.0</v>
      </c>
      <c r="C31" s="1">
        <f t="shared" ref="C31:C43" si="5">1/B31</f>
        <v>1</v>
      </c>
      <c r="D31" s="9">
        <v>1.0</v>
      </c>
      <c r="E31" s="9">
        <f t="shared" ref="E31:E43" si="6">D31*C31</f>
        <v>1</v>
      </c>
      <c r="F31" s="1">
        <f t="shared" ref="F31:F43" si="7">D31*C31*$F$27</f>
        <v>0.08333333333</v>
      </c>
    </row>
    <row r="32" ht="15.75" customHeight="1">
      <c r="A32" s="1">
        <v>1.0</v>
      </c>
      <c r="B32" s="1">
        <f t="shared" ref="B32:B43" si="8">B31+$C$27</f>
        <v>1.25</v>
      </c>
      <c r="C32" s="1">
        <f t="shared" si="5"/>
        <v>0.8</v>
      </c>
      <c r="D32" s="9">
        <v>4.0</v>
      </c>
      <c r="E32" s="9">
        <f t="shared" si="6"/>
        <v>3.2</v>
      </c>
      <c r="F32" s="1">
        <f t="shared" si="7"/>
        <v>0.2666666667</v>
      </c>
    </row>
    <row r="33" ht="15.75" customHeight="1">
      <c r="A33" s="1">
        <f t="shared" ref="A33:A43" si="9">A32+1</f>
        <v>2</v>
      </c>
      <c r="B33" s="1">
        <f t="shared" si="8"/>
        <v>1.5</v>
      </c>
      <c r="C33" s="1">
        <f t="shared" si="5"/>
        <v>0.6666666667</v>
      </c>
      <c r="D33" s="9">
        <v>2.0</v>
      </c>
      <c r="E33" s="9">
        <f t="shared" si="6"/>
        <v>1.333333333</v>
      </c>
      <c r="F33" s="1">
        <f t="shared" si="7"/>
        <v>0.1111111111</v>
      </c>
    </row>
    <row r="34" ht="15.75" customHeight="1">
      <c r="A34" s="1">
        <f t="shared" si="9"/>
        <v>3</v>
      </c>
      <c r="B34" s="1">
        <f t="shared" si="8"/>
        <v>1.75</v>
      </c>
      <c r="C34" s="1">
        <f t="shared" si="5"/>
        <v>0.5714285714</v>
      </c>
      <c r="D34" s="9">
        <v>4.0</v>
      </c>
      <c r="E34" s="9">
        <f t="shared" si="6"/>
        <v>2.285714286</v>
      </c>
      <c r="F34" s="1">
        <f t="shared" si="7"/>
        <v>0.1904761905</v>
      </c>
    </row>
    <row r="35" ht="15.75" customHeight="1">
      <c r="A35" s="1">
        <f t="shared" si="9"/>
        <v>4</v>
      </c>
      <c r="B35" s="1">
        <f t="shared" si="8"/>
        <v>2</v>
      </c>
      <c r="C35" s="1">
        <f t="shared" si="5"/>
        <v>0.5</v>
      </c>
      <c r="D35" s="9">
        <v>2.0</v>
      </c>
      <c r="E35" s="9">
        <f t="shared" si="6"/>
        <v>1</v>
      </c>
      <c r="F35" s="1">
        <f t="shared" si="7"/>
        <v>0.08333333333</v>
      </c>
    </row>
    <row r="36" ht="15.75" customHeight="1">
      <c r="A36" s="1">
        <f t="shared" si="9"/>
        <v>5</v>
      </c>
      <c r="B36" s="1">
        <f t="shared" si="8"/>
        <v>2.25</v>
      </c>
      <c r="C36" s="1">
        <f t="shared" si="5"/>
        <v>0.4444444444</v>
      </c>
      <c r="D36" s="9">
        <v>4.0</v>
      </c>
      <c r="E36" s="9">
        <f t="shared" si="6"/>
        <v>1.777777778</v>
      </c>
      <c r="F36" s="1">
        <f t="shared" si="7"/>
        <v>0.1481481481</v>
      </c>
    </row>
    <row r="37" ht="15.75" customHeight="1">
      <c r="A37" s="1">
        <f t="shared" si="9"/>
        <v>6</v>
      </c>
      <c r="B37" s="1">
        <f t="shared" si="8"/>
        <v>2.5</v>
      </c>
      <c r="C37" s="1">
        <f t="shared" si="5"/>
        <v>0.4</v>
      </c>
      <c r="D37" s="9">
        <v>2.0</v>
      </c>
      <c r="E37" s="9">
        <f t="shared" si="6"/>
        <v>0.8</v>
      </c>
      <c r="F37" s="1">
        <f t="shared" si="7"/>
        <v>0.06666666667</v>
      </c>
    </row>
    <row r="38" ht="15.75" customHeight="1">
      <c r="A38" s="1">
        <f t="shared" si="9"/>
        <v>7</v>
      </c>
      <c r="B38" s="1">
        <f t="shared" si="8"/>
        <v>2.75</v>
      </c>
      <c r="C38" s="1">
        <f t="shared" si="5"/>
        <v>0.3636363636</v>
      </c>
      <c r="D38" s="1">
        <v>4.0</v>
      </c>
      <c r="E38" s="9">
        <f t="shared" si="6"/>
        <v>1.454545455</v>
      </c>
      <c r="F38" s="1">
        <f t="shared" si="7"/>
        <v>0.1212121212</v>
      </c>
    </row>
    <row r="39" ht="15.75" customHeight="1">
      <c r="A39" s="1">
        <f t="shared" si="9"/>
        <v>8</v>
      </c>
      <c r="B39" s="1">
        <f t="shared" si="8"/>
        <v>3</v>
      </c>
      <c r="C39" s="1">
        <f t="shared" si="5"/>
        <v>0.3333333333</v>
      </c>
      <c r="D39" s="1">
        <v>2.0</v>
      </c>
      <c r="E39" s="9">
        <f t="shared" si="6"/>
        <v>0.6666666667</v>
      </c>
      <c r="F39" s="1">
        <f t="shared" si="7"/>
        <v>0.05555555556</v>
      </c>
    </row>
    <row r="40" ht="15.75" customHeight="1">
      <c r="A40" s="1">
        <f t="shared" si="9"/>
        <v>9</v>
      </c>
      <c r="B40" s="1">
        <f t="shared" si="8"/>
        <v>3.25</v>
      </c>
      <c r="C40" s="1">
        <f t="shared" si="5"/>
        <v>0.3076923077</v>
      </c>
      <c r="D40" s="1">
        <v>4.0</v>
      </c>
      <c r="E40" s="9">
        <f t="shared" si="6"/>
        <v>1.230769231</v>
      </c>
      <c r="F40" s="1">
        <f t="shared" si="7"/>
        <v>0.1025641026</v>
      </c>
    </row>
    <row r="41" ht="15.75" customHeight="1">
      <c r="A41" s="1">
        <f t="shared" si="9"/>
        <v>10</v>
      </c>
      <c r="B41" s="1">
        <f t="shared" si="8"/>
        <v>3.5</v>
      </c>
      <c r="C41" s="1">
        <f t="shared" si="5"/>
        <v>0.2857142857</v>
      </c>
      <c r="D41" s="1">
        <v>2.0</v>
      </c>
      <c r="E41" s="9">
        <f t="shared" si="6"/>
        <v>0.5714285714</v>
      </c>
      <c r="F41" s="1">
        <f t="shared" si="7"/>
        <v>0.04761904762</v>
      </c>
    </row>
    <row r="42" ht="15.75" customHeight="1">
      <c r="A42" s="1">
        <f t="shared" si="9"/>
        <v>11</v>
      </c>
      <c r="B42" s="1">
        <f t="shared" si="8"/>
        <v>3.75</v>
      </c>
      <c r="C42" s="1">
        <f t="shared" si="5"/>
        <v>0.2666666667</v>
      </c>
      <c r="D42" s="1">
        <v>4.0</v>
      </c>
      <c r="E42" s="9">
        <f t="shared" si="6"/>
        <v>1.066666667</v>
      </c>
      <c r="F42" s="1">
        <f t="shared" si="7"/>
        <v>0.08888888889</v>
      </c>
    </row>
    <row r="43" ht="15.75" customHeight="1">
      <c r="A43" s="1">
        <f t="shared" si="9"/>
        <v>12</v>
      </c>
      <c r="B43" s="1">
        <f t="shared" si="8"/>
        <v>4</v>
      </c>
      <c r="C43" s="1">
        <f t="shared" si="5"/>
        <v>0.25</v>
      </c>
      <c r="D43" s="2">
        <v>1.0</v>
      </c>
      <c r="E43" s="9">
        <f t="shared" si="6"/>
        <v>0.25</v>
      </c>
      <c r="F43" s="1">
        <f t="shared" si="7"/>
        <v>0.02083333333</v>
      </c>
    </row>
    <row r="44" ht="15.75" customHeight="1">
      <c r="F44" s="1" t="s">
        <v>12</v>
      </c>
    </row>
    <row r="45" ht="15.75" customHeight="1">
      <c r="D45" s="1" t="s">
        <v>13</v>
      </c>
      <c r="E45" s="9">
        <f>SUM(E31:E42)</f>
        <v>16.38690199</v>
      </c>
      <c r="F45" s="1">
        <f>SUM(F31:F43)</f>
        <v>1.386408499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3" width="7.44"/>
    <col customWidth="1" min="4" max="4" width="8.44"/>
    <col customWidth="1" min="5" max="5" width="18.44"/>
    <col customWidth="1" min="6" max="6" width="16.67"/>
    <col customWidth="1" min="7" max="7" width="10.56"/>
    <col customWidth="1" min="8" max="8" width="23.78"/>
    <col customWidth="1" min="9" max="9" width="19.78"/>
    <col customWidth="1" min="10" max="26" width="10.56"/>
  </cols>
  <sheetData>
    <row r="1">
      <c r="A1" s="1" t="s">
        <v>18</v>
      </c>
      <c r="B1" s="1" t="s">
        <v>1</v>
      </c>
      <c r="C1" s="1">
        <v>0.0</v>
      </c>
    </row>
    <row r="2">
      <c r="A2" s="1" t="s">
        <v>19</v>
      </c>
      <c r="B2" s="9" t="s">
        <v>8</v>
      </c>
      <c r="C2" s="9">
        <v>1.1</v>
      </c>
      <c r="D2" s="9"/>
      <c r="E2" s="9"/>
      <c r="F2" s="9"/>
    </row>
    <row r="3">
      <c r="B3" s="9" t="s">
        <v>4</v>
      </c>
      <c r="C3" s="9">
        <v>10.0</v>
      </c>
      <c r="D3" s="9"/>
      <c r="E3" s="9"/>
      <c r="F3" s="9"/>
    </row>
    <row r="4">
      <c r="B4" s="1" t="s">
        <v>36</v>
      </c>
      <c r="C4" s="1">
        <v>9.0</v>
      </c>
    </row>
    <row r="5">
      <c r="B5" s="1" t="s">
        <v>26</v>
      </c>
      <c r="C5" s="1">
        <f>(C2-C1)/(C3)</f>
        <v>0.11</v>
      </c>
      <c r="D5" s="16" t="s">
        <v>20</v>
      </c>
      <c r="E5" s="1">
        <f>(C2-C1)/(3*C3)</f>
        <v>0.03666666667</v>
      </c>
    </row>
    <row r="6">
      <c r="D6" s="1">
        <f>EXP(GAMMALN(5))</f>
        <v>24</v>
      </c>
    </row>
    <row r="7">
      <c r="B7" s="1" t="s">
        <v>8</v>
      </c>
      <c r="C7" s="1" t="s">
        <v>37</v>
      </c>
    </row>
    <row r="8">
      <c r="C8" s="2" t="s">
        <v>38</v>
      </c>
      <c r="D8" s="2" t="s">
        <v>39</v>
      </c>
      <c r="E8" s="2" t="s">
        <v>40</v>
      </c>
      <c r="F8" s="17" t="s">
        <v>41</v>
      </c>
      <c r="G8" s="2" t="s">
        <v>28</v>
      </c>
      <c r="H8" s="2" t="s">
        <v>42</v>
      </c>
    </row>
    <row r="9">
      <c r="A9" s="1">
        <v>0.0</v>
      </c>
      <c r="B9" s="1">
        <v>0.0</v>
      </c>
      <c r="C9" s="2">
        <f t="shared" ref="C9:C19" si="1">1+(B9^2/$C$4)</f>
        <v>1</v>
      </c>
      <c r="D9" s="2">
        <f t="shared" ref="D9:D19" si="2">C9^((($C$4+1)/2)*-1)</f>
        <v>1</v>
      </c>
      <c r="E9" s="2">
        <f t="shared" ref="E9:E19" si="3">EXP(GAMMALN(($C$4+1)/2))/( (($C$4*PI())^0.5)*EXP(GAMMALN(($C$4/2))) )</f>
        <v>0.3880349089</v>
      </c>
      <c r="F9" s="17">
        <f t="shared" ref="F9:F19" si="4">D9*E9</f>
        <v>0.3880349089</v>
      </c>
      <c r="G9" s="9">
        <v>1.0</v>
      </c>
      <c r="H9" s="1">
        <f t="shared" ref="H9:H19" si="5">F9*G9*$E$5</f>
        <v>0.01422794666</v>
      </c>
    </row>
    <row r="10">
      <c r="A10" s="1">
        <f t="shared" ref="A10:A19" si="6">A9+1</f>
        <v>1</v>
      </c>
      <c r="B10" s="1">
        <f t="shared" ref="B10:B19" si="7">B9+$C$5</f>
        <v>0.11</v>
      </c>
      <c r="C10" s="2">
        <f t="shared" si="1"/>
        <v>1.001344444</v>
      </c>
      <c r="D10" s="2">
        <f t="shared" si="2"/>
        <v>0.9933048059</v>
      </c>
      <c r="E10" s="2">
        <f t="shared" si="3"/>
        <v>0.3880349089</v>
      </c>
      <c r="F10" s="17">
        <f t="shared" si="4"/>
        <v>0.3854369398</v>
      </c>
      <c r="G10" s="1">
        <v>4.0</v>
      </c>
      <c r="H10" s="1">
        <f t="shared" si="5"/>
        <v>0.05653075118</v>
      </c>
    </row>
    <row r="11">
      <c r="A11" s="1">
        <f t="shared" si="6"/>
        <v>2</v>
      </c>
      <c r="B11" s="1">
        <f t="shared" si="7"/>
        <v>0.22</v>
      </c>
      <c r="C11" s="2">
        <f t="shared" si="1"/>
        <v>1.005377778</v>
      </c>
      <c r="D11" s="2">
        <f t="shared" si="2"/>
        <v>0.973539533</v>
      </c>
      <c r="E11" s="2">
        <f t="shared" si="3"/>
        <v>0.3880349089</v>
      </c>
      <c r="F11" s="17">
        <f t="shared" si="4"/>
        <v>0.377767324</v>
      </c>
      <c r="G11" s="1">
        <v>2.0</v>
      </c>
      <c r="H11" s="1">
        <f t="shared" si="5"/>
        <v>0.02770293709</v>
      </c>
    </row>
    <row r="12">
      <c r="A12" s="1">
        <f t="shared" si="6"/>
        <v>3</v>
      </c>
      <c r="B12" s="1">
        <f t="shared" si="7"/>
        <v>0.33</v>
      </c>
      <c r="C12" s="2">
        <f t="shared" si="1"/>
        <v>1.0121</v>
      </c>
      <c r="D12" s="2">
        <f t="shared" si="2"/>
        <v>0.9416356138</v>
      </c>
      <c r="E12" s="2">
        <f t="shared" si="3"/>
        <v>0.3880349089</v>
      </c>
      <c r="F12" s="17">
        <f t="shared" si="4"/>
        <v>0.3653874896</v>
      </c>
      <c r="G12" s="1">
        <v>4.0</v>
      </c>
      <c r="H12" s="1">
        <f t="shared" si="5"/>
        <v>0.05359016514</v>
      </c>
    </row>
    <row r="13">
      <c r="A13" s="1">
        <f t="shared" si="6"/>
        <v>4</v>
      </c>
      <c r="B13" s="1">
        <f t="shared" si="7"/>
        <v>0.44</v>
      </c>
      <c r="C13" s="2">
        <f t="shared" si="1"/>
        <v>1.021511111</v>
      </c>
      <c r="D13" s="2">
        <f t="shared" si="2"/>
        <v>0.8990514082</v>
      </c>
      <c r="E13" s="2">
        <f t="shared" si="3"/>
        <v>0.3880349089</v>
      </c>
      <c r="F13" s="17">
        <f t="shared" si="4"/>
        <v>0.3488633313</v>
      </c>
      <c r="G13" s="1">
        <v>2.0</v>
      </c>
      <c r="H13" s="1">
        <f t="shared" si="5"/>
        <v>0.02558331096</v>
      </c>
    </row>
    <row r="14">
      <c r="A14" s="1">
        <f t="shared" si="6"/>
        <v>5</v>
      </c>
      <c r="B14" s="1">
        <f t="shared" si="7"/>
        <v>0.55</v>
      </c>
      <c r="C14" s="2">
        <f t="shared" si="1"/>
        <v>1.033611111</v>
      </c>
      <c r="D14" s="2">
        <f t="shared" si="2"/>
        <v>0.8476452911</v>
      </c>
      <c r="E14" s="2">
        <f t="shared" si="3"/>
        <v>0.3880349089</v>
      </c>
      <c r="F14" s="17">
        <f t="shared" si="4"/>
        <v>0.3289159633</v>
      </c>
      <c r="G14" s="1">
        <v>4.0</v>
      </c>
      <c r="H14" s="1">
        <f t="shared" si="5"/>
        <v>0.04824100795</v>
      </c>
    </row>
    <row r="15">
      <c r="A15" s="1">
        <f t="shared" si="6"/>
        <v>6</v>
      </c>
      <c r="B15" s="1">
        <f t="shared" si="7"/>
        <v>0.66</v>
      </c>
      <c r="C15" s="2">
        <f t="shared" si="1"/>
        <v>1.0484</v>
      </c>
      <c r="D15" s="2">
        <f t="shared" si="2"/>
        <v>0.7895232771</v>
      </c>
      <c r="E15" s="2">
        <f t="shared" si="3"/>
        <v>0.3880349089</v>
      </c>
      <c r="F15" s="17">
        <f t="shared" si="4"/>
        <v>0.3063625929</v>
      </c>
      <c r="G15" s="1">
        <v>2.0</v>
      </c>
      <c r="H15" s="1">
        <f t="shared" si="5"/>
        <v>0.02246659015</v>
      </c>
    </row>
    <row r="16">
      <c r="A16" s="1">
        <f t="shared" si="6"/>
        <v>7</v>
      </c>
      <c r="B16" s="1">
        <f t="shared" si="7"/>
        <v>0.77</v>
      </c>
      <c r="C16" s="2">
        <f t="shared" si="1"/>
        <v>1.065877778</v>
      </c>
      <c r="D16" s="2">
        <f t="shared" si="2"/>
        <v>0.7268804042</v>
      </c>
      <c r="E16" s="2">
        <f t="shared" si="3"/>
        <v>0.3880349089</v>
      </c>
      <c r="F16" s="17">
        <f t="shared" si="4"/>
        <v>0.2820549714</v>
      </c>
      <c r="G16" s="1">
        <v>4.0</v>
      </c>
      <c r="H16" s="1">
        <f t="shared" si="5"/>
        <v>0.04136806247</v>
      </c>
    </row>
    <row r="17">
      <c r="A17" s="1">
        <f t="shared" si="6"/>
        <v>8</v>
      </c>
      <c r="B17" s="1">
        <f t="shared" si="7"/>
        <v>0.88</v>
      </c>
      <c r="C17" s="2">
        <f t="shared" si="1"/>
        <v>1.086044444</v>
      </c>
      <c r="D17" s="2">
        <f t="shared" si="2"/>
        <v>0.661853711</v>
      </c>
      <c r="E17" s="2">
        <f t="shared" si="3"/>
        <v>0.3880349089</v>
      </c>
      <c r="F17" s="17">
        <f t="shared" si="4"/>
        <v>0.2568223444</v>
      </c>
      <c r="G17" s="1">
        <v>2.0</v>
      </c>
      <c r="H17" s="1">
        <f t="shared" si="5"/>
        <v>0.01883363859</v>
      </c>
    </row>
    <row r="18">
      <c r="A18" s="1">
        <f t="shared" si="6"/>
        <v>9</v>
      </c>
      <c r="B18" s="1">
        <f t="shared" si="7"/>
        <v>0.99</v>
      </c>
      <c r="C18" s="2">
        <f t="shared" si="1"/>
        <v>1.1089</v>
      </c>
      <c r="D18" s="2">
        <f t="shared" si="2"/>
        <v>0.596400615</v>
      </c>
      <c r="E18" s="2">
        <f t="shared" si="3"/>
        <v>0.3880349089</v>
      </c>
      <c r="F18" s="17">
        <f t="shared" si="4"/>
        <v>0.2314242583</v>
      </c>
      <c r="G18" s="1">
        <v>4.0</v>
      </c>
      <c r="H18" s="1">
        <f t="shared" si="5"/>
        <v>0.03394222455</v>
      </c>
    </row>
    <row r="19">
      <c r="A19" s="1">
        <f t="shared" si="6"/>
        <v>10</v>
      </c>
      <c r="B19" s="1">
        <f t="shared" si="7"/>
        <v>1.1</v>
      </c>
      <c r="C19" s="2">
        <f t="shared" si="1"/>
        <v>1.134444444</v>
      </c>
      <c r="D19" s="2">
        <f t="shared" si="2"/>
        <v>0.532210988</v>
      </c>
      <c r="E19" s="2">
        <f t="shared" si="3"/>
        <v>0.3880349089</v>
      </c>
      <c r="F19" s="17">
        <f t="shared" si="4"/>
        <v>0.2065164422</v>
      </c>
      <c r="G19" s="9">
        <v>1.0</v>
      </c>
      <c r="H19" s="1">
        <f t="shared" si="5"/>
        <v>0.007572269549</v>
      </c>
    </row>
    <row r="21" ht="15.75" customHeight="1">
      <c r="C21" s="18">
        <f t="shared" ref="C21:D21" si="8">SUM(C9:C19)</f>
        <v>11.51761111</v>
      </c>
      <c r="D21" s="2">
        <f t="shared" si="8"/>
        <v>8.962045647</v>
      </c>
      <c r="G21" s="1" t="s">
        <v>13</v>
      </c>
      <c r="H21" s="1">
        <f>SUM(H9:H19)</f>
        <v>0.3500589043</v>
      </c>
    </row>
    <row r="22" ht="15.75" customHeight="1">
      <c r="G22" s="1" t="s">
        <v>12</v>
      </c>
      <c r="H22" s="1" t="s">
        <v>12</v>
      </c>
    </row>
    <row r="23" ht="15.75" customHeight="1"/>
    <row r="24" ht="15.75" customHeight="1">
      <c r="G24" s="1" t="s">
        <v>34</v>
      </c>
      <c r="H24" s="1">
        <v>1.0E-5</v>
      </c>
    </row>
    <row r="25" ht="15.75" customHeight="1">
      <c r="G25" s="1" t="s">
        <v>43</v>
      </c>
      <c r="H25" s="1">
        <f>H21</f>
        <v>0.3500589043</v>
      </c>
      <c r="I25" s="19">
        <f>ABS(H26-H25)</f>
        <v>0.007403885618</v>
      </c>
    </row>
    <row r="26" ht="15.75" customHeight="1">
      <c r="G26" s="1" t="s">
        <v>44</v>
      </c>
      <c r="H26" s="1">
        <f>H58</f>
        <v>0.3574627899</v>
      </c>
    </row>
    <row r="27" ht="15.75" customHeight="1">
      <c r="H27" s="1" t="s">
        <v>12</v>
      </c>
    </row>
    <row r="28" ht="15.75" customHeight="1">
      <c r="B28" s="1" t="s">
        <v>1</v>
      </c>
      <c r="C28" s="1">
        <v>0.0</v>
      </c>
    </row>
    <row r="29" ht="15.75" customHeight="1">
      <c r="B29" s="9" t="s">
        <v>8</v>
      </c>
      <c r="C29" s="9">
        <v>1.1</v>
      </c>
      <c r="D29" s="9"/>
      <c r="E29" s="9"/>
      <c r="F29" s="9"/>
    </row>
    <row r="30" ht="15.75" customHeight="1">
      <c r="B30" s="9" t="s">
        <v>4</v>
      </c>
      <c r="C30" s="9">
        <v>20.0</v>
      </c>
      <c r="D30" s="9"/>
      <c r="E30" s="9"/>
      <c r="F30" s="9"/>
    </row>
    <row r="31" ht="15.75" customHeight="1">
      <c r="B31" s="1" t="s">
        <v>36</v>
      </c>
      <c r="C31" s="1">
        <v>19.0</v>
      </c>
    </row>
    <row r="32" ht="15.75" customHeight="1">
      <c r="B32" s="1" t="s">
        <v>26</v>
      </c>
      <c r="C32" s="1">
        <f>(C29-C28)/(C30)</f>
        <v>0.055</v>
      </c>
      <c r="D32" s="16" t="s">
        <v>20</v>
      </c>
      <c r="E32" s="1">
        <f>(C29-C28)/(3*C30)</f>
        <v>0.01833333333</v>
      </c>
    </row>
    <row r="33" ht="15.75" customHeight="1">
      <c r="D33" s="1">
        <f>EXP(GAMMALN(5))</f>
        <v>24</v>
      </c>
    </row>
    <row r="34" ht="15.75" customHeight="1">
      <c r="B34" s="1" t="s">
        <v>8</v>
      </c>
      <c r="C34" s="1" t="s">
        <v>37</v>
      </c>
    </row>
    <row r="35" ht="15.75" customHeight="1">
      <c r="C35" s="2" t="s">
        <v>38</v>
      </c>
      <c r="D35" s="2" t="s">
        <v>39</v>
      </c>
      <c r="E35" s="2" t="s">
        <v>40</v>
      </c>
      <c r="F35" s="17" t="s">
        <v>41</v>
      </c>
    </row>
    <row r="36" ht="15.75" customHeight="1">
      <c r="A36" s="1">
        <v>0.0</v>
      </c>
      <c r="B36" s="1">
        <v>0.0</v>
      </c>
      <c r="C36" s="2">
        <f t="shared" ref="C36:C56" si="9">1+(B36^2/$C$31)</f>
        <v>1</v>
      </c>
      <c r="D36" s="2">
        <f t="shared" ref="D36:D56" si="10">C36^((($C$31+1)/2)*-1)</f>
        <v>1</v>
      </c>
      <c r="E36" s="2">
        <f t="shared" ref="E36:E56" si="11">EXP(GAMMALN(($C$31+1)/2))/( (($C$31*PI())^0.5)*EXP(GAMMALN(($C$31/2))) )</f>
        <v>0.3937298073</v>
      </c>
      <c r="F36" s="17">
        <f t="shared" ref="F36:F56" si="12">D36*E36</f>
        <v>0.3937298073</v>
      </c>
      <c r="G36" s="9">
        <v>1.0</v>
      </c>
      <c r="H36" s="1">
        <f t="shared" ref="H36:H56" si="13">F36*G36*$E$32</f>
        <v>0.0072183798</v>
      </c>
    </row>
    <row r="37" ht="15.75" customHeight="1">
      <c r="A37" s="1">
        <f t="shared" ref="A37:A56" si="14">A36+1</f>
        <v>1</v>
      </c>
      <c r="B37" s="1">
        <f t="shared" ref="B37:B56" si="15">B36+$C$32</f>
        <v>0.055</v>
      </c>
      <c r="C37" s="2">
        <f t="shared" si="9"/>
        <v>1.000159211</v>
      </c>
      <c r="D37" s="2">
        <f t="shared" si="10"/>
        <v>0.998409288</v>
      </c>
      <c r="E37" s="2">
        <f t="shared" si="11"/>
        <v>0.3937298073</v>
      </c>
      <c r="F37" s="17">
        <f t="shared" si="12"/>
        <v>0.3931034966</v>
      </c>
      <c r="G37" s="1">
        <v>4.0</v>
      </c>
      <c r="H37" s="1">
        <f t="shared" si="13"/>
        <v>0.02882758975</v>
      </c>
    </row>
    <row r="38" ht="15.75" customHeight="1">
      <c r="A38" s="1">
        <f t="shared" si="14"/>
        <v>2</v>
      </c>
      <c r="B38" s="1">
        <f t="shared" si="15"/>
        <v>0.11</v>
      </c>
      <c r="C38" s="2">
        <f t="shared" si="9"/>
        <v>1.000636842</v>
      </c>
      <c r="D38" s="2">
        <f t="shared" si="10"/>
        <v>0.9936538285</v>
      </c>
      <c r="E38" s="2">
        <f t="shared" si="11"/>
        <v>0.3937298073</v>
      </c>
      <c r="F38" s="17">
        <f t="shared" si="12"/>
        <v>0.3912311304</v>
      </c>
      <c r="G38" s="1">
        <v>2.0</v>
      </c>
      <c r="H38" s="1">
        <f t="shared" si="13"/>
        <v>0.01434514145</v>
      </c>
    </row>
    <row r="39" ht="15.75" customHeight="1">
      <c r="A39" s="1">
        <f t="shared" si="14"/>
        <v>3</v>
      </c>
      <c r="B39" s="1">
        <f t="shared" si="15"/>
        <v>0.165</v>
      </c>
      <c r="C39" s="2">
        <f t="shared" si="9"/>
        <v>1.001432895</v>
      </c>
      <c r="D39" s="2">
        <f t="shared" si="10"/>
        <v>0.9857833337</v>
      </c>
      <c r="E39" s="2">
        <f t="shared" si="11"/>
        <v>0.3937298073</v>
      </c>
      <c r="F39" s="17">
        <f t="shared" si="12"/>
        <v>0.388132282</v>
      </c>
      <c r="G39" s="1">
        <v>4.0</v>
      </c>
      <c r="H39" s="1">
        <f t="shared" si="13"/>
        <v>0.02846303401</v>
      </c>
    </row>
    <row r="40" ht="15.75" customHeight="1">
      <c r="A40" s="1">
        <f t="shared" si="14"/>
        <v>4</v>
      </c>
      <c r="B40" s="1">
        <f t="shared" si="15"/>
        <v>0.22</v>
      </c>
      <c r="C40" s="2">
        <f t="shared" si="9"/>
        <v>1.002547368</v>
      </c>
      <c r="D40" s="2">
        <f t="shared" si="10"/>
        <v>0.9748796088</v>
      </c>
      <c r="E40" s="2">
        <f t="shared" si="11"/>
        <v>0.3937298073</v>
      </c>
      <c r="F40" s="17">
        <f t="shared" si="12"/>
        <v>0.3838391605</v>
      </c>
      <c r="G40" s="1">
        <v>2.0</v>
      </c>
      <c r="H40" s="1">
        <f t="shared" si="13"/>
        <v>0.01407410255</v>
      </c>
    </row>
    <row r="41" ht="15.75" customHeight="1">
      <c r="A41" s="1">
        <f t="shared" si="14"/>
        <v>5</v>
      </c>
      <c r="B41" s="1">
        <f t="shared" si="15"/>
        <v>0.275</v>
      </c>
      <c r="C41" s="2">
        <f t="shared" si="9"/>
        <v>1.003980263</v>
      </c>
      <c r="D41" s="2">
        <f t="shared" si="10"/>
        <v>0.9610550105</v>
      </c>
      <c r="E41" s="2">
        <f t="shared" si="11"/>
        <v>0.3937298073</v>
      </c>
      <c r="F41" s="17">
        <f t="shared" si="12"/>
        <v>0.3783960041</v>
      </c>
      <c r="G41" s="1">
        <v>4.0</v>
      </c>
      <c r="H41" s="1">
        <f t="shared" si="13"/>
        <v>0.0277490403</v>
      </c>
    </row>
    <row r="42" ht="15.75" customHeight="1">
      <c r="A42" s="1">
        <f t="shared" si="14"/>
        <v>6</v>
      </c>
      <c r="B42" s="1">
        <f t="shared" si="15"/>
        <v>0.33</v>
      </c>
      <c r="C42" s="2">
        <f t="shared" si="9"/>
        <v>1.005731579</v>
      </c>
      <c r="D42" s="2">
        <f t="shared" si="10"/>
        <v>0.9444503514</v>
      </c>
      <c r="E42" s="2">
        <f t="shared" si="11"/>
        <v>0.3937298073</v>
      </c>
      <c r="F42" s="17">
        <f t="shared" si="12"/>
        <v>0.3718582549</v>
      </c>
      <c r="G42" s="1">
        <v>2.0</v>
      </c>
      <c r="H42" s="1">
        <f t="shared" si="13"/>
        <v>0.01363480268</v>
      </c>
    </row>
    <row r="43" ht="15.75" customHeight="1">
      <c r="A43" s="1">
        <f t="shared" si="14"/>
        <v>7</v>
      </c>
      <c r="B43" s="1">
        <f t="shared" si="15"/>
        <v>0.385</v>
      </c>
      <c r="C43" s="2">
        <f t="shared" si="9"/>
        <v>1.007801316</v>
      </c>
      <c r="D43" s="2">
        <f t="shared" si="10"/>
        <v>0.9252323085</v>
      </c>
      <c r="E43" s="2">
        <f t="shared" si="11"/>
        <v>0.3937298073</v>
      </c>
      <c r="F43" s="17">
        <f t="shared" si="12"/>
        <v>0.3642915385</v>
      </c>
      <c r="G43" s="1">
        <v>4.0</v>
      </c>
      <c r="H43" s="1">
        <f t="shared" si="13"/>
        <v>0.02671471282</v>
      </c>
    </row>
    <row r="44" ht="15.75" customHeight="1">
      <c r="A44" s="1">
        <f t="shared" si="14"/>
        <v>8</v>
      </c>
      <c r="B44" s="1">
        <f t="shared" si="15"/>
        <v>0.44</v>
      </c>
      <c r="C44" s="2">
        <f t="shared" si="9"/>
        <v>1.010189474</v>
      </c>
      <c r="D44" s="2">
        <f t="shared" si="10"/>
        <v>0.9035904081</v>
      </c>
      <c r="E44" s="2">
        <f t="shared" si="11"/>
        <v>0.3937298073</v>
      </c>
      <c r="F44" s="17">
        <f t="shared" si="12"/>
        <v>0.3557704772</v>
      </c>
      <c r="G44" s="1">
        <v>2.0</v>
      </c>
      <c r="H44" s="1">
        <f t="shared" si="13"/>
        <v>0.0130449175</v>
      </c>
    </row>
    <row r="45" ht="15.75" customHeight="1">
      <c r="A45" s="1">
        <f t="shared" si="14"/>
        <v>9</v>
      </c>
      <c r="B45" s="1">
        <f t="shared" si="15"/>
        <v>0.495</v>
      </c>
      <c r="C45" s="2">
        <f t="shared" si="9"/>
        <v>1.012896053</v>
      </c>
      <c r="D45" s="2">
        <f t="shared" si="10"/>
        <v>0.8797336691</v>
      </c>
      <c r="E45" s="2">
        <f t="shared" si="11"/>
        <v>0.3937298073</v>
      </c>
      <c r="F45" s="17">
        <f t="shared" si="12"/>
        <v>0.346377368</v>
      </c>
      <c r="G45" s="1">
        <v>4.0</v>
      </c>
      <c r="H45" s="1">
        <f t="shared" si="13"/>
        <v>0.02540100699</v>
      </c>
    </row>
    <row r="46" ht="15.75" customHeight="1">
      <c r="A46" s="1">
        <f t="shared" si="14"/>
        <v>10</v>
      </c>
      <c r="B46" s="1">
        <f t="shared" si="15"/>
        <v>0.55</v>
      </c>
      <c r="C46" s="2">
        <f t="shared" si="9"/>
        <v>1.015921053</v>
      </c>
      <c r="D46" s="2">
        <f t="shared" si="10"/>
        <v>0.8538869933</v>
      </c>
      <c r="E46" s="2">
        <f t="shared" si="11"/>
        <v>0.3937298073</v>
      </c>
      <c r="F46" s="17">
        <f t="shared" si="12"/>
        <v>0.3362007613</v>
      </c>
      <c r="G46" s="1">
        <v>2.0</v>
      </c>
      <c r="H46" s="1">
        <f t="shared" si="13"/>
        <v>0.01232736125</v>
      </c>
    </row>
    <row r="47" ht="15.75" customHeight="1">
      <c r="A47" s="1">
        <f t="shared" si="14"/>
        <v>11</v>
      </c>
      <c r="B47" s="1">
        <f t="shared" si="15"/>
        <v>0.605</v>
      </c>
      <c r="C47" s="2">
        <f t="shared" si="9"/>
        <v>1.019264474</v>
      </c>
      <c r="D47" s="2">
        <f t="shared" si="10"/>
        <v>0.8262873956</v>
      </c>
      <c r="E47" s="2">
        <f t="shared" si="11"/>
        <v>0.3937298073</v>
      </c>
      <c r="F47" s="17">
        <f t="shared" si="12"/>
        <v>0.325333977</v>
      </c>
      <c r="G47" s="1">
        <v>4.0</v>
      </c>
      <c r="H47" s="1">
        <f t="shared" si="13"/>
        <v>0.02385782498</v>
      </c>
    </row>
    <row r="48" ht="15.75" customHeight="1">
      <c r="A48" s="1">
        <f t="shared" si="14"/>
        <v>12</v>
      </c>
      <c r="B48" s="1">
        <f t="shared" si="15"/>
        <v>0.66</v>
      </c>
      <c r="C48" s="2">
        <f t="shared" si="9"/>
        <v>1.022926316</v>
      </c>
      <c r="D48" s="2">
        <f t="shared" si="10"/>
        <v>0.797180168</v>
      </c>
      <c r="E48" s="2">
        <f t="shared" si="11"/>
        <v>0.3937298073</v>
      </c>
      <c r="F48" s="17">
        <f t="shared" si="12"/>
        <v>0.3138735939</v>
      </c>
      <c r="G48" s="1">
        <v>2.0</v>
      </c>
      <c r="H48" s="1">
        <f t="shared" si="13"/>
        <v>0.01150869844</v>
      </c>
    </row>
    <row r="49" ht="15.75" customHeight="1">
      <c r="A49" s="1">
        <f t="shared" si="14"/>
        <v>13</v>
      </c>
      <c r="B49" s="1">
        <f t="shared" si="15"/>
        <v>0.715</v>
      </c>
      <c r="C49" s="2">
        <f t="shared" si="9"/>
        <v>1.026906579</v>
      </c>
      <c r="D49" s="2">
        <f t="shared" si="10"/>
        <v>0.7668150675</v>
      </c>
      <c r="E49" s="2">
        <f t="shared" si="11"/>
        <v>0.3937298073</v>
      </c>
      <c r="F49" s="17">
        <f t="shared" si="12"/>
        <v>0.3019179488</v>
      </c>
      <c r="G49" s="1">
        <v>4.0</v>
      </c>
      <c r="H49" s="1">
        <f t="shared" si="13"/>
        <v>0.02214064958</v>
      </c>
    </row>
    <row r="50" ht="15.75" customHeight="1">
      <c r="A50" s="1">
        <f t="shared" si="14"/>
        <v>14</v>
      </c>
      <c r="B50" s="1">
        <f t="shared" si="15"/>
        <v>0.77</v>
      </c>
      <c r="C50" s="2">
        <f t="shared" si="9"/>
        <v>1.031205263</v>
      </c>
      <c r="D50" s="2">
        <f t="shared" si="10"/>
        <v>0.7354426137</v>
      </c>
      <c r="E50" s="2">
        <f t="shared" si="11"/>
        <v>0.3937298073</v>
      </c>
      <c r="F50" s="17">
        <f t="shared" si="12"/>
        <v>0.2895656786</v>
      </c>
      <c r="G50" s="1">
        <v>2.0</v>
      </c>
      <c r="H50" s="1">
        <f t="shared" si="13"/>
        <v>0.01061740821</v>
      </c>
    </row>
    <row r="51" ht="15.75" customHeight="1">
      <c r="A51" s="1">
        <f t="shared" si="14"/>
        <v>15</v>
      </c>
      <c r="B51" s="1">
        <f t="shared" si="15"/>
        <v>0.825</v>
      </c>
      <c r="C51" s="2">
        <f t="shared" si="9"/>
        <v>1.035822368</v>
      </c>
      <c r="D51" s="2">
        <f t="shared" si="10"/>
        <v>0.7033105741</v>
      </c>
      <c r="E51" s="2">
        <f t="shared" si="11"/>
        <v>0.3937298073</v>
      </c>
      <c r="F51" s="17">
        <f t="shared" si="12"/>
        <v>0.2769143368</v>
      </c>
      <c r="G51" s="1">
        <v>4.0</v>
      </c>
      <c r="H51" s="1">
        <f t="shared" si="13"/>
        <v>0.02030705137</v>
      </c>
    </row>
    <row r="52" ht="15.75" customHeight="1">
      <c r="A52" s="1">
        <f t="shared" si="14"/>
        <v>16</v>
      </c>
      <c r="B52" s="1">
        <f t="shared" si="15"/>
        <v>0.88</v>
      </c>
      <c r="C52" s="2">
        <f t="shared" si="9"/>
        <v>1.040757895</v>
      </c>
      <c r="D52" s="2">
        <f t="shared" si="10"/>
        <v>0.6706607042</v>
      </c>
      <c r="E52" s="2">
        <f t="shared" si="11"/>
        <v>0.3937298073</v>
      </c>
      <c r="F52" s="17">
        <f t="shared" si="12"/>
        <v>0.2640591098</v>
      </c>
      <c r="G52" s="1">
        <v>2.0</v>
      </c>
      <c r="H52" s="1">
        <f t="shared" si="13"/>
        <v>0.00968216736</v>
      </c>
    </row>
    <row r="53" ht="15.75" customHeight="1">
      <c r="A53" s="1">
        <f t="shared" si="14"/>
        <v>17</v>
      </c>
      <c r="B53" s="1">
        <f t="shared" si="15"/>
        <v>0.935</v>
      </c>
      <c r="C53" s="2">
        <f t="shared" si="9"/>
        <v>1.046011842</v>
      </c>
      <c r="D53" s="2">
        <f t="shared" si="10"/>
        <v>0.6377257997</v>
      </c>
      <c r="E53" s="2">
        <f t="shared" si="11"/>
        <v>0.3937298073</v>
      </c>
      <c r="F53" s="17">
        <f t="shared" si="12"/>
        <v>0.2510916562</v>
      </c>
      <c r="G53" s="1">
        <v>4.0</v>
      </c>
      <c r="H53" s="1">
        <f t="shared" si="13"/>
        <v>0.01841338812</v>
      </c>
    </row>
    <row r="54" ht="15.75" customHeight="1">
      <c r="A54" s="1">
        <f t="shared" si="14"/>
        <v>18</v>
      </c>
      <c r="B54" s="1">
        <f t="shared" si="15"/>
        <v>0.99</v>
      </c>
      <c r="C54" s="2">
        <f t="shared" si="9"/>
        <v>1.051584211</v>
      </c>
      <c r="D54" s="2">
        <f t="shared" si="10"/>
        <v>0.604727104</v>
      </c>
      <c r="E54" s="2">
        <f t="shared" si="11"/>
        <v>0.3937298073</v>
      </c>
      <c r="F54" s="17">
        <f t="shared" si="12"/>
        <v>0.2380990861</v>
      </c>
      <c r="G54" s="1">
        <v>2.0</v>
      </c>
      <c r="H54" s="1">
        <f t="shared" si="13"/>
        <v>0.008730299825</v>
      </c>
    </row>
    <row r="55" ht="15.75" customHeight="1">
      <c r="A55" s="1">
        <f t="shared" si="14"/>
        <v>19</v>
      </c>
      <c r="B55" s="1">
        <f t="shared" si="15"/>
        <v>1.045</v>
      </c>
      <c r="C55" s="2">
        <f t="shared" si="9"/>
        <v>1.057475</v>
      </c>
      <c r="D55" s="2">
        <f t="shared" si="10"/>
        <v>0.5718721023</v>
      </c>
      <c r="E55" s="2">
        <f t="shared" si="11"/>
        <v>0.3937298073</v>
      </c>
      <c r="F55" s="17">
        <f t="shared" si="12"/>
        <v>0.2251630926</v>
      </c>
      <c r="G55" s="1">
        <v>4.0</v>
      </c>
      <c r="H55" s="1">
        <f t="shared" si="13"/>
        <v>0.01651196013</v>
      </c>
    </row>
    <row r="56" ht="15.75" customHeight="1">
      <c r="A56" s="1">
        <f t="shared" si="14"/>
        <v>20</v>
      </c>
      <c r="B56" s="1">
        <f t="shared" si="15"/>
        <v>1.1</v>
      </c>
      <c r="C56" s="2">
        <f t="shared" si="9"/>
        <v>1.063684211</v>
      </c>
      <c r="D56" s="2">
        <f t="shared" si="10"/>
        <v>0.5393527214</v>
      </c>
      <c r="E56" s="2">
        <f t="shared" si="11"/>
        <v>0.3937298073</v>
      </c>
      <c r="F56" s="17">
        <f t="shared" si="12"/>
        <v>0.2123592431</v>
      </c>
      <c r="G56" s="1">
        <v>1.0</v>
      </c>
      <c r="H56" s="1">
        <f t="shared" si="13"/>
        <v>0.003893252789</v>
      </c>
    </row>
    <row r="57" ht="15.75" customHeight="1"/>
    <row r="58" ht="15.75" customHeight="1">
      <c r="C58" s="18">
        <f t="shared" ref="C58:D58" si="16">SUM(C36:C56)</f>
        <v>21.45693421</v>
      </c>
      <c r="D58" s="2">
        <f t="shared" si="16"/>
        <v>17.27404905</v>
      </c>
      <c r="G58" s="1" t="s">
        <v>13</v>
      </c>
      <c r="H58" s="1">
        <f>SUM(H36:H56)</f>
        <v>0.3574627899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3" width="7.44"/>
    <col customWidth="1" min="4" max="4" width="8.44"/>
    <col customWidth="1" min="5" max="5" width="18.44"/>
    <col customWidth="1" min="6" max="6" width="16.67"/>
    <col customWidth="1" min="7" max="7" width="10.56"/>
    <col customWidth="1" min="8" max="8" width="23.78"/>
    <col customWidth="1" min="9" max="9" width="19.78"/>
    <col customWidth="1" min="10" max="26" width="10.56"/>
  </cols>
  <sheetData>
    <row r="1">
      <c r="A1" s="1" t="s">
        <v>18</v>
      </c>
      <c r="B1" s="1" t="s">
        <v>1</v>
      </c>
      <c r="C1" s="1">
        <v>0.0</v>
      </c>
    </row>
    <row r="2">
      <c r="A2" s="1" t="s">
        <v>19</v>
      </c>
      <c r="B2" s="9" t="s">
        <v>8</v>
      </c>
      <c r="C2" s="9">
        <v>1.1</v>
      </c>
      <c r="D2" s="9"/>
      <c r="E2" s="9"/>
      <c r="F2" s="9"/>
    </row>
    <row r="3">
      <c r="B3" s="9" t="s">
        <v>4</v>
      </c>
      <c r="C3" s="9">
        <v>10.0</v>
      </c>
      <c r="D3" s="9"/>
      <c r="E3" s="9"/>
      <c r="F3" s="9"/>
    </row>
    <row r="4">
      <c r="B4" s="1" t="s">
        <v>36</v>
      </c>
      <c r="C4" s="1">
        <v>9.0</v>
      </c>
    </row>
    <row r="5">
      <c r="B5" s="1" t="s">
        <v>26</v>
      </c>
      <c r="C5" s="1">
        <f>(C2-C1)/(C3)</f>
        <v>0.11</v>
      </c>
      <c r="D5" s="16" t="s">
        <v>20</v>
      </c>
      <c r="E5" s="1">
        <f>(C2-C1)/(3*C3)</f>
        <v>0.03666666667</v>
      </c>
    </row>
    <row r="6">
      <c r="D6" s="1">
        <f>EXP(GAMMALN(5))</f>
        <v>24</v>
      </c>
    </row>
    <row r="7">
      <c r="B7" s="1" t="s">
        <v>8</v>
      </c>
      <c r="C7" s="1" t="s">
        <v>37</v>
      </c>
    </row>
    <row r="8">
      <c r="C8" s="2" t="s">
        <v>38</v>
      </c>
      <c r="D8" s="2" t="s">
        <v>39</v>
      </c>
      <c r="E8" s="2" t="s">
        <v>40</v>
      </c>
      <c r="F8" s="17" t="s">
        <v>41</v>
      </c>
      <c r="G8" s="2" t="s">
        <v>28</v>
      </c>
      <c r="H8" s="2" t="s">
        <v>42</v>
      </c>
    </row>
    <row r="9">
      <c r="A9" s="1">
        <v>0.0</v>
      </c>
      <c r="B9" s="1">
        <v>0.0</v>
      </c>
      <c r="C9" s="2">
        <f t="shared" ref="C9:C19" si="1">1+(B9^2/$C$4)</f>
        <v>1</v>
      </c>
      <c r="D9" s="2">
        <f t="shared" ref="D9:D19" si="2">C9^((($C$4+1)/2)*-1)</f>
        <v>1</v>
      </c>
      <c r="E9" s="2">
        <f t="shared" ref="E9:E19" si="3">EXP(GAMMALN(($C$4+1)/2))/( (($C$4*PI())^0.5)*EXP(GAMMALN(($C$4/2))) )</f>
        <v>0.3880349089</v>
      </c>
      <c r="F9" s="17">
        <f t="shared" ref="F9:F19" si="4">D9*E9</f>
        <v>0.3880349089</v>
      </c>
      <c r="G9" s="9">
        <v>1.0</v>
      </c>
      <c r="H9" s="1">
        <f t="shared" ref="H9:H19" si="5">F9*G9*$E$5</f>
        <v>0.01422794666</v>
      </c>
    </row>
    <row r="10">
      <c r="A10" s="1">
        <f t="shared" ref="A10:A19" si="6">A9+1</f>
        <v>1</v>
      </c>
      <c r="B10" s="1">
        <f t="shared" ref="B10:B19" si="7">B9+$C$5</f>
        <v>0.11</v>
      </c>
      <c r="C10" s="2">
        <f t="shared" si="1"/>
        <v>1.001344444</v>
      </c>
      <c r="D10" s="2">
        <f t="shared" si="2"/>
        <v>0.9933048059</v>
      </c>
      <c r="E10" s="2">
        <f t="shared" si="3"/>
        <v>0.3880349089</v>
      </c>
      <c r="F10" s="17">
        <f t="shared" si="4"/>
        <v>0.3854369398</v>
      </c>
      <c r="G10" s="1">
        <v>4.0</v>
      </c>
      <c r="H10" s="1">
        <f t="shared" si="5"/>
        <v>0.05653075118</v>
      </c>
    </row>
    <row r="11">
      <c r="A11" s="1">
        <f t="shared" si="6"/>
        <v>2</v>
      </c>
      <c r="B11" s="1">
        <f t="shared" si="7"/>
        <v>0.22</v>
      </c>
      <c r="C11" s="2">
        <f t="shared" si="1"/>
        <v>1.005377778</v>
      </c>
      <c r="D11" s="2">
        <f t="shared" si="2"/>
        <v>0.973539533</v>
      </c>
      <c r="E11" s="2">
        <f t="shared" si="3"/>
        <v>0.3880349089</v>
      </c>
      <c r="F11" s="17">
        <f t="shared" si="4"/>
        <v>0.377767324</v>
      </c>
      <c r="G11" s="1">
        <v>2.0</v>
      </c>
      <c r="H11" s="1">
        <f t="shared" si="5"/>
        <v>0.02770293709</v>
      </c>
    </row>
    <row r="12">
      <c r="A12" s="1">
        <f t="shared" si="6"/>
        <v>3</v>
      </c>
      <c r="B12" s="1">
        <f t="shared" si="7"/>
        <v>0.33</v>
      </c>
      <c r="C12" s="2">
        <f t="shared" si="1"/>
        <v>1.0121</v>
      </c>
      <c r="D12" s="2">
        <f t="shared" si="2"/>
        <v>0.9416356138</v>
      </c>
      <c r="E12" s="2">
        <f t="shared" si="3"/>
        <v>0.3880349089</v>
      </c>
      <c r="F12" s="17">
        <f t="shared" si="4"/>
        <v>0.3653874896</v>
      </c>
      <c r="G12" s="1">
        <v>4.0</v>
      </c>
      <c r="H12" s="1">
        <f t="shared" si="5"/>
        <v>0.05359016514</v>
      </c>
    </row>
    <row r="13">
      <c r="A13" s="1">
        <f t="shared" si="6"/>
        <v>4</v>
      </c>
      <c r="B13" s="1">
        <f t="shared" si="7"/>
        <v>0.44</v>
      </c>
      <c r="C13" s="2">
        <f t="shared" si="1"/>
        <v>1.021511111</v>
      </c>
      <c r="D13" s="2">
        <f t="shared" si="2"/>
        <v>0.8990514082</v>
      </c>
      <c r="E13" s="2">
        <f t="shared" si="3"/>
        <v>0.3880349089</v>
      </c>
      <c r="F13" s="17">
        <f t="shared" si="4"/>
        <v>0.3488633313</v>
      </c>
      <c r="G13" s="1">
        <v>2.0</v>
      </c>
      <c r="H13" s="1">
        <f t="shared" si="5"/>
        <v>0.02558331096</v>
      </c>
    </row>
    <row r="14">
      <c r="A14" s="1">
        <f t="shared" si="6"/>
        <v>5</v>
      </c>
      <c r="B14" s="1">
        <f t="shared" si="7"/>
        <v>0.55</v>
      </c>
      <c r="C14" s="2">
        <f t="shared" si="1"/>
        <v>1.033611111</v>
      </c>
      <c r="D14" s="2">
        <f t="shared" si="2"/>
        <v>0.8476452911</v>
      </c>
      <c r="E14" s="2">
        <f t="shared" si="3"/>
        <v>0.3880349089</v>
      </c>
      <c r="F14" s="17">
        <f t="shared" si="4"/>
        <v>0.3289159633</v>
      </c>
      <c r="G14" s="1">
        <v>4.0</v>
      </c>
      <c r="H14" s="1">
        <f t="shared" si="5"/>
        <v>0.04824100795</v>
      </c>
    </row>
    <row r="15">
      <c r="A15" s="1">
        <f t="shared" si="6"/>
        <v>6</v>
      </c>
      <c r="B15" s="1">
        <f t="shared" si="7"/>
        <v>0.66</v>
      </c>
      <c r="C15" s="2">
        <f t="shared" si="1"/>
        <v>1.0484</v>
      </c>
      <c r="D15" s="2">
        <f t="shared" si="2"/>
        <v>0.7895232771</v>
      </c>
      <c r="E15" s="2">
        <f t="shared" si="3"/>
        <v>0.3880349089</v>
      </c>
      <c r="F15" s="17">
        <f t="shared" si="4"/>
        <v>0.3063625929</v>
      </c>
      <c r="G15" s="1">
        <v>2.0</v>
      </c>
      <c r="H15" s="1">
        <f t="shared" si="5"/>
        <v>0.02246659015</v>
      </c>
    </row>
    <row r="16">
      <c r="A16" s="1">
        <f t="shared" si="6"/>
        <v>7</v>
      </c>
      <c r="B16" s="1">
        <f t="shared" si="7"/>
        <v>0.77</v>
      </c>
      <c r="C16" s="2">
        <f t="shared" si="1"/>
        <v>1.065877778</v>
      </c>
      <c r="D16" s="2">
        <f t="shared" si="2"/>
        <v>0.7268804042</v>
      </c>
      <c r="E16" s="2">
        <f t="shared" si="3"/>
        <v>0.3880349089</v>
      </c>
      <c r="F16" s="17">
        <f t="shared" si="4"/>
        <v>0.2820549714</v>
      </c>
      <c r="G16" s="1">
        <v>4.0</v>
      </c>
      <c r="H16" s="1">
        <f t="shared" si="5"/>
        <v>0.04136806247</v>
      </c>
    </row>
    <row r="17">
      <c r="A17" s="1">
        <f t="shared" si="6"/>
        <v>8</v>
      </c>
      <c r="B17" s="1">
        <f t="shared" si="7"/>
        <v>0.88</v>
      </c>
      <c r="C17" s="2">
        <f t="shared" si="1"/>
        <v>1.086044444</v>
      </c>
      <c r="D17" s="2">
        <f t="shared" si="2"/>
        <v>0.661853711</v>
      </c>
      <c r="E17" s="2">
        <f t="shared" si="3"/>
        <v>0.3880349089</v>
      </c>
      <c r="F17" s="17">
        <f t="shared" si="4"/>
        <v>0.2568223444</v>
      </c>
      <c r="G17" s="1">
        <v>2.0</v>
      </c>
      <c r="H17" s="1">
        <f t="shared" si="5"/>
        <v>0.01883363859</v>
      </c>
    </row>
    <row r="18">
      <c r="A18" s="1">
        <f t="shared" si="6"/>
        <v>9</v>
      </c>
      <c r="B18" s="1">
        <f t="shared" si="7"/>
        <v>0.99</v>
      </c>
      <c r="C18" s="2">
        <f t="shared" si="1"/>
        <v>1.1089</v>
      </c>
      <c r="D18" s="2">
        <f t="shared" si="2"/>
        <v>0.596400615</v>
      </c>
      <c r="E18" s="2">
        <f t="shared" si="3"/>
        <v>0.3880349089</v>
      </c>
      <c r="F18" s="17">
        <f t="shared" si="4"/>
        <v>0.2314242583</v>
      </c>
      <c r="G18" s="1">
        <v>4.0</v>
      </c>
      <c r="H18" s="1">
        <f t="shared" si="5"/>
        <v>0.03394222455</v>
      </c>
    </row>
    <row r="19">
      <c r="A19" s="1">
        <f t="shared" si="6"/>
        <v>10</v>
      </c>
      <c r="B19" s="1">
        <f t="shared" si="7"/>
        <v>1.1</v>
      </c>
      <c r="C19" s="2">
        <f t="shared" si="1"/>
        <v>1.134444444</v>
      </c>
      <c r="D19" s="2">
        <f t="shared" si="2"/>
        <v>0.532210988</v>
      </c>
      <c r="E19" s="2">
        <f t="shared" si="3"/>
        <v>0.3880349089</v>
      </c>
      <c r="F19" s="17">
        <f t="shared" si="4"/>
        <v>0.2065164422</v>
      </c>
      <c r="G19" s="9">
        <v>1.0</v>
      </c>
      <c r="H19" s="1">
        <f t="shared" si="5"/>
        <v>0.007572269549</v>
      </c>
    </row>
    <row r="21" ht="15.75" customHeight="1">
      <c r="C21" s="18">
        <f t="shared" ref="C21:D21" si="8">SUM(C9:C19)</f>
        <v>11.51761111</v>
      </c>
      <c r="D21" s="2">
        <f t="shared" si="8"/>
        <v>8.962045647</v>
      </c>
      <c r="G21" s="1" t="s">
        <v>13</v>
      </c>
      <c r="H21" s="1">
        <f>SUM(H9:H19)</f>
        <v>0.3500589043</v>
      </c>
    </row>
    <row r="22" ht="15.75" customHeight="1">
      <c r="G22" s="1" t="s">
        <v>12</v>
      </c>
      <c r="H22" s="1" t="s">
        <v>12</v>
      </c>
    </row>
    <row r="23" ht="15.75" customHeight="1"/>
    <row r="24" ht="15.75" customHeight="1">
      <c r="G24" s="1" t="s">
        <v>34</v>
      </c>
      <c r="H24" s="1">
        <v>1.0E-5</v>
      </c>
    </row>
    <row r="25" ht="15.75" customHeight="1">
      <c r="G25" s="1" t="s">
        <v>43</v>
      </c>
      <c r="H25" s="1">
        <f>H21</f>
        <v>0.3500589043</v>
      </c>
      <c r="I25" s="19">
        <f>ABS(H26-H25)</f>
        <v>0.007403885618</v>
      </c>
    </row>
    <row r="26" ht="15.75" customHeight="1">
      <c r="G26" s="1" t="s">
        <v>44</v>
      </c>
      <c r="H26" s="1">
        <f>H58</f>
        <v>0.3574627899</v>
      </c>
    </row>
    <row r="27" ht="15.75" customHeight="1">
      <c r="H27" s="1" t="s">
        <v>12</v>
      </c>
    </row>
    <row r="28" ht="15.75" customHeight="1">
      <c r="B28" s="1" t="s">
        <v>1</v>
      </c>
      <c r="C28" s="1">
        <v>0.0</v>
      </c>
    </row>
    <row r="29" ht="15.75" customHeight="1">
      <c r="B29" s="9" t="s">
        <v>8</v>
      </c>
      <c r="C29" s="9">
        <v>1.1</v>
      </c>
      <c r="D29" s="9"/>
      <c r="E29" s="9"/>
      <c r="F29" s="9"/>
    </row>
    <row r="30" ht="15.75" customHeight="1">
      <c r="B30" s="9" t="s">
        <v>4</v>
      </c>
      <c r="C30" s="9">
        <v>20.0</v>
      </c>
      <c r="D30" s="9"/>
      <c r="E30" s="9"/>
      <c r="F30" s="9"/>
    </row>
    <row r="31" ht="15.75" customHeight="1">
      <c r="B31" s="1" t="s">
        <v>36</v>
      </c>
      <c r="C31" s="1">
        <v>19.0</v>
      </c>
    </row>
    <row r="32" ht="15.75" customHeight="1">
      <c r="B32" s="1" t="s">
        <v>26</v>
      </c>
      <c r="C32" s="1">
        <f>(C29-C28)/(C30)</f>
        <v>0.055</v>
      </c>
      <c r="D32" s="16" t="s">
        <v>20</v>
      </c>
      <c r="E32" s="1">
        <f>(C29-C28)/(3*C30)</f>
        <v>0.01833333333</v>
      </c>
    </row>
    <row r="33" ht="15.75" customHeight="1">
      <c r="D33" s="1">
        <f>EXP(GAMMALN(5))</f>
        <v>24</v>
      </c>
    </row>
    <row r="34" ht="15.75" customHeight="1">
      <c r="B34" s="1" t="s">
        <v>8</v>
      </c>
      <c r="C34" s="1" t="s">
        <v>37</v>
      </c>
    </row>
    <row r="35" ht="15.75" customHeight="1">
      <c r="C35" s="2" t="s">
        <v>38</v>
      </c>
      <c r="D35" s="2" t="s">
        <v>39</v>
      </c>
      <c r="E35" s="2" t="s">
        <v>40</v>
      </c>
      <c r="F35" s="17" t="s">
        <v>41</v>
      </c>
    </row>
    <row r="36" ht="15.75" customHeight="1">
      <c r="A36" s="1">
        <v>0.0</v>
      </c>
      <c r="B36" s="1">
        <v>0.0</v>
      </c>
      <c r="C36" s="2">
        <f t="shared" ref="C36:C56" si="9">1+(B36^2/$C$31)</f>
        <v>1</v>
      </c>
      <c r="D36" s="2">
        <f t="shared" ref="D36:D56" si="10">C36^((($C$31+1)/2)*-1)</f>
        <v>1</v>
      </c>
      <c r="E36" s="2">
        <f t="shared" ref="E36:E56" si="11">EXP(GAMMALN(($C$31+1)/2))/( (($C$31*PI())^0.5)*EXP(GAMMALN(($C$31/2))) )</f>
        <v>0.3937298073</v>
      </c>
      <c r="F36" s="17">
        <f t="shared" ref="F36:F56" si="12">D36*E36</f>
        <v>0.3937298073</v>
      </c>
      <c r="G36" s="9">
        <v>1.0</v>
      </c>
      <c r="H36" s="1">
        <f t="shared" ref="H36:H56" si="13">F36*G36*$E$32</f>
        <v>0.0072183798</v>
      </c>
    </row>
    <row r="37" ht="15.75" customHeight="1">
      <c r="A37" s="1">
        <f t="shared" ref="A37:A56" si="14">A36+1</f>
        <v>1</v>
      </c>
      <c r="B37" s="1">
        <f t="shared" ref="B37:B56" si="15">B36+$C$32</f>
        <v>0.055</v>
      </c>
      <c r="C37" s="2">
        <f t="shared" si="9"/>
        <v>1.000159211</v>
      </c>
      <c r="D37" s="2">
        <f t="shared" si="10"/>
        <v>0.998409288</v>
      </c>
      <c r="E37" s="2">
        <f t="shared" si="11"/>
        <v>0.3937298073</v>
      </c>
      <c r="F37" s="17">
        <f t="shared" si="12"/>
        <v>0.3931034966</v>
      </c>
      <c r="G37" s="1">
        <v>4.0</v>
      </c>
      <c r="H37" s="1">
        <f t="shared" si="13"/>
        <v>0.02882758975</v>
      </c>
    </row>
    <row r="38" ht="15.75" customHeight="1">
      <c r="A38" s="1">
        <f t="shared" si="14"/>
        <v>2</v>
      </c>
      <c r="B38" s="1">
        <f t="shared" si="15"/>
        <v>0.11</v>
      </c>
      <c r="C38" s="2">
        <f t="shared" si="9"/>
        <v>1.000636842</v>
      </c>
      <c r="D38" s="2">
        <f t="shared" si="10"/>
        <v>0.9936538285</v>
      </c>
      <c r="E38" s="2">
        <f t="shared" si="11"/>
        <v>0.3937298073</v>
      </c>
      <c r="F38" s="17">
        <f t="shared" si="12"/>
        <v>0.3912311304</v>
      </c>
      <c r="G38" s="1">
        <v>2.0</v>
      </c>
      <c r="H38" s="1">
        <f t="shared" si="13"/>
        <v>0.01434514145</v>
      </c>
    </row>
    <row r="39" ht="15.75" customHeight="1">
      <c r="A39" s="1">
        <f t="shared" si="14"/>
        <v>3</v>
      </c>
      <c r="B39" s="1">
        <f t="shared" si="15"/>
        <v>0.165</v>
      </c>
      <c r="C39" s="2">
        <f t="shared" si="9"/>
        <v>1.001432895</v>
      </c>
      <c r="D39" s="2">
        <f t="shared" si="10"/>
        <v>0.9857833337</v>
      </c>
      <c r="E39" s="2">
        <f t="shared" si="11"/>
        <v>0.3937298073</v>
      </c>
      <c r="F39" s="17">
        <f t="shared" si="12"/>
        <v>0.388132282</v>
      </c>
      <c r="G39" s="1">
        <v>4.0</v>
      </c>
      <c r="H39" s="1">
        <f t="shared" si="13"/>
        <v>0.02846303401</v>
      </c>
    </row>
    <row r="40" ht="15.75" customHeight="1">
      <c r="A40" s="1">
        <f t="shared" si="14"/>
        <v>4</v>
      </c>
      <c r="B40" s="1">
        <f t="shared" si="15"/>
        <v>0.22</v>
      </c>
      <c r="C40" s="2">
        <f t="shared" si="9"/>
        <v>1.002547368</v>
      </c>
      <c r="D40" s="2">
        <f t="shared" si="10"/>
        <v>0.9748796088</v>
      </c>
      <c r="E40" s="2">
        <f t="shared" si="11"/>
        <v>0.3937298073</v>
      </c>
      <c r="F40" s="17">
        <f t="shared" si="12"/>
        <v>0.3838391605</v>
      </c>
      <c r="G40" s="1">
        <v>2.0</v>
      </c>
      <c r="H40" s="1">
        <f t="shared" si="13"/>
        <v>0.01407410255</v>
      </c>
    </row>
    <row r="41" ht="15.75" customHeight="1">
      <c r="A41" s="1">
        <f t="shared" si="14"/>
        <v>5</v>
      </c>
      <c r="B41" s="1">
        <f t="shared" si="15"/>
        <v>0.275</v>
      </c>
      <c r="C41" s="2">
        <f t="shared" si="9"/>
        <v>1.003980263</v>
      </c>
      <c r="D41" s="2">
        <f t="shared" si="10"/>
        <v>0.9610550105</v>
      </c>
      <c r="E41" s="2">
        <f t="shared" si="11"/>
        <v>0.3937298073</v>
      </c>
      <c r="F41" s="17">
        <f t="shared" si="12"/>
        <v>0.3783960041</v>
      </c>
      <c r="G41" s="1">
        <v>4.0</v>
      </c>
      <c r="H41" s="1">
        <f t="shared" si="13"/>
        <v>0.0277490403</v>
      </c>
    </row>
    <row r="42" ht="15.75" customHeight="1">
      <c r="A42" s="1">
        <f t="shared" si="14"/>
        <v>6</v>
      </c>
      <c r="B42" s="1">
        <f t="shared" si="15"/>
        <v>0.33</v>
      </c>
      <c r="C42" s="2">
        <f t="shared" si="9"/>
        <v>1.005731579</v>
      </c>
      <c r="D42" s="2">
        <f t="shared" si="10"/>
        <v>0.9444503514</v>
      </c>
      <c r="E42" s="2">
        <f t="shared" si="11"/>
        <v>0.3937298073</v>
      </c>
      <c r="F42" s="17">
        <f t="shared" si="12"/>
        <v>0.3718582549</v>
      </c>
      <c r="G42" s="1">
        <v>2.0</v>
      </c>
      <c r="H42" s="1">
        <f t="shared" si="13"/>
        <v>0.01363480268</v>
      </c>
    </row>
    <row r="43" ht="15.75" customHeight="1">
      <c r="A43" s="1">
        <f t="shared" si="14"/>
        <v>7</v>
      </c>
      <c r="B43" s="1">
        <f t="shared" si="15"/>
        <v>0.385</v>
      </c>
      <c r="C43" s="2">
        <f t="shared" si="9"/>
        <v>1.007801316</v>
      </c>
      <c r="D43" s="2">
        <f t="shared" si="10"/>
        <v>0.9252323085</v>
      </c>
      <c r="E43" s="2">
        <f t="shared" si="11"/>
        <v>0.3937298073</v>
      </c>
      <c r="F43" s="17">
        <f t="shared" si="12"/>
        <v>0.3642915385</v>
      </c>
      <c r="G43" s="1">
        <v>4.0</v>
      </c>
      <c r="H43" s="1">
        <f t="shared" si="13"/>
        <v>0.02671471282</v>
      </c>
    </row>
    <row r="44" ht="15.75" customHeight="1">
      <c r="A44" s="1">
        <f t="shared" si="14"/>
        <v>8</v>
      </c>
      <c r="B44" s="1">
        <f t="shared" si="15"/>
        <v>0.44</v>
      </c>
      <c r="C44" s="2">
        <f t="shared" si="9"/>
        <v>1.010189474</v>
      </c>
      <c r="D44" s="2">
        <f t="shared" si="10"/>
        <v>0.9035904081</v>
      </c>
      <c r="E44" s="2">
        <f t="shared" si="11"/>
        <v>0.3937298073</v>
      </c>
      <c r="F44" s="17">
        <f t="shared" si="12"/>
        <v>0.3557704772</v>
      </c>
      <c r="G44" s="1">
        <v>2.0</v>
      </c>
      <c r="H44" s="1">
        <f t="shared" si="13"/>
        <v>0.0130449175</v>
      </c>
    </row>
    <row r="45" ht="15.75" customHeight="1">
      <c r="A45" s="1">
        <f t="shared" si="14"/>
        <v>9</v>
      </c>
      <c r="B45" s="1">
        <f t="shared" si="15"/>
        <v>0.495</v>
      </c>
      <c r="C45" s="2">
        <f t="shared" si="9"/>
        <v>1.012896053</v>
      </c>
      <c r="D45" s="2">
        <f t="shared" si="10"/>
        <v>0.8797336691</v>
      </c>
      <c r="E45" s="2">
        <f t="shared" si="11"/>
        <v>0.3937298073</v>
      </c>
      <c r="F45" s="17">
        <f t="shared" si="12"/>
        <v>0.346377368</v>
      </c>
      <c r="G45" s="1">
        <v>4.0</v>
      </c>
      <c r="H45" s="1">
        <f t="shared" si="13"/>
        <v>0.02540100699</v>
      </c>
    </row>
    <row r="46" ht="15.75" customHeight="1">
      <c r="A46" s="1">
        <f t="shared" si="14"/>
        <v>10</v>
      </c>
      <c r="B46" s="1">
        <f t="shared" si="15"/>
        <v>0.55</v>
      </c>
      <c r="C46" s="2">
        <f t="shared" si="9"/>
        <v>1.015921053</v>
      </c>
      <c r="D46" s="2">
        <f t="shared" si="10"/>
        <v>0.8538869933</v>
      </c>
      <c r="E46" s="2">
        <f t="shared" si="11"/>
        <v>0.3937298073</v>
      </c>
      <c r="F46" s="17">
        <f t="shared" si="12"/>
        <v>0.3362007613</v>
      </c>
      <c r="G46" s="1">
        <v>2.0</v>
      </c>
      <c r="H46" s="1">
        <f t="shared" si="13"/>
        <v>0.01232736125</v>
      </c>
    </row>
    <row r="47" ht="15.75" customHeight="1">
      <c r="A47" s="1">
        <f t="shared" si="14"/>
        <v>11</v>
      </c>
      <c r="B47" s="1">
        <f t="shared" si="15"/>
        <v>0.605</v>
      </c>
      <c r="C47" s="2">
        <f t="shared" si="9"/>
        <v>1.019264474</v>
      </c>
      <c r="D47" s="2">
        <f t="shared" si="10"/>
        <v>0.8262873956</v>
      </c>
      <c r="E47" s="2">
        <f t="shared" si="11"/>
        <v>0.3937298073</v>
      </c>
      <c r="F47" s="17">
        <f t="shared" si="12"/>
        <v>0.325333977</v>
      </c>
      <c r="G47" s="1">
        <v>4.0</v>
      </c>
      <c r="H47" s="1">
        <f t="shared" si="13"/>
        <v>0.02385782498</v>
      </c>
    </row>
    <row r="48" ht="15.75" customHeight="1">
      <c r="A48" s="1">
        <f t="shared" si="14"/>
        <v>12</v>
      </c>
      <c r="B48" s="1">
        <f t="shared" si="15"/>
        <v>0.66</v>
      </c>
      <c r="C48" s="2">
        <f t="shared" si="9"/>
        <v>1.022926316</v>
      </c>
      <c r="D48" s="2">
        <f t="shared" si="10"/>
        <v>0.797180168</v>
      </c>
      <c r="E48" s="2">
        <f t="shared" si="11"/>
        <v>0.3937298073</v>
      </c>
      <c r="F48" s="17">
        <f t="shared" si="12"/>
        <v>0.3138735939</v>
      </c>
      <c r="G48" s="1">
        <v>2.0</v>
      </c>
      <c r="H48" s="1">
        <f t="shared" si="13"/>
        <v>0.01150869844</v>
      </c>
    </row>
    <row r="49" ht="15.75" customHeight="1">
      <c r="A49" s="1">
        <f t="shared" si="14"/>
        <v>13</v>
      </c>
      <c r="B49" s="1">
        <f t="shared" si="15"/>
        <v>0.715</v>
      </c>
      <c r="C49" s="2">
        <f t="shared" si="9"/>
        <v>1.026906579</v>
      </c>
      <c r="D49" s="2">
        <f t="shared" si="10"/>
        <v>0.7668150675</v>
      </c>
      <c r="E49" s="2">
        <f t="shared" si="11"/>
        <v>0.3937298073</v>
      </c>
      <c r="F49" s="17">
        <f t="shared" si="12"/>
        <v>0.3019179488</v>
      </c>
      <c r="G49" s="1">
        <v>4.0</v>
      </c>
      <c r="H49" s="1">
        <f t="shared" si="13"/>
        <v>0.02214064958</v>
      </c>
    </row>
    <row r="50" ht="15.75" customHeight="1">
      <c r="A50" s="1">
        <f t="shared" si="14"/>
        <v>14</v>
      </c>
      <c r="B50" s="1">
        <f t="shared" si="15"/>
        <v>0.77</v>
      </c>
      <c r="C50" s="2">
        <f t="shared" si="9"/>
        <v>1.031205263</v>
      </c>
      <c r="D50" s="2">
        <f t="shared" si="10"/>
        <v>0.7354426137</v>
      </c>
      <c r="E50" s="2">
        <f t="shared" si="11"/>
        <v>0.3937298073</v>
      </c>
      <c r="F50" s="17">
        <f t="shared" si="12"/>
        <v>0.2895656786</v>
      </c>
      <c r="G50" s="1">
        <v>2.0</v>
      </c>
      <c r="H50" s="1">
        <f t="shared" si="13"/>
        <v>0.01061740821</v>
      </c>
    </row>
    <row r="51" ht="15.75" customHeight="1">
      <c r="A51" s="1">
        <f t="shared" si="14"/>
        <v>15</v>
      </c>
      <c r="B51" s="1">
        <f t="shared" si="15"/>
        <v>0.825</v>
      </c>
      <c r="C51" s="2">
        <f t="shared" si="9"/>
        <v>1.035822368</v>
      </c>
      <c r="D51" s="2">
        <f t="shared" si="10"/>
        <v>0.7033105741</v>
      </c>
      <c r="E51" s="2">
        <f t="shared" si="11"/>
        <v>0.3937298073</v>
      </c>
      <c r="F51" s="17">
        <f t="shared" si="12"/>
        <v>0.2769143368</v>
      </c>
      <c r="G51" s="1">
        <v>4.0</v>
      </c>
      <c r="H51" s="1">
        <f t="shared" si="13"/>
        <v>0.02030705137</v>
      </c>
    </row>
    <row r="52" ht="15.75" customHeight="1">
      <c r="A52" s="1">
        <f t="shared" si="14"/>
        <v>16</v>
      </c>
      <c r="B52" s="1">
        <f t="shared" si="15"/>
        <v>0.88</v>
      </c>
      <c r="C52" s="2">
        <f t="shared" si="9"/>
        <v>1.040757895</v>
      </c>
      <c r="D52" s="2">
        <f t="shared" si="10"/>
        <v>0.6706607042</v>
      </c>
      <c r="E52" s="2">
        <f t="shared" si="11"/>
        <v>0.3937298073</v>
      </c>
      <c r="F52" s="17">
        <f t="shared" si="12"/>
        <v>0.2640591098</v>
      </c>
      <c r="G52" s="1">
        <v>2.0</v>
      </c>
      <c r="H52" s="1">
        <f t="shared" si="13"/>
        <v>0.00968216736</v>
      </c>
    </row>
    <row r="53" ht="15.75" customHeight="1">
      <c r="A53" s="1">
        <f t="shared" si="14"/>
        <v>17</v>
      </c>
      <c r="B53" s="1">
        <f t="shared" si="15"/>
        <v>0.935</v>
      </c>
      <c r="C53" s="2">
        <f t="shared" si="9"/>
        <v>1.046011842</v>
      </c>
      <c r="D53" s="2">
        <f t="shared" si="10"/>
        <v>0.6377257997</v>
      </c>
      <c r="E53" s="2">
        <f t="shared" si="11"/>
        <v>0.3937298073</v>
      </c>
      <c r="F53" s="17">
        <f t="shared" si="12"/>
        <v>0.2510916562</v>
      </c>
      <c r="G53" s="1">
        <v>4.0</v>
      </c>
      <c r="H53" s="1">
        <f t="shared" si="13"/>
        <v>0.01841338812</v>
      </c>
    </row>
    <row r="54" ht="15.75" customHeight="1">
      <c r="A54" s="1">
        <f t="shared" si="14"/>
        <v>18</v>
      </c>
      <c r="B54" s="1">
        <f t="shared" si="15"/>
        <v>0.99</v>
      </c>
      <c r="C54" s="2">
        <f t="shared" si="9"/>
        <v>1.051584211</v>
      </c>
      <c r="D54" s="2">
        <f t="shared" si="10"/>
        <v>0.604727104</v>
      </c>
      <c r="E54" s="2">
        <f t="shared" si="11"/>
        <v>0.3937298073</v>
      </c>
      <c r="F54" s="17">
        <f t="shared" si="12"/>
        <v>0.2380990861</v>
      </c>
      <c r="G54" s="1">
        <v>2.0</v>
      </c>
      <c r="H54" s="1">
        <f t="shared" si="13"/>
        <v>0.008730299825</v>
      </c>
    </row>
    <row r="55" ht="15.75" customHeight="1">
      <c r="A55" s="1">
        <f t="shared" si="14"/>
        <v>19</v>
      </c>
      <c r="B55" s="1">
        <f t="shared" si="15"/>
        <v>1.045</v>
      </c>
      <c r="C55" s="2">
        <f t="shared" si="9"/>
        <v>1.057475</v>
      </c>
      <c r="D55" s="2">
        <f t="shared" si="10"/>
        <v>0.5718721023</v>
      </c>
      <c r="E55" s="2">
        <f t="shared" si="11"/>
        <v>0.3937298073</v>
      </c>
      <c r="F55" s="17">
        <f t="shared" si="12"/>
        <v>0.2251630926</v>
      </c>
      <c r="G55" s="1">
        <v>4.0</v>
      </c>
      <c r="H55" s="1">
        <f t="shared" si="13"/>
        <v>0.01651196013</v>
      </c>
    </row>
    <row r="56" ht="15.75" customHeight="1">
      <c r="A56" s="1">
        <f t="shared" si="14"/>
        <v>20</v>
      </c>
      <c r="B56" s="1">
        <f t="shared" si="15"/>
        <v>1.1</v>
      </c>
      <c r="C56" s="2">
        <f t="shared" si="9"/>
        <v>1.063684211</v>
      </c>
      <c r="D56" s="2">
        <f t="shared" si="10"/>
        <v>0.5393527214</v>
      </c>
      <c r="E56" s="2">
        <f t="shared" si="11"/>
        <v>0.3937298073</v>
      </c>
      <c r="F56" s="17">
        <f t="shared" si="12"/>
        <v>0.2123592431</v>
      </c>
      <c r="G56" s="1">
        <v>1.0</v>
      </c>
      <c r="H56" s="1">
        <f t="shared" si="13"/>
        <v>0.003893252789</v>
      </c>
    </row>
    <row r="57" ht="15.75" customHeight="1"/>
    <row r="58" ht="15.75" customHeight="1">
      <c r="C58" s="18">
        <f t="shared" ref="C58:D58" si="16">SUM(C36:C56)</f>
        <v>21.45693421</v>
      </c>
      <c r="D58" s="2">
        <f t="shared" si="16"/>
        <v>17.27404905</v>
      </c>
      <c r="G58" s="1" t="s">
        <v>13</v>
      </c>
      <c r="H58" s="1">
        <f>SUM(H36:H56)</f>
        <v>0.3574627899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3" width="7.44"/>
    <col customWidth="1" min="4" max="4" width="8.44"/>
    <col customWidth="1" min="5" max="5" width="18.44"/>
    <col customWidth="1" min="6" max="6" width="16.67"/>
    <col customWidth="1" min="7" max="7" width="10.56"/>
    <col customWidth="1" min="8" max="8" width="23.78"/>
    <col customWidth="1" min="9" max="9" width="19.78"/>
    <col customWidth="1" min="10" max="26" width="10.56"/>
  </cols>
  <sheetData>
    <row r="1">
      <c r="A1" s="1" t="s">
        <v>18</v>
      </c>
      <c r="B1" s="1" t="s">
        <v>1</v>
      </c>
      <c r="C1" s="1">
        <v>0.0</v>
      </c>
    </row>
    <row r="2">
      <c r="A2" s="1" t="s">
        <v>19</v>
      </c>
      <c r="B2" s="9" t="s">
        <v>8</v>
      </c>
      <c r="C2" s="9">
        <v>1.1</v>
      </c>
      <c r="D2" s="9"/>
      <c r="E2" s="9"/>
      <c r="F2" s="9"/>
    </row>
    <row r="3">
      <c r="B3" s="9" t="s">
        <v>4</v>
      </c>
      <c r="C3" s="9">
        <v>10.0</v>
      </c>
      <c r="D3" s="9"/>
      <c r="E3" s="9"/>
      <c r="F3" s="9"/>
    </row>
    <row r="4">
      <c r="B4" s="1" t="s">
        <v>36</v>
      </c>
      <c r="C4" s="1">
        <v>9.0</v>
      </c>
    </row>
    <row r="5">
      <c r="B5" s="1" t="s">
        <v>26</v>
      </c>
      <c r="C5" s="1">
        <f>(C2-C1)/(C3)</f>
        <v>0.11</v>
      </c>
      <c r="D5" s="16" t="s">
        <v>20</v>
      </c>
      <c r="E5" s="1">
        <f>(C2-C1)/(3*C3)</f>
        <v>0.03666666667</v>
      </c>
    </row>
    <row r="6">
      <c r="D6" s="1">
        <f>EXP(GAMMALN(5))</f>
        <v>24</v>
      </c>
    </row>
    <row r="7">
      <c r="B7" s="1" t="s">
        <v>8</v>
      </c>
      <c r="C7" s="1" t="s">
        <v>37</v>
      </c>
    </row>
    <row r="8">
      <c r="C8" s="2" t="s">
        <v>38</v>
      </c>
      <c r="D8" s="2" t="s">
        <v>39</v>
      </c>
      <c r="E8" s="2" t="s">
        <v>40</v>
      </c>
      <c r="F8" s="17" t="s">
        <v>41</v>
      </c>
      <c r="G8" s="2" t="s">
        <v>28</v>
      </c>
      <c r="H8" s="2" t="s">
        <v>42</v>
      </c>
    </row>
    <row r="9">
      <c r="A9" s="1">
        <v>0.0</v>
      </c>
      <c r="B9" s="1">
        <v>0.0</v>
      </c>
      <c r="C9" s="2">
        <f t="shared" ref="C9:C19" si="1">1+(B9^2/$C$4)</f>
        <v>1</v>
      </c>
      <c r="D9" s="2">
        <f t="shared" ref="D9:D19" si="2">C9^((($C$4+1)/2)*-1)</f>
        <v>1</v>
      </c>
      <c r="E9" s="2">
        <f t="shared" ref="E9:E19" si="3">EXP(GAMMALN(($C$4+1)/2))/( (($C$4*PI())^0.5)*EXP(GAMMALN(($C$4/2))) )</f>
        <v>0.3880349089</v>
      </c>
      <c r="F9" s="17">
        <f t="shared" ref="F9:F19" si="4">D9*E9</f>
        <v>0.3880349089</v>
      </c>
      <c r="G9" s="9">
        <v>1.0</v>
      </c>
      <c r="H9" s="1">
        <f t="shared" ref="H9:H19" si="5">F9*G9*$E$5</f>
        <v>0.01422794666</v>
      </c>
    </row>
    <row r="10">
      <c r="A10" s="1">
        <f t="shared" ref="A10:A19" si="6">A9+1</f>
        <v>1</v>
      </c>
      <c r="B10" s="1">
        <f t="shared" ref="B10:B19" si="7">B9+$C$5</f>
        <v>0.11</v>
      </c>
      <c r="C10" s="2">
        <f t="shared" si="1"/>
        <v>1.001344444</v>
      </c>
      <c r="D10" s="2">
        <f t="shared" si="2"/>
        <v>0.9933048059</v>
      </c>
      <c r="E10" s="2">
        <f t="shared" si="3"/>
        <v>0.3880349089</v>
      </c>
      <c r="F10" s="17">
        <f t="shared" si="4"/>
        <v>0.3854369398</v>
      </c>
      <c r="G10" s="1">
        <v>4.0</v>
      </c>
      <c r="H10" s="1">
        <f t="shared" si="5"/>
        <v>0.05653075118</v>
      </c>
    </row>
    <row r="11">
      <c r="A11" s="1">
        <f t="shared" si="6"/>
        <v>2</v>
      </c>
      <c r="B11" s="1">
        <f t="shared" si="7"/>
        <v>0.22</v>
      </c>
      <c r="C11" s="2">
        <f t="shared" si="1"/>
        <v>1.005377778</v>
      </c>
      <c r="D11" s="2">
        <f t="shared" si="2"/>
        <v>0.973539533</v>
      </c>
      <c r="E11" s="2">
        <f t="shared" si="3"/>
        <v>0.3880349089</v>
      </c>
      <c r="F11" s="17">
        <f t="shared" si="4"/>
        <v>0.377767324</v>
      </c>
      <c r="G11" s="1">
        <v>2.0</v>
      </c>
      <c r="H11" s="1">
        <f t="shared" si="5"/>
        <v>0.02770293709</v>
      </c>
    </row>
    <row r="12">
      <c r="A12" s="1">
        <f t="shared" si="6"/>
        <v>3</v>
      </c>
      <c r="B12" s="1">
        <f t="shared" si="7"/>
        <v>0.33</v>
      </c>
      <c r="C12" s="2">
        <f t="shared" si="1"/>
        <v>1.0121</v>
      </c>
      <c r="D12" s="2">
        <f t="shared" si="2"/>
        <v>0.9416356138</v>
      </c>
      <c r="E12" s="2">
        <f t="shared" si="3"/>
        <v>0.3880349089</v>
      </c>
      <c r="F12" s="17">
        <f t="shared" si="4"/>
        <v>0.3653874896</v>
      </c>
      <c r="G12" s="1">
        <v>4.0</v>
      </c>
      <c r="H12" s="1">
        <f t="shared" si="5"/>
        <v>0.05359016514</v>
      </c>
    </row>
    <row r="13">
      <c r="A13" s="1">
        <f t="shared" si="6"/>
        <v>4</v>
      </c>
      <c r="B13" s="1">
        <f t="shared" si="7"/>
        <v>0.44</v>
      </c>
      <c r="C13" s="2">
        <f t="shared" si="1"/>
        <v>1.021511111</v>
      </c>
      <c r="D13" s="2">
        <f t="shared" si="2"/>
        <v>0.8990514082</v>
      </c>
      <c r="E13" s="2">
        <f t="shared" si="3"/>
        <v>0.3880349089</v>
      </c>
      <c r="F13" s="17">
        <f t="shared" si="4"/>
        <v>0.3488633313</v>
      </c>
      <c r="G13" s="1">
        <v>2.0</v>
      </c>
      <c r="H13" s="1">
        <f t="shared" si="5"/>
        <v>0.02558331096</v>
      </c>
    </row>
    <row r="14">
      <c r="A14" s="1">
        <f t="shared" si="6"/>
        <v>5</v>
      </c>
      <c r="B14" s="1">
        <f t="shared" si="7"/>
        <v>0.55</v>
      </c>
      <c r="C14" s="2">
        <f t="shared" si="1"/>
        <v>1.033611111</v>
      </c>
      <c r="D14" s="2">
        <f t="shared" si="2"/>
        <v>0.8476452911</v>
      </c>
      <c r="E14" s="2">
        <f t="shared" si="3"/>
        <v>0.3880349089</v>
      </c>
      <c r="F14" s="17">
        <f t="shared" si="4"/>
        <v>0.3289159633</v>
      </c>
      <c r="G14" s="1">
        <v>4.0</v>
      </c>
      <c r="H14" s="1">
        <f t="shared" si="5"/>
        <v>0.04824100795</v>
      </c>
    </row>
    <row r="15">
      <c r="A15" s="1">
        <f t="shared" si="6"/>
        <v>6</v>
      </c>
      <c r="B15" s="1">
        <f t="shared" si="7"/>
        <v>0.66</v>
      </c>
      <c r="C15" s="2">
        <f t="shared" si="1"/>
        <v>1.0484</v>
      </c>
      <c r="D15" s="2">
        <f t="shared" si="2"/>
        <v>0.7895232771</v>
      </c>
      <c r="E15" s="2">
        <f t="shared" si="3"/>
        <v>0.3880349089</v>
      </c>
      <c r="F15" s="17">
        <f t="shared" si="4"/>
        <v>0.3063625929</v>
      </c>
      <c r="G15" s="1">
        <v>2.0</v>
      </c>
      <c r="H15" s="1">
        <f t="shared" si="5"/>
        <v>0.02246659015</v>
      </c>
    </row>
    <row r="16">
      <c r="A16" s="1">
        <f t="shared" si="6"/>
        <v>7</v>
      </c>
      <c r="B16" s="1">
        <f t="shared" si="7"/>
        <v>0.77</v>
      </c>
      <c r="C16" s="2">
        <f t="shared" si="1"/>
        <v>1.065877778</v>
      </c>
      <c r="D16" s="2">
        <f t="shared" si="2"/>
        <v>0.7268804042</v>
      </c>
      <c r="E16" s="2">
        <f t="shared" si="3"/>
        <v>0.3880349089</v>
      </c>
      <c r="F16" s="17">
        <f t="shared" si="4"/>
        <v>0.2820549714</v>
      </c>
      <c r="G16" s="1">
        <v>4.0</v>
      </c>
      <c r="H16" s="1">
        <f t="shared" si="5"/>
        <v>0.04136806247</v>
      </c>
    </row>
    <row r="17">
      <c r="A17" s="1">
        <f t="shared" si="6"/>
        <v>8</v>
      </c>
      <c r="B17" s="1">
        <f t="shared" si="7"/>
        <v>0.88</v>
      </c>
      <c r="C17" s="2">
        <f t="shared" si="1"/>
        <v>1.086044444</v>
      </c>
      <c r="D17" s="2">
        <f t="shared" si="2"/>
        <v>0.661853711</v>
      </c>
      <c r="E17" s="2">
        <f t="shared" si="3"/>
        <v>0.3880349089</v>
      </c>
      <c r="F17" s="17">
        <f t="shared" si="4"/>
        <v>0.2568223444</v>
      </c>
      <c r="G17" s="1">
        <v>2.0</v>
      </c>
      <c r="H17" s="1">
        <f t="shared" si="5"/>
        <v>0.01883363859</v>
      </c>
    </row>
    <row r="18">
      <c r="A18" s="1">
        <f t="shared" si="6"/>
        <v>9</v>
      </c>
      <c r="B18" s="1">
        <f t="shared" si="7"/>
        <v>0.99</v>
      </c>
      <c r="C18" s="2">
        <f t="shared" si="1"/>
        <v>1.1089</v>
      </c>
      <c r="D18" s="2">
        <f t="shared" si="2"/>
        <v>0.596400615</v>
      </c>
      <c r="E18" s="2">
        <f t="shared" si="3"/>
        <v>0.3880349089</v>
      </c>
      <c r="F18" s="17">
        <f t="shared" si="4"/>
        <v>0.2314242583</v>
      </c>
      <c r="G18" s="1">
        <v>4.0</v>
      </c>
      <c r="H18" s="1">
        <f t="shared" si="5"/>
        <v>0.03394222455</v>
      </c>
    </row>
    <row r="19">
      <c r="A19" s="1">
        <f t="shared" si="6"/>
        <v>10</v>
      </c>
      <c r="B19" s="1">
        <f t="shared" si="7"/>
        <v>1.1</v>
      </c>
      <c r="C19" s="2">
        <f t="shared" si="1"/>
        <v>1.134444444</v>
      </c>
      <c r="D19" s="2">
        <f t="shared" si="2"/>
        <v>0.532210988</v>
      </c>
      <c r="E19" s="2">
        <f t="shared" si="3"/>
        <v>0.3880349089</v>
      </c>
      <c r="F19" s="17">
        <f t="shared" si="4"/>
        <v>0.2065164422</v>
      </c>
      <c r="G19" s="9">
        <v>1.0</v>
      </c>
      <c r="H19" s="1">
        <f t="shared" si="5"/>
        <v>0.007572269549</v>
      </c>
    </row>
    <row r="21" ht="15.75" customHeight="1">
      <c r="C21" s="18">
        <f t="shared" ref="C21:D21" si="8">SUM(C9:C19)</f>
        <v>11.51761111</v>
      </c>
      <c r="D21" s="2">
        <f t="shared" si="8"/>
        <v>8.962045647</v>
      </c>
      <c r="G21" s="1" t="s">
        <v>13</v>
      </c>
      <c r="H21" s="1">
        <f>SUM(H9:H19)</f>
        <v>0.3500589043</v>
      </c>
    </row>
    <row r="22" ht="15.75" customHeight="1">
      <c r="G22" s="1" t="s">
        <v>12</v>
      </c>
      <c r="H22" s="1" t="s">
        <v>12</v>
      </c>
    </row>
    <row r="23" ht="15.75" customHeight="1"/>
    <row r="24" ht="15.75" customHeight="1">
      <c r="G24" s="1" t="s">
        <v>34</v>
      </c>
      <c r="H24" s="1">
        <v>1.0E-5</v>
      </c>
    </row>
    <row r="25" ht="15.75" customHeight="1">
      <c r="G25" s="1" t="s">
        <v>43</v>
      </c>
      <c r="H25" s="1">
        <f>H21</f>
        <v>0.3500589043</v>
      </c>
      <c r="I25" s="19">
        <f>ABS(H26-H25)</f>
        <v>0.007403885618</v>
      </c>
    </row>
    <row r="26" ht="15.75" customHeight="1">
      <c r="G26" s="1" t="s">
        <v>44</v>
      </c>
      <c r="H26" s="1">
        <f>H58</f>
        <v>0.3574627899</v>
      </c>
    </row>
    <row r="27" ht="15.75" customHeight="1">
      <c r="H27" s="1" t="s">
        <v>12</v>
      </c>
    </row>
    <row r="28" ht="15.75" customHeight="1">
      <c r="B28" s="1" t="s">
        <v>1</v>
      </c>
      <c r="C28" s="1">
        <v>0.0</v>
      </c>
    </row>
    <row r="29" ht="15.75" customHeight="1">
      <c r="B29" s="9" t="s">
        <v>8</v>
      </c>
      <c r="C29" s="9">
        <v>1.1</v>
      </c>
      <c r="D29" s="9"/>
      <c r="E29" s="9"/>
      <c r="F29" s="9"/>
    </row>
    <row r="30" ht="15.75" customHeight="1">
      <c r="B30" s="9" t="s">
        <v>4</v>
      </c>
      <c r="C30" s="9">
        <v>20.0</v>
      </c>
      <c r="D30" s="9"/>
      <c r="E30" s="9"/>
      <c r="F30" s="9"/>
    </row>
    <row r="31" ht="15.75" customHeight="1">
      <c r="B31" s="1" t="s">
        <v>36</v>
      </c>
      <c r="C31" s="1">
        <v>19.0</v>
      </c>
    </row>
    <row r="32" ht="15.75" customHeight="1">
      <c r="B32" s="1" t="s">
        <v>26</v>
      </c>
      <c r="C32" s="1">
        <f>(C29-C28)/(C30)</f>
        <v>0.055</v>
      </c>
      <c r="D32" s="16" t="s">
        <v>20</v>
      </c>
      <c r="E32" s="1">
        <f>(C29-C28)/(3*C30)</f>
        <v>0.01833333333</v>
      </c>
    </row>
    <row r="33" ht="15.75" customHeight="1">
      <c r="D33" s="1">
        <f>EXP(GAMMALN(5))</f>
        <v>24</v>
      </c>
    </row>
    <row r="34" ht="15.75" customHeight="1">
      <c r="B34" s="1" t="s">
        <v>8</v>
      </c>
      <c r="C34" s="1" t="s">
        <v>37</v>
      </c>
    </row>
    <row r="35" ht="15.75" customHeight="1">
      <c r="C35" s="2" t="s">
        <v>38</v>
      </c>
      <c r="D35" s="2" t="s">
        <v>39</v>
      </c>
      <c r="E35" s="2" t="s">
        <v>40</v>
      </c>
      <c r="F35" s="17" t="s">
        <v>41</v>
      </c>
    </row>
    <row r="36" ht="15.75" customHeight="1">
      <c r="A36" s="1">
        <v>0.0</v>
      </c>
      <c r="B36" s="1">
        <v>0.0</v>
      </c>
      <c r="C36" s="2">
        <f t="shared" ref="C36:C56" si="9">1+(B36^2/$C$31)</f>
        <v>1</v>
      </c>
      <c r="D36" s="2">
        <f t="shared" ref="D36:D56" si="10">C36^((($C$31+1)/2)*-1)</f>
        <v>1</v>
      </c>
      <c r="E36" s="2">
        <f t="shared" ref="E36:E56" si="11">EXP(GAMMALN(($C$31+1)/2))/( (($C$31*PI())^0.5)*EXP(GAMMALN(($C$31/2))) )</f>
        <v>0.3937298073</v>
      </c>
      <c r="F36" s="17">
        <f t="shared" ref="F36:F56" si="12">D36*E36</f>
        <v>0.3937298073</v>
      </c>
      <c r="G36" s="9">
        <v>1.0</v>
      </c>
      <c r="H36" s="1">
        <f t="shared" ref="H36:H56" si="13">F36*G36*$E$32</f>
        <v>0.0072183798</v>
      </c>
    </row>
    <row r="37" ht="15.75" customHeight="1">
      <c r="A37" s="1">
        <f t="shared" ref="A37:A56" si="14">A36+1</f>
        <v>1</v>
      </c>
      <c r="B37" s="1">
        <f t="shared" ref="B37:B56" si="15">B36+$C$32</f>
        <v>0.055</v>
      </c>
      <c r="C37" s="2">
        <f t="shared" si="9"/>
        <v>1.000159211</v>
      </c>
      <c r="D37" s="2">
        <f t="shared" si="10"/>
        <v>0.998409288</v>
      </c>
      <c r="E37" s="2">
        <f t="shared" si="11"/>
        <v>0.3937298073</v>
      </c>
      <c r="F37" s="17">
        <f t="shared" si="12"/>
        <v>0.3931034966</v>
      </c>
      <c r="G37" s="1">
        <v>4.0</v>
      </c>
      <c r="H37" s="1">
        <f t="shared" si="13"/>
        <v>0.02882758975</v>
      </c>
    </row>
    <row r="38" ht="15.75" customHeight="1">
      <c r="A38" s="1">
        <f t="shared" si="14"/>
        <v>2</v>
      </c>
      <c r="B38" s="1">
        <f t="shared" si="15"/>
        <v>0.11</v>
      </c>
      <c r="C38" s="2">
        <f t="shared" si="9"/>
        <v>1.000636842</v>
      </c>
      <c r="D38" s="2">
        <f t="shared" si="10"/>
        <v>0.9936538285</v>
      </c>
      <c r="E38" s="2">
        <f t="shared" si="11"/>
        <v>0.3937298073</v>
      </c>
      <c r="F38" s="17">
        <f t="shared" si="12"/>
        <v>0.3912311304</v>
      </c>
      <c r="G38" s="1">
        <v>2.0</v>
      </c>
      <c r="H38" s="1">
        <f t="shared" si="13"/>
        <v>0.01434514145</v>
      </c>
    </row>
    <row r="39" ht="15.75" customHeight="1">
      <c r="A39" s="1">
        <f t="shared" si="14"/>
        <v>3</v>
      </c>
      <c r="B39" s="1">
        <f t="shared" si="15"/>
        <v>0.165</v>
      </c>
      <c r="C39" s="2">
        <f t="shared" si="9"/>
        <v>1.001432895</v>
      </c>
      <c r="D39" s="2">
        <f t="shared" si="10"/>
        <v>0.9857833337</v>
      </c>
      <c r="E39" s="2">
        <f t="shared" si="11"/>
        <v>0.3937298073</v>
      </c>
      <c r="F39" s="17">
        <f t="shared" si="12"/>
        <v>0.388132282</v>
      </c>
      <c r="G39" s="1">
        <v>4.0</v>
      </c>
      <c r="H39" s="1">
        <f t="shared" si="13"/>
        <v>0.02846303401</v>
      </c>
    </row>
    <row r="40" ht="15.75" customHeight="1">
      <c r="A40" s="1">
        <f t="shared" si="14"/>
        <v>4</v>
      </c>
      <c r="B40" s="1">
        <f t="shared" si="15"/>
        <v>0.22</v>
      </c>
      <c r="C40" s="2">
        <f t="shared" si="9"/>
        <v>1.002547368</v>
      </c>
      <c r="D40" s="2">
        <f t="shared" si="10"/>
        <v>0.9748796088</v>
      </c>
      <c r="E40" s="2">
        <f t="shared" si="11"/>
        <v>0.3937298073</v>
      </c>
      <c r="F40" s="17">
        <f t="shared" si="12"/>
        <v>0.3838391605</v>
      </c>
      <c r="G40" s="1">
        <v>2.0</v>
      </c>
      <c r="H40" s="1">
        <f t="shared" si="13"/>
        <v>0.01407410255</v>
      </c>
    </row>
    <row r="41" ht="15.75" customHeight="1">
      <c r="A41" s="1">
        <f t="shared" si="14"/>
        <v>5</v>
      </c>
      <c r="B41" s="1">
        <f t="shared" si="15"/>
        <v>0.275</v>
      </c>
      <c r="C41" s="2">
        <f t="shared" si="9"/>
        <v>1.003980263</v>
      </c>
      <c r="D41" s="2">
        <f t="shared" si="10"/>
        <v>0.9610550105</v>
      </c>
      <c r="E41" s="2">
        <f t="shared" si="11"/>
        <v>0.3937298073</v>
      </c>
      <c r="F41" s="17">
        <f t="shared" si="12"/>
        <v>0.3783960041</v>
      </c>
      <c r="G41" s="1">
        <v>4.0</v>
      </c>
      <c r="H41" s="1">
        <f t="shared" si="13"/>
        <v>0.0277490403</v>
      </c>
    </row>
    <row r="42" ht="15.75" customHeight="1">
      <c r="A42" s="1">
        <f t="shared" si="14"/>
        <v>6</v>
      </c>
      <c r="B42" s="1">
        <f t="shared" si="15"/>
        <v>0.33</v>
      </c>
      <c r="C42" s="2">
        <f t="shared" si="9"/>
        <v>1.005731579</v>
      </c>
      <c r="D42" s="2">
        <f t="shared" si="10"/>
        <v>0.9444503514</v>
      </c>
      <c r="E42" s="2">
        <f t="shared" si="11"/>
        <v>0.3937298073</v>
      </c>
      <c r="F42" s="17">
        <f t="shared" si="12"/>
        <v>0.3718582549</v>
      </c>
      <c r="G42" s="1">
        <v>2.0</v>
      </c>
      <c r="H42" s="1">
        <f t="shared" si="13"/>
        <v>0.01363480268</v>
      </c>
    </row>
    <row r="43" ht="15.75" customHeight="1">
      <c r="A43" s="1">
        <f t="shared" si="14"/>
        <v>7</v>
      </c>
      <c r="B43" s="1">
        <f t="shared" si="15"/>
        <v>0.385</v>
      </c>
      <c r="C43" s="2">
        <f t="shared" si="9"/>
        <v>1.007801316</v>
      </c>
      <c r="D43" s="2">
        <f t="shared" si="10"/>
        <v>0.9252323085</v>
      </c>
      <c r="E43" s="2">
        <f t="shared" si="11"/>
        <v>0.3937298073</v>
      </c>
      <c r="F43" s="17">
        <f t="shared" si="12"/>
        <v>0.3642915385</v>
      </c>
      <c r="G43" s="1">
        <v>4.0</v>
      </c>
      <c r="H43" s="1">
        <f t="shared" si="13"/>
        <v>0.02671471282</v>
      </c>
    </row>
    <row r="44" ht="15.75" customHeight="1">
      <c r="A44" s="1">
        <f t="shared" si="14"/>
        <v>8</v>
      </c>
      <c r="B44" s="1">
        <f t="shared" si="15"/>
        <v>0.44</v>
      </c>
      <c r="C44" s="2">
        <f t="shared" si="9"/>
        <v>1.010189474</v>
      </c>
      <c r="D44" s="2">
        <f t="shared" si="10"/>
        <v>0.9035904081</v>
      </c>
      <c r="E44" s="2">
        <f t="shared" si="11"/>
        <v>0.3937298073</v>
      </c>
      <c r="F44" s="17">
        <f t="shared" si="12"/>
        <v>0.3557704772</v>
      </c>
      <c r="G44" s="1">
        <v>2.0</v>
      </c>
      <c r="H44" s="1">
        <f t="shared" si="13"/>
        <v>0.0130449175</v>
      </c>
    </row>
    <row r="45" ht="15.75" customHeight="1">
      <c r="A45" s="1">
        <f t="shared" si="14"/>
        <v>9</v>
      </c>
      <c r="B45" s="1">
        <f t="shared" si="15"/>
        <v>0.495</v>
      </c>
      <c r="C45" s="2">
        <f t="shared" si="9"/>
        <v>1.012896053</v>
      </c>
      <c r="D45" s="2">
        <f t="shared" si="10"/>
        <v>0.8797336691</v>
      </c>
      <c r="E45" s="2">
        <f t="shared" si="11"/>
        <v>0.3937298073</v>
      </c>
      <c r="F45" s="17">
        <f t="shared" si="12"/>
        <v>0.346377368</v>
      </c>
      <c r="G45" s="1">
        <v>4.0</v>
      </c>
      <c r="H45" s="1">
        <f t="shared" si="13"/>
        <v>0.02540100699</v>
      </c>
    </row>
    <row r="46" ht="15.75" customHeight="1">
      <c r="A46" s="1">
        <f t="shared" si="14"/>
        <v>10</v>
      </c>
      <c r="B46" s="1">
        <f t="shared" si="15"/>
        <v>0.55</v>
      </c>
      <c r="C46" s="2">
        <f t="shared" si="9"/>
        <v>1.015921053</v>
      </c>
      <c r="D46" s="2">
        <f t="shared" si="10"/>
        <v>0.8538869933</v>
      </c>
      <c r="E46" s="2">
        <f t="shared" si="11"/>
        <v>0.3937298073</v>
      </c>
      <c r="F46" s="17">
        <f t="shared" si="12"/>
        <v>0.3362007613</v>
      </c>
      <c r="G46" s="1">
        <v>2.0</v>
      </c>
      <c r="H46" s="1">
        <f t="shared" si="13"/>
        <v>0.01232736125</v>
      </c>
    </row>
    <row r="47" ht="15.75" customHeight="1">
      <c r="A47" s="1">
        <f t="shared" si="14"/>
        <v>11</v>
      </c>
      <c r="B47" s="1">
        <f t="shared" si="15"/>
        <v>0.605</v>
      </c>
      <c r="C47" s="2">
        <f t="shared" si="9"/>
        <v>1.019264474</v>
      </c>
      <c r="D47" s="2">
        <f t="shared" si="10"/>
        <v>0.8262873956</v>
      </c>
      <c r="E47" s="2">
        <f t="shared" si="11"/>
        <v>0.3937298073</v>
      </c>
      <c r="F47" s="17">
        <f t="shared" si="12"/>
        <v>0.325333977</v>
      </c>
      <c r="G47" s="1">
        <v>4.0</v>
      </c>
      <c r="H47" s="1">
        <f t="shared" si="13"/>
        <v>0.02385782498</v>
      </c>
    </row>
    <row r="48" ht="15.75" customHeight="1">
      <c r="A48" s="1">
        <f t="shared" si="14"/>
        <v>12</v>
      </c>
      <c r="B48" s="1">
        <f t="shared" si="15"/>
        <v>0.66</v>
      </c>
      <c r="C48" s="2">
        <f t="shared" si="9"/>
        <v>1.022926316</v>
      </c>
      <c r="D48" s="2">
        <f t="shared" si="10"/>
        <v>0.797180168</v>
      </c>
      <c r="E48" s="2">
        <f t="shared" si="11"/>
        <v>0.3937298073</v>
      </c>
      <c r="F48" s="17">
        <f t="shared" si="12"/>
        <v>0.3138735939</v>
      </c>
      <c r="G48" s="1">
        <v>2.0</v>
      </c>
      <c r="H48" s="1">
        <f t="shared" si="13"/>
        <v>0.01150869844</v>
      </c>
    </row>
    <row r="49" ht="15.75" customHeight="1">
      <c r="A49" s="1">
        <f t="shared" si="14"/>
        <v>13</v>
      </c>
      <c r="B49" s="1">
        <f t="shared" si="15"/>
        <v>0.715</v>
      </c>
      <c r="C49" s="2">
        <f t="shared" si="9"/>
        <v>1.026906579</v>
      </c>
      <c r="D49" s="2">
        <f t="shared" si="10"/>
        <v>0.7668150675</v>
      </c>
      <c r="E49" s="2">
        <f t="shared" si="11"/>
        <v>0.3937298073</v>
      </c>
      <c r="F49" s="17">
        <f t="shared" si="12"/>
        <v>0.3019179488</v>
      </c>
      <c r="G49" s="1">
        <v>4.0</v>
      </c>
      <c r="H49" s="1">
        <f t="shared" si="13"/>
        <v>0.02214064958</v>
      </c>
    </row>
    <row r="50" ht="15.75" customHeight="1">
      <c r="A50" s="1">
        <f t="shared" si="14"/>
        <v>14</v>
      </c>
      <c r="B50" s="1">
        <f t="shared" si="15"/>
        <v>0.77</v>
      </c>
      <c r="C50" s="2">
        <f t="shared" si="9"/>
        <v>1.031205263</v>
      </c>
      <c r="D50" s="2">
        <f t="shared" si="10"/>
        <v>0.7354426137</v>
      </c>
      <c r="E50" s="2">
        <f t="shared" si="11"/>
        <v>0.3937298073</v>
      </c>
      <c r="F50" s="17">
        <f t="shared" si="12"/>
        <v>0.2895656786</v>
      </c>
      <c r="G50" s="1">
        <v>2.0</v>
      </c>
      <c r="H50" s="1">
        <f t="shared" si="13"/>
        <v>0.01061740821</v>
      </c>
    </row>
    <row r="51" ht="15.75" customHeight="1">
      <c r="A51" s="1">
        <f t="shared" si="14"/>
        <v>15</v>
      </c>
      <c r="B51" s="1">
        <f t="shared" si="15"/>
        <v>0.825</v>
      </c>
      <c r="C51" s="2">
        <f t="shared" si="9"/>
        <v>1.035822368</v>
      </c>
      <c r="D51" s="2">
        <f t="shared" si="10"/>
        <v>0.7033105741</v>
      </c>
      <c r="E51" s="2">
        <f t="shared" si="11"/>
        <v>0.3937298073</v>
      </c>
      <c r="F51" s="17">
        <f t="shared" si="12"/>
        <v>0.2769143368</v>
      </c>
      <c r="G51" s="1">
        <v>4.0</v>
      </c>
      <c r="H51" s="1">
        <f t="shared" si="13"/>
        <v>0.02030705137</v>
      </c>
    </row>
    <row r="52" ht="15.75" customHeight="1">
      <c r="A52" s="1">
        <f t="shared" si="14"/>
        <v>16</v>
      </c>
      <c r="B52" s="1">
        <f t="shared" si="15"/>
        <v>0.88</v>
      </c>
      <c r="C52" s="2">
        <f t="shared" si="9"/>
        <v>1.040757895</v>
      </c>
      <c r="D52" s="2">
        <f t="shared" si="10"/>
        <v>0.6706607042</v>
      </c>
      <c r="E52" s="2">
        <f t="shared" si="11"/>
        <v>0.3937298073</v>
      </c>
      <c r="F52" s="17">
        <f t="shared" si="12"/>
        <v>0.2640591098</v>
      </c>
      <c r="G52" s="1">
        <v>2.0</v>
      </c>
      <c r="H52" s="1">
        <f t="shared" si="13"/>
        <v>0.00968216736</v>
      </c>
    </row>
    <row r="53" ht="15.75" customHeight="1">
      <c r="A53" s="1">
        <f t="shared" si="14"/>
        <v>17</v>
      </c>
      <c r="B53" s="1">
        <f t="shared" si="15"/>
        <v>0.935</v>
      </c>
      <c r="C53" s="2">
        <f t="shared" si="9"/>
        <v>1.046011842</v>
      </c>
      <c r="D53" s="2">
        <f t="shared" si="10"/>
        <v>0.6377257997</v>
      </c>
      <c r="E53" s="2">
        <f t="shared" si="11"/>
        <v>0.3937298073</v>
      </c>
      <c r="F53" s="17">
        <f t="shared" si="12"/>
        <v>0.2510916562</v>
      </c>
      <c r="G53" s="1">
        <v>4.0</v>
      </c>
      <c r="H53" s="1">
        <f t="shared" si="13"/>
        <v>0.01841338812</v>
      </c>
    </row>
    <row r="54" ht="15.75" customHeight="1">
      <c r="A54" s="1">
        <f t="shared" si="14"/>
        <v>18</v>
      </c>
      <c r="B54" s="1">
        <f t="shared" si="15"/>
        <v>0.99</v>
      </c>
      <c r="C54" s="2">
        <f t="shared" si="9"/>
        <v>1.051584211</v>
      </c>
      <c r="D54" s="2">
        <f t="shared" si="10"/>
        <v>0.604727104</v>
      </c>
      <c r="E54" s="2">
        <f t="shared" si="11"/>
        <v>0.3937298073</v>
      </c>
      <c r="F54" s="17">
        <f t="shared" si="12"/>
        <v>0.2380990861</v>
      </c>
      <c r="G54" s="1">
        <v>2.0</v>
      </c>
      <c r="H54" s="1">
        <f t="shared" si="13"/>
        <v>0.008730299825</v>
      </c>
    </row>
    <row r="55" ht="15.75" customHeight="1">
      <c r="A55" s="1">
        <f t="shared" si="14"/>
        <v>19</v>
      </c>
      <c r="B55" s="1">
        <f t="shared" si="15"/>
        <v>1.045</v>
      </c>
      <c r="C55" s="2">
        <f t="shared" si="9"/>
        <v>1.057475</v>
      </c>
      <c r="D55" s="2">
        <f t="shared" si="10"/>
        <v>0.5718721023</v>
      </c>
      <c r="E55" s="2">
        <f t="shared" si="11"/>
        <v>0.3937298073</v>
      </c>
      <c r="F55" s="17">
        <f t="shared" si="12"/>
        <v>0.2251630926</v>
      </c>
      <c r="G55" s="1">
        <v>4.0</v>
      </c>
      <c r="H55" s="1">
        <f t="shared" si="13"/>
        <v>0.01651196013</v>
      </c>
    </row>
    <row r="56" ht="15.75" customHeight="1">
      <c r="A56" s="1">
        <f t="shared" si="14"/>
        <v>20</v>
      </c>
      <c r="B56" s="1">
        <f t="shared" si="15"/>
        <v>1.1</v>
      </c>
      <c r="C56" s="2">
        <f t="shared" si="9"/>
        <v>1.063684211</v>
      </c>
      <c r="D56" s="2">
        <f t="shared" si="10"/>
        <v>0.5393527214</v>
      </c>
      <c r="E56" s="2">
        <f t="shared" si="11"/>
        <v>0.3937298073</v>
      </c>
      <c r="F56" s="17">
        <f t="shared" si="12"/>
        <v>0.2123592431</v>
      </c>
      <c r="G56" s="1">
        <v>1.0</v>
      </c>
      <c r="H56" s="1">
        <f t="shared" si="13"/>
        <v>0.003893252789</v>
      </c>
    </row>
    <row r="57" ht="15.75" customHeight="1"/>
    <row r="58" ht="15.75" customHeight="1">
      <c r="C58" s="18">
        <f t="shared" ref="C58:D58" si="16">SUM(C36:C56)</f>
        <v>21.45693421</v>
      </c>
      <c r="D58" s="2">
        <f t="shared" si="16"/>
        <v>17.27404905</v>
      </c>
      <c r="G58" s="1" t="s">
        <v>13</v>
      </c>
      <c r="H58" s="1">
        <f>SUM(H36:H56)</f>
        <v>0.3574627899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2020-05-16T23:21:23Z</dcterms:created>
  <dc:creator>m</dc:creator>
</cp:coreProperties>
</file>