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\Tucker Assignments\Rogue Spring Chinook Forecast\Data\Archive\"/>
    </mc:Choice>
  </mc:AlternateContent>
  <bookViews>
    <workbookView xWindow="0" yWindow="0" windowWidth="30720" windowHeight="14100" firstSheet="4" activeTab="4"/>
  </bookViews>
  <sheets>
    <sheet name="Master" sheetId="1" r:id="rId1"/>
    <sheet name="N_Age_Harv" sheetId="2" r:id="rId2"/>
    <sheet name="RogueChSData1" sheetId="4" r:id="rId3"/>
    <sheet name="RogueChSDataManip" sheetId="3" r:id="rId4"/>
    <sheet name="N_Age_HarvManip" sheetId="5" r:id="rId5"/>
    <sheet name="RogueChSDataTes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5" l="1"/>
  <c r="P43" i="5" s="1"/>
  <c r="P42" i="5"/>
  <c r="Q43" i="5"/>
  <c r="R43" i="5"/>
  <c r="S43" i="5"/>
  <c r="Q42" i="5"/>
  <c r="R42" i="5"/>
  <c r="S42" i="5"/>
  <c r="P40" i="5"/>
  <c r="Q40" i="5"/>
  <c r="R40" i="5"/>
  <c r="S40" i="5"/>
  <c r="O41" i="5"/>
  <c r="N41" i="5"/>
  <c r="M41" i="5"/>
  <c r="L41" i="5"/>
  <c r="K40" i="5"/>
  <c r="T40" i="5" l="1"/>
  <c r="P38" i="5" l="1"/>
  <c r="P39" i="5"/>
  <c r="Q39" i="5" l="1"/>
  <c r="S38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2" i="5"/>
  <c r="Q15" i="5" l="1"/>
  <c r="P15" i="5"/>
  <c r="K15" i="5"/>
  <c r="P2" i="5"/>
  <c r="O2" i="5"/>
  <c r="Q2" i="5"/>
  <c r="K42" i="1"/>
  <c r="L36" i="1" s="1"/>
  <c r="L37" i="3"/>
  <c r="L36" i="3"/>
  <c r="L5" i="1"/>
  <c r="K2" i="5"/>
  <c r="L39" i="5"/>
  <c r="L40" i="5"/>
  <c r="R39" i="5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9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P3" i="5"/>
  <c r="P4" i="5"/>
  <c r="P5" i="5"/>
  <c r="P6" i="5"/>
  <c r="P7" i="5"/>
  <c r="P8" i="5"/>
  <c r="P9" i="5"/>
  <c r="P10" i="5"/>
  <c r="P11" i="5"/>
  <c r="P12" i="5"/>
  <c r="P13" i="5"/>
  <c r="P14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L3" i="5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M39" i="5"/>
  <c r="N39" i="5"/>
  <c r="O39" i="5"/>
  <c r="M40" i="5"/>
  <c r="N40" i="5"/>
  <c r="O40" i="5"/>
  <c r="N2" i="5"/>
  <c r="M2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7" i="3" l="1"/>
  <c r="K42" i="3" l="1"/>
  <c r="K43" i="3"/>
  <c r="K6" i="3"/>
  <c r="K5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L8" i="3" l="1"/>
  <c r="L25" i="3"/>
  <c r="L5" i="3"/>
  <c r="L7" i="3"/>
  <c r="L32" i="3"/>
  <c r="L17" i="3"/>
  <c r="L20" i="3"/>
  <c r="L12" i="3"/>
  <c r="L13" i="3"/>
  <c r="L6" i="3"/>
  <c r="L21" i="3"/>
  <c r="L29" i="3"/>
  <c r="L34" i="3"/>
  <c r="L16" i="3"/>
  <c r="L9" i="3"/>
  <c r="L28" i="3"/>
  <c r="L22" i="3"/>
  <c r="L10" i="3"/>
  <c r="L30" i="3"/>
  <c r="L15" i="3"/>
  <c r="L23" i="3"/>
  <c r="L31" i="3"/>
  <c r="L35" i="3"/>
  <c r="L33" i="3"/>
  <c r="L18" i="3"/>
  <c r="L14" i="3"/>
  <c r="L26" i="3"/>
  <c r="L11" i="3"/>
  <c r="L19" i="3"/>
  <c r="L27" i="3"/>
  <c r="L24" i="3"/>
  <c r="K41" i="1" l="1"/>
  <c r="K40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5" i="1"/>
  <c r="L9" i="1" l="1"/>
  <c r="L34" i="1"/>
  <c r="L35" i="1"/>
  <c r="L22" i="1"/>
  <c r="L8" i="1"/>
  <c r="L17" i="1"/>
  <c r="L24" i="1"/>
  <c r="L15" i="1"/>
  <c r="L31" i="1"/>
  <c r="L7" i="1"/>
  <c r="L32" i="1"/>
  <c r="L20" i="1"/>
  <c r="L30" i="1"/>
  <c r="L18" i="1"/>
  <c r="L6" i="1"/>
  <c r="L33" i="1"/>
  <c r="L19" i="1"/>
  <c r="L21" i="1"/>
  <c r="L28" i="1"/>
  <c r="L13" i="1"/>
  <c r="L23" i="1"/>
  <c r="L11" i="1"/>
  <c r="L25" i="1"/>
  <c r="L29" i="1"/>
  <c r="L16" i="1"/>
  <c r="L12" i="1"/>
  <c r="L27" i="1"/>
  <c r="L26" i="1"/>
  <c r="L14" i="1"/>
  <c r="L10" i="1"/>
</calcChain>
</file>

<file path=xl/comments1.xml><?xml version="1.0" encoding="utf-8"?>
<comments xmlns="http://schemas.openxmlformats.org/spreadsheetml/2006/main">
  <authors>
    <author>Matt Falcy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2.xml><?xml version="1.0" encoding="utf-8"?>
<comments xmlns="http://schemas.openxmlformats.org/spreadsheetml/2006/main">
  <authors>
    <author>Matt Falcy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3.xml><?xml version="1.0" encoding="utf-8"?>
<comments xmlns="http://schemas.openxmlformats.org/spreadsheetml/2006/main">
  <authors>
    <author>Matt Falcy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4.xml><?xml version="1.0" encoding="utf-8"?>
<comments xmlns="http://schemas.openxmlformats.org/spreadsheetml/2006/main">
  <authors>
    <author>Matt Falcy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5.xml><?xml version="1.0" encoding="utf-8"?>
<comments xmlns="http://schemas.openxmlformats.org/spreadsheetml/2006/main">
  <authors>
    <author>Matt Falcy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6.xml><?xml version="1.0" encoding="utf-8"?>
<comments xmlns="http://schemas.openxmlformats.org/spreadsheetml/2006/main">
  <authors>
    <author>Matt Falcy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</commentList>
</comments>
</file>

<file path=xl/sharedStrings.xml><?xml version="1.0" encoding="utf-8"?>
<sst xmlns="http://schemas.openxmlformats.org/spreadsheetml/2006/main" count="96" uniqueCount="45">
  <si>
    <t>Wild</t>
  </si>
  <si>
    <t>Hatchery</t>
  </si>
  <si>
    <t>Harvest Rate</t>
  </si>
  <si>
    <t>Age Composition</t>
  </si>
  <si>
    <t>Spawners</t>
  </si>
  <si>
    <t>PDO May-Sept</t>
  </si>
  <si>
    <t>NPGO jun-nov</t>
  </si>
  <si>
    <t>Logerwell spring transition</t>
  </si>
  <si>
    <t>mean Oct Flow</t>
  </si>
  <si>
    <t>age2</t>
  </si>
  <si>
    <t>age3</t>
  </si>
  <si>
    <t>age4</t>
  </si>
  <si>
    <t>age5</t>
  </si>
  <si>
    <t>age6</t>
  </si>
  <si>
    <t>HbelowGRD</t>
  </si>
  <si>
    <t>HaboveGRD</t>
  </si>
  <si>
    <t>Year</t>
  </si>
  <si>
    <t>Recruits</t>
  </si>
  <si>
    <t>PreHarvWildReturn</t>
  </si>
  <si>
    <t>NPGO apr-sept</t>
  </si>
  <si>
    <t>Aligned on 4 yr olds</t>
  </si>
  <si>
    <t>ret_yr</t>
  </si>
  <si>
    <t>wild_spn</t>
  </si>
  <si>
    <t>hat_spn</t>
  </si>
  <si>
    <t>age2_comp</t>
  </si>
  <si>
    <t>age3_comp</t>
  </si>
  <si>
    <t>age4_comp</t>
  </si>
  <si>
    <t>age5_comp</t>
  </si>
  <si>
    <t>age6_comp</t>
  </si>
  <si>
    <t>harv_belGRD</t>
  </si>
  <si>
    <t>harv_abvGRD</t>
  </si>
  <si>
    <t>Nage2</t>
  </si>
  <si>
    <t>Nage3</t>
  </si>
  <si>
    <t>Nage4</t>
  </si>
  <si>
    <t>Nage5</t>
  </si>
  <si>
    <t>Nage6</t>
  </si>
  <si>
    <t>rat32</t>
  </si>
  <si>
    <t>rat43</t>
  </si>
  <si>
    <t>rat54</t>
  </si>
  <si>
    <t>rat65</t>
  </si>
  <si>
    <t>median</t>
  </si>
  <si>
    <t>est</t>
  </si>
  <si>
    <t>ret</t>
  </si>
  <si>
    <t>pred_ret</t>
  </si>
  <si>
    <t>pred_retReg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</si>
</sst>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164" fontId="0" fillId="0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zoomScale="80" zoomScaleNormal="80" workbookViewId="0">
      <selection activeCell="A42" sqref="A42:XFD42"/>
    </sheetView>
  </sheetViews>
  <sheetFormatPr defaultRowHeight="14.4" x14ac:dyDescent="0.55000000000000004"/>
  <cols>
    <col min="1" max="10" width="10.7890625" style="3" customWidth="1"/>
    <col min="11" max="12" width="10.7890625" style="12" customWidth="1"/>
    <col min="13" max="17" width="15.7890625" style="3" customWidth="1"/>
  </cols>
  <sheetData>
    <row r="1" spans="1:17" x14ac:dyDescent="0.55000000000000004">
      <c r="M1" s="21" t="s">
        <v>20</v>
      </c>
      <c r="N1" s="21"/>
      <c r="O1" s="21"/>
      <c r="P1" s="21"/>
      <c r="Q1" s="21"/>
    </row>
    <row r="2" spans="1:17" x14ac:dyDescent="0.55000000000000004">
      <c r="M2" s="3" t="s">
        <v>5</v>
      </c>
      <c r="N2" s="3" t="s">
        <v>6</v>
      </c>
      <c r="O2" s="3" t="s">
        <v>19</v>
      </c>
      <c r="P2" s="3" t="s">
        <v>7</v>
      </c>
      <c r="Q2" s="3" t="s">
        <v>8</v>
      </c>
    </row>
    <row r="3" spans="1:17" s="1" customFormat="1" x14ac:dyDescent="0.55000000000000004">
      <c r="A3" s="3"/>
      <c r="B3" s="20" t="s">
        <v>4</v>
      </c>
      <c r="C3" s="20"/>
      <c r="D3" s="20" t="s">
        <v>3</v>
      </c>
      <c r="E3" s="20"/>
      <c r="F3" s="20"/>
      <c r="G3" s="20"/>
      <c r="H3" s="20"/>
      <c r="I3" s="20" t="s">
        <v>2</v>
      </c>
      <c r="J3" s="20"/>
      <c r="K3" s="12"/>
      <c r="L3" s="12"/>
      <c r="M3" s="3">
        <v>1.3599999999999999</v>
      </c>
      <c r="N3" s="3">
        <v>12.4707066</v>
      </c>
      <c r="O3" s="3">
        <v>13.819746599999998</v>
      </c>
      <c r="P3" s="3"/>
      <c r="Q3" s="3">
        <v>1508</v>
      </c>
    </row>
    <row r="4" spans="1:17" s="1" customFormat="1" x14ac:dyDescent="0.55000000000000004">
      <c r="A4" s="3" t="s">
        <v>16</v>
      </c>
      <c r="B4" s="3" t="s">
        <v>0</v>
      </c>
      <c r="C4" s="3" t="s">
        <v>1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12" t="s">
        <v>18</v>
      </c>
      <c r="L4" s="12" t="s">
        <v>17</v>
      </c>
      <c r="M4" s="3">
        <v>1.01</v>
      </c>
      <c r="N4" s="3">
        <v>6.7135471300000003</v>
      </c>
      <c r="O4" s="3">
        <v>6.4802108299999999</v>
      </c>
      <c r="P4" s="3"/>
      <c r="Q4" s="3">
        <v>1259</v>
      </c>
    </row>
    <row r="5" spans="1:17" x14ac:dyDescent="0.55000000000000004">
      <c r="A5" s="3">
        <v>1981</v>
      </c>
      <c r="B5" s="4">
        <v>9545</v>
      </c>
      <c r="C5" s="3">
        <v>176</v>
      </c>
      <c r="D5" s="3">
        <v>6.8956954000000001E-2</v>
      </c>
      <c r="E5" s="3">
        <v>0.26697019900000002</v>
      </c>
      <c r="F5" s="3">
        <v>0.25769867499999999</v>
      </c>
      <c r="G5" s="3">
        <v>0.35869205300000001</v>
      </c>
      <c r="H5" s="3">
        <v>4.7682119000000002E-2</v>
      </c>
      <c r="I5" s="3">
        <v>0.12017029999999999</v>
      </c>
      <c r="J5" s="3">
        <v>0.22032975899999999</v>
      </c>
      <c r="K5" s="13">
        <f>B5/((1-I5)*(1-J5))</f>
        <v>13914.459994427374</v>
      </c>
      <c r="L5" s="13">
        <f>K7*D7+K8*E8+K9*RogueChSDataTest2!F9+K10*G10+K11*H11</f>
        <v>15845.211634657095</v>
      </c>
      <c r="M5" s="3">
        <v>-1.19</v>
      </c>
      <c r="N5" s="3">
        <v>3.0531207500000002</v>
      </c>
      <c r="O5" s="3">
        <v>4.0004438699999998</v>
      </c>
      <c r="P5" s="3">
        <v>97</v>
      </c>
      <c r="Q5" s="3">
        <v>1142</v>
      </c>
    </row>
    <row r="6" spans="1:17" x14ac:dyDescent="0.55000000000000004">
      <c r="A6" s="3">
        <v>1982</v>
      </c>
      <c r="B6" s="4">
        <v>14208</v>
      </c>
      <c r="C6" s="3">
        <v>296</v>
      </c>
      <c r="D6" s="3">
        <v>0.26298531600000002</v>
      </c>
      <c r="E6" s="3">
        <v>0.17008031200000001</v>
      </c>
      <c r="F6" s="3">
        <v>0.50415815200000003</v>
      </c>
      <c r="G6" s="3">
        <v>5.2654089000000001E-2</v>
      </c>
      <c r="H6" s="3">
        <v>1.0122130999999999E-2</v>
      </c>
      <c r="I6" s="3">
        <v>0.12587092999999999</v>
      </c>
      <c r="J6" s="3">
        <v>0.171406274</v>
      </c>
      <c r="K6" s="13">
        <f t="shared" ref="K6:K39" si="0">B6/((1-I6)*(1-J6))</f>
        <v>19616.239013700229</v>
      </c>
      <c r="L6" s="13">
        <f t="shared" ref="L6:L33" si="1">K8*D8+K9*E9+K10*F10+K11*G11+K12*H12</f>
        <v>14333.660270713557</v>
      </c>
      <c r="M6" s="3">
        <v>3.62</v>
      </c>
      <c r="N6" s="3">
        <v>-5.1117466600000006</v>
      </c>
      <c r="O6" s="3">
        <v>-5.8229390300000006</v>
      </c>
      <c r="P6" s="3">
        <v>73</v>
      </c>
      <c r="Q6" s="3">
        <v>1166</v>
      </c>
    </row>
    <row r="7" spans="1:17" x14ac:dyDescent="0.55000000000000004">
      <c r="A7" s="3">
        <v>1983</v>
      </c>
      <c r="B7" s="4">
        <v>6941</v>
      </c>
      <c r="C7" s="3">
        <v>118</v>
      </c>
      <c r="D7" s="3">
        <v>7.1348815999999995E-2</v>
      </c>
      <c r="E7" s="3">
        <v>0.21069673999999999</v>
      </c>
      <c r="F7" s="3">
        <v>0.54935238900000005</v>
      </c>
      <c r="G7" s="3">
        <v>0.168602054</v>
      </c>
      <c r="H7" s="3">
        <v>0</v>
      </c>
      <c r="I7" s="3">
        <v>0.12493151299999999</v>
      </c>
      <c r="J7" s="3">
        <v>0.151267072</v>
      </c>
      <c r="K7" s="13">
        <f t="shared" si="0"/>
        <v>9345.637863599055</v>
      </c>
      <c r="L7" s="13">
        <f t="shared" si="1"/>
        <v>38554.760691626885</v>
      </c>
      <c r="M7" s="3">
        <v>1.82</v>
      </c>
      <c r="N7" s="3">
        <v>-3.6537453719999999</v>
      </c>
      <c r="O7" s="3">
        <v>-3.7298006780000001</v>
      </c>
      <c r="P7" s="3">
        <v>78</v>
      </c>
      <c r="Q7" s="3">
        <v>1116</v>
      </c>
    </row>
    <row r="8" spans="1:17" x14ac:dyDescent="0.55000000000000004">
      <c r="A8" s="3">
        <v>1984</v>
      </c>
      <c r="B8" s="4">
        <v>5080</v>
      </c>
      <c r="C8" s="3">
        <v>109</v>
      </c>
      <c r="D8" s="3">
        <v>0.22246191200000001</v>
      </c>
      <c r="E8" s="3">
        <v>0.110422004</v>
      </c>
      <c r="F8" s="3">
        <v>0.61439935300000004</v>
      </c>
      <c r="G8" s="3">
        <v>4.9615748000000001E-2</v>
      </c>
      <c r="H8" s="3">
        <v>3.1009840000000002E-3</v>
      </c>
      <c r="I8" s="3">
        <v>6.7145395999999996E-2</v>
      </c>
      <c r="J8" s="3">
        <v>0.1107746</v>
      </c>
      <c r="K8" s="13">
        <f t="shared" si="0"/>
        <v>6124.0382350445034</v>
      </c>
      <c r="L8" s="13">
        <f t="shared" si="1"/>
        <v>55323.379405323671</v>
      </c>
      <c r="M8" s="3">
        <v>4.88</v>
      </c>
      <c r="N8" s="3">
        <v>-0.74356383689999994</v>
      </c>
      <c r="O8" s="3">
        <v>-1.6390384569000001</v>
      </c>
      <c r="P8" s="3">
        <v>88</v>
      </c>
      <c r="Q8" s="3">
        <v>1260</v>
      </c>
    </row>
    <row r="9" spans="1:17" x14ac:dyDescent="0.55000000000000004">
      <c r="A9" s="3">
        <v>1985</v>
      </c>
      <c r="B9" s="4">
        <v>17478</v>
      </c>
      <c r="C9" s="3">
        <v>474</v>
      </c>
      <c r="D9" s="3">
        <v>0.203588826</v>
      </c>
      <c r="E9" s="3">
        <v>0.163911903</v>
      </c>
      <c r="F9" s="3">
        <v>0.43311545000000001</v>
      </c>
      <c r="G9" s="3">
        <v>0.19938382099999999</v>
      </c>
      <c r="H9" s="3">
        <v>0</v>
      </c>
      <c r="I9" s="3">
        <v>5.9759073000000003E-2</v>
      </c>
      <c r="J9" s="3">
        <v>0.105734121</v>
      </c>
      <c r="K9" s="13">
        <f t="shared" si="0"/>
        <v>20786.717950443544</v>
      </c>
      <c r="L9" s="13">
        <f t="shared" si="1"/>
        <v>26432.392972367084</v>
      </c>
      <c r="M9" s="3">
        <v>0.45</v>
      </c>
      <c r="N9" s="3">
        <v>-4.2475335000000003</v>
      </c>
      <c r="O9" s="3">
        <v>-4.4389305400000003</v>
      </c>
      <c r="P9" s="3">
        <v>109</v>
      </c>
      <c r="Q9" s="3">
        <v>1093</v>
      </c>
    </row>
    <row r="10" spans="1:17" x14ac:dyDescent="0.55000000000000004">
      <c r="A10" s="3">
        <v>1986</v>
      </c>
      <c r="B10" s="4">
        <v>25645</v>
      </c>
      <c r="C10" s="3">
        <v>1509</v>
      </c>
      <c r="D10" s="3">
        <v>0.23522188199999999</v>
      </c>
      <c r="E10" s="3">
        <v>0.44658207100000002</v>
      </c>
      <c r="F10" s="3">
        <v>0.27220630400000001</v>
      </c>
      <c r="G10" s="3">
        <v>4.1005514E-2</v>
      </c>
      <c r="H10" s="3">
        <v>4.9842289999999997E-3</v>
      </c>
      <c r="I10" s="3">
        <v>6.5713873000000006E-2</v>
      </c>
      <c r="J10" s="3">
        <v>0.115185468</v>
      </c>
      <c r="K10" s="13">
        <f t="shared" si="0"/>
        <v>31022.054498882117</v>
      </c>
      <c r="L10" s="13">
        <f t="shared" si="1"/>
        <v>13960.824583800571</v>
      </c>
      <c r="M10" s="3">
        <v>10.43</v>
      </c>
      <c r="N10" s="3">
        <v>-0.47140749999999998</v>
      </c>
      <c r="O10" s="3">
        <v>-2.0097498509999996</v>
      </c>
      <c r="P10" s="3">
        <v>126</v>
      </c>
      <c r="Q10" s="3">
        <v>1896</v>
      </c>
    </row>
    <row r="11" spans="1:17" x14ac:dyDescent="0.55000000000000004">
      <c r="A11" s="3">
        <v>1987</v>
      </c>
      <c r="B11" s="4">
        <v>24330</v>
      </c>
      <c r="C11" s="3">
        <v>1863</v>
      </c>
      <c r="D11" s="3">
        <v>0.11034055399999999</v>
      </c>
      <c r="E11" s="3">
        <v>0.29484152699999999</v>
      </c>
      <c r="F11" s="3">
        <v>0.55663105700000004</v>
      </c>
      <c r="G11" s="3">
        <v>3.8186862000000002E-2</v>
      </c>
      <c r="H11" s="3">
        <v>0</v>
      </c>
      <c r="I11" s="3">
        <v>3.6998977000000002E-2</v>
      </c>
      <c r="J11" s="3">
        <v>0.13836082799999999</v>
      </c>
      <c r="K11" s="13">
        <f t="shared" si="0"/>
        <v>29321.752642982759</v>
      </c>
      <c r="L11" s="13">
        <f t="shared" si="1"/>
        <v>4889.2222333095124</v>
      </c>
      <c r="M11" s="3">
        <v>1.94</v>
      </c>
      <c r="N11" s="3">
        <v>4.1503528999999997</v>
      </c>
      <c r="O11" s="3">
        <v>4.4861467499999996</v>
      </c>
      <c r="P11" s="3">
        <v>112</v>
      </c>
      <c r="Q11" s="3">
        <v>1904</v>
      </c>
    </row>
    <row r="12" spans="1:17" x14ac:dyDescent="0.55000000000000004">
      <c r="A12" s="3">
        <v>1988</v>
      </c>
      <c r="B12" s="4">
        <v>42624</v>
      </c>
      <c r="C12" s="3">
        <v>1070</v>
      </c>
      <c r="D12" s="3">
        <v>5.9385001999999999E-2</v>
      </c>
      <c r="E12" s="3">
        <v>0.22818548999999999</v>
      </c>
      <c r="F12" s="3">
        <v>0.63646928800000002</v>
      </c>
      <c r="G12" s="3">
        <v>7.5960218999999995E-2</v>
      </c>
      <c r="H12" s="3">
        <v>0</v>
      </c>
      <c r="I12" s="3">
        <v>8.1598884999999996E-2</v>
      </c>
      <c r="J12" s="3">
        <v>0.15</v>
      </c>
      <c r="K12" s="13">
        <f t="shared" si="0"/>
        <v>54601.286446544851</v>
      </c>
      <c r="L12" s="13">
        <f t="shared" si="1"/>
        <v>4803.2707517724293</v>
      </c>
      <c r="M12" s="3">
        <v>2.5</v>
      </c>
      <c r="N12" s="3">
        <v>-4.0124190999999998</v>
      </c>
      <c r="O12" s="3">
        <v>-0.55964979400000003</v>
      </c>
      <c r="P12" s="3">
        <v>48</v>
      </c>
      <c r="Q12" s="3">
        <v>1422</v>
      </c>
    </row>
    <row r="13" spans="1:17" x14ac:dyDescent="0.55000000000000004">
      <c r="A13" s="3">
        <v>1989</v>
      </c>
      <c r="B13" s="4">
        <v>12526</v>
      </c>
      <c r="C13" s="3">
        <v>2021</v>
      </c>
      <c r="D13" s="3">
        <v>5.3389830999999999E-2</v>
      </c>
      <c r="E13" s="3">
        <v>0.117231638</v>
      </c>
      <c r="F13" s="3">
        <v>0.56264124299999996</v>
      </c>
      <c r="G13" s="3">
        <v>0.26673728800000002</v>
      </c>
      <c r="H13" s="3">
        <v>0</v>
      </c>
      <c r="I13" s="3">
        <v>0.115931834</v>
      </c>
      <c r="J13" s="3">
        <v>0.15</v>
      </c>
      <c r="K13" s="13">
        <f t="shared" si="0"/>
        <v>16668.930242009523</v>
      </c>
      <c r="L13" s="13">
        <f t="shared" si="1"/>
        <v>6947.266832738942</v>
      </c>
      <c r="M13" s="3">
        <v>3.87</v>
      </c>
      <c r="N13" s="3">
        <v>-4.1887797000000004</v>
      </c>
      <c r="O13" s="3">
        <v>-4.8589222400000001</v>
      </c>
      <c r="P13" s="3">
        <v>89</v>
      </c>
      <c r="Q13" s="3">
        <v>1401</v>
      </c>
    </row>
    <row r="14" spans="1:17" x14ac:dyDescent="0.55000000000000004">
      <c r="A14" s="3">
        <v>1990</v>
      </c>
      <c r="B14" s="4">
        <v>7491</v>
      </c>
      <c r="C14" s="3">
        <v>730</v>
      </c>
      <c r="D14" s="3">
        <v>5.5173232000000003E-2</v>
      </c>
      <c r="E14" s="3">
        <v>9.8006645000000003E-2</v>
      </c>
      <c r="F14" s="3">
        <v>0.69767441900000005</v>
      </c>
      <c r="G14" s="3">
        <v>0.13146653999999999</v>
      </c>
      <c r="H14" s="3">
        <v>1.7679165E-2</v>
      </c>
      <c r="I14" s="3">
        <v>0.14756018200000001</v>
      </c>
      <c r="J14" s="3">
        <v>0.15</v>
      </c>
      <c r="K14" s="13">
        <f t="shared" si="0"/>
        <v>10338.49075369047</v>
      </c>
      <c r="L14" s="13">
        <f t="shared" si="1"/>
        <v>8559.4676059727644</v>
      </c>
      <c r="M14" s="3">
        <v>9.86</v>
      </c>
      <c r="N14" s="3">
        <v>1.9730958999999999</v>
      </c>
      <c r="O14" s="3">
        <v>2.0754412599999998</v>
      </c>
      <c r="P14" s="3">
        <v>81</v>
      </c>
      <c r="Q14" s="3">
        <v>1320</v>
      </c>
    </row>
    <row r="15" spans="1:17" x14ac:dyDescent="0.55000000000000004">
      <c r="A15" s="3">
        <v>1991</v>
      </c>
      <c r="B15" s="4">
        <v>3435</v>
      </c>
      <c r="C15" s="3">
        <v>402</v>
      </c>
      <c r="D15" s="3">
        <v>2.2055137999999998E-2</v>
      </c>
      <c r="E15" s="3">
        <v>0.16416040100000001</v>
      </c>
      <c r="F15" s="3">
        <v>0.49047618999999998</v>
      </c>
      <c r="G15" s="3">
        <v>0.32330827099999998</v>
      </c>
      <c r="H15" s="3">
        <v>0</v>
      </c>
      <c r="I15" s="3">
        <v>0.15777392400000001</v>
      </c>
      <c r="J15" s="3">
        <v>0.15</v>
      </c>
      <c r="K15" s="13">
        <f t="shared" si="0"/>
        <v>4798.2086826153263</v>
      </c>
      <c r="L15" s="13">
        <f t="shared" si="1"/>
        <v>15255.114606325445</v>
      </c>
      <c r="M15" s="5">
        <v>2.4</v>
      </c>
      <c r="N15" s="3">
        <v>8.9062497</v>
      </c>
      <c r="O15" s="3">
        <v>9.5285668000000001</v>
      </c>
      <c r="P15" s="3">
        <v>68</v>
      </c>
      <c r="Q15" s="3">
        <v>1122</v>
      </c>
    </row>
    <row r="16" spans="1:17" x14ac:dyDescent="0.55000000000000004">
      <c r="A16" s="3">
        <v>1992</v>
      </c>
      <c r="B16" s="4">
        <v>1391</v>
      </c>
      <c r="C16" s="3">
        <v>190</v>
      </c>
      <c r="D16" s="3">
        <v>0.130327363</v>
      </c>
      <c r="E16" s="3">
        <v>5.9913527000000001E-2</v>
      </c>
      <c r="F16" s="3">
        <v>0.52810376800000003</v>
      </c>
      <c r="G16" s="3">
        <v>0.281655343</v>
      </c>
      <c r="H16" s="3">
        <v>0</v>
      </c>
      <c r="I16" s="3">
        <v>0.13031421600000001</v>
      </c>
      <c r="J16" s="3">
        <v>0.15</v>
      </c>
      <c r="K16" s="13">
        <f t="shared" si="0"/>
        <v>1881.6802784892873</v>
      </c>
      <c r="L16" s="13">
        <f t="shared" si="1"/>
        <v>14101.838914349626</v>
      </c>
      <c r="M16" s="3">
        <v>1.8</v>
      </c>
      <c r="N16" s="3">
        <v>3.2485293999999998</v>
      </c>
      <c r="O16" s="3">
        <v>4.4746253999999999</v>
      </c>
      <c r="P16" s="3">
        <v>97</v>
      </c>
      <c r="Q16" s="3">
        <v>1089</v>
      </c>
    </row>
    <row r="17" spans="1:17" x14ac:dyDescent="0.55000000000000004">
      <c r="A17" s="3">
        <v>1993</v>
      </c>
      <c r="B17" s="4">
        <v>6254</v>
      </c>
      <c r="C17" s="3">
        <v>674</v>
      </c>
      <c r="D17" s="3">
        <v>5.2233251000000001E-2</v>
      </c>
      <c r="E17" s="3">
        <v>0.17183622800000001</v>
      </c>
      <c r="F17" s="3">
        <v>0.50347394499999998</v>
      </c>
      <c r="G17" s="3">
        <v>0.26054590599999999</v>
      </c>
      <c r="H17" s="3">
        <v>1.191067E-2</v>
      </c>
      <c r="I17" s="3">
        <v>0.24400988000000001</v>
      </c>
      <c r="J17" s="3">
        <v>0.04</v>
      </c>
      <c r="K17" s="13">
        <f t="shared" si="0"/>
        <v>8617.2863387861908</v>
      </c>
      <c r="L17" s="13">
        <f t="shared" si="1"/>
        <v>12575.133074261168</v>
      </c>
      <c r="M17" s="3">
        <v>1.64</v>
      </c>
      <c r="N17" s="3">
        <v>-1.6725677999999999</v>
      </c>
      <c r="O17" s="3">
        <v>-0.66788449299999997</v>
      </c>
      <c r="P17" s="3">
        <v>81</v>
      </c>
      <c r="Q17" s="3">
        <v>1148</v>
      </c>
    </row>
    <row r="18" spans="1:17" x14ac:dyDescent="0.55000000000000004">
      <c r="A18" s="3">
        <v>1994</v>
      </c>
      <c r="B18" s="4">
        <v>4197</v>
      </c>
      <c r="C18" s="3">
        <v>410</v>
      </c>
      <c r="D18" s="3">
        <v>6.2653839999999997E-3</v>
      </c>
      <c r="E18" s="3">
        <v>7.2275676999999997E-2</v>
      </c>
      <c r="F18" s="3">
        <v>0.45759677799999998</v>
      </c>
      <c r="G18" s="3">
        <v>0.42358469500000001</v>
      </c>
      <c r="H18" s="3">
        <v>4.0277466999999997E-2</v>
      </c>
      <c r="I18" s="3">
        <v>0.109188069</v>
      </c>
      <c r="J18" s="3">
        <v>0.08</v>
      </c>
      <c r="K18" s="13">
        <f t="shared" si="0"/>
        <v>5121.1219371725392</v>
      </c>
      <c r="L18" s="13">
        <f t="shared" si="1"/>
        <v>8063.4503404260131</v>
      </c>
      <c r="M18" s="3">
        <v>-1.07</v>
      </c>
      <c r="N18" s="3">
        <v>-3.6522980999999999</v>
      </c>
      <c r="O18" s="3">
        <v>-2.6558574940000002</v>
      </c>
      <c r="P18" s="3">
        <v>99</v>
      </c>
      <c r="Q18" s="3">
        <v>1089</v>
      </c>
    </row>
    <row r="19" spans="1:17" x14ac:dyDescent="0.55000000000000004">
      <c r="A19" s="3">
        <v>1995</v>
      </c>
      <c r="B19" s="4">
        <v>18945</v>
      </c>
      <c r="C19" s="3">
        <v>2842</v>
      </c>
      <c r="D19" s="6">
        <v>0.110980961</v>
      </c>
      <c r="E19" s="6">
        <v>0.18393673999999999</v>
      </c>
      <c r="F19" s="6">
        <v>0.50457121500000002</v>
      </c>
      <c r="G19" s="6">
        <v>0.190814172</v>
      </c>
      <c r="H19" s="6">
        <v>9.6969120000000002E-3</v>
      </c>
      <c r="I19" s="3">
        <v>0.15137657900000001</v>
      </c>
      <c r="J19" s="3">
        <v>0.02</v>
      </c>
      <c r="K19" s="13">
        <f t="shared" si="0"/>
        <v>22779.989539154169</v>
      </c>
      <c r="L19" s="13">
        <f t="shared" si="1"/>
        <v>7296.6701270449739</v>
      </c>
      <c r="M19" s="3">
        <v>6.97</v>
      </c>
      <c r="N19" s="3">
        <v>-7.2568508999999999</v>
      </c>
      <c r="O19" s="3">
        <v>-8.2364176600000008</v>
      </c>
      <c r="P19" s="3">
        <v>123</v>
      </c>
      <c r="Q19" s="3">
        <v>1056</v>
      </c>
    </row>
    <row r="20" spans="1:17" x14ac:dyDescent="0.55000000000000004">
      <c r="A20" s="3">
        <v>1996</v>
      </c>
      <c r="B20" s="4">
        <v>9295</v>
      </c>
      <c r="C20" s="3">
        <v>1195</v>
      </c>
      <c r="D20" s="6">
        <v>0.110980961</v>
      </c>
      <c r="E20" s="6">
        <v>0.18393673999999999</v>
      </c>
      <c r="F20" s="6">
        <v>0.50457121500000002</v>
      </c>
      <c r="G20" s="6">
        <v>0.190814172</v>
      </c>
      <c r="H20" s="6">
        <v>9.6969120000000002E-3</v>
      </c>
      <c r="I20" s="3">
        <v>0.259009392</v>
      </c>
      <c r="J20" s="7">
        <v>0.15126707176424009</v>
      </c>
      <c r="K20" s="13">
        <f t="shared" si="0"/>
        <v>14779.700685905453</v>
      </c>
      <c r="L20" s="13">
        <f t="shared" si="1"/>
        <v>6730.8642749090504</v>
      </c>
      <c r="M20" s="3">
        <v>11.07</v>
      </c>
      <c r="N20" s="3">
        <v>-12.275382499999999</v>
      </c>
      <c r="O20" s="3">
        <v>-8.7706804599999995</v>
      </c>
      <c r="P20" s="3">
        <v>161</v>
      </c>
      <c r="Q20" s="3">
        <v>868</v>
      </c>
    </row>
    <row r="21" spans="1:17" x14ac:dyDescent="0.55000000000000004">
      <c r="A21" s="3">
        <v>1997</v>
      </c>
      <c r="B21" s="4">
        <v>9599</v>
      </c>
      <c r="C21" s="3">
        <v>1288</v>
      </c>
      <c r="D21" s="6">
        <v>0.110980961</v>
      </c>
      <c r="E21" s="6">
        <v>0.18393673999999999</v>
      </c>
      <c r="F21" s="6">
        <v>0.50457121500000002</v>
      </c>
      <c r="G21" s="6">
        <v>0.190814172</v>
      </c>
      <c r="H21" s="6">
        <v>9.6969120000000002E-3</v>
      </c>
      <c r="I21" s="3">
        <v>0.131821625</v>
      </c>
      <c r="J21" s="7">
        <v>0.11077460012938634</v>
      </c>
      <c r="K21" s="13">
        <f t="shared" si="0"/>
        <v>12433.836957256817</v>
      </c>
      <c r="L21" s="13">
        <f t="shared" si="1"/>
        <v>9818.8745644239425</v>
      </c>
      <c r="M21" s="3">
        <v>-0.4</v>
      </c>
      <c r="N21" s="3">
        <v>-6.0855296000000001</v>
      </c>
      <c r="O21" s="3">
        <v>-5.0347976900000004</v>
      </c>
      <c r="P21" s="3">
        <v>87</v>
      </c>
      <c r="Q21" s="3">
        <v>1198</v>
      </c>
    </row>
    <row r="22" spans="1:17" x14ac:dyDescent="0.55000000000000004">
      <c r="A22" s="3">
        <v>1998</v>
      </c>
      <c r="B22" s="4">
        <v>3684</v>
      </c>
      <c r="C22" s="3">
        <v>491</v>
      </c>
      <c r="D22" s="6">
        <v>0.110980961</v>
      </c>
      <c r="E22" s="6">
        <v>0.18393673999999999</v>
      </c>
      <c r="F22" s="6">
        <v>0.50457121500000002</v>
      </c>
      <c r="G22" s="6">
        <v>0.190814172</v>
      </c>
      <c r="H22" s="6">
        <v>9.6969120000000002E-3</v>
      </c>
      <c r="I22" s="3">
        <v>0.19643164799999999</v>
      </c>
      <c r="J22" s="7">
        <v>0.10573412097578432</v>
      </c>
      <c r="K22" s="13">
        <f t="shared" si="0"/>
        <v>5126.6083089843451</v>
      </c>
      <c r="L22" s="13">
        <f t="shared" si="1"/>
        <v>12806.823304965696</v>
      </c>
      <c r="M22" s="3">
        <v>5.81</v>
      </c>
      <c r="N22" s="3">
        <v>-5.2425060999999999</v>
      </c>
      <c r="O22" s="3">
        <v>-7.7765686500000015</v>
      </c>
      <c r="P22" s="3">
        <v>95</v>
      </c>
      <c r="Q22" s="3">
        <v>994</v>
      </c>
    </row>
    <row r="23" spans="1:17" x14ac:dyDescent="0.55000000000000004">
      <c r="A23" s="3">
        <v>1999</v>
      </c>
      <c r="B23" s="4">
        <v>5952</v>
      </c>
      <c r="C23" s="3">
        <v>601</v>
      </c>
      <c r="D23" s="6">
        <v>0.110980961</v>
      </c>
      <c r="E23" s="6">
        <v>0.18393673999999999</v>
      </c>
      <c r="F23" s="6">
        <v>0.50457121500000002</v>
      </c>
      <c r="G23" s="6">
        <v>0.190814172</v>
      </c>
      <c r="H23" s="6">
        <v>9.6969120000000002E-3</v>
      </c>
      <c r="I23" s="3">
        <v>0.147017124</v>
      </c>
      <c r="J23" s="7">
        <v>0.11518546759363085</v>
      </c>
      <c r="K23" s="13">
        <f t="shared" si="0"/>
        <v>7886.2467775859886</v>
      </c>
      <c r="L23" s="13">
        <f t="shared" si="1"/>
        <v>20409.465504924276</v>
      </c>
      <c r="M23" s="8">
        <v>4.1500000000000004</v>
      </c>
      <c r="N23" s="3">
        <v>-5.7675932000000003</v>
      </c>
      <c r="O23" s="3">
        <v>-5.3372309199999997</v>
      </c>
      <c r="P23" s="3">
        <v>120</v>
      </c>
      <c r="Q23" s="3">
        <v>1279</v>
      </c>
    </row>
    <row r="24" spans="1:17" x14ac:dyDescent="0.55000000000000004">
      <c r="A24" s="3">
        <v>2000</v>
      </c>
      <c r="B24" s="4">
        <v>3443</v>
      </c>
      <c r="C24" s="3">
        <v>1073</v>
      </c>
      <c r="D24" s="6">
        <v>0.110980961</v>
      </c>
      <c r="E24" s="6">
        <v>0.18393673999999999</v>
      </c>
      <c r="F24" s="6">
        <v>0.50457121500000002</v>
      </c>
      <c r="G24" s="6">
        <v>0.190814172</v>
      </c>
      <c r="H24" s="6">
        <v>9.6969120000000002E-3</v>
      </c>
      <c r="I24" s="3">
        <v>0.13119758200000001</v>
      </c>
      <c r="J24" s="7">
        <v>0.13836082763786167</v>
      </c>
      <c r="K24" s="13">
        <f t="shared" si="0"/>
        <v>4599.287593459052</v>
      </c>
      <c r="L24" s="13">
        <f t="shared" si="1"/>
        <v>16466.146462413839</v>
      </c>
      <c r="M24" s="3">
        <v>11.92</v>
      </c>
      <c r="N24" s="3">
        <v>-3.3982884000000002</v>
      </c>
      <c r="O24" s="3">
        <v>-4.3613907000000003</v>
      </c>
      <c r="P24" s="3">
        <v>146</v>
      </c>
      <c r="Q24" s="3">
        <v>1360</v>
      </c>
    </row>
    <row r="25" spans="1:17" x14ac:dyDescent="0.55000000000000004">
      <c r="A25" s="3">
        <v>2001</v>
      </c>
      <c r="B25" s="4">
        <v>9339</v>
      </c>
      <c r="C25" s="3">
        <v>957</v>
      </c>
      <c r="D25" s="6">
        <v>0.110980961</v>
      </c>
      <c r="E25" s="6">
        <v>0.18393673999999999</v>
      </c>
      <c r="F25" s="6">
        <v>0.50457121500000002</v>
      </c>
      <c r="G25" s="6">
        <v>0.190814172</v>
      </c>
      <c r="H25" s="6">
        <v>9.6969120000000002E-3</v>
      </c>
      <c r="I25" s="3">
        <v>8.9373416999999997E-2</v>
      </c>
      <c r="J25" s="3">
        <v>0.15</v>
      </c>
      <c r="K25" s="13">
        <f t="shared" si="0"/>
        <v>12065.38336200692</v>
      </c>
      <c r="L25" s="13">
        <f t="shared" si="1"/>
        <v>11701.149128237255</v>
      </c>
      <c r="M25" s="3">
        <v>-0.36999999999999988</v>
      </c>
      <c r="N25" s="3">
        <v>1.6454234999999999</v>
      </c>
      <c r="O25" s="3">
        <v>1.6284161879999999</v>
      </c>
      <c r="P25" s="3">
        <v>105</v>
      </c>
      <c r="Q25" s="3">
        <v>1351</v>
      </c>
    </row>
    <row r="26" spans="1:17" x14ac:dyDescent="0.55000000000000004">
      <c r="A26" s="3">
        <v>2002</v>
      </c>
      <c r="B26" s="4">
        <v>6987</v>
      </c>
      <c r="C26" s="3">
        <v>1632</v>
      </c>
      <c r="D26" s="6">
        <v>0.110980961</v>
      </c>
      <c r="E26" s="6">
        <v>0.18393673999999999</v>
      </c>
      <c r="F26" s="6">
        <v>0.50457121500000002</v>
      </c>
      <c r="G26" s="6">
        <v>0.190814172</v>
      </c>
      <c r="H26" s="6">
        <v>9.6969120000000002E-3</v>
      </c>
      <c r="I26" s="3">
        <v>9.8559164000000005E-2</v>
      </c>
      <c r="J26" s="3">
        <v>0.15</v>
      </c>
      <c r="K26" s="13">
        <f t="shared" si="0"/>
        <v>9118.734887222261</v>
      </c>
      <c r="L26" s="13">
        <f t="shared" si="1"/>
        <v>7212.9546175971054</v>
      </c>
      <c r="M26" s="3">
        <v>-5.13</v>
      </c>
      <c r="N26" s="3">
        <v>8.5242468000000002</v>
      </c>
      <c r="O26" s="3">
        <v>9.2759070000000001</v>
      </c>
      <c r="P26" s="3">
        <v>91</v>
      </c>
      <c r="Q26" s="3">
        <v>1197</v>
      </c>
    </row>
    <row r="27" spans="1:17" x14ac:dyDescent="0.55000000000000004">
      <c r="A27" s="3">
        <v>2003</v>
      </c>
      <c r="B27" s="4">
        <v>19270</v>
      </c>
      <c r="C27" s="3">
        <v>903</v>
      </c>
      <c r="D27" s="6">
        <v>0.110980961</v>
      </c>
      <c r="E27" s="6">
        <v>0.18393673999999999</v>
      </c>
      <c r="F27" s="6">
        <v>0.50457121500000002</v>
      </c>
      <c r="G27" s="6">
        <v>0.190814172</v>
      </c>
      <c r="H27" s="6">
        <v>9.6969120000000002E-3</v>
      </c>
      <c r="I27" s="3">
        <v>0.18532780500000001</v>
      </c>
      <c r="J27" s="3">
        <v>0.15</v>
      </c>
      <c r="K27" s="13">
        <f t="shared" si="0"/>
        <v>27827.865458565353</v>
      </c>
      <c r="L27" s="13">
        <f t="shared" si="1"/>
        <v>4938.1741015957632</v>
      </c>
      <c r="M27" s="3">
        <v>-3.58</v>
      </c>
      <c r="N27" s="3">
        <v>10.2024408</v>
      </c>
      <c r="O27" s="3">
        <v>11.075220399999999</v>
      </c>
      <c r="P27" s="3">
        <v>72</v>
      </c>
      <c r="Q27" s="3">
        <v>1335</v>
      </c>
    </row>
    <row r="28" spans="1:17" x14ac:dyDescent="0.55000000000000004">
      <c r="A28" s="3">
        <v>2004</v>
      </c>
      <c r="B28" s="4">
        <v>13255</v>
      </c>
      <c r="C28" s="3">
        <v>1040</v>
      </c>
      <c r="D28" s="6">
        <v>0.110980961</v>
      </c>
      <c r="E28" s="6">
        <v>0.18393673999999999</v>
      </c>
      <c r="F28" s="6">
        <v>0.50457121500000002</v>
      </c>
      <c r="G28" s="6">
        <v>0.190814172</v>
      </c>
      <c r="H28" s="6">
        <v>9.6969120000000002E-3</v>
      </c>
      <c r="I28" s="3">
        <v>8.9727872E-2</v>
      </c>
      <c r="J28" s="3">
        <v>0.15</v>
      </c>
      <c r="K28" s="13">
        <f t="shared" si="0"/>
        <v>17131.27005362821</v>
      </c>
      <c r="L28" s="13">
        <f t="shared" si="1"/>
        <v>4438.2668724385767</v>
      </c>
      <c r="M28" s="3">
        <v>-4.2200000000000006</v>
      </c>
      <c r="N28" s="3">
        <v>10.584246200000001</v>
      </c>
      <c r="O28" s="3">
        <v>11.815646399999999</v>
      </c>
      <c r="P28" s="3">
        <v>61</v>
      </c>
      <c r="Q28" s="3">
        <v>1198</v>
      </c>
    </row>
    <row r="29" spans="1:17" x14ac:dyDescent="0.55000000000000004">
      <c r="A29" s="3">
        <v>2005</v>
      </c>
      <c r="B29" s="4">
        <v>5803</v>
      </c>
      <c r="C29" s="3">
        <v>491</v>
      </c>
      <c r="D29" s="6">
        <v>0.110980961</v>
      </c>
      <c r="E29" s="6">
        <v>0.18393673999999999</v>
      </c>
      <c r="F29" s="6">
        <v>0.50457121500000002</v>
      </c>
      <c r="G29" s="6">
        <v>0.190814172</v>
      </c>
      <c r="H29" s="6">
        <v>9.6969120000000002E-3</v>
      </c>
      <c r="I29" s="3">
        <v>0.20371972799999999</v>
      </c>
      <c r="J29" s="3">
        <v>0.15</v>
      </c>
      <c r="K29" s="13">
        <f t="shared" si="0"/>
        <v>8573.6882647890234</v>
      </c>
      <c r="L29" s="13">
        <f t="shared" si="1"/>
        <v>4568.4805897405222</v>
      </c>
      <c r="M29" s="3">
        <v>-0.26000000000000006</v>
      </c>
      <c r="N29" s="3">
        <v>7.1067947599999997</v>
      </c>
      <c r="O29" s="3">
        <v>6.6239375999999996</v>
      </c>
      <c r="P29" s="3">
        <v>80</v>
      </c>
      <c r="Q29" s="3">
        <v>872</v>
      </c>
    </row>
    <row r="30" spans="1:17" x14ac:dyDescent="0.55000000000000004">
      <c r="A30" s="3">
        <v>2006</v>
      </c>
      <c r="B30" s="4">
        <v>4763</v>
      </c>
      <c r="C30" s="3">
        <v>278</v>
      </c>
      <c r="D30" s="6">
        <v>0.110980961</v>
      </c>
      <c r="E30" s="6">
        <v>0.18393673999999999</v>
      </c>
      <c r="F30" s="6">
        <v>0.50457121500000002</v>
      </c>
      <c r="G30" s="6">
        <v>0.190814172</v>
      </c>
      <c r="H30" s="6">
        <v>9.6969120000000002E-3</v>
      </c>
      <c r="I30" s="3">
        <v>0.135423192</v>
      </c>
      <c r="J30" s="3">
        <v>0.04</v>
      </c>
      <c r="K30" s="13">
        <f t="shared" si="0"/>
        <v>5738.5975282063464</v>
      </c>
      <c r="L30" s="13">
        <f t="shared" si="1"/>
        <v>11128.339023854764</v>
      </c>
      <c r="M30" s="3">
        <v>3.42</v>
      </c>
      <c r="N30" s="3">
        <v>4.8042686999999997</v>
      </c>
      <c r="O30" s="3">
        <v>5.6526260599999993</v>
      </c>
      <c r="P30" s="3">
        <v>112</v>
      </c>
      <c r="Q30" s="3">
        <v>995</v>
      </c>
    </row>
    <row r="31" spans="1:17" x14ac:dyDescent="0.55000000000000004">
      <c r="A31" s="3">
        <v>2007</v>
      </c>
      <c r="B31" s="4">
        <v>3465</v>
      </c>
      <c r="C31" s="3">
        <v>1695</v>
      </c>
      <c r="D31" s="6">
        <v>0.110980961</v>
      </c>
      <c r="E31" s="6">
        <v>0.18393673999999999</v>
      </c>
      <c r="F31" s="6">
        <v>0.50457121500000002</v>
      </c>
      <c r="G31" s="6">
        <v>0.190814172</v>
      </c>
      <c r="H31" s="6">
        <v>9.6969120000000002E-3</v>
      </c>
      <c r="I31" s="3">
        <v>0.10208885600000001</v>
      </c>
      <c r="J31" s="3">
        <v>0.08</v>
      </c>
      <c r="K31" s="13">
        <f t="shared" si="0"/>
        <v>4194.517879628952</v>
      </c>
      <c r="L31" s="13">
        <f t="shared" si="1"/>
        <v>10029.432634378834</v>
      </c>
      <c r="M31" s="3">
        <v>2.96</v>
      </c>
      <c r="N31" s="3">
        <v>1.850955562</v>
      </c>
      <c r="O31" s="3">
        <v>2.5824312200000001</v>
      </c>
      <c r="P31" s="3">
        <v>110</v>
      </c>
      <c r="Q31" s="3">
        <v>1014</v>
      </c>
    </row>
    <row r="32" spans="1:17" x14ac:dyDescent="0.55000000000000004">
      <c r="A32" s="3">
        <v>2008</v>
      </c>
      <c r="B32" s="9">
        <v>3970</v>
      </c>
      <c r="C32" s="3">
        <v>1458</v>
      </c>
      <c r="D32" s="6">
        <v>0.110980961</v>
      </c>
      <c r="E32" s="6">
        <v>0.18393673999999999</v>
      </c>
      <c r="F32" s="6">
        <v>0.50457121500000002</v>
      </c>
      <c r="G32" s="6">
        <v>0.190814172</v>
      </c>
      <c r="H32" s="6">
        <v>9.6969120000000002E-3</v>
      </c>
      <c r="I32" s="3">
        <v>9.8565299999999996E-4</v>
      </c>
      <c r="J32" s="3">
        <v>6.5541561712846343E-3</v>
      </c>
      <c r="K32" s="13">
        <f t="shared" si="0"/>
        <v>4000.1344087383086</v>
      </c>
      <c r="L32" s="13">
        <f t="shared" si="1"/>
        <v>13779.518109372437</v>
      </c>
      <c r="M32" s="3">
        <v>3.4800000000000004</v>
      </c>
      <c r="N32" s="3">
        <v>-8.2001023199999992</v>
      </c>
      <c r="O32" s="3">
        <v>-8.1256930500000006</v>
      </c>
      <c r="P32" s="3">
        <v>145</v>
      </c>
      <c r="Q32" s="3">
        <v>1038</v>
      </c>
    </row>
    <row r="33" spans="1:17" x14ac:dyDescent="0.55000000000000004">
      <c r="A33" s="3">
        <v>2009</v>
      </c>
      <c r="B33" s="9">
        <v>5234</v>
      </c>
      <c r="C33" s="3">
        <v>666</v>
      </c>
      <c r="D33" s="6">
        <v>0.110980961</v>
      </c>
      <c r="E33" s="6">
        <v>0.18393673999999999</v>
      </c>
      <c r="F33" s="6">
        <v>0.50457121500000002</v>
      </c>
      <c r="G33" s="6">
        <v>0.190814172</v>
      </c>
      <c r="H33" s="6">
        <v>9.6969120000000002E-3</v>
      </c>
      <c r="I33" s="3">
        <v>1.1006976999999999E-2</v>
      </c>
      <c r="J33" s="3">
        <v>1.6574729987034154E-3</v>
      </c>
      <c r="K33" s="13">
        <f t="shared" si="0"/>
        <v>5301.0380200426334</v>
      </c>
      <c r="L33" s="13">
        <f t="shared" si="1"/>
        <v>15644.675788440956</v>
      </c>
      <c r="M33" s="3">
        <v>0.28000000000000025</v>
      </c>
      <c r="N33" s="3">
        <v>-3.3779721499999997</v>
      </c>
      <c r="O33" s="3">
        <v>-2.0209196</v>
      </c>
      <c r="P33" s="3">
        <v>112</v>
      </c>
      <c r="Q33" s="3">
        <v>925</v>
      </c>
    </row>
    <row r="34" spans="1:17" x14ac:dyDescent="0.55000000000000004">
      <c r="A34" s="3">
        <v>2010</v>
      </c>
      <c r="B34" s="9">
        <v>9556</v>
      </c>
      <c r="C34" s="3">
        <v>925</v>
      </c>
      <c r="D34" s="3">
        <v>1.3226563E-2</v>
      </c>
      <c r="E34" s="3">
        <v>0.18812193999999999</v>
      </c>
      <c r="F34" s="3">
        <v>0.73750507700000001</v>
      </c>
      <c r="G34" s="3">
        <v>6.1146420999999999E-2</v>
      </c>
      <c r="H34" s="3">
        <v>0</v>
      </c>
      <c r="I34" s="3">
        <v>5.9942993E-2</v>
      </c>
      <c r="J34" s="3">
        <v>2.2137176343957423E-2</v>
      </c>
      <c r="K34" s="13">
        <f t="shared" si="0"/>
        <v>10395.467253913648</v>
      </c>
      <c r="L34" s="13">
        <f>K36*D36+K37*E37+K38*F38+K39*G39+K40*H40</f>
        <v>7061.8279106395858</v>
      </c>
      <c r="M34" s="3">
        <v>0.91</v>
      </c>
      <c r="N34" s="3">
        <v>6.8078528399999998</v>
      </c>
      <c r="O34" s="3">
        <v>5.7628171399999992</v>
      </c>
      <c r="P34" s="3">
        <v>74</v>
      </c>
      <c r="Q34" s="3">
        <v>1037</v>
      </c>
    </row>
    <row r="35" spans="1:17" x14ac:dyDescent="0.55000000000000004">
      <c r="A35" s="3">
        <v>2011</v>
      </c>
      <c r="B35" s="9">
        <v>9940</v>
      </c>
      <c r="C35" s="3">
        <v>390</v>
      </c>
      <c r="D35" s="3">
        <v>2.8112965E-2</v>
      </c>
      <c r="E35" s="3">
        <v>0.23204150600000001</v>
      </c>
      <c r="F35" s="3">
        <v>0.53486139499999996</v>
      </c>
      <c r="G35" s="3">
        <v>0.19369551500000001</v>
      </c>
      <c r="H35" s="3">
        <v>5.3861789999999996E-3</v>
      </c>
      <c r="I35" s="3">
        <v>4.0681837999999998E-2</v>
      </c>
      <c r="J35" s="3">
        <v>1.7454728370221329E-2</v>
      </c>
      <c r="K35" s="13">
        <f t="shared" si="0"/>
        <v>10545.59644023022</v>
      </c>
      <c r="L35" s="13">
        <f>K37*D37+K38*E38+K39*F39+K40*G40+K41*H41</f>
        <v>17017.572952610812</v>
      </c>
      <c r="M35" s="3">
        <v>-7.63</v>
      </c>
      <c r="N35" s="3">
        <v>10.8123831</v>
      </c>
      <c r="O35" s="3">
        <v>10.210967</v>
      </c>
      <c r="P35" s="3">
        <v>89</v>
      </c>
      <c r="Q35" s="3">
        <v>1193</v>
      </c>
    </row>
    <row r="36" spans="1:17" x14ac:dyDescent="0.55000000000000004">
      <c r="A36" s="3">
        <v>2012</v>
      </c>
      <c r="B36" s="9">
        <v>14400</v>
      </c>
      <c r="C36" s="3">
        <v>819</v>
      </c>
      <c r="D36" s="3">
        <v>8.0354669999999993E-3</v>
      </c>
      <c r="E36" s="3">
        <v>0.25550391099999997</v>
      </c>
      <c r="F36" s="3">
        <v>0.62019692400000004</v>
      </c>
      <c r="G36" s="3">
        <v>0.116384364</v>
      </c>
      <c r="H36" s="3">
        <v>0</v>
      </c>
      <c r="I36" s="3">
        <v>4.3183391000000002E-2</v>
      </c>
      <c r="J36" s="3">
        <v>9.4397909507445577E-3</v>
      </c>
      <c r="K36" s="13">
        <f t="shared" si="0"/>
        <v>15193.327812594005</v>
      </c>
      <c r="L36" s="13">
        <f>K38*D38+K39*E39+K40*F40+K41*G41+K42*H42</f>
        <v>8172.5151497621282</v>
      </c>
      <c r="M36" s="3">
        <v>-1.1099999999999999</v>
      </c>
      <c r="N36" s="3">
        <v>4.8410952700000003</v>
      </c>
      <c r="O36" s="3">
        <v>3.6024985300000001</v>
      </c>
      <c r="P36" s="3">
        <v>85</v>
      </c>
      <c r="Q36" s="3">
        <v>1160</v>
      </c>
    </row>
    <row r="37" spans="1:17" x14ac:dyDescent="0.55000000000000004">
      <c r="A37" s="3">
        <v>2013</v>
      </c>
      <c r="B37" s="9">
        <v>12147</v>
      </c>
      <c r="C37" s="3">
        <v>572</v>
      </c>
      <c r="D37" s="3">
        <v>6.0000000000000001E-3</v>
      </c>
      <c r="E37" s="3">
        <v>6.8217846999999998E-2</v>
      </c>
      <c r="F37" s="3">
        <v>0.78269390500000002</v>
      </c>
      <c r="G37" s="3">
        <v>0.13844086899999999</v>
      </c>
      <c r="H37" s="3">
        <v>6.0000000000000001E-3</v>
      </c>
      <c r="I37" s="3">
        <v>3.2690325999999999E-2</v>
      </c>
      <c r="J37" s="3">
        <v>1.9004076700834722E-2</v>
      </c>
      <c r="K37" s="13">
        <f t="shared" si="0"/>
        <v>12800.775993903959</v>
      </c>
      <c r="L37" s="13"/>
      <c r="M37" s="3">
        <v>-3.5300000000000002</v>
      </c>
      <c r="N37" s="3">
        <v>7.0594871899999996</v>
      </c>
      <c r="O37" s="3">
        <v>7.5101914000000001</v>
      </c>
      <c r="P37" s="3">
        <v>100</v>
      </c>
      <c r="Q37" s="3">
        <v>1054</v>
      </c>
    </row>
    <row r="38" spans="1:17" x14ac:dyDescent="0.55000000000000004">
      <c r="A38" s="3">
        <v>2014</v>
      </c>
      <c r="B38" s="9">
        <v>5593</v>
      </c>
      <c r="C38" s="3">
        <v>771</v>
      </c>
      <c r="D38" s="3">
        <v>2.8406233999999999E-2</v>
      </c>
      <c r="E38" s="3">
        <v>0.20804075799999999</v>
      </c>
      <c r="F38" s="3">
        <v>0.51919213799999997</v>
      </c>
      <c r="G38" s="3">
        <v>0.244485065</v>
      </c>
      <c r="H38" s="3">
        <v>0</v>
      </c>
      <c r="I38" s="3">
        <v>2.5960151000000001E-2</v>
      </c>
      <c r="J38" s="3">
        <v>2.9930734382727951E-2</v>
      </c>
      <c r="K38" s="13">
        <f t="shared" si="0"/>
        <v>5919.2318266592265</v>
      </c>
      <c r="L38" s="13"/>
      <c r="M38" s="3">
        <v>-6.45</v>
      </c>
      <c r="N38" s="3">
        <v>6.0914540400000003</v>
      </c>
      <c r="O38" s="3">
        <v>6.5033849799999999</v>
      </c>
      <c r="P38" s="3">
        <v>100</v>
      </c>
      <c r="Q38" s="3">
        <v>1045</v>
      </c>
    </row>
    <row r="39" spans="1:17" x14ac:dyDescent="0.55000000000000004">
      <c r="A39" s="3">
        <v>2015</v>
      </c>
      <c r="B39" s="9">
        <v>15320</v>
      </c>
      <c r="C39" s="3">
        <v>245</v>
      </c>
      <c r="D39" s="3">
        <v>1.0501470000000001E-2</v>
      </c>
      <c r="E39" s="3">
        <v>0.11441902</v>
      </c>
      <c r="F39" s="3">
        <v>0.70591393300000005</v>
      </c>
      <c r="G39" s="3">
        <v>0.16916557600000001</v>
      </c>
      <c r="H39" s="3">
        <v>0</v>
      </c>
      <c r="I39" s="3">
        <v>8.1114706999999994E-2</v>
      </c>
      <c r="J39" s="3">
        <v>5.775951303165603E-2</v>
      </c>
      <c r="K39" s="13">
        <f t="shared" si="0"/>
        <v>17694.394400590354</v>
      </c>
      <c r="L39" s="13"/>
      <c r="M39" s="3">
        <v>-7.79</v>
      </c>
      <c r="N39" s="3">
        <v>10.155996500000001</v>
      </c>
      <c r="O39" s="3">
        <v>10.4414932</v>
      </c>
      <c r="P39" s="3">
        <v>121</v>
      </c>
      <c r="Q39" s="3">
        <v>1304</v>
      </c>
    </row>
    <row r="40" spans="1:17" x14ac:dyDescent="0.55000000000000004">
      <c r="A40" s="3">
        <v>2016</v>
      </c>
      <c r="B40" s="9">
        <v>9573</v>
      </c>
      <c r="C40" s="3">
        <v>66</v>
      </c>
      <c r="D40" s="3">
        <v>4.4354838709677422E-2</v>
      </c>
      <c r="E40" s="3">
        <v>0.24193548387096775</v>
      </c>
      <c r="F40" s="3">
        <v>0.41532258064516131</v>
      </c>
      <c r="G40" s="3">
        <v>0.29838709677419356</v>
      </c>
      <c r="H40" s="3">
        <v>0</v>
      </c>
      <c r="I40" s="10">
        <v>6.5520249195712033E-2</v>
      </c>
      <c r="J40" s="10">
        <v>5.0291743146647569E-2</v>
      </c>
      <c r="K40" s="13">
        <f>B40/((1-I40)*(1-J40))</f>
        <v>10786.683848173461</v>
      </c>
      <c r="L40" s="13"/>
      <c r="M40" s="11">
        <v>-3.47</v>
      </c>
      <c r="N40" s="3">
        <v>1.1754769500000002</v>
      </c>
      <c r="O40" s="3">
        <v>3.4555474400000001</v>
      </c>
      <c r="P40" s="3">
        <v>100</v>
      </c>
      <c r="Q40" s="3">
        <v>1315</v>
      </c>
    </row>
    <row r="41" spans="1:17" x14ac:dyDescent="0.55000000000000004">
      <c r="A41" s="3">
        <v>2017</v>
      </c>
      <c r="B41" s="3">
        <v>10240</v>
      </c>
      <c r="D41" s="3">
        <v>3.7617554858934171E-2</v>
      </c>
      <c r="E41" s="3">
        <v>0.34482758620689657</v>
      </c>
      <c r="F41" s="3">
        <v>0.4952978056426332</v>
      </c>
      <c r="G41" s="3">
        <v>0.12225705329153605</v>
      </c>
      <c r="H41" s="3">
        <v>0</v>
      </c>
      <c r="I41" s="10">
        <v>7.308139586670015E-2</v>
      </c>
      <c r="J41" s="10">
        <v>5.0739694148936178E-2</v>
      </c>
      <c r="K41" s="13">
        <f>B41/((1-I41)*(1-J41))</f>
        <v>11637.857545042007</v>
      </c>
      <c r="M41" s="3">
        <v>5.07</v>
      </c>
      <c r="N41" s="3">
        <v>-1.13519419</v>
      </c>
      <c r="O41" s="3">
        <v>-2.26158999</v>
      </c>
      <c r="P41" s="3">
        <v>101</v>
      </c>
      <c r="Q41" s="3">
        <v>1247</v>
      </c>
    </row>
    <row r="42" spans="1:17" x14ac:dyDescent="0.55000000000000004">
      <c r="A42" s="3">
        <v>2018</v>
      </c>
      <c r="B42" s="9">
        <v>10353</v>
      </c>
      <c r="D42" s="3">
        <v>5.647840531561462E-2</v>
      </c>
      <c r="E42" s="3">
        <v>0.34551495016611294</v>
      </c>
      <c r="F42" s="3">
        <v>0.48172757475083056</v>
      </c>
      <c r="G42" s="3">
        <v>0.10963455149501661</v>
      </c>
      <c r="H42" s="3">
        <v>6.6445182724252493E-3</v>
      </c>
      <c r="I42" s="10">
        <v>0.06</v>
      </c>
      <c r="J42" s="10">
        <v>0.05</v>
      </c>
      <c r="K42" s="13">
        <f>B42/((1-I42)*(1-J42))</f>
        <v>11593.505039193731</v>
      </c>
      <c r="M42" s="3">
        <v>8.08</v>
      </c>
      <c r="N42" s="3">
        <v>-7.8156792599999996</v>
      </c>
      <c r="O42" s="3">
        <v>-9.4706606700000009</v>
      </c>
      <c r="P42" s="3">
        <v>92</v>
      </c>
      <c r="Q42" s="3">
        <v>1154</v>
      </c>
    </row>
    <row r="43" spans="1:17" x14ac:dyDescent="0.55000000000000004">
      <c r="A43" s="3">
        <v>2019</v>
      </c>
      <c r="B43" s="9">
        <v>5366</v>
      </c>
      <c r="D43" s="3">
        <v>7.1428571428571425E-2</v>
      </c>
      <c r="E43" s="3">
        <v>0.13095238095238096</v>
      </c>
      <c r="F43" s="3">
        <v>0.74206349206349209</v>
      </c>
      <c r="G43" s="3">
        <v>5.1587301587301584E-2</v>
      </c>
      <c r="H43" s="3">
        <v>3.968253968253968E-3</v>
      </c>
      <c r="I43" s="10">
        <v>0.04</v>
      </c>
      <c r="J43" s="10">
        <v>0.04</v>
      </c>
      <c r="M43" s="3">
        <v>6.6</v>
      </c>
      <c r="N43" s="3">
        <v>-3.8451049999999998</v>
      </c>
      <c r="O43" s="3">
        <v>-1.251285</v>
      </c>
      <c r="P43" s="3">
        <v>87</v>
      </c>
      <c r="Q43" s="3">
        <v>907</v>
      </c>
    </row>
    <row r="44" spans="1:17" x14ac:dyDescent="0.55000000000000004">
      <c r="M44" s="3">
        <v>2.1800000000000002</v>
      </c>
      <c r="N44" s="3">
        <v>-1.77098</v>
      </c>
      <c r="O44" s="3">
        <v>-2.5663999999999998</v>
      </c>
      <c r="P44" s="3">
        <v>116</v>
      </c>
      <c r="Q44" s="3">
        <v>1479</v>
      </c>
    </row>
    <row r="45" spans="1:17" x14ac:dyDescent="0.55000000000000004">
      <c r="Q45" s="3">
        <v>1470</v>
      </c>
    </row>
  </sheetData>
  <mergeCells count="4">
    <mergeCell ref="D3:H3"/>
    <mergeCell ref="I3:J3"/>
    <mergeCell ref="B3:C3"/>
    <mergeCell ref="M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2" sqref="E2:E39"/>
    </sheetView>
  </sheetViews>
  <sheetFormatPr defaultRowHeight="14.4" x14ac:dyDescent="0.55000000000000004"/>
  <cols>
    <col min="1" max="3" width="10.7890625" style="3" customWidth="1"/>
    <col min="4" max="5" width="10.7890625" style="10" customWidth="1"/>
    <col min="6" max="10" width="10.7890625" style="3" customWidth="1"/>
  </cols>
  <sheetData>
    <row r="1" spans="1:10" x14ac:dyDescent="0.55000000000000004">
      <c r="A1" s="3" t="s">
        <v>16</v>
      </c>
      <c r="B1" s="3" t="s">
        <v>0</v>
      </c>
      <c r="C1" s="3" t="s">
        <v>1</v>
      </c>
      <c r="D1" s="10" t="s">
        <v>9</v>
      </c>
      <c r="E1" s="10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</row>
    <row r="2" spans="1:10" x14ac:dyDescent="0.55000000000000004">
      <c r="A2" s="3">
        <v>1981</v>
      </c>
      <c r="B2" s="4">
        <v>9545</v>
      </c>
      <c r="C2" s="3">
        <v>176</v>
      </c>
      <c r="D2" s="10">
        <v>6.8956954000000001E-2</v>
      </c>
      <c r="E2" s="12">
        <v>0.26697019900000002</v>
      </c>
      <c r="F2" s="3">
        <v>0.25769867499999999</v>
      </c>
      <c r="G2" s="3">
        <v>0.35869205300000001</v>
      </c>
      <c r="H2" s="3">
        <v>4.7682119000000002E-2</v>
      </c>
      <c r="I2" s="3">
        <v>0.12017029999999999</v>
      </c>
      <c r="J2" s="3">
        <v>0.22032975899999999</v>
      </c>
    </row>
    <row r="3" spans="1:10" x14ac:dyDescent="0.55000000000000004">
      <c r="A3" s="3">
        <v>1982</v>
      </c>
      <c r="B3" s="4">
        <v>14208</v>
      </c>
      <c r="C3" s="3">
        <v>296</v>
      </c>
      <c r="D3" s="10">
        <v>0.26298531600000002</v>
      </c>
      <c r="E3" s="12">
        <v>0.17008031200000001</v>
      </c>
      <c r="F3" s="12">
        <v>0.50415815200000003</v>
      </c>
      <c r="G3" s="3">
        <v>5.2654089000000001E-2</v>
      </c>
      <c r="H3" s="3">
        <v>1.0122130999999999E-2</v>
      </c>
      <c r="I3" s="3">
        <v>0.12587092999999999</v>
      </c>
      <c r="J3" s="3">
        <v>0.171406274</v>
      </c>
    </row>
    <row r="4" spans="1:10" x14ac:dyDescent="0.55000000000000004">
      <c r="A4" s="3">
        <v>1983</v>
      </c>
      <c r="B4" s="4">
        <v>6941</v>
      </c>
      <c r="C4" s="3">
        <v>118</v>
      </c>
      <c r="D4" s="10">
        <v>7.1348815999999995E-2</v>
      </c>
      <c r="E4" s="12">
        <v>0.21069673999999999</v>
      </c>
      <c r="F4" s="12">
        <v>0.54935238900000005</v>
      </c>
      <c r="G4" s="3">
        <v>0.168602054</v>
      </c>
      <c r="H4" s="3">
        <v>0</v>
      </c>
      <c r="I4" s="3">
        <v>0.12493151299999999</v>
      </c>
      <c r="J4" s="3">
        <v>0.151267072</v>
      </c>
    </row>
    <row r="5" spans="1:10" x14ac:dyDescent="0.55000000000000004">
      <c r="A5" s="3">
        <v>1984</v>
      </c>
      <c r="B5" s="4">
        <v>5080</v>
      </c>
      <c r="C5" s="3">
        <v>109</v>
      </c>
      <c r="D5" s="10">
        <v>0.22246191200000001</v>
      </c>
      <c r="E5" s="12">
        <v>0.110422004</v>
      </c>
      <c r="F5" s="12">
        <v>0.61439935300000004</v>
      </c>
      <c r="G5" s="3">
        <v>4.9615748000000001E-2</v>
      </c>
      <c r="H5" s="3">
        <v>3.1009840000000002E-3</v>
      </c>
      <c r="I5" s="3">
        <v>6.7145395999999996E-2</v>
      </c>
      <c r="J5" s="3">
        <v>0.1107746</v>
      </c>
    </row>
    <row r="6" spans="1:10" x14ac:dyDescent="0.55000000000000004">
      <c r="A6" s="3">
        <v>1985</v>
      </c>
      <c r="B6" s="4">
        <v>17478</v>
      </c>
      <c r="C6" s="3">
        <v>474</v>
      </c>
      <c r="D6" s="10">
        <v>0.203588826</v>
      </c>
      <c r="E6" s="12">
        <v>0.163911903</v>
      </c>
      <c r="F6" s="12">
        <v>0.43311545000000001</v>
      </c>
      <c r="G6" s="3">
        <v>0.19938382099999999</v>
      </c>
      <c r="H6" s="3">
        <v>0</v>
      </c>
      <c r="I6" s="3">
        <v>5.9759073000000003E-2</v>
      </c>
      <c r="J6" s="3">
        <v>0.105734121</v>
      </c>
    </row>
    <row r="7" spans="1:10" x14ac:dyDescent="0.55000000000000004">
      <c r="A7" s="3">
        <v>1986</v>
      </c>
      <c r="B7" s="4">
        <v>25645</v>
      </c>
      <c r="C7" s="3">
        <v>1509</v>
      </c>
      <c r="D7" s="10">
        <v>0.23522188199999999</v>
      </c>
      <c r="E7" s="12">
        <v>0.44658207100000002</v>
      </c>
      <c r="F7" s="12">
        <v>0.27220630400000001</v>
      </c>
      <c r="G7" s="3">
        <v>4.1005514E-2</v>
      </c>
      <c r="H7" s="3">
        <v>4.9842289999999997E-3</v>
      </c>
      <c r="I7" s="3">
        <v>6.5713873000000006E-2</v>
      </c>
      <c r="J7" s="3">
        <v>0.115185468</v>
      </c>
    </row>
    <row r="8" spans="1:10" x14ac:dyDescent="0.55000000000000004">
      <c r="A8" s="3">
        <v>1987</v>
      </c>
      <c r="B8" s="4">
        <v>24330</v>
      </c>
      <c r="C8" s="3">
        <v>1863</v>
      </c>
      <c r="D8" s="10">
        <v>0.11034055399999999</v>
      </c>
      <c r="E8" s="12">
        <v>0.29484152699999999</v>
      </c>
      <c r="F8" s="12">
        <v>0.55663105700000004</v>
      </c>
      <c r="G8" s="3">
        <v>3.8186862000000002E-2</v>
      </c>
      <c r="H8" s="3">
        <v>0</v>
      </c>
      <c r="I8" s="3">
        <v>3.6998977000000002E-2</v>
      </c>
      <c r="J8" s="3">
        <v>0.13836082799999999</v>
      </c>
    </row>
    <row r="9" spans="1:10" x14ac:dyDescent="0.55000000000000004">
      <c r="A9" s="3">
        <v>1988</v>
      </c>
      <c r="B9" s="4">
        <v>42624</v>
      </c>
      <c r="C9" s="3">
        <v>1070</v>
      </c>
      <c r="D9" s="10">
        <v>5.9385001999999999E-2</v>
      </c>
      <c r="E9" s="12">
        <v>0.22818548999999999</v>
      </c>
      <c r="F9" s="12">
        <v>0.63646928800000002</v>
      </c>
      <c r="G9" s="3">
        <v>7.5960218999999995E-2</v>
      </c>
      <c r="H9" s="3">
        <v>0</v>
      </c>
      <c r="I9" s="3">
        <v>8.1598884999999996E-2</v>
      </c>
      <c r="J9" s="3">
        <v>0.15</v>
      </c>
    </row>
    <row r="10" spans="1:10" x14ac:dyDescent="0.55000000000000004">
      <c r="A10" s="3">
        <v>1989</v>
      </c>
      <c r="B10" s="4">
        <v>12526</v>
      </c>
      <c r="C10" s="3">
        <v>2021</v>
      </c>
      <c r="D10" s="10">
        <v>5.3389830999999999E-2</v>
      </c>
      <c r="E10" s="12">
        <v>0.117231638</v>
      </c>
      <c r="F10" s="12">
        <v>0.56264124299999996</v>
      </c>
      <c r="G10" s="3">
        <v>0.26673728800000002</v>
      </c>
      <c r="H10" s="3">
        <v>0</v>
      </c>
      <c r="I10" s="3">
        <v>0.115931834</v>
      </c>
      <c r="J10" s="3">
        <v>0.15</v>
      </c>
    </row>
    <row r="11" spans="1:10" x14ac:dyDescent="0.55000000000000004">
      <c r="A11" s="3">
        <v>1990</v>
      </c>
      <c r="B11" s="4">
        <v>7491</v>
      </c>
      <c r="C11" s="3">
        <v>730</v>
      </c>
      <c r="D11" s="10">
        <v>5.5173232000000003E-2</v>
      </c>
      <c r="E11" s="12">
        <v>9.8006645000000003E-2</v>
      </c>
      <c r="F11" s="12">
        <v>0.69767441900000005</v>
      </c>
      <c r="G11" s="3">
        <v>0.13146653999999999</v>
      </c>
      <c r="H11" s="3">
        <v>1.7679165E-2</v>
      </c>
      <c r="I11" s="3">
        <v>0.14756018200000001</v>
      </c>
      <c r="J11" s="3">
        <v>0.15</v>
      </c>
    </row>
    <row r="12" spans="1:10" x14ac:dyDescent="0.55000000000000004">
      <c r="A12" s="3">
        <v>1991</v>
      </c>
      <c r="B12" s="4">
        <v>3435</v>
      </c>
      <c r="C12" s="3">
        <v>402</v>
      </c>
      <c r="D12" s="10">
        <v>2.2055137999999998E-2</v>
      </c>
      <c r="E12" s="12">
        <v>0.16416040100000001</v>
      </c>
      <c r="F12" s="12">
        <v>0.49047618999999998</v>
      </c>
      <c r="G12" s="3">
        <v>0.32330827099999998</v>
      </c>
      <c r="H12" s="3">
        <v>0</v>
      </c>
      <c r="I12" s="3">
        <v>0.15777392400000001</v>
      </c>
      <c r="J12" s="3">
        <v>0.15</v>
      </c>
    </row>
    <row r="13" spans="1:10" x14ac:dyDescent="0.55000000000000004">
      <c r="A13" s="3">
        <v>1992</v>
      </c>
      <c r="B13" s="4">
        <v>1391</v>
      </c>
      <c r="C13" s="3">
        <v>190</v>
      </c>
      <c r="D13" s="10">
        <v>0.130327363</v>
      </c>
      <c r="E13" s="12">
        <v>5.9913527000000001E-2</v>
      </c>
      <c r="F13" s="12">
        <v>0.52810376800000003</v>
      </c>
      <c r="G13" s="3">
        <v>0.281655343</v>
      </c>
      <c r="H13" s="3">
        <v>0</v>
      </c>
      <c r="I13" s="3">
        <v>0.13031421600000001</v>
      </c>
      <c r="J13" s="3">
        <v>0.15</v>
      </c>
    </row>
    <row r="14" spans="1:10" x14ac:dyDescent="0.55000000000000004">
      <c r="A14" s="3">
        <v>1993</v>
      </c>
      <c r="B14" s="4">
        <v>6254</v>
      </c>
      <c r="C14" s="3">
        <v>674</v>
      </c>
      <c r="D14" s="10">
        <v>5.2233251000000001E-2</v>
      </c>
      <c r="E14" s="12">
        <v>0.17183622800000001</v>
      </c>
      <c r="F14" s="12">
        <v>0.50347394499999998</v>
      </c>
      <c r="G14" s="3">
        <v>0.26054590599999999</v>
      </c>
      <c r="H14" s="3">
        <v>1.191067E-2</v>
      </c>
      <c r="I14" s="3">
        <v>0.24400988000000001</v>
      </c>
      <c r="J14" s="3">
        <v>0.04</v>
      </c>
    </row>
    <row r="15" spans="1:10" x14ac:dyDescent="0.55000000000000004">
      <c r="A15" s="3">
        <v>1994</v>
      </c>
      <c r="B15" s="4">
        <v>4197</v>
      </c>
      <c r="C15" s="3">
        <v>410</v>
      </c>
      <c r="D15" s="10">
        <v>6.2653839999999997E-3</v>
      </c>
      <c r="E15" s="12">
        <v>7.2275676999999997E-2</v>
      </c>
      <c r="F15" s="12">
        <v>0.45759677799999998</v>
      </c>
      <c r="G15" s="3">
        <v>0.42358469500000001</v>
      </c>
      <c r="H15" s="3">
        <v>4.0277466999999997E-2</v>
      </c>
      <c r="I15" s="3">
        <v>0.109188069</v>
      </c>
      <c r="J15" s="3">
        <v>0.08</v>
      </c>
    </row>
    <row r="16" spans="1:10" x14ac:dyDescent="0.55000000000000004">
      <c r="A16" s="3">
        <v>1995</v>
      </c>
      <c r="B16" s="4">
        <v>18945</v>
      </c>
      <c r="C16" s="3">
        <v>2842</v>
      </c>
      <c r="D16" s="14">
        <v>0.110980961</v>
      </c>
      <c r="E16" s="18">
        <v>0.18393673999999999</v>
      </c>
      <c r="F16" s="18">
        <v>0.50457121500000002</v>
      </c>
      <c r="G16" s="6">
        <v>0.190814172</v>
      </c>
      <c r="H16" s="6">
        <v>9.6969120000000002E-3</v>
      </c>
      <c r="I16" s="3">
        <v>0.15137657900000001</v>
      </c>
      <c r="J16" s="3">
        <v>0.02</v>
      </c>
    </row>
    <row r="17" spans="1:10" x14ac:dyDescent="0.55000000000000004">
      <c r="A17" s="3">
        <v>1996</v>
      </c>
      <c r="B17" s="4">
        <v>9295</v>
      </c>
      <c r="C17" s="3">
        <v>1195</v>
      </c>
      <c r="D17" s="14">
        <v>0.110980961</v>
      </c>
      <c r="E17" s="18">
        <v>0.18393673999999999</v>
      </c>
      <c r="F17" s="18">
        <v>0.50457121500000002</v>
      </c>
      <c r="G17" s="6">
        <v>0.190814172</v>
      </c>
      <c r="H17" s="6">
        <v>9.6969120000000002E-3</v>
      </c>
      <c r="I17" s="3">
        <v>0.259009392</v>
      </c>
      <c r="J17" s="7">
        <v>0.15126707176424009</v>
      </c>
    </row>
    <row r="18" spans="1:10" x14ac:dyDescent="0.55000000000000004">
      <c r="A18" s="3">
        <v>1997</v>
      </c>
      <c r="B18" s="4">
        <v>9599</v>
      </c>
      <c r="C18" s="3">
        <v>1288</v>
      </c>
      <c r="D18" s="14">
        <v>0.110980961</v>
      </c>
      <c r="E18" s="18">
        <v>0.18393673999999999</v>
      </c>
      <c r="F18" s="18">
        <v>0.50457121500000002</v>
      </c>
      <c r="G18" s="6">
        <v>0.190814172</v>
      </c>
      <c r="H18" s="6">
        <v>9.6969120000000002E-3</v>
      </c>
      <c r="I18" s="3">
        <v>0.131821625</v>
      </c>
      <c r="J18" s="7">
        <v>0.11077460012938634</v>
      </c>
    </row>
    <row r="19" spans="1:10" x14ac:dyDescent="0.55000000000000004">
      <c r="A19" s="3">
        <v>1998</v>
      </c>
      <c r="B19" s="4">
        <v>3684</v>
      </c>
      <c r="C19" s="3">
        <v>491</v>
      </c>
      <c r="D19" s="14">
        <v>0.110980961</v>
      </c>
      <c r="E19" s="18">
        <v>0.18393673999999999</v>
      </c>
      <c r="F19" s="18">
        <v>0.50457121500000002</v>
      </c>
      <c r="G19" s="6">
        <v>0.190814172</v>
      </c>
      <c r="H19" s="6">
        <v>9.6969120000000002E-3</v>
      </c>
      <c r="I19" s="3">
        <v>0.19643164799999999</v>
      </c>
      <c r="J19" s="7">
        <v>0.10573412097578432</v>
      </c>
    </row>
    <row r="20" spans="1:10" x14ac:dyDescent="0.55000000000000004">
      <c r="A20" s="3">
        <v>1999</v>
      </c>
      <c r="B20" s="4">
        <v>5952</v>
      </c>
      <c r="C20" s="3">
        <v>601</v>
      </c>
      <c r="D20" s="14">
        <v>0.110980961</v>
      </c>
      <c r="E20" s="18">
        <v>0.18393673999999999</v>
      </c>
      <c r="F20" s="18">
        <v>0.50457121500000002</v>
      </c>
      <c r="G20" s="6">
        <v>0.190814172</v>
      </c>
      <c r="H20" s="6">
        <v>9.6969120000000002E-3</v>
      </c>
      <c r="I20" s="3">
        <v>0.147017124</v>
      </c>
      <c r="J20" s="7">
        <v>0.11518546759363085</v>
      </c>
    </row>
    <row r="21" spans="1:10" x14ac:dyDescent="0.55000000000000004">
      <c r="A21" s="3">
        <v>2000</v>
      </c>
      <c r="B21" s="4">
        <v>3443</v>
      </c>
      <c r="C21" s="3">
        <v>1073</v>
      </c>
      <c r="D21" s="14">
        <v>0.110980961</v>
      </c>
      <c r="E21" s="18">
        <v>0.18393673999999999</v>
      </c>
      <c r="F21" s="18">
        <v>0.50457121500000002</v>
      </c>
      <c r="G21" s="6">
        <v>0.190814172</v>
      </c>
      <c r="H21" s="6">
        <v>9.6969120000000002E-3</v>
      </c>
      <c r="I21" s="3">
        <v>0.13119758200000001</v>
      </c>
      <c r="J21" s="7">
        <v>0.13836082763786167</v>
      </c>
    </row>
    <row r="22" spans="1:10" x14ac:dyDescent="0.55000000000000004">
      <c r="A22" s="3">
        <v>2001</v>
      </c>
      <c r="B22" s="4">
        <v>9339</v>
      </c>
      <c r="C22" s="3">
        <v>957</v>
      </c>
      <c r="D22" s="14">
        <v>0.110980961</v>
      </c>
      <c r="E22" s="18">
        <v>0.18393673999999999</v>
      </c>
      <c r="F22" s="18">
        <v>0.50457121500000002</v>
      </c>
      <c r="G22" s="6">
        <v>0.190814172</v>
      </c>
      <c r="H22" s="6">
        <v>9.6969120000000002E-3</v>
      </c>
      <c r="I22" s="3">
        <v>8.9373416999999997E-2</v>
      </c>
      <c r="J22" s="3">
        <v>0.15</v>
      </c>
    </row>
    <row r="23" spans="1:10" x14ac:dyDescent="0.55000000000000004">
      <c r="A23" s="3">
        <v>2002</v>
      </c>
      <c r="B23" s="4">
        <v>6987</v>
      </c>
      <c r="C23" s="3">
        <v>1632</v>
      </c>
      <c r="D23" s="14">
        <v>0.110980961</v>
      </c>
      <c r="E23" s="18">
        <v>0.18393673999999999</v>
      </c>
      <c r="F23" s="18">
        <v>0.50457121500000002</v>
      </c>
      <c r="G23" s="6">
        <v>0.190814172</v>
      </c>
      <c r="H23" s="6">
        <v>9.6969120000000002E-3</v>
      </c>
      <c r="I23" s="3">
        <v>9.8559164000000005E-2</v>
      </c>
      <c r="J23" s="3">
        <v>0.15</v>
      </c>
    </row>
    <row r="24" spans="1:10" x14ac:dyDescent="0.55000000000000004">
      <c r="A24" s="3">
        <v>2003</v>
      </c>
      <c r="B24" s="4">
        <v>19270</v>
      </c>
      <c r="C24" s="3">
        <v>903</v>
      </c>
      <c r="D24" s="14">
        <v>0.110980961</v>
      </c>
      <c r="E24" s="18">
        <v>0.18393673999999999</v>
      </c>
      <c r="F24" s="18">
        <v>0.50457121500000002</v>
      </c>
      <c r="G24" s="6">
        <v>0.190814172</v>
      </c>
      <c r="H24" s="6">
        <v>9.6969120000000002E-3</v>
      </c>
      <c r="I24" s="3">
        <v>0.18532780500000001</v>
      </c>
      <c r="J24" s="3">
        <v>0.15</v>
      </c>
    </row>
    <row r="25" spans="1:10" x14ac:dyDescent="0.55000000000000004">
      <c r="A25" s="3">
        <v>2004</v>
      </c>
      <c r="B25" s="4">
        <v>13255</v>
      </c>
      <c r="C25" s="3">
        <v>1040</v>
      </c>
      <c r="D25" s="14">
        <v>0.110980961</v>
      </c>
      <c r="E25" s="18">
        <v>0.18393673999999999</v>
      </c>
      <c r="F25" s="18">
        <v>0.50457121500000002</v>
      </c>
      <c r="G25" s="6">
        <v>0.190814172</v>
      </c>
      <c r="H25" s="6">
        <v>9.6969120000000002E-3</v>
      </c>
      <c r="I25" s="3">
        <v>8.9727872E-2</v>
      </c>
      <c r="J25" s="3">
        <v>0.15</v>
      </c>
    </row>
    <row r="26" spans="1:10" x14ac:dyDescent="0.55000000000000004">
      <c r="A26" s="3">
        <v>2005</v>
      </c>
      <c r="B26" s="4">
        <v>5803</v>
      </c>
      <c r="C26" s="3">
        <v>491</v>
      </c>
      <c r="D26" s="14">
        <v>0.110980961</v>
      </c>
      <c r="E26" s="18">
        <v>0.18393673999999999</v>
      </c>
      <c r="F26" s="18">
        <v>0.50457121500000002</v>
      </c>
      <c r="G26" s="6">
        <v>0.190814172</v>
      </c>
      <c r="H26" s="6">
        <v>9.6969120000000002E-3</v>
      </c>
      <c r="I26" s="3">
        <v>0.20371972799999999</v>
      </c>
      <c r="J26" s="3">
        <v>0.15</v>
      </c>
    </row>
    <row r="27" spans="1:10" x14ac:dyDescent="0.55000000000000004">
      <c r="A27" s="3">
        <v>2006</v>
      </c>
      <c r="B27" s="4">
        <v>4763</v>
      </c>
      <c r="C27" s="3">
        <v>278</v>
      </c>
      <c r="D27" s="14">
        <v>0.110980961</v>
      </c>
      <c r="E27" s="18">
        <v>0.18393673999999999</v>
      </c>
      <c r="F27" s="18">
        <v>0.50457121500000002</v>
      </c>
      <c r="G27" s="6">
        <v>0.190814172</v>
      </c>
      <c r="H27" s="6">
        <v>9.6969120000000002E-3</v>
      </c>
      <c r="I27" s="3">
        <v>0.135423192</v>
      </c>
      <c r="J27" s="3">
        <v>0.04</v>
      </c>
    </row>
    <row r="28" spans="1:10" x14ac:dyDescent="0.55000000000000004">
      <c r="A28" s="3">
        <v>2007</v>
      </c>
      <c r="B28" s="4">
        <v>3465</v>
      </c>
      <c r="C28" s="3">
        <v>1695</v>
      </c>
      <c r="D28" s="14">
        <v>0.110980961</v>
      </c>
      <c r="E28" s="18">
        <v>0.18393673999999999</v>
      </c>
      <c r="F28" s="18">
        <v>0.50457121500000002</v>
      </c>
      <c r="G28" s="6">
        <v>0.190814172</v>
      </c>
      <c r="H28" s="6">
        <v>9.6969120000000002E-3</v>
      </c>
      <c r="I28" s="3">
        <v>0.10208885600000001</v>
      </c>
      <c r="J28" s="3">
        <v>0.08</v>
      </c>
    </row>
    <row r="29" spans="1:10" x14ac:dyDescent="0.55000000000000004">
      <c r="A29" s="3">
        <v>2008</v>
      </c>
      <c r="B29" s="9">
        <v>3970</v>
      </c>
      <c r="C29" s="3">
        <v>1458</v>
      </c>
      <c r="D29" s="14">
        <v>0.110980961</v>
      </c>
      <c r="E29" s="18">
        <v>0.18393673999999999</v>
      </c>
      <c r="F29" s="18">
        <v>0.50457121500000002</v>
      </c>
      <c r="G29" s="6">
        <v>0.190814172</v>
      </c>
      <c r="H29" s="6">
        <v>9.6969120000000002E-3</v>
      </c>
      <c r="I29" s="3">
        <v>9.8565299999999996E-4</v>
      </c>
      <c r="J29" s="3">
        <v>6.5541561712846343E-3</v>
      </c>
    </row>
    <row r="30" spans="1:10" x14ac:dyDescent="0.55000000000000004">
      <c r="A30" s="3">
        <v>2009</v>
      </c>
      <c r="B30" s="9">
        <v>5234</v>
      </c>
      <c r="C30" s="3">
        <v>666</v>
      </c>
      <c r="D30" s="14">
        <v>0.110980961</v>
      </c>
      <c r="E30" s="18">
        <v>0.18393673999999999</v>
      </c>
      <c r="F30" s="18">
        <v>0.50457121500000002</v>
      </c>
      <c r="G30" s="6">
        <v>0.190814172</v>
      </c>
      <c r="H30" s="6">
        <v>9.6969120000000002E-3</v>
      </c>
      <c r="I30" s="3">
        <v>1.1006976999999999E-2</v>
      </c>
      <c r="J30" s="3">
        <v>1.6574729987034154E-3</v>
      </c>
    </row>
    <row r="31" spans="1:10" x14ac:dyDescent="0.55000000000000004">
      <c r="A31" s="3">
        <v>2010</v>
      </c>
      <c r="B31" s="9">
        <v>9556</v>
      </c>
      <c r="C31" s="3">
        <v>925</v>
      </c>
      <c r="D31" s="10">
        <v>1.3226563E-2</v>
      </c>
      <c r="E31" s="12">
        <v>0.18812193999999999</v>
      </c>
      <c r="F31" s="12">
        <v>0.73750507700000001</v>
      </c>
      <c r="G31" s="3">
        <v>6.1146420999999999E-2</v>
      </c>
      <c r="H31" s="3">
        <v>0</v>
      </c>
      <c r="I31" s="3">
        <v>5.9942993E-2</v>
      </c>
      <c r="J31" s="3">
        <v>2.2137176343957423E-2</v>
      </c>
    </row>
    <row r="32" spans="1:10" x14ac:dyDescent="0.55000000000000004">
      <c r="A32" s="3">
        <v>2011</v>
      </c>
      <c r="B32" s="9">
        <v>9940</v>
      </c>
      <c r="C32" s="3">
        <v>390</v>
      </c>
      <c r="D32" s="10">
        <v>2.8112965E-2</v>
      </c>
      <c r="E32" s="12">
        <v>0.23204150600000001</v>
      </c>
      <c r="F32" s="12">
        <v>0.53486139499999996</v>
      </c>
      <c r="G32" s="3">
        <v>0.19369551500000001</v>
      </c>
      <c r="H32" s="3">
        <v>5.3861789999999996E-3</v>
      </c>
      <c r="I32" s="3">
        <v>4.0681837999999998E-2</v>
      </c>
      <c r="J32" s="3">
        <v>1.7454728370221329E-2</v>
      </c>
    </row>
    <row r="33" spans="1:10" x14ac:dyDescent="0.55000000000000004">
      <c r="A33" s="3">
        <v>2012</v>
      </c>
      <c r="B33" s="9">
        <v>14400</v>
      </c>
      <c r="C33" s="3">
        <v>819</v>
      </c>
      <c r="D33" s="10">
        <v>8.0354669999999993E-3</v>
      </c>
      <c r="E33" s="12">
        <v>0.25550391099999997</v>
      </c>
      <c r="F33" s="12">
        <v>0.62019692400000004</v>
      </c>
      <c r="G33" s="3">
        <v>0.116384364</v>
      </c>
      <c r="H33" s="3">
        <v>0</v>
      </c>
      <c r="I33" s="3">
        <v>4.3183391000000002E-2</v>
      </c>
      <c r="J33" s="3">
        <v>9.4397909507445577E-3</v>
      </c>
    </row>
    <row r="34" spans="1:10" x14ac:dyDescent="0.55000000000000004">
      <c r="A34" s="3">
        <v>2013</v>
      </c>
      <c r="B34" s="9">
        <v>12147</v>
      </c>
      <c r="C34" s="3">
        <v>572</v>
      </c>
      <c r="D34" s="10">
        <v>6.0000000000000001E-3</v>
      </c>
      <c r="E34" s="12">
        <v>6.8217846999999998E-2</v>
      </c>
      <c r="F34" s="12">
        <v>0.78269390500000002</v>
      </c>
      <c r="G34" s="3">
        <v>0.13844086899999999</v>
      </c>
      <c r="H34" s="3">
        <v>6.0000000000000001E-3</v>
      </c>
      <c r="I34" s="3">
        <v>3.2690325999999999E-2</v>
      </c>
      <c r="J34" s="3">
        <v>1.9004076700834722E-2</v>
      </c>
    </row>
    <row r="35" spans="1:10" x14ac:dyDescent="0.55000000000000004">
      <c r="A35" s="3">
        <v>2014</v>
      </c>
      <c r="B35" s="9">
        <v>5593</v>
      </c>
      <c r="C35" s="3">
        <v>771</v>
      </c>
      <c r="D35" s="10">
        <v>2.8406233999999999E-2</v>
      </c>
      <c r="E35" s="12">
        <v>0.20804075799999999</v>
      </c>
      <c r="F35" s="12">
        <v>0.51919213799999997</v>
      </c>
      <c r="G35" s="3">
        <v>0.244485065</v>
      </c>
      <c r="H35" s="3">
        <v>0</v>
      </c>
      <c r="I35" s="3">
        <v>2.5960151000000001E-2</v>
      </c>
      <c r="J35" s="3">
        <v>2.9930734382727951E-2</v>
      </c>
    </row>
    <row r="36" spans="1:10" x14ac:dyDescent="0.55000000000000004">
      <c r="A36" s="3">
        <v>2015</v>
      </c>
      <c r="B36" s="9">
        <v>15320</v>
      </c>
      <c r="C36" s="3">
        <v>245</v>
      </c>
      <c r="D36" s="10">
        <v>1.0501470000000001E-2</v>
      </c>
      <c r="E36" s="12">
        <v>0.11441902</v>
      </c>
      <c r="F36" s="12">
        <v>0.70591393300000005</v>
      </c>
      <c r="G36" s="3">
        <v>0.16916557600000001</v>
      </c>
      <c r="H36" s="3">
        <v>0</v>
      </c>
      <c r="I36" s="3">
        <v>8.1114706999999994E-2</v>
      </c>
      <c r="J36" s="3">
        <v>5.775951303165603E-2</v>
      </c>
    </row>
    <row r="37" spans="1:10" x14ac:dyDescent="0.55000000000000004">
      <c r="A37" s="3">
        <v>2016</v>
      </c>
      <c r="B37" s="9">
        <v>9573</v>
      </c>
      <c r="C37" s="3">
        <v>66</v>
      </c>
      <c r="D37" s="10">
        <v>4.4354838709677422E-2</v>
      </c>
      <c r="E37" s="12">
        <v>0.24193548387096775</v>
      </c>
      <c r="F37" s="12">
        <v>0.41532258064516131</v>
      </c>
      <c r="G37" s="3">
        <v>0.29838709677419356</v>
      </c>
      <c r="H37" s="3">
        <v>0</v>
      </c>
      <c r="I37" s="10">
        <v>6.5520249195712033E-2</v>
      </c>
      <c r="J37" s="10">
        <v>5.0291743146647569E-2</v>
      </c>
    </row>
    <row r="38" spans="1:10" x14ac:dyDescent="0.55000000000000004">
      <c r="A38" s="3">
        <v>2017</v>
      </c>
      <c r="B38" s="3">
        <v>10240</v>
      </c>
      <c r="D38" s="10">
        <v>3.7617554858934171E-2</v>
      </c>
      <c r="E38" s="12">
        <v>0.34482758620689657</v>
      </c>
      <c r="F38" s="12">
        <v>0.4952978056426332</v>
      </c>
      <c r="G38" s="3">
        <v>0.12225705329153605</v>
      </c>
      <c r="H38" s="3">
        <v>0</v>
      </c>
      <c r="I38" s="10">
        <v>7.308139586670015E-2</v>
      </c>
      <c r="J38" s="10">
        <v>5.0739694148936178E-2</v>
      </c>
    </row>
    <row r="39" spans="1:10" x14ac:dyDescent="0.55000000000000004">
      <c r="A39" s="3">
        <v>2018</v>
      </c>
      <c r="B39" s="9">
        <v>10353</v>
      </c>
      <c r="D39" s="10">
        <v>5.647840531561462E-2</v>
      </c>
      <c r="E39" s="12">
        <v>0.34551495016611294</v>
      </c>
      <c r="F39" s="12">
        <v>0.48172757475083056</v>
      </c>
      <c r="G39" s="3">
        <v>0.10963455149501661</v>
      </c>
      <c r="H39" s="3">
        <v>6.6445182724252493E-3</v>
      </c>
      <c r="I39" s="10">
        <v>0.06</v>
      </c>
      <c r="J39" s="10">
        <v>0.05</v>
      </c>
    </row>
    <row r="40" spans="1:10" x14ac:dyDescent="0.55000000000000004">
      <c r="A40" s="3">
        <v>2019</v>
      </c>
      <c r="B40" s="9">
        <v>5366</v>
      </c>
      <c r="D40" s="10">
        <v>7.1428571428571425E-2</v>
      </c>
      <c r="E40" s="10">
        <v>0.13095238095238096</v>
      </c>
      <c r="F40" s="12">
        <v>0.74206349206349209</v>
      </c>
      <c r="G40" s="3">
        <v>5.1587301587301584E-2</v>
      </c>
      <c r="H40" s="3">
        <v>3.968253968253968E-3</v>
      </c>
      <c r="I40" s="10">
        <v>0.04</v>
      </c>
      <c r="J40" s="10">
        <v>0.04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zoomScale="80" zoomScaleNormal="80" workbookViewId="0">
      <selection activeCell="D52" sqref="D52"/>
    </sheetView>
  </sheetViews>
  <sheetFormatPr defaultColWidth="8.89453125" defaultRowHeight="14.4" x14ac:dyDescent="0.55000000000000004"/>
  <cols>
    <col min="1" max="10" width="15.7890625" style="15" customWidth="1"/>
    <col min="11" max="16384" width="8.89453125" style="16"/>
  </cols>
  <sheetData>
    <row r="1" spans="1:10" x14ac:dyDescent="0.55000000000000004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</row>
    <row r="2" spans="1:10" x14ac:dyDescent="0.55000000000000004">
      <c r="A2" s="15">
        <v>1981</v>
      </c>
      <c r="B2" s="15">
        <v>9545</v>
      </c>
      <c r="C2" s="15">
        <v>176</v>
      </c>
      <c r="D2" s="17">
        <v>6.8956954000000001E-2</v>
      </c>
      <c r="E2" s="17">
        <v>0.26697019900000002</v>
      </c>
      <c r="F2" s="17">
        <v>0.25769867499999999</v>
      </c>
      <c r="G2" s="17">
        <v>0.35869205300000001</v>
      </c>
      <c r="H2" s="17">
        <v>4.7682119000000002E-2</v>
      </c>
      <c r="I2" s="17">
        <v>0.12017029999999999</v>
      </c>
      <c r="J2" s="17">
        <v>0.22032975899999999</v>
      </c>
    </row>
    <row r="3" spans="1:10" x14ac:dyDescent="0.55000000000000004">
      <c r="A3" s="15">
        <v>1982</v>
      </c>
      <c r="B3" s="15">
        <v>14208</v>
      </c>
      <c r="C3" s="15">
        <v>296</v>
      </c>
      <c r="D3" s="17">
        <v>0.26298531600000002</v>
      </c>
      <c r="E3" s="17">
        <v>0.17008031200000001</v>
      </c>
      <c r="F3" s="17">
        <v>0.50415815200000003</v>
      </c>
      <c r="G3" s="17">
        <v>5.2654089000000001E-2</v>
      </c>
      <c r="H3" s="17">
        <v>1.0122130999999999E-2</v>
      </c>
      <c r="I3" s="17">
        <v>0.12587092999999999</v>
      </c>
      <c r="J3" s="17">
        <v>0.171406274</v>
      </c>
    </row>
    <row r="4" spans="1:10" x14ac:dyDescent="0.55000000000000004">
      <c r="A4" s="15">
        <v>1983</v>
      </c>
      <c r="B4" s="15">
        <v>6941</v>
      </c>
      <c r="C4" s="15">
        <v>118</v>
      </c>
      <c r="D4" s="17">
        <v>7.1348815999999995E-2</v>
      </c>
      <c r="E4" s="17">
        <v>0.21069673999999999</v>
      </c>
      <c r="F4" s="17">
        <v>0.54935238900000005</v>
      </c>
      <c r="G4" s="17">
        <v>0.168602054</v>
      </c>
      <c r="H4" s="17">
        <v>0</v>
      </c>
      <c r="I4" s="17">
        <v>0.12493151299999999</v>
      </c>
      <c r="J4" s="17">
        <v>0.151267072</v>
      </c>
    </row>
    <row r="5" spans="1:10" x14ac:dyDescent="0.55000000000000004">
      <c r="A5" s="15">
        <v>1984</v>
      </c>
      <c r="B5" s="15">
        <v>5080</v>
      </c>
      <c r="C5" s="15">
        <v>109</v>
      </c>
      <c r="D5" s="17">
        <v>0.22246191200000001</v>
      </c>
      <c r="E5" s="17">
        <v>0.110422004</v>
      </c>
      <c r="F5" s="17">
        <v>0.61439935300000004</v>
      </c>
      <c r="G5" s="17">
        <v>4.9615748000000001E-2</v>
      </c>
      <c r="H5" s="17">
        <v>3.1009840000000002E-3</v>
      </c>
      <c r="I5" s="17">
        <v>6.7145395999999996E-2</v>
      </c>
      <c r="J5" s="17">
        <v>0.1107746</v>
      </c>
    </row>
    <row r="6" spans="1:10" x14ac:dyDescent="0.55000000000000004">
      <c r="A6" s="15">
        <v>1985</v>
      </c>
      <c r="B6" s="15">
        <v>17478</v>
      </c>
      <c r="C6" s="15">
        <v>474</v>
      </c>
      <c r="D6" s="17">
        <v>0.203588826</v>
      </c>
      <c r="E6" s="17">
        <v>0.163911903</v>
      </c>
      <c r="F6" s="17">
        <v>0.43311545000000001</v>
      </c>
      <c r="G6" s="17">
        <v>0.19938382099999999</v>
      </c>
      <c r="H6" s="17">
        <v>0</v>
      </c>
      <c r="I6" s="17">
        <v>5.9759073000000003E-2</v>
      </c>
      <c r="J6" s="17">
        <v>0.105734121</v>
      </c>
    </row>
    <row r="7" spans="1:10" x14ac:dyDescent="0.55000000000000004">
      <c r="A7" s="15">
        <v>1986</v>
      </c>
      <c r="B7" s="15">
        <v>25645</v>
      </c>
      <c r="C7" s="15">
        <v>1509</v>
      </c>
      <c r="D7" s="17">
        <v>0.23522188199999999</v>
      </c>
      <c r="E7" s="17">
        <v>0.44658207100000002</v>
      </c>
      <c r="F7" s="17">
        <v>0.27220630400000001</v>
      </c>
      <c r="G7" s="17">
        <v>4.1005514E-2</v>
      </c>
      <c r="H7" s="17">
        <v>4.9842289999999997E-3</v>
      </c>
      <c r="I7" s="17">
        <v>6.5713873000000006E-2</v>
      </c>
      <c r="J7" s="17">
        <v>0.115185468</v>
      </c>
    </row>
    <row r="8" spans="1:10" x14ac:dyDescent="0.55000000000000004">
      <c r="A8" s="15">
        <v>1987</v>
      </c>
      <c r="B8" s="15">
        <v>24330</v>
      </c>
      <c r="C8" s="15">
        <v>1863</v>
      </c>
      <c r="D8" s="17">
        <v>0.11034055399999999</v>
      </c>
      <c r="E8" s="17">
        <v>0.29484152699999999</v>
      </c>
      <c r="F8" s="17">
        <v>0.55663105700000004</v>
      </c>
      <c r="G8" s="17">
        <v>3.8186862000000002E-2</v>
      </c>
      <c r="H8" s="17">
        <v>0</v>
      </c>
      <c r="I8" s="17">
        <v>3.6998977000000002E-2</v>
      </c>
      <c r="J8" s="17">
        <v>0.13836082799999999</v>
      </c>
    </row>
    <row r="9" spans="1:10" x14ac:dyDescent="0.55000000000000004">
      <c r="A9" s="15">
        <v>1988</v>
      </c>
      <c r="B9" s="15">
        <v>42624</v>
      </c>
      <c r="C9" s="15">
        <v>1070</v>
      </c>
      <c r="D9" s="17">
        <v>5.9385001999999999E-2</v>
      </c>
      <c r="E9" s="17">
        <v>0.22818548999999999</v>
      </c>
      <c r="F9" s="17">
        <v>0.63646928800000002</v>
      </c>
      <c r="G9" s="17">
        <v>7.5960218999999995E-2</v>
      </c>
      <c r="H9" s="17">
        <v>0</v>
      </c>
      <c r="I9" s="17">
        <v>8.1598884999999996E-2</v>
      </c>
      <c r="J9" s="17">
        <v>0.15</v>
      </c>
    </row>
    <row r="10" spans="1:10" x14ac:dyDescent="0.55000000000000004">
      <c r="A10" s="15">
        <v>1989</v>
      </c>
      <c r="B10" s="15">
        <v>12526</v>
      </c>
      <c r="C10" s="15">
        <v>2021</v>
      </c>
      <c r="D10" s="17">
        <v>5.3389830999999999E-2</v>
      </c>
      <c r="E10" s="17">
        <v>0.117231638</v>
      </c>
      <c r="F10" s="17">
        <v>0.56264124299999996</v>
      </c>
      <c r="G10" s="17">
        <v>0.26673728800000002</v>
      </c>
      <c r="H10" s="17">
        <v>0</v>
      </c>
      <c r="I10" s="17">
        <v>0.115931834</v>
      </c>
      <c r="J10" s="17">
        <v>0.15</v>
      </c>
    </row>
    <row r="11" spans="1:10" x14ac:dyDescent="0.55000000000000004">
      <c r="A11" s="15">
        <v>1990</v>
      </c>
      <c r="B11" s="15">
        <v>7491</v>
      </c>
      <c r="C11" s="15">
        <v>730</v>
      </c>
      <c r="D11" s="17">
        <v>5.5173232000000003E-2</v>
      </c>
      <c r="E11" s="17">
        <v>9.8006645000000003E-2</v>
      </c>
      <c r="F11" s="17">
        <v>0.69767441900000005</v>
      </c>
      <c r="G11" s="17">
        <v>0.13146653999999999</v>
      </c>
      <c r="H11" s="17">
        <v>1.7679165E-2</v>
      </c>
      <c r="I11" s="17">
        <v>0.14756018200000001</v>
      </c>
      <c r="J11" s="17">
        <v>0.15</v>
      </c>
    </row>
    <row r="12" spans="1:10" x14ac:dyDescent="0.55000000000000004">
      <c r="A12" s="15">
        <v>1991</v>
      </c>
      <c r="B12" s="15">
        <v>3435</v>
      </c>
      <c r="C12" s="15">
        <v>402</v>
      </c>
      <c r="D12" s="17">
        <v>2.2055137999999998E-2</v>
      </c>
      <c r="E12" s="17">
        <v>0.16416040100000001</v>
      </c>
      <c r="F12" s="17">
        <v>0.49047618999999998</v>
      </c>
      <c r="G12" s="17">
        <v>0.32330827099999998</v>
      </c>
      <c r="H12" s="17">
        <v>0</v>
      </c>
      <c r="I12" s="17">
        <v>0.15777392400000001</v>
      </c>
      <c r="J12" s="17">
        <v>0.15</v>
      </c>
    </row>
    <row r="13" spans="1:10" x14ac:dyDescent="0.55000000000000004">
      <c r="A13" s="15">
        <v>1992</v>
      </c>
      <c r="B13" s="15">
        <v>1391</v>
      </c>
      <c r="C13" s="15">
        <v>190</v>
      </c>
      <c r="D13" s="17">
        <v>0.130327363</v>
      </c>
      <c r="E13" s="17">
        <v>5.9913527000000001E-2</v>
      </c>
      <c r="F13" s="17">
        <v>0.52810376800000003</v>
      </c>
      <c r="G13" s="17">
        <v>0.281655343</v>
      </c>
      <c r="H13" s="17">
        <v>0</v>
      </c>
      <c r="I13" s="17">
        <v>0.13031421600000001</v>
      </c>
      <c r="J13" s="17">
        <v>0.15</v>
      </c>
    </row>
    <row r="14" spans="1:10" x14ac:dyDescent="0.55000000000000004">
      <c r="A14" s="15">
        <v>1993</v>
      </c>
      <c r="B14" s="15">
        <v>6254</v>
      </c>
      <c r="C14" s="15">
        <v>674</v>
      </c>
      <c r="D14" s="17">
        <v>5.2233251000000001E-2</v>
      </c>
      <c r="E14" s="17">
        <v>0.17183622800000001</v>
      </c>
      <c r="F14" s="17">
        <v>0.50347394499999998</v>
      </c>
      <c r="G14" s="17">
        <v>0.26054590599999999</v>
      </c>
      <c r="H14" s="17">
        <v>1.191067E-2</v>
      </c>
      <c r="I14" s="17">
        <v>0.24400988000000001</v>
      </c>
      <c r="J14" s="17">
        <v>0.04</v>
      </c>
    </row>
    <row r="15" spans="1:10" x14ac:dyDescent="0.55000000000000004">
      <c r="A15" s="15">
        <v>1994</v>
      </c>
      <c r="B15" s="15">
        <v>4197</v>
      </c>
      <c r="C15" s="15">
        <v>410</v>
      </c>
      <c r="D15" s="17">
        <v>6.2653839999999997E-3</v>
      </c>
      <c r="E15" s="17">
        <v>7.2275676999999997E-2</v>
      </c>
      <c r="F15" s="17">
        <v>0.45759677799999998</v>
      </c>
      <c r="G15" s="17">
        <v>0.42358469500000001</v>
      </c>
      <c r="H15" s="17">
        <v>4.0277466999999997E-2</v>
      </c>
      <c r="I15" s="17">
        <v>0.109188069</v>
      </c>
      <c r="J15" s="17">
        <v>0.08</v>
      </c>
    </row>
    <row r="16" spans="1:10" x14ac:dyDescent="0.55000000000000004">
      <c r="A16" s="15">
        <v>1995</v>
      </c>
      <c r="B16" s="15">
        <v>18945</v>
      </c>
      <c r="C16" s="15">
        <v>2842</v>
      </c>
      <c r="D16" s="17">
        <v>0.110980961</v>
      </c>
      <c r="E16" s="17">
        <v>0.18393673999999999</v>
      </c>
      <c r="F16" s="17">
        <v>0.50457121500000002</v>
      </c>
      <c r="G16" s="17">
        <v>0.190814172</v>
      </c>
      <c r="H16" s="17">
        <v>9.6969120000000002E-3</v>
      </c>
      <c r="I16" s="17">
        <v>0.15137657900000001</v>
      </c>
      <c r="J16" s="17">
        <v>0.02</v>
      </c>
    </row>
    <row r="17" spans="1:10" x14ac:dyDescent="0.55000000000000004">
      <c r="A17" s="15">
        <v>1996</v>
      </c>
      <c r="B17" s="15">
        <v>9295</v>
      </c>
      <c r="C17" s="15">
        <v>1195</v>
      </c>
      <c r="D17" s="17">
        <v>0.110980961</v>
      </c>
      <c r="E17" s="17">
        <v>0.18393673999999999</v>
      </c>
      <c r="F17" s="17">
        <v>0.50457121500000002</v>
      </c>
      <c r="G17" s="17">
        <v>0.190814172</v>
      </c>
      <c r="H17" s="17">
        <v>9.6969120000000002E-3</v>
      </c>
      <c r="I17" s="17">
        <v>0.259009392</v>
      </c>
      <c r="J17" s="17">
        <v>0.15126707176424009</v>
      </c>
    </row>
    <row r="18" spans="1:10" x14ac:dyDescent="0.55000000000000004">
      <c r="A18" s="15">
        <v>1997</v>
      </c>
      <c r="B18" s="15">
        <v>9599</v>
      </c>
      <c r="C18" s="15">
        <v>1288</v>
      </c>
      <c r="D18" s="17">
        <v>0.110980961</v>
      </c>
      <c r="E18" s="17">
        <v>0.18393673999999999</v>
      </c>
      <c r="F18" s="17">
        <v>0.50457121500000002</v>
      </c>
      <c r="G18" s="17">
        <v>0.190814172</v>
      </c>
      <c r="H18" s="17">
        <v>9.6969120000000002E-3</v>
      </c>
      <c r="I18" s="17">
        <v>0.131821625</v>
      </c>
      <c r="J18" s="17">
        <v>0.11077460012938634</v>
      </c>
    </row>
    <row r="19" spans="1:10" x14ac:dyDescent="0.55000000000000004">
      <c r="A19" s="15">
        <v>1998</v>
      </c>
      <c r="B19" s="15">
        <v>3684</v>
      </c>
      <c r="C19" s="15">
        <v>491</v>
      </c>
      <c r="D19" s="17">
        <v>0.110980961</v>
      </c>
      <c r="E19" s="17">
        <v>0.18393673999999999</v>
      </c>
      <c r="F19" s="17">
        <v>0.50457121500000002</v>
      </c>
      <c r="G19" s="17">
        <v>0.190814172</v>
      </c>
      <c r="H19" s="17">
        <v>9.6969120000000002E-3</v>
      </c>
      <c r="I19" s="17">
        <v>0.19643164799999999</v>
      </c>
      <c r="J19" s="17">
        <v>0.10573412097578432</v>
      </c>
    </row>
    <row r="20" spans="1:10" x14ac:dyDescent="0.55000000000000004">
      <c r="A20" s="15">
        <v>1999</v>
      </c>
      <c r="B20" s="15">
        <v>5952</v>
      </c>
      <c r="C20" s="15">
        <v>601</v>
      </c>
      <c r="D20" s="17">
        <v>0.110980961</v>
      </c>
      <c r="E20" s="17">
        <v>0.18393673999999999</v>
      </c>
      <c r="F20" s="17">
        <v>0.50457121500000002</v>
      </c>
      <c r="G20" s="17">
        <v>0.190814172</v>
      </c>
      <c r="H20" s="17">
        <v>9.6969120000000002E-3</v>
      </c>
      <c r="I20" s="17">
        <v>0.147017124</v>
      </c>
      <c r="J20" s="17">
        <v>0.11518546759363085</v>
      </c>
    </row>
    <row r="21" spans="1:10" x14ac:dyDescent="0.55000000000000004">
      <c r="A21" s="15">
        <v>2000</v>
      </c>
      <c r="B21" s="15">
        <v>3443</v>
      </c>
      <c r="C21" s="15">
        <v>1073</v>
      </c>
      <c r="D21" s="17">
        <v>0.110980961</v>
      </c>
      <c r="E21" s="17">
        <v>0.18393673999999999</v>
      </c>
      <c r="F21" s="17">
        <v>0.50457121500000002</v>
      </c>
      <c r="G21" s="17">
        <v>0.190814172</v>
      </c>
      <c r="H21" s="17">
        <v>9.6969120000000002E-3</v>
      </c>
      <c r="I21" s="17">
        <v>0.13119758200000001</v>
      </c>
      <c r="J21" s="17">
        <v>0.13836082763786167</v>
      </c>
    </row>
    <row r="22" spans="1:10" x14ac:dyDescent="0.55000000000000004">
      <c r="A22" s="15">
        <v>2001</v>
      </c>
      <c r="B22" s="15">
        <v>9339</v>
      </c>
      <c r="C22" s="15">
        <v>957</v>
      </c>
      <c r="D22" s="17">
        <v>0.110980961</v>
      </c>
      <c r="E22" s="17">
        <v>0.18393673999999999</v>
      </c>
      <c r="F22" s="17">
        <v>0.50457121500000002</v>
      </c>
      <c r="G22" s="17">
        <v>0.190814172</v>
      </c>
      <c r="H22" s="17">
        <v>9.6969120000000002E-3</v>
      </c>
      <c r="I22" s="17">
        <v>8.9373416999999997E-2</v>
      </c>
      <c r="J22" s="17">
        <v>0.15</v>
      </c>
    </row>
    <row r="23" spans="1:10" x14ac:dyDescent="0.55000000000000004">
      <c r="A23" s="15">
        <v>2002</v>
      </c>
      <c r="B23" s="15">
        <v>6987</v>
      </c>
      <c r="C23" s="15">
        <v>1632</v>
      </c>
      <c r="D23" s="17">
        <v>0.110980961</v>
      </c>
      <c r="E23" s="17">
        <v>0.18393673999999999</v>
      </c>
      <c r="F23" s="17">
        <v>0.50457121500000002</v>
      </c>
      <c r="G23" s="17">
        <v>0.190814172</v>
      </c>
      <c r="H23" s="17">
        <v>9.6969120000000002E-3</v>
      </c>
      <c r="I23" s="17">
        <v>9.8559164000000005E-2</v>
      </c>
      <c r="J23" s="17">
        <v>0.15</v>
      </c>
    </row>
    <row r="24" spans="1:10" x14ac:dyDescent="0.55000000000000004">
      <c r="A24" s="15">
        <v>2003</v>
      </c>
      <c r="B24" s="15">
        <v>19270</v>
      </c>
      <c r="C24" s="15">
        <v>903</v>
      </c>
      <c r="D24" s="17">
        <v>0.110980961</v>
      </c>
      <c r="E24" s="17">
        <v>0.18393673999999999</v>
      </c>
      <c r="F24" s="17">
        <v>0.50457121500000002</v>
      </c>
      <c r="G24" s="17">
        <v>0.190814172</v>
      </c>
      <c r="H24" s="17">
        <v>9.6969120000000002E-3</v>
      </c>
      <c r="I24" s="17">
        <v>0.18532780500000001</v>
      </c>
      <c r="J24" s="17">
        <v>0.15</v>
      </c>
    </row>
    <row r="25" spans="1:10" x14ac:dyDescent="0.55000000000000004">
      <c r="A25" s="15">
        <v>2004</v>
      </c>
      <c r="B25" s="15">
        <v>13255</v>
      </c>
      <c r="C25" s="15">
        <v>1040</v>
      </c>
      <c r="D25" s="17">
        <v>0.110980961</v>
      </c>
      <c r="E25" s="17">
        <v>0.18393673999999999</v>
      </c>
      <c r="F25" s="17">
        <v>0.50457121500000002</v>
      </c>
      <c r="G25" s="17">
        <v>0.190814172</v>
      </c>
      <c r="H25" s="17">
        <v>9.6969120000000002E-3</v>
      </c>
      <c r="I25" s="17">
        <v>8.9727872E-2</v>
      </c>
      <c r="J25" s="17">
        <v>0.15</v>
      </c>
    </row>
    <row r="26" spans="1:10" x14ac:dyDescent="0.55000000000000004">
      <c r="A26" s="15">
        <v>2005</v>
      </c>
      <c r="B26" s="15">
        <v>5803</v>
      </c>
      <c r="C26" s="15">
        <v>491</v>
      </c>
      <c r="D26" s="17">
        <v>0.110980961</v>
      </c>
      <c r="E26" s="17">
        <v>0.18393673999999999</v>
      </c>
      <c r="F26" s="17">
        <v>0.50457121500000002</v>
      </c>
      <c r="G26" s="17">
        <v>0.190814172</v>
      </c>
      <c r="H26" s="17">
        <v>9.6969120000000002E-3</v>
      </c>
      <c r="I26" s="17">
        <v>0.20371972799999999</v>
      </c>
      <c r="J26" s="17">
        <v>0.15</v>
      </c>
    </row>
    <row r="27" spans="1:10" x14ac:dyDescent="0.55000000000000004">
      <c r="A27" s="15">
        <v>2006</v>
      </c>
      <c r="B27" s="15">
        <v>4763</v>
      </c>
      <c r="C27" s="15">
        <v>278</v>
      </c>
      <c r="D27" s="17">
        <v>0.110980961</v>
      </c>
      <c r="E27" s="17">
        <v>0.18393673999999999</v>
      </c>
      <c r="F27" s="17">
        <v>0.50457121500000002</v>
      </c>
      <c r="G27" s="17">
        <v>0.190814172</v>
      </c>
      <c r="H27" s="17">
        <v>9.6969120000000002E-3</v>
      </c>
      <c r="I27" s="17">
        <v>0.135423192</v>
      </c>
      <c r="J27" s="17">
        <v>0.04</v>
      </c>
    </row>
    <row r="28" spans="1:10" x14ac:dyDescent="0.55000000000000004">
      <c r="A28" s="15">
        <v>2007</v>
      </c>
      <c r="B28" s="15">
        <v>3465</v>
      </c>
      <c r="C28" s="15">
        <v>1695</v>
      </c>
      <c r="D28" s="17">
        <v>0.110980961</v>
      </c>
      <c r="E28" s="17">
        <v>0.18393673999999999</v>
      </c>
      <c r="F28" s="17">
        <v>0.50457121500000002</v>
      </c>
      <c r="G28" s="17">
        <v>0.190814172</v>
      </c>
      <c r="H28" s="17">
        <v>9.6969120000000002E-3</v>
      </c>
      <c r="I28" s="17">
        <v>0.10208885600000001</v>
      </c>
      <c r="J28" s="17">
        <v>0.08</v>
      </c>
    </row>
    <row r="29" spans="1:10" x14ac:dyDescent="0.55000000000000004">
      <c r="A29" s="15">
        <v>2008</v>
      </c>
      <c r="B29" s="15">
        <v>3970</v>
      </c>
      <c r="C29" s="15">
        <v>1458</v>
      </c>
      <c r="D29" s="17">
        <v>0.110980961</v>
      </c>
      <c r="E29" s="17">
        <v>0.18393673999999999</v>
      </c>
      <c r="F29" s="17">
        <v>0.50457121500000002</v>
      </c>
      <c r="G29" s="17">
        <v>0.190814172</v>
      </c>
      <c r="H29" s="17">
        <v>9.6969120000000002E-3</v>
      </c>
      <c r="I29" s="17">
        <v>9.8565299999999996E-4</v>
      </c>
      <c r="J29" s="17">
        <v>6.5541561712846343E-3</v>
      </c>
    </row>
    <row r="30" spans="1:10" x14ac:dyDescent="0.55000000000000004">
      <c r="A30" s="15">
        <v>2009</v>
      </c>
      <c r="B30" s="15">
        <v>5234</v>
      </c>
      <c r="C30" s="15">
        <v>666</v>
      </c>
      <c r="D30" s="17">
        <v>0.110980961</v>
      </c>
      <c r="E30" s="17">
        <v>0.18393673999999999</v>
      </c>
      <c r="F30" s="17">
        <v>0.50457121500000002</v>
      </c>
      <c r="G30" s="17">
        <v>0.190814172</v>
      </c>
      <c r="H30" s="17">
        <v>9.6969120000000002E-3</v>
      </c>
      <c r="I30" s="17">
        <v>1.1006976999999999E-2</v>
      </c>
      <c r="J30" s="17">
        <v>1.6574729987034154E-3</v>
      </c>
    </row>
    <row r="31" spans="1:10" x14ac:dyDescent="0.55000000000000004">
      <c r="A31" s="15">
        <v>2010</v>
      </c>
      <c r="B31" s="15">
        <v>9556</v>
      </c>
      <c r="C31" s="15">
        <v>925</v>
      </c>
      <c r="D31" s="17">
        <v>1.3226563E-2</v>
      </c>
      <c r="E31" s="17">
        <v>0.18812193999999999</v>
      </c>
      <c r="F31" s="17">
        <v>0.73750507700000001</v>
      </c>
      <c r="G31" s="17">
        <v>6.1146420999999999E-2</v>
      </c>
      <c r="H31" s="17">
        <v>0</v>
      </c>
      <c r="I31" s="17">
        <v>5.9942993E-2</v>
      </c>
      <c r="J31" s="17">
        <v>2.2137176343957423E-2</v>
      </c>
    </row>
    <row r="32" spans="1:10" x14ac:dyDescent="0.55000000000000004">
      <c r="A32" s="15">
        <v>2011</v>
      </c>
      <c r="B32" s="15">
        <v>9940</v>
      </c>
      <c r="C32" s="15">
        <v>390</v>
      </c>
      <c r="D32" s="17">
        <v>2.8112965E-2</v>
      </c>
      <c r="E32" s="17">
        <v>0.23204150600000001</v>
      </c>
      <c r="F32" s="17">
        <v>0.53486139499999996</v>
      </c>
      <c r="G32" s="17">
        <v>0.19369551500000001</v>
      </c>
      <c r="H32" s="17">
        <v>5.3861789999999996E-3</v>
      </c>
      <c r="I32" s="17">
        <v>4.0681837999999998E-2</v>
      </c>
      <c r="J32" s="17">
        <v>1.7454728370221329E-2</v>
      </c>
    </row>
    <row r="33" spans="1:10" x14ac:dyDescent="0.55000000000000004">
      <c r="A33" s="15">
        <v>2012</v>
      </c>
      <c r="B33" s="15">
        <v>14400</v>
      </c>
      <c r="C33" s="15">
        <v>819</v>
      </c>
      <c r="D33" s="17">
        <v>8.0354669999999993E-3</v>
      </c>
      <c r="E33" s="17">
        <v>0.25550391099999997</v>
      </c>
      <c r="F33" s="17">
        <v>0.62019692400000004</v>
      </c>
      <c r="G33" s="17">
        <v>0.116384364</v>
      </c>
      <c r="H33" s="17">
        <v>0</v>
      </c>
      <c r="I33" s="17">
        <v>4.3183391000000002E-2</v>
      </c>
      <c r="J33" s="17">
        <v>9.4397909507445577E-3</v>
      </c>
    </row>
    <row r="34" spans="1:10" x14ac:dyDescent="0.55000000000000004">
      <c r="A34" s="15">
        <v>2013</v>
      </c>
      <c r="B34" s="15">
        <v>12147</v>
      </c>
      <c r="C34" s="15">
        <v>572</v>
      </c>
      <c r="D34" s="17">
        <v>6.0000000000000001E-3</v>
      </c>
      <c r="E34" s="17">
        <v>6.8217846999999998E-2</v>
      </c>
      <c r="F34" s="17">
        <v>0.78269390500000002</v>
      </c>
      <c r="G34" s="17">
        <v>0.13844086899999999</v>
      </c>
      <c r="H34" s="17">
        <v>6.0000000000000001E-3</v>
      </c>
      <c r="I34" s="17">
        <v>3.2690325999999999E-2</v>
      </c>
      <c r="J34" s="17">
        <v>1.9004076700834722E-2</v>
      </c>
    </row>
    <row r="35" spans="1:10" x14ac:dyDescent="0.55000000000000004">
      <c r="A35" s="15">
        <v>2014</v>
      </c>
      <c r="B35" s="15">
        <v>5593</v>
      </c>
      <c r="C35" s="15">
        <v>771</v>
      </c>
      <c r="D35" s="17">
        <v>2.8406233999999999E-2</v>
      </c>
      <c r="E35" s="17">
        <v>0.20804075799999999</v>
      </c>
      <c r="F35" s="17">
        <v>0.51919213799999997</v>
      </c>
      <c r="G35" s="17">
        <v>0.244485065</v>
      </c>
      <c r="H35" s="17">
        <v>0</v>
      </c>
      <c r="I35" s="17">
        <v>2.5960151000000001E-2</v>
      </c>
      <c r="J35" s="17">
        <v>2.9930734382727951E-2</v>
      </c>
    </row>
    <row r="36" spans="1:10" x14ac:dyDescent="0.55000000000000004">
      <c r="A36" s="15">
        <v>2015</v>
      </c>
      <c r="B36" s="15">
        <v>15320</v>
      </c>
      <c r="C36" s="15">
        <v>245</v>
      </c>
      <c r="D36" s="17">
        <v>1.0501470000000001E-2</v>
      </c>
      <c r="E36" s="17">
        <v>0.11441902</v>
      </c>
      <c r="F36" s="17">
        <v>0.70591393300000005</v>
      </c>
      <c r="G36" s="17">
        <v>0.16916557600000001</v>
      </c>
      <c r="H36" s="17">
        <v>0</v>
      </c>
      <c r="I36" s="17">
        <v>8.1114706999999994E-2</v>
      </c>
      <c r="J36" s="17">
        <v>5.775951303165603E-2</v>
      </c>
    </row>
    <row r="37" spans="1:10" x14ac:dyDescent="0.55000000000000004">
      <c r="A37" s="15">
        <v>2016</v>
      </c>
      <c r="B37" s="15">
        <v>9573</v>
      </c>
      <c r="C37" s="15">
        <v>66</v>
      </c>
      <c r="D37" s="17">
        <v>4.4354838709677422E-2</v>
      </c>
      <c r="E37" s="17">
        <v>0.24193548387096775</v>
      </c>
      <c r="F37" s="17">
        <v>0.41532258064516131</v>
      </c>
      <c r="G37" s="17">
        <v>0.29838709677419356</v>
      </c>
      <c r="H37" s="17">
        <v>0</v>
      </c>
      <c r="I37" s="17">
        <v>6.5520249195712033E-2</v>
      </c>
      <c r="J37" s="17">
        <v>5.0291743146647569E-2</v>
      </c>
    </row>
    <row r="38" spans="1:10" x14ac:dyDescent="0.55000000000000004">
      <c r="A38" s="15">
        <v>2017</v>
      </c>
      <c r="B38" s="15">
        <v>10240</v>
      </c>
      <c r="D38" s="17">
        <v>3.7617554858934171E-2</v>
      </c>
      <c r="E38" s="17">
        <v>0.34482758620689657</v>
      </c>
      <c r="F38" s="17">
        <v>0.4952978056426332</v>
      </c>
      <c r="G38" s="17">
        <v>0.12225705329153605</v>
      </c>
      <c r="H38" s="17">
        <v>0</v>
      </c>
      <c r="I38" s="17">
        <v>7.308139586670015E-2</v>
      </c>
      <c r="J38" s="17">
        <v>5.0739694148936178E-2</v>
      </c>
    </row>
    <row r="39" spans="1:10" x14ac:dyDescent="0.55000000000000004">
      <c r="A39" s="15">
        <v>2018</v>
      </c>
      <c r="B39" s="15">
        <v>10353</v>
      </c>
      <c r="D39" s="17">
        <v>5.647840531561462E-2</v>
      </c>
      <c r="E39" s="17">
        <v>0.34551495016611294</v>
      </c>
      <c r="F39" s="17">
        <v>0.48172757475083056</v>
      </c>
      <c r="G39" s="17">
        <v>0.10963455149501661</v>
      </c>
      <c r="H39" s="17">
        <v>6.6445182724252493E-3</v>
      </c>
      <c r="I39" s="17">
        <v>0.06</v>
      </c>
      <c r="J39" s="17">
        <v>0.05</v>
      </c>
    </row>
    <row r="40" spans="1:10" x14ac:dyDescent="0.55000000000000004">
      <c r="A40" s="15">
        <v>2019</v>
      </c>
      <c r="B40" s="15">
        <v>5366</v>
      </c>
      <c r="D40" s="17">
        <v>7.1428571428571425E-2</v>
      </c>
      <c r="E40" s="17">
        <v>0.13095238095238096</v>
      </c>
      <c r="F40" s="17">
        <v>0.74206349206349209</v>
      </c>
      <c r="G40" s="17">
        <v>5.1587301587301584E-2</v>
      </c>
      <c r="H40" s="17">
        <v>3.968253968253968E-3</v>
      </c>
      <c r="I40" s="17">
        <v>0.04</v>
      </c>
      <c r="J40" s="17">
        <v>0.04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D1" zoomScale="80" zoomScaleNormal="80" workbookViewId="0">
      <selection activeCell="L38" sqref="L38"/>
    </sheetView>
  </sheetViews>
  <sheetFormatPr defaultColWidth="8.89453125" defaultRowHeight="14.4" x14ac:dyDescent="0.55000000000000004"/>
  <cols>
    <col min="1" max="10" width="10.7890625" style="3" customWidth="1"/>
    <col min="11" max="12" width="10.7890625" style="12" customWidth="1"/>
    <col min="13" max="17" width="15.7890625" style="3" customWidth="1"/>
    <col min="18" max="16384" width="8.89453125" style="2"/>
  </cols>
  <sheetData>
    <row r="1" spans="1:17" x14ac:dyDescent="0.55000000000000004">
      <c r="M1" s="21" t="s">
        <v>20</v>
      </c>
      <c r="N1" s="21"/>
      <c r="O1" s="21"/>
      <c r="P1" s="21"/>
      <c r="Q1" s="21"/>
    </row>
    <row r="2" spans="1:17" x14ac:dyDescent="0.55000000000000004">
      <c r="M2" s="3" t="s">
        <v>5</v>
      </c>
      <c r="N2" s="3" t="s">
        <v>6</v>
      </c>
      <c r="O2" s="3" t="s">
        <v>19</v>
      </c>
      <c r="P2" s="3" t="s">
        <v>7</v>
      </c>
      <c r="Q2" s="3" t="s">
        <v>8</v>
      </c>
    </row>
    <row r="3" spans="1:17" x14ac:dyDescent="0.55000000000000004">
      <c r="B3" s="20" t="s">
        <v>4</v>
      </c>
      <c r="C3" s="20"/>
      <c r="D3" s="20" t="s">
        <v>3</v>
      </c>
      <c r="E3" s="20"/>
      <c r="F3" s="20"/>
      <c r="G3" s="20"/>
      <c r="H3" s="20"/>
      <c r="I3" s="20" t="s">
        <v>2</v>
      </c>
      <c r="J3" s="20"/>
      <c r="M3" s="3">
        <v>1.3599999999999999</v>
      </c>
      <c r="N3" s="3">
        <v>12.4707066</v>
      </c>
      <c r="O3" s="3">
        <v>13.819746599999998</v>
      </c>
      <c r="Q3" s="3">
        <v>1508</v>
      </c>
    </row>
    <row r="4" spans="1:17" x14ac:dyDescent="0.55000000000000004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12" t="s">
        <v>18</v>
      </c>
      <c r="L4" s="12" t="s">
        <v>17</v>
      </c>
      <c r="M4" s="3">
        <v>1.01</v>
      </c>
      <c r="N4" s="3">
        <v>6.7135471300000003</v>
      </c>
      <c r="O4" s="3">
        <v>6.4802108299999999</v>
      </c>
      <c r="Q4" s="3">
        <v>1259</v>
      </c>
    </row>
    <row r="5" spans="1:17" x14ac:dyDescent="0.55000000000000004">
      <c r="A5" s="3">
        <v>1981</v>
      </c>
      <c r="B5" s="4">
        <v>9545</v>
      </c>
      <c r="C5" s="3">
        <v>176</v>
      </c>
      <c r="D5" s="3">
        <v>6.8956954000000001E-2</v>
      </c>
      <c r="E5" s="3">
        <v>0.26697019900000002</v>
      </c>
      <c r="F5" s="3">
        <v>0.25769867499999999</v>
      </c>
      <c r="G5" s="3">
        <v>0.35869205300000001</v>
      </c>
      <c r="H5" s="3">
        <v>4.7682119000000002E-2</v>
      </c>
      <c r="I5" s="3">
        <v>0.12017029999999999</v>
      </c>
      <c r="J5" s="3">
        <v>0.22032975899999999</v>
      </c>
      <c r="K5" s="13">
        <f>B5/((1-I5)*(1-J5))</f>
        <v>13914.459994427374</v>
      </c>
      <c r="L5" s="13">
        <f t="shared" ref="L5:L35" si="0">K7*D7+K8*E8+K9*F9+K10*G10+K11*H11</f>
        <v>11618.152760010906</v>
      </c>
      <c r="M5" s="3">
        <v>-1.19</v>
      </c>
      <c r="N5" s="3">
        <v>3.0531207500000002</v>
      </c>
      <c r="O5" s="3">
        <v>4.0004438699999998</v>
      </c>
      <c r="P5" s="3">
        <v>97</v>
      </c>
      <c r="Q5" s="3">
        <v>1142</v>
      </c>
    </row>
    <row r="6" spans="1:17" x14ac:dyDescent="0.55000000000000004">
      <c r="A6" s="3">
        <v>1982</v>
      </c>
      <c r="B6" s="4">
        <v>14208</v>
      </c>
      <c r="C6" s="3">
        <v>296</v>
      </c>
      <c r="D6" s="3">
        <v>0.26298531600000002</v>
      </c>
      <c r="E6" s="3">
        <v>0.17008031200000001</v>
      </c>
      <c r="F6" s="3">
        <v>0.50415815200000003</v>
      </c>
      <c r="G6" s="3">
        <v>5.2654089000000001E-2</v>
      </c>
      <c r="H6" s="3">
        <v>1.0122130999999999E-2</v>
      </c>
      <c r="I6" s="3">
        <v>0.12587092999999999</v>
      </c>
      <c r="J6" s="3">
        <v>0.171406274</v>
      </c>
      <c r="K6" s="13">
        <f t="shared" ref="K6:K39" si="1">B6/((1-I6)*(1-J6))</f>
        <v>19616.239013700229</v>
      </c>
      <c r="L6" s="13">
        <f t="shared" si="0"/>
        <v>14333.660270713557</v>
      </c>
      <c r="M6" s="3">
        <v>3.62</v>
      </c>
      <c r="N6" s="3">
        <v>-5.1117466600000006</v>
      </c>
      <c r="O6" s="3">
        <v>-5.8229390300000006</v>
      </c>
      <c r="P6" s="3">
        <v>73</v>
      </c>
      <c r="Q6" s="3">
        <v>1166</v>
      </c>
    </row>
    <row r="7" spans="1:17" x14ac:dyDescent="0.55000000000000004">
      <c r="A7" s="3">
        <v>1983</v>
      </c>
      <c r="B7" s="4">
        <v>6941</v>
      </c>
      <c r="C7" s="3">
        <v>118</v>
      </c>
      <c r="D7" s="3">
        <v>7.1348815999999995E-2</v>
      </c>
      <c r="E7" s="3">
        <v>0.21069673999999999</v>
      </c>
      <c r="F7" s="3">
        <v>0.54935238900000005</v>
      </c>
      <c r="G7" s="3">
        <v>0.168602054</v>
      </c>
      <c r="H7" s="3">
        <v>0</v>
      </c>
      <c r="I7" s="3">
        <v>0.12493151299999999</v>
      </c>
      <c r="J7" s="3">
        <v>0.151267072</v>
      </c>
      <c r="K7" s="13">
        <f>B7/((1-I7)*(1-J7))</f>
        <v>9345.637863599055</v>
      </c>
      <c r="L7" s="13">
        <f t="shared" si="0"/>
        <v>38554.760691626885</v>
      </c>
      <c r="M7" s="3">
        <v>1.82</v>
      </c>
      <c r="N7" s="3">
        <v>-3.6537453719999999</v>
      </c>
      <c r="O7" s="3">
        <v>-3.7298006780000001</v>
      </c>
      <c r="P7" s="3">
        <v>78</v>
      </c>
      <c r="Q7" s="3">
        <v>1116</v>
      </c>
    </row>
    <row r="8" spans="1:17" x14ac:dyDescent="0.55000000000000004">
      <c r="A8" s="3">
        <v>1984</v>
      </c>
      <c r="B8" s="4">
        <v>5080</v>
      </c>
      <c r="C8" s="3">
        <v>109</v>
      </c>
      <c r="D8" s="3">
        <v>0.22246191200000001</v>
      </c>
      <c r="E8" s="3">
        <v>0.110422004</v>
      </c>
      <c r="F8" s="3">
        <v>0.61439935300000004</v>
      </c>
      <c r="G8" s="3">
        <v>4.9615748000000001E-2</v>
      </c>
      <c r="H8" s="3">
        <v>3.1009840000000002E-3</v>
      </c>
      <c r="I8" s="3">
        <v>6.7145395999999996E-2</v>
      </c>
      <c r="J8" s="3">
        <v>0.1107746</v>
      </c>
      <c r="K8" s="13">
        <f t="shared" si="1"/>
        <v>6124.0382350445034</v>
      </c>
      <c r="L8" s="13">
        <f t="shared" si="0"/>
        <v>55323.379405323671</v>
      </c>
      <c r="M8" s="3">
        <v>4.88</v>
      </c>
      <c r="N8" s="3">
        <v>-0.74356383689999994</v>
      </c>
      <c r="O8" s="3">
        <v>-1.6390384569000001</v>
      </c>
      <c r="P8" s="3">
        <v>88</v>
      </c>
      <c r="Q8" s="3">
        <v>1260</v>
      </c>
    </row>
    <row r="9" spans="1:17" x14ac:dyDescent="0.55000000000000004">
      <c r="A9" s="3">
        <v>1985</v>
      </c>
      <c r="B9" s="4">
        <v>17478</v>
      </c>
      <c r="C9" s="3">
        <v>474</v>
      </c>
      <c r="D9" s="3">
        <v>0.203588826</v>
      </c>
      <c r="E9" s="3">
        <v>0.163911903</v>
      </c>
      <c r="F9" s="3">
        <v>0.43311545000000001</v>
      </c>
      <c r="G9" s="3">
        <v>0.19938382099999999</v>
      </c>
      <c r="H9" s="3">
        <v>0</v>
      </c>
      <c r="I9" s="3">
        <v>5.9759073000000003E-2</v>
      </c>
      <c r="J9" s="3">
        <v>0.105734121</v>
      </c>
      <c r="K9" s="13">
        <f t="shared" si="1"/>
        <v>20786.717950443544</v>
      </c>
      <c r="L9" s="13">
        <f t="shared" si="0"/>
        <v>26432.392972367084</v>
      </c>
      <c r="M9" s="3">
        <v>0.45</v>
      </c>
      <c r="N9" s="3">
        <v>-4.2475335000000003</v>
      </c>
      <c r="O9" s="3">
        <v>-4.4389305400000003</v>
      </c>
      <c r="P9" s="3">
        <v>109</v>
      </c>
      <c r="Q9" s="3">
        <v>1093</v>
      </c>
    </row>
    <row r="10" spans="1:17" x14ac:dyDescent="0.55000000000000004">
      <c r="A10" s="3">
        <v>1986</v>
      </c>
      <c r="B10" s="4">
        <v>25645</v>
      </c>
      <c r="C10" s="3">
        <v>1509</v>
      </c>
      <c r="D10" s="3">
        <v>0.23522188199999999</v>
      </c>
      <c r="E10" s="3">
        <v>0.44658207100000002</v>
      </c>
      <c r="F10" s="3">
        <v>0.27220630400000001</v>
      </c>
      <c r="G10" s="3">
        <v>4.1005514E-2</v>
      </c>
      <c r="H10" s="3">
        <v>4.9842289999999997E-3</v>
      </c>
      <c r="I10" s="3">
        <v>6.5713873000000006E-2</v>
      </c>
      <c r="J10" s="3">
        <v>0.115185468</v>
      </c>
      <c r="K10" s="13">
        <f t="shared" si="1"/>
        <v>31022.054498882117</v>
      </c>
      <c r="L10" s="13">
        <f t="shared" si="0"/>
        <v>13960.824583800571</v>
      </c>
      <c r="M10" s="3">
        <v>10.43</v>
      </c>
      <c r="N10" s="3">
        <v>-0.47140749999999998</v>
      </c>
      <c r="O10" s="3">
        <v>-2.0097498509999996</v>
      </c>
      <c r="P10" s="3">
        <v>126</v>
      </c>
      <c r="Q10" s="3">
        <v>1896</v>
      </c>
    </row>
    <row r="11" spans="1:17" x14ac:dyDescent="0.55000000000000004">
      <c r="A11" s="3">
        <v>1987</v>
      </c>
      <c r="B11" s="4">
        <v>24330</v>
      </c>
      <c r="C11" s="3">
        <v>1863</v>
      </c>
      <c r="D11" s="3">
        <v>0.11034055399999999</v>
      </c>
      <c r="E11" s="3">
        <v>0.29484152699999999</v>
      </c>
      <c r="F11" s="3">
        <v>0.55663105700000004</v>
      </c>
      <c r="G11" s="3">
        <v>3.8186862000000002E-2</v>
      </c>
      <c r="H11" s="3">
        <v>0</v>
      </c>
      <c r="I11" s="3">
        <v>3.6998977000000002E-2</v>
      </c>
      <c r="J11" s="3">
        <v>0.13836082799999999</v>
      </c>
      <c r="K11" s="13">
        <f t="shared" si="1"/>
        <v>29321.752642982759</v>
      </c>
      <c r="L11" s="13">
        <f t="shared" si="0"/>
        <v>4889.2222333095124</v>
      </c>
      <c r="M11" s="3">
        <v>1.94</v>
      </c>
      <c r="N11" s="3">
        <v>4.1503528999999997</v>
      </c>
      <c r="O11" s="3">
        <v>4.4861467499999996</v>
      </c>
      <c r="P11" s="3">
        <v>112</v>
      </c>
      <c r="Q11" s="3">
        <v>1904</v>
      </c>
    </row>
    <row r="12" spans="1:17" x14ac:dyDescent="0.55000000000000004">
      <c r="A12" s="3">
        <v>1988</v>
      </c>
      <c r="B12" s="4">
        <v>42624</v>
      </c>
      <c r="C12" s="3">
        <v>1070</v>
      </c>
      <c r="D12" s="3">
        <v>5.9385001999999999E-2</v>
      </c>
      <c r="E12" s="3">
        <v>0.22818548999999999</v>
      </c>
      <c r="F12" s="3">
        <v>0.63646928800000002</v>
      </c>
      <c r="G12" s="3">
        <v>7.5960218999999995E-2</v>
      </c>
      <c r="H12" s="3">
        <v>0</v>
      </c>
      <c r="I12" s="3">
        <v>8.1598884999999996E-2</v>
      </c>
      <c r="J12" s="3">
        <v>0.15</v>
      </c>
      <c r="K12" s="13">
        <f t="shared" si="1"/>
        <v>54601.286446544851</v>
      </c>
      <c r="L12" s="13">
        <f t="shared" si="0"/>
        <v>4803.2707517724293</v>
      </c>
      <c r="M12" s="3">
        <v>2.5</v>
      </c>
      <c r="N12" s="3">
        <v>-4.0124190999999998</v>
      </c>
      <c r="O12" s="3">
        <v>-0.55964979400000003</v>
      </c>
      <c r="P12" s="3">
        <v>48</v>
      </c>
      <c r="Q12" s="3">
        <v>1422</v>
      </c>
    </row>
    <row r="13" spans="1:17" x14ac:dyDescent="0.55000000000000004">
      <c r="A13" s="3">
        <v>1989</v>
      </c>
      <c r="B13" s="4">
        <v>12526</v>
      </c>
      <c r="C13" s="3">
        <v>2021</v>
      </c>
      <c r="D13" s="3">
        <v>5.3389830999999999E-2</v>
      </c>
      <c r="E13" s="3">
        <v>0.117231638</v>
      </c>
      <c r="F13" s="3">
        <v>0.56264124299999996</v>
      </c>
      <c r="G13" s="3">
        <v>0.26673728800000002</v>
      </c>
      <c r="H13" s="3">
        <v>0</v>
      </c>
      <c r="I13" s="3">
        <v>0.115931834</v>
      </c>
      <c r="J13" s="3">
        <v>0.15</v>
      </c>
      <c r="K13" s="13">
        <f t="shared" si="1"/>
        <v>16668.930242009523</v>
      </c>
      <c r="L13" s="13">
        <f t="shared" si="0"/>
        <v>6947.266832738942</v>
      </c>
      <c r="M13" s="3">
        <v>3.87</v>
      </c>
      <c r="N13" s="3">
        <v>-4.1887797000000004</v>
      </c>
      <c r="O13" s="3">
        <v>-4.8589222400000001</v>
      </c>
      <c r="P13" s="3">
        <v>89</v>
      </c>
      <c r="Q13" s="3">
        <v>1401</v>
      </c>
    </row>
    <row r="14" spans="1:17" x14ac:dyDescent="0.55000000000000004">
      <c r="A14" s="3">
        <v>1990</v>
      </c>
      <c r="B14" s="4">
        <v>7491</v>
      </c>
      <c r="C14" s="3">
        <v>730</v>
      </c>
      <c r="D14" s="3">
        <v>5.5173232000000003E-2</v>
      </c>
      <c r="E14" s="3">
        <v>9.8006645000000003E-2</v>
      </c>
      <c r="F14" s="3">
        <v>0.69767441900000005</v>
      </c>
      <c r="G14" s="3">
        <v>0.13146653999999999</v>
      </c>
      <c r="H14" s="3">
        <v>1.7679165E-2</v>
      </c>
      <c r="I14" s="3">
        <v>0.14756018200000001</v>
      </c>
      <c r="J14" s="3">
        <v>0.15</v>
      </c>
      <c r="K14" s="13">
        <f t="shared" si="1"/>
        <v>10338.49075369047</v>
      </c>
      <c r="L14" s="13">
        <f t="shared" si="0"/>
        <v>8559.4676059727644</v>
      </c>
      <c r="M14" s="3">
        <v>9.86</v>
      </c>
      <c r="N14" s="3">
        <v>1.9730958999999999</v>
      </c>
      <c r="O14" s="3">
        <v>2.0754412599999998</v>
      </c>
      <c r="P14" s="3">
        <v>81</v>
      </c>
      <c r="Q14" s="3">
        <v>1320</v>
      </c>
    </row>
    <row r="15" spans="1:17" x14ac:dyDescent="0.55000000000000004">
      <c r="A15" s="3">
        <v>1991</v>
      </c>
      <c r="B15" s="4">
        <v>3435</v>
      </c>
      <c r="C15" s="3">
        <v>402</v>
      </c>
      <c r="D15" s="3">
        <v>2.2055137999999998E-2</v>
      </c>
      <c r="E15" s="3">
        <v>0.16416040100000001</v>
      </c>
      <c r="F15" s="3">
        <v>0.49047618999999998</v>
      </c>
      <c r="G15" s="3">
        <v>0.32330827099999998</v>
      </c>
      <c r="H15" s="3">
        <v>0</v>
      </c>
      <c r="I15" s="3">
        <v>0.15777392400000001</v>
      </c>
      <c r="J15" s="3">
        <v>0.15</v>
      </c>
      <c r="K15" s="13">
        <f t="shared" si="1"/>
        <v>4798.2086826153263</v>
      </c>
      <c r="L15" s="13">
        <f t="shared" si="0"/>
        <v>15255.114606325445</v>
      </c>
      <c r="M15" s="5">
        <v>2.4</v>
      </c>
      <c r="N15" s="3">
        <v>8.9062497</v>
      </c>
      <c r="O15" s="3">
        <v>9.5285668000000001</v>
      </c>
      <c r="P15" s="3">
        <v>68</v>
      </c>
      <c r="Q15" s="3">
        <v>1122</v>
      </c>
    </row>
    <row r="16" spans="1:17" x14ac:dyDescent="0.55000000000000004">
      <c r="A16" s="3">
        <v>1992</v>
      </c>
      <c r="B16" s="4">
        <v>1391</v>
      </c>
      <c r="C16" s="3">
        <v>190</v>
      </c>
      <c r="D16" s="3">
        <v>0.130327363</v>
      </c>
      <c r="E16" s="3">
        <v>5.9913527000000001E-2</v>
      </c>
      <c r="F16" s="3">
        <v>0.52810376800000003</v>
      </c>
      <c r="G16" s="3">
        <v>0.281655343</v>
      </c>
      <c r="H16" s="3">
        <v>0</v>
      </c>
      <c r="I16" s="3">
        <v>0.13031421600000001</v>
      </c>
      <c r="J16" s="3">
        <v>0.15</v>
      </c>
      <c r="K16" s="13">
        <f t="shared" si="1"/>
        <v>1881.6802784892873</v>
      </c>
      <c r="L16" s="13">
        <f t="shared" si="0"/>
        <v>14101.838914349626</v>
      </c>
      <c r="M16" s="3">
        <v>1.8</v>
      </c>
      <c r="N16" s="3">
        <v>3.2485293999999998</v>
      </c>
      <c r="O16" s="3">
        <v>4.4746253999999999</v>
      </c>
      <c r="P16" s="3">
        <v>97</v>
      </c>
      <c r="Q16" s="3">
        <v>1089</v>
      </c>
    </row>
    <row r="17" spans="1:17" x14ac:dyDescent="0.55000000000000004">
      <c r="A17" s="3">
        <v>1993</v>
      </c>
      <c r="B17" s="4">
        <v>6254</v>
      </c>
      <c r="C17" s="3">
        <v>674</v>
      </c>
      <c r="D17" s="3">
        <v>5.2233251000000001E-2</v>
      </c>
      <c r="E17" s="3">
        <v>0.17183622800000001</v>
      </c>
      <c r="F17" s="3">
        <v>0.50347394499999998</v>
      </c>
      <c r="G17" s="3">
        <v>0.26054590599999999</v>
      </c>
      <c r="H17" s="3">
        <v>1.191067E-2</v>
      </c>
      <c r="I17" s="3">
        <v>0.24400988000000001</v>
      </c>
      <c r="J17" s="3">
        <v>0.04</v>
      </c>
      <c r="K17" s="13">
        <f t="shared" si="1"/>
        <v>8617.2863387861908</v>
      </c>
      <c r="L17" s="13">
        <f t="shared" si="0"/>
        <v>12575.133074261168</v>
      </c>
      <c r="M17" s="3">
        <v>1.64</v>
      </c>
      <c r="N17" s="3">
        <v>-1.6725677999999999</v>
      </c>
      <c r="O17" s="3">
        <v>-0.66788449299999997</v>
      </c>
      <c r="P17" s="3">
        <v>81</v>
      </c>
      <c r="Q17" s="3">
        <v>1148</v>
      </c>
    </row>
    <row r="18" spans="1:17" x14ac:dyDescent="0.55000000000000004">
      <c r="A18" s="3">
        <v>1994</v>
      </c>
      <c r="B18" s="4">
        <v>4197</v>
      </c>
      <c r="C18" s="3">
        <v>410</v>
      </c>
      <c r="D18" s="3">
        <v>6.2653839999999997E-3</v>
      </c>
      <c r="E18" s="3">
        <v>7.2275676999999997E-2</v>
      </c>
      <c r="F18" s="3">
        <v>0.45759677799999998</v>
      </c>
      <c r="G18" s="3">
        <v>0.42358469500000001</v>
      </c>
      <c r="H18" s="3">
        <v>4.0277466999999997E-2</v>
      </c>
      <c r="I18" s="3">
        <v>0.109188069</v>
      </c>
      <c r="J18" s="3">
        <v>0.08</v>
      </c>
      <c r="K18" s="13">
        <f t="shared" si="1"/>
        <v>5121.1219371725392</v>
      </c>
      <c r="L18" s="13">
        <f t="shared" si="0"/>
        <v>8063.4503404260131</v>
      </c>
      <c r="M18" s="3">
        <v>-1.07</v>
      </c>
      <c r="N18" s="3">
        <v>-3.6522980999999999</v>
      </c>
      <c r="O18" s="3">
        <v>-2.6558574940000002</v>
      </c>
      <c r="P18" s="3">
        <v>99</v>
      </c>
      <c r="Q18" s="3">
        <v>1089</v>
      </c>
    </row>
    <row r="19" spans="1:17" x14ac:dyDescent="0.55000000000000004">
      <c r="A19" s="3">
        <v>1995</v>
      </c>
      <c r="B19" s="4">
        <v>18945</v>
      </c>
      <c r="C19" s="3">
        <v>2842</v>
      </c>
      <c r="D19" s="6">
        <v>0.110980961</v>
      </c>
      <c r="E19" s="6">
        <v>0.18393673999999999</v>
      </c>
      <c r="F19" s="6">
        <v>0.50457121500000002</v>
      </c>
      <c r="G19" s="6">
        <v>0.190814172</v>
      </c>
      <c r="H19" s="6">
        <v>9.6969120000000002E-3</v>
      </c>
      <c r="I19" s="3">
        <v>0.15137657900000001</v>
      </c>
      <c r="J19" s="3">
        <v>0.02</v>
      </c>
      <c r="K19" s="13">
        <f t="shared" si="1"/>
        <v>22779.989539154169</v>
      </c>
      <c r="L19" s="13">
        <f t="shared" si="0"/>
        <v>7296.6701270449739</v>
      </c>
      <c r="M19" s="3">
        <v>6.97</v>
      </c>
      <c r="N19" s="3">
        <v>-7.2568508999999999</v>
      </c>
      <c r="O19" s="3">
        <v>-8.2364176600000008</v>
      </c>
      <c r="P19" s="3">
        <v>123</v>
      </c>
      <c r="Q19" s="3">
        <v>1056</v>
      </c>
    </row>
    <row r="20" spans="1:17" x14ac:dyDescent="0.55000000000000004">
      <c r="A20" s="3">
        <v>1996</v>
      </c>
      <c r="B20" s="4">
        <v>9295</v>
      </c>
      <c r="C20" s="3">
        <v>1195</v>
      </c>
      <c r="D20" s="6">
        <v>0.110980961</v>
      </c>
      <c r="E20" s="6">
        <v>0.18393673999999999</v>
      </c>
      <c r="F20" s="6">
        <v>0.50457121500000002</v>
      </c>
      <c r="G20" s="6">
        <v>0.190814172</v>
      </c>
      <c r="H20" s="6">
        <v>9.6969120000000002E-3</v>
      </c>
      <c r="I20" s="3">
        <v>0.259009392</v>
      </c>
      <c r="J20" s="7">
        <v>0.15126707176424009</v>
      </c>
      <c r="K20" s="13">
        <f t="shared" si="1"/>
        <v>14779.700685905453</v>
      </c>
      <c r="L20" s="13">
        <f t="shared" si="0"/>
        <v>6730.8642749090504</v>
      </c>
      <c r="M20" s="3">
        <v>11.07</v>
      </c>
      <c r="N20" s="3">
        <v>-12.275382499999999</v>
      </c>
      <c r="O20" s="3">
        <v>-8.7706804599999995</v>
      </c>
      <c r="P20" s="3">
        <v>161</v>
      </c>
      <c r="Q20" s="3">
        <v>868</v>
      </c>
    </row>
    <row r="21" spans="1:17" x14ac:dyDescent="0.55000000000000004">
      <c r="A21" s="3">
        <v>1997</v>
      </c>
      <c r="B21" s="4">
        <v>9599</v>
      </c>
      <c r="C21" s="3">
        <v>1288</v>
      </c>
      <c r="D21" s="6">
        <v>0.110980961</v>
      </c>
      <c r="E21" s="6">
        <v>0.18393673999999999</v>
      </c>
      <c r="F21" s="6">
        <v>0.50457121500000002</v>
      </c>
      <c r="G21" s="6">
        <v>0.190814172</v>
      </c>
      <c r="H21" s="6">
        <v>9.6969120000000002E-3</v>
      </c>
      <c r="I21" s="3">
        <v>0.131821625</v>
      </c>
      <c r="J21" s="7">
        <v>0.11077460012938634</v>
      </c>
      <c r="K21" s="13">
        <f t="shared" si="1"/>
        <v>12433.836957256817</v>
      </c>
      <c r="L21" s="13">
        <f t="shared" si="0"/>
        <v>9818.8745644239425</v>
      </c>
      <c r="M21" s="3">
        <v>-0.4</v>
      </c>
      <c r="N21" s="3">
        <v>-6.0855296000000001</v>
      </c>
      <c r="O21" s="3">
        <v>-5.0347976900000004</v>
      </c>
      <c r="P21" s="3">
        <v>87</v>
      </c>
      <c r="Q21" s="3">
        <v>1198</v>
      </c>
    </row>
    <row r="22" spans="1:17" x14ac:dyDescent="0.55000000000000004">
      <c r="A22" s="3">
        <v>1998</v>
      </c>
      <c r="B22" s="4">
        <v>3684</v>
      </c>
      <c r="C22" s="3">
        <v>491</v>
      </c>
      <c r="D22" s="6">
        <v>0.110980961</v>
      </c>
      <c r="E22" s="6">
        <v>0.18393673999999999</v>
      </c>
      <c r="F22" s="6">
        <v>0.50457121500000002</v>
      </c>
      <c r="G22" s="6">
        <v>0.190814172</v>
      </c>
      <c r="H22" s="6">
        <v>9.6969120000000002E-3</v>
      </c>
      <c r="I22" s="3">
        <v>0.19643164799999999</v>
      </c>
      <c r="J22" s="7">
        <v>0.10573412097578432</v>
      </c>
      <c r="K22" s="13">
        <f t="shared" si="1"/>
        <v>5126.6083089843451</v>
      </c>
      <c r="L22" s="13">
        <f t="shared" si="0"/>
        <v>12806.823304965696</v>
      </c>
      <c r="M22" s="3">
        <v>5.81</v>
      </c>
      <c r="N22" s="3">
        <v>-5.2425060999999999</v>
      </c>
      <c r="O22" s="3">
        <v>-7.7765686500000015</v>
      </c>
      <c r="P22" s="3">
        <v>95</v>
      </c>
      <c r="Q22" s="3">
        <v>994</v>
      </c>
    </row>
    <row r="23" spans="1:17" x14ac:dyDescent="0.55000000000000004">
      <c r="A23" s="3">
        <v>1999</v>
      </c>
      <c r="B23" s="4">
        <v>5952</v>
      </c>
      <c r="C23" s="3">
        <v>601</v>
      </c>
      <c r="D23" s="6">
        <v>0.110980961</v>
      </c>
      <c r="E23" s="6">
        <v>0.18393673999999999</v>
      </c>
      <c r="F23" s="6">
        <v>0.50457121500000002</v>
      </c>
      <c r="G23" s="6">
        <v>0.190814172</v>
      </c>
      <c r="H23" s="6">
        <v>9.6969120000000002E-3</v>
      </c>
      <c r="I23" s="3">
        <v>0.147017124</v>
      </c>
      <c r="J23" s="7">
        <v>0.11518546759363085</v>
      </c>
      <c r="K23" s="13">
        <f t="shared" si="1"/>
        <v>7886.2467775859886</v>
      </c>
      <c r="L23" s="13">
        <f t="shared" si="0"/>
        <v>20409.465504924276</v>
      </c>
      <c r="M23" s="8">
        <v>4.1500000000000004</v>
      </c>
      <c r="N23" s="3">
        <v>-5.7675932000000003</v>
      </c>
      <c r="O23" s="3">
        <v>-5.3372309199999997</v>
      </c>
      <c r="P23" s="3">
        <v>120</v>
      </c>
      <c r="Q23" s="3">
        <v>1279</v>
      </c>
    </row>
    <row r="24" spans="1:17" x14ac:dyDescent="0.55000000000000004">
      <c r="A24" s="3">
        <v>2000</v>
      </c>
      <c r="B24" s="4">
        <v>3443</v>
      </c>
      <c r="C24" s="3">
        <v>1073</v>
      </c>
      <c r="D24" s="6">
        <v>0.110980961</v>
      </c>
      <c r="E24" s="6">
        <v>0.18393673999999999</v>
      </c>
      <c r="F24" s="6">
        <v>0.50457121500000002</v>
      </c>
      <c r="G24" s="6">
        <v>0.190814172</v>
      </c>
      <c r="H24" s="6">
        <v>9.6969120000000002E-3</v>
      </c>
      <c r="I24" s="3">
        <v>0.13119758200000001</v>
      </c>
      <c r="J24" s="7">
        <v>0.13836082763786167</v>
      </c>
      <c r="K24" s="13">
        <f t="shared" si="1"/>
        <v>4599.287593459052</v>
      </c>
      <c r="L24" s="13">
        <f t="shared" si="0"/>
        <v>16466.146462413839</v>
      </c>
      <c r="M24" s="3">
        <v>11.92</v>
      </c>
      <c r="N24" s="3">
        <v>-3.3982884000000002</v>
      </c>
      <c r="O24" s="3">
        <v>-4.3613907000000003</v>
      </c>
      <c r="P24" s="3">
        <v>146</v>
      </c>
      <c r="Q24" s="3">
        <v>1360</v>
      </c>
    </row>
    <row r="25" spans="1:17" x14ac:dyDescent="0.55000000000000004">
      <c r="A25" s="3">
        <v>2001</v>
      </c>
      <c r="B25" s="4">
        <v>9339</v>
      </c>
      <c r="C25" s="3">
        <v>957</v>
      </c>
      <c r="D25" s="6">
        <v>0.110980961</v>
      </c>
      <c r="E25" s="6">
        <v>0.18393673999999999</v>
      </c>
      <c r="F25" s="6">
        <v>0.50457121500000002</v>
      </c>
      <c r="G25" s="6">
        <v>0.190814172</v>
      </c>
      <c r="H25" s="6">
        <v>9.6969120000000002E-3</v>
      </c>
      <c r="I25" s="3">
        <v>8.9373416999999997E-2</v>
      </c>
      <c r="J25" s="3">
        <v>0.15</v>
      </c>
      <c r="K25" s="13">
        <f t="shared" si="1"/>
        <v>12065.38336200692</v>
      </c>
      <c r="L25" s="13">
        <f t="shared" si="0"/>
        <v>11701.149128237255</v>
      </c>
      <c r="M25" s="3">
        <v>-0.36999999999999988</v>
      </c>
      <c r="N25" s="3">
        <v>1.6454234999999999</v>
      </c>
      <c r="O25" s="3">
        <v>1.6284161879999999</v>
      </c>
      <c r="P25" s="3">
        <v>105</v>
      </c>
      <c r="Q25" s="3">
        <v>1351</v>
      </c>
    </row>
    <row r="26" spans="1:17" x14ac:dyDescent="0.55000000000000004">
      <c r="A26" s="3">
        <v>2002</v>
      </c>
      <c r="B26" s="4">
        <v>6987</v>
      </c>
      <c r="C26" s="3">
        <v>1632</v>
      </c>
      <c r="D26" s="6">
        <v>0.110980961</v>
      </c>
      <c r="E26" s="6">
        <v>0.18393673999999999</v>
      </c>
      <c r="F26" s="6">
        <v>0.50457121500000002</v>
      </c>
      <c r="G26" s="6">
        <v>0.190814172</v>
      </c>
      <c r="H26" s="6">
        <v>9.6969120000000002E-3</v>
      </c>
      <c r="I26" s="3">
        <v>9.8559164000000005E-2</v>
      </c>
      <c r="J26" s="3">
        <v>0.15</v>
      </c>
      <c r="K26" s="13">
        <f t="shared" si="1"/>
        <v>9118.734887222261</v>
      </c>
      <c r="L26" s="13">
        <f t="shared" si="0"/>
        <v>7212.9546175971054</v>
      </c>
      <c r="M26" s="3">
        <v>-5.13</v>
      </c>
      <c r="N26" s="3">
        <v>8.5242468000000002</v>
      </c>
      <c r="O26" s="3">
        <v>9.2759070000000001</v>
      </c>
      <c r="P26" s="3">
        <v>91</v>
      </c>
      <c r="Q26" s="3">
        <v>1197</v>
      </c>
    </row>
    <row r="27" spans="1:17" x14ac:dyDescent="0.55000000000000004">
      <c r="A27" s="3">
        <v>2003</v>
      </c>
      <c r="B27" s="4">
        <v>19270</v>
      </c>
      <c r="C27" s="3">
        <v>903</v>
      </c>
      <c r="D27" s="6">
        <v>0.110980961</v>
      </c>
      <c r="E27" s="6">
        <v>0.18393673999999999</v>
      </c>
      <c r="F27" s="6">
        <v>0.50457121500000002</v>
      </c>
      <c r="G27" s="6">
        <v>0.190814172</v>
      </c>
      <c r="H27" s="6">
        <v>9.6969120000000002E-3</v>
      </c>
      <c r="I27" s="3">
        <v>0.18532780500000001</v>
      </c>
      <c r="J27" s="3">
        <v>0.15</v>
      </c>
      <c r="K27" s="13">
        <f t="shared" si="1"/>
        <v>27827.865458565353</v>
      </c>
      <c r="L27" s="13">
        <f t="shared" si="0"/>
        <v>4938.1741015957632</v>
      </c>
      <c r="M27" s="3">
        <v>-3.58</v>
      </c>
      <c r="N27" s="3">
        <v>10.2024408</v>
      </c>
      <c r="O27" s="3">
        <v>11.075220399999999</v>
      </c>
      <c r="P27" s="3">
        <v>72</v>
      </c>
      <c r="Q27" s="3">
        <v>1335</v>
      </c>
    </row>
    <row r="28" spans="1:17" x14ac:dyDescent="0.55000000000000004">
      <c r="A28" s="3">
        <v>2004</v>
      </c>
      <c r="B28" s="4">
        <v>13255</v>
      </c>
      <c r="C28" s="3">
        <v>1040</v>
      </c>
      <c r="D28" s="6">
        <v>0.110980961</v>
      </c>
      <c r="E28" s="6">
        <v>0.18393673999999999</v>
      </c>
      <c r="F28" s="6">
        <v>0.50457121500000002</v>
      </c>
      <c r="G28" s="6">
        <v>0.190814172</v>
      </c>
      <c r="H28" s="6">
        <v>9.6969120000000002E-3</v>
      </c>
      <c r="I28" s="3">
        <v>8.9727872E-2</v>
      </c>
      <c r="J28" s="3">
        <v>0.15</v>
      </c>
      <c r="K28" s="13">
        <f t="shared" si="1"/>
        <v>17131.27005362821</v>
      </c>
      <c r="L28" s="13">
        <f t="shared" si="0"/>
        <v>4438.2668724385767</v>
      </c>
      <c r="M28" s="3">
        <v>-4.2200000000000006</v>
      </c>
      <c r="N28" s="3">
        <v>10.584246200000001</v>
      </c>
      <c r="O28" s="3">
        <v>11.815646399999999</v>
      </c>
      <c r="P28" s="3">
        <v>61</v>
      </c>
      <c r="Q28" s="3">
        <v>1198</v>
      </c>
    </row>
    <row r="29" spans="1:17" x14ac:dyDescent="0.55000000000000004">
      <c r="A29" s="3">
        <v>2005</v>
      </c>
      <c r="B29" s="4">
        <v>5803</v>
      </c>
      <c r="C29" s="3">
        <v>491</v>
      </c>
      <c r="D29" s="6">
        <v>0.110980961</v>
      </c>
      <c r="E29" s="6">
        <v>0.18393673999999999</v>
      </c>
      <c r="F29" s="6">
        <v>0.50457121500000002</v>
      </c>
      <c r="G29" s="6">
        <v>0.190814172</v>
      </c>
      <c r="H29" s="6">
        <v>9.6969120000000002E-3</v>
      </c>
      <c r="I29" s="3">
        <v>0.20371972799999999</v>
      </c>
      <c r="J29" s="3">
        <v>0.15</v>
      </c>
      <c r="K29" s="13">
        <f t="shared" si="1"/>
        <v>8573.6882647890234</v>
      </c>
      <c r="L29" s="13">
        <f t="shared" si="0"/>
        <v>4568.4805897405222</v>
      </c>
      <c r="M29" s="3">
        <v>-0.26000000000000006</v>
      </c>
      <c r="N29" s="3">
        <v>7.1067947599999997</v>
      </c>
      <c r="O29" s="3">
        <v>6.6239375999999996</v>
      </c>
      <c r="P29" s="3">
        <v>80</v>
      </c>
      <c r="Q29" s="3">
        <v>872</v>
      </c>
    </row>
    <row r="30" spans="1:17" x14ac:dyDescent="0.55000000000000004">
      <c r="A30" s="3">
        <v>2006</v>
      </c>
      <c r="B30" s="4">
        <v>4763</v>
      </c>
      <c r="C30" s="3">
        <v>278</v>
      </c>
      <c r="D30" s="6">
        <v>0.110980961</v>
      </c>
      <c r="E30" s="6">
        <v>0.18393673999999999</v>
      </c>
      <c r="F30" s="6">
        <v>0.50457121500000002</v>
      </c>
      <c r="G30" s="6">
        <v>0.190814172</v>
      </c>
      <c r="H30" s="6">
        <v>9.6969120000000002E-3</v>
      </c>
      <c r="I30" s="3">
        <v>0.135423192</v>
      </c>
      <c r="J30" s="3">
        <v>0.04</v>
      </c>
      <c r="K30" s="13">
        <f t="shared" si="1"/>
        <v>5738.5975282063464</v>
      </c>
      <c r="L30" s="13">
        <f t="shared" si="0"/>
        <v>11128.339023854764</v>
      </c>
      <c r="M30" s="3">
        <v>3.42</v>
      </c>
      <c r="N30" s="3">
        <v>4.8042686999999997</v>
      </c>
      <c r="O30" s="3">
        <v>5.6526260599999993</v>
      </c>
      <c r="P30" s="3">
        <v>112</v>
      </c>
      <c r="Q30" s="3">
        <v>995</v>
      </c>
    </row>
    <row r="31" spans="1:17" x14ac:dyDescent="0.55000000000000004">
      <c r="A31" s="3">
        <v>2007</v>
      </c>
      <c r="B31" s="4">
        <v>3465</v>
      </c>
      <c r="C31" s="3">
        <v>1695</v>
      </c>
      <c r="D31" s="6">
        <v>0.110980961</v>
      </c>
      <c r="E31" s="6">
        <v>0.18393673999999999</v>
      </c>
      <c r="F31" s="6">
        <v>0.50457121500000002</v>
      </c>
      <c r="G31" s="6">
        <v>0.190814172</v>
      </c>
      <c r="H31" s="6">
        <v>9.6969120000000002E-3</v>
      </c>
      <c r="I31" s="3">
        <v>0.10208885600000001</v>
      </c>
      <c r="J31" s="3">
        <v>0.08</v>
      </c>
      <c r="K31" s="13">
        <f t="shared" si="1"/>
        <v>4194.517879628952</v>
      </c>
      <c r="L31" s="13">
        <f t="shared" si="0"/>
        <v>10029.432634378834</v>
      </c>
      <c r="M31" s="3">
        <v>2.96</v>
      </c>
      <c r="N31" s="3">
        <v>1.850955562</v>
      </c>
      <c r="O31" s="3">
        <v>2.5824312200000001</v>
      </c>
      <c r="P31" s="3">
        <v>110</v>
      </c>
      <c r="Q31" s="3">
        <v>1014</v>
      </c>
    </row>
    <row r="32" spans="1:17" x14ac:dyDescent="0.55000000000000004">
      <c r="A32" s="3">
        <v>2008</v>
      </c>
      <c r="B32" s="9">
        <v>3970</v>
      </c>
      <c r="C32" s="3">
        <v>1458</v>
      </c>
      <c r="D32" s="6">
        <v>0.110980961</v>
      </c>
      <c r="E32" s="6">
        <v>0.18393673999999999</v>
      </c>
      <c r="F32" s="6">
        <v>0.50457121500000002</v>
      </c>
      <c r="G32" s="6">
        <v>0.190814172</v>
      </c>
      <c r="H32" s="6">
        <v>9.6969120000000002E-3</v>
      </c>
      <c r="I32" s="3">
        <v>9.8565299999999996E-4</v>
      </c>
      <c r="J32" s="3">
        <v>6.5541561712846343E-3</v>
      </c>
      <c r="K32" s="13">
        <f t="shared" si="1"/>
        <v>4000.1344087383086</v>
      </c>
      <c r="L32" s="13">
        <f t="shared" si="0"/>
        <v>13779.518109372437</v>
      </c>
      <c r="M32" s="3">
        <v>3.4800000000000004</v>
      </c>
      <c r="N32" s="3">
        <v>-8.2001023199999992</v>
      </c>
      <c r="O32" s="3">
        <v>-8.1256930500000006</v>
      </c>
      <c r="P32" s="3">
        <v>145</v>
      </c>
      <c r="Q32" s="3">
        <v>1038</v>
      </c>
    </row>
    <row r="33" spans="1:17" x14ac:dyDescent="0.55000000000000004">
      <c r="A33" s="3">
        <v>2009</v>
      </c>
      <c r="B33" s="9">
        <v>5234</v>
      </c>
      <c r="C33" s="3">
        <v>666</v>
      </c>
      <c r="D33" s="6">
        <v>0.110980961</v>
      </c>
      <c r="E33" s="6">
        <v>0.18393673999999999</v>
      </c>
      <c r="F33" s="6">
        <v>0.50457121500000002</v>
      </c>
      <c r="G33" s="6">
        <v>0.190814172</v>
      </c>
      <c r="H33" s="6">
        <v>9.6969120000000002E-3</v>
      </c>
      <c r="I33" s="3">
        <v>1.1006976999999999E-2</v>
      </c>
      <c r="J33" s="3">
        <v>1.6574729987034154E-3</v>
      </c>
      <c r="K33" s="13">
        <f t="shared" si="1"/>
        <v>5301.0380200426334</v>
      </c>
      <c r="L33" s="13">
        <f t="shared" si="0"/>
        <v>15644.675788440956</v>
      </c>
      <c r="M33" s="3">
        <v>0.28000000000000025</v>
      </c>
      <c r="N33" s="3">
        <v>-3.3779721499999997</v>
      </c>
      <c r="O33" s="3">
        <v>-2.0209196</v>
      </c>
      <c r="P33" s="3">
        <v>112</v>
      </c>
      <c r="Q33" s="3">
        <v>925</v>
      </c>
    </row>
    <row r="34" spans="1:17" x14ac:dyDescent="0.55000000000000004">
      <c r="A34" s="3">
        <v>2010</v>
      </c>
      <c r="B34" s="9">
        <v>9556</v>
      </c>
      <c r="C34" s="3">
        <v>925</v>
      </c>
      <c r="D34" s="3">
        <v>1.3226563E-2</v>
      </c>
      <c r="E34" s="3">
        <v>0.18812193999999999</v>
      </c>
      <c r="F34" s="3">
        <v>0.73750507700000001</v>
      </c>
      <c r="G34" s="3">
        <v>6.1146420999999999E-2</v>
      </c>
      <c r="H34" s="3">
        <v>0</v>
      </c>
      <c r="I34" s="3">
        <v>5.9942993E-2</v>
      </c>
      <c r="J34" s="3">
        <v>2.2137176343957423E-2</v>
      </c>
      <c r="K34" s="13">
        <f t="shared" si="1"/>
        <v>10395.467253913648</v>
      </c>
      <c r="L34" s="13">
        <f t="shared" si="0"/>
        <v>7061.8279106395858</v>
      </c>
      <c r="M34" s="3">
        <v>0.91</v>
      </c>
      <c r="N34" s="3">
        <v>6.8078528399999998</v>
      </c>
      <c r="O34" s="3">
        <v>5.7628171399999992</v>
      </c>
      <c r="P34" s="3">
        <v>74</v>
      </c>
      <c r="Q34" s="3">
        <v>1037</v>
      </c>
    </row>
    <row r="35" spans="1:17" x14ac:dyDescent="0.55000000000000004">
      <c r="A35" s="3">
        <v>2011</v>
      </c>
      <c r="B35" s="9">
        <v>9940</v>
      </c>
      <c r="C35" s="3">
        <v>390</v>
      </c>
      <c r="D35" s="3">
        <v>2.8112965E-2</v>
      </c>
      <c r="E35" s="3">
        <v>0.23204150600000001</v>
      </c>
      <c r="F35" s="3">
        <v>0.53486139499999996</v>
      </c>
      <c r="G35" s="3">
        <v>0.19369551500000001</v>
      </c>
      <c r="H35" s="3">
        <v>5.3861789999999996E-3</v>
      </c>
      <c r="I35" s="3">
        <v>4.0681837999999998E-2</v>
      </c>
      <c r="J35" s="3">
        <v>1.7454728370221329E-2</v>
      </c>
      <c r="K35" s="13">
        <f t="shared" si="1"/>
        <v>10545.59644023022</v>
      </c>
      <c r="L35" s="13">
        <f t="shared" si="0"/>
        <v>17017.572952610812</v>
      </c>
      <c r="M35" s="3">
        <v>-7.63</v>
      </c>
      <c r="N35" s="3">
        <v>10.8123831</v>
      </c>
      <c r="O35" s="3">
        <v>10.210967</v>
      </c>
      <c r="P35" s="3">
        <v>89</v>
      </c>
      <c r="Q35" s="3">
        <v>1193</v>
      </c>
    </row>
    <row r="36" spans="1:17" x14ac:dyDescent="0.55000000000000004">
      <c r="A36" s="3">
        <v>2012</v>
      </c>
      <c r="B36" s="9">
        <v>14400</v>
      </c>
      <c r="C36" s="3">
        <v>819</v>
      </c>
      <c r="D36" s="3">
        <v>8.0354669999999993E-3</v>
      </c>
      <c r="E36" s="3">
        <v>0.25550391099999997</v>
      </c>
      <c r="F36" s="3">
        <v>0.62019692400000004</v>
      </c>
      <c r="G36" s="3">
        <v>0.116384364</v>
      </c>
      <c r="H36" s="3">
        <v>0</v>
      </c>
      <c r="I36" s="3">
        <v>4.3183391000000002E-2</v>
      </c>
      <c r="J36" s="3">
        <v>9.4397909507445577E-3</v>
      </c>
      <c r="K36" s="13">
        <f t="shared" si="1"/>
        <v>15193.327812594005</v>
      </c>
      <c r="L36" s="13">
        <f>K38*D38+K39*E39+K40*F40+K41*G41+K42*H42</f>
        <v>8172.5151497621282</v>
      </c>
      <c r="M36" s="3">
        <v>-1.1099999999999999</v>
      </c>
      <c r="N36" s="3">
        <v>4.8410952700000003</v>
      </c>
      <c r="O36" s="3">
        <v>3.6024985300000001</v>
      </c>
      <c r="P36" s="3">
        <v>85</v>
      </c>
      <c r="Q36" s="3">
        <v>1160</v>
      </c>
    </row>
    <row r="37" spans="1:17" x14ac:dyDescent="0.55000000000000004">
      <c r="A37" s="3">
        <v>2013</v>
      </c>
      <c r="B37" s="9">
        <v>12147</v>
      </c>
      <c r="C37" s="3">
        <v>572</v>
      </c>
      <c r="D37" s="3">
        <v>6.0000000000000001E-3</v>
      </c>
      <c r="E37" s="3">
        <v>6.8217846999999998E-2</v>
      </c>
      <c r="F37" s="3">
        <v>0.78269390500000002</v>
      </c>
      <c r="G37" s="3">
        <v>0.13844086899999999</v>
      </c>
      <c r="H37" s="3">
        <v>6.0000000000000001E-3</v>
      </c>
      <c r="I37" s="3">
        <v>3.2690325999999999E-2</v>
      </c>
      <c r="J37" s="3">
        <v>1.9004076700834722E-2</v>
      </c>
      <c r="K37" s="13">
        <f t="shared" si="1"/>
        <v>12800.775993903959</v>
      </c>
      <c r="L37" s="13" t="e">
        <f>K39*D39+K40*E40+K41*F41+RogueChSDataTest2!#REF!*G42+K43*H43</f>
        <v>#REF!</v>
      </c>
      <c r="M37" s="3">
        <v>-3.5300000000000002</v>
      </c>
      <c r="N37" s="3">
        <v>7.0594871899999996</v>
      </c>
      <c r="O37" s="3">
        <v>7.5101914000000001</v>
      </c>
      <c r="P37" s="3">
        <v>100</v>
      </c>
      <c r="Q37" s="3">
        <v>1054</v>
      </c>
    </row>
    <row r="38" spans="1:17" x14ac:dyDescent="0.55000000000000004">
      <c r="A38" s="3">
        <v>2014</v>
      </c>
      <c r="B38" s="9">
        <v>5593</v>
      </c>
      <c r="C38" s="3">
        <v>771</v>
      </c>
      <c r="D38" s="3">
        <v>2.8406233999999999E-2</v>
      </c>
      <c r="E38" s="3">
        <v>0.20804075799999999</v>
      </c>
      <c r="F38" s="3">
        <v>0.51919213799999997</v>
      </c>
      <c r="G38" s="3">
        <v>0.244485065</v>
      </c>
      <c r="H38" s="3">
        <v>0</v>
      </c>
      <c r="I38" s="3">
        <v>2.5960151000000001E-2</v>
      </c>
      <c r="J38" s="3">
        <v>2.9930734382727951E-2</v>
      </c>
      <c r="K38" s="13">
        <f t="shared" si="1"/>
        <v>5919.2318266592265</v>
      </c>
      <c r="L38" s="13"/>
      <c r="M38" s="3">
        <v>-6.45</v>
      </c>
      <c r="N38" s="3">
        <v>6.0914540400000003</v>
      </c>
      <c r="O38" s="3">
        <v>6.5033849799999999</v>
      </c>
      <c r="P38" s="3">
        <v>100</v>
      </c>
      <c r="Q38" s="3">
        <v>1045</v>
      </c>
    </row>
    <row r="39" spans="1:17" x14ac:dyDescent="0.55000000000000004">
      <c r="A39" s="3">
        <v>2015</v>
      </c>
      <c r="B39" s="9">
        <v>15320</v>
      </c>
      <c r="C39" s="3">
        <v>245</v>
      </c>
      <c r="D39" s="3">
        <v>1.0501470000000001E-2</v>
      </c>
      <c r="E39" s="3">
        <v>0.11441902</v>
      </c>
      <c r="F39" s="3">
        <v>0.70591393300000005</v>
      </c>
      <c r="G39" s="3">
        <v>0.16916557600000001</v>
      </c>
      <c r="H39" s="3">
        <v>0</v>
      </c>
      <c r="I39" s="3">
        <v>8.1114706999999994E-2</v>
      </c>
      <c r="J39" s="3">
        <v>5.775951303165603E-2</v>
      </c>
      <c r="K39" s="13">
        <f t="shared" si="1"/>
        <v>17694.394400590354</v>
      </c>
      <c r="L39" s="13"/>
      <c r="M39" s="3">
        <v>-7.79</v>
      </c>
      <c r="N39" s="3">
        <v>10.155996500000001</v>
      </c>
      <c r="O39" s="3">
        <v>10.4414932</v>
      </c>
      <c r="P39" s="3">
        <v>121</v>
      </c>
      <c r="Q39" s="3">
        <v>1304</v>
      </c>
    </row>
    <row r="40" spans="1:17" x14ac:dyDescent="0.55000000000000004">
      <c r="A40" s="3">
        <v>2016</v>
      </c>
      <c r="B40" s="9">
        <v>9573</v>
      </c>
      <c r="C40" s="3">
        <v>66</v>
      </c>
      <c r="D40" s="3">
        <v>4.4354838709677422E-2</v>
      </c>
      <c r="E40" s="3">
        <v>0.24193548387096775</v>
      </c>
      <c r="F40" s="3">
        <v>0.41532258064516131</v>
      </c>
      <c r="G40" s="3">
        <v>0.29838709677419356</v>
      </c>
      <c r="H40" s="3">
        <v>0</v>
      </c>
      <c r="I40" s="10">
        <v>6.5520249195712033E-2</v>
      </c>
      <c r="J40" s="10">
        <v>5.0291743146647569E-2</v>
      </c>
      <c r="K40" s="13">
        <f>B40/((1-I40)*(1-J40))</f>
        <v>10786.683848173461</v>
      </c>
      <c r="L40" s="13"/>
      <c r="M40" s="11">
        <v>-3.47</v>
      </c>
      <c r="N40" s="3">
        <v>1.1754769500000002</v>
      </c>
      <c r="O40" s="3">
        <v>3.4555474400000001</v>
      </c>
      <c r="P40" s="3">
        <v>100</v>
      </c>
      <c r="Q40" s="3">
        <v>1315</v>
      </c>
    </row>
    <row r="41" spans="1:17" x14ac:dyDescent="0.55000000000000004">
      <c r="A41" s="3">
        <v>2017</v>
      </c>
      <c r="B41" s="3">
        <v>10240</v>
      </c>
      <c r="D41" s="3">
        <v>3.7617554858934171E-2</v>
      </c>
      <c r="E41" s="3">
        <v>0.34482758620689657</v>
      </c>
      <c r="F41" s="3">
        <v>0.4952978056426332</v>
      </c>
      <c r="G41" s="3">
        <v>0.12225705329153605</v>
      </c>
      <c r="H41" s="3">
        <v>0</v>
      </c>
      <c r="I41" s="10">
        <v>7.308139586670015E-2</v>
      </c>
      <c r="J41" s="10">
        <v>5.0739694148936178E-2</v>
      </c>
      <c r="K41" s="13">
        <f>B41/((1-I41)*(1-J41))</f>
        <v>11637.857545042007</v>
      </c>
      <c r="M41" s="3">
        <v>5.07</v>
      </c>
      <c r="N41" s="3">
        <v>-1.13519419</v>
      </c>
      <c r="O41" s="3">
        <v>-2.26158999</v>
      </c>
      <c r="P41" s="3">
        <v>101</v>
      </c>
      <c r="Q41" s="3">
        <v>1247</v>
      </c>
    </row>
    <row r="42" spans="1:17" x14ac:dyDescent="0.55000000000000004">
      <c r="A42" s="3">
        <v>2018</v>
      </c>
      <c r="B42" s="9">
        <v>10353</v>
      </c>
      <c r="D42" s="3">
        <v>5.647840531561462E-2</v>
      </c>
      <c r="E42" s="3">
        <v>0.34551495016611294</v>
      </c>
      <c r="F42" s="3">
        <v>0.48172757475083056</v>
      </c>
      <c r="G42" s="3">
        <v>0.10963455149501661</v>
      </c>
      <c r="H42" s="3">
        <v>6.6445182724252493E-3</v>
      </c>
      <c r="I42" s="10">
        <v>0.06</v>
      </c>
      <c r="J42" s="10">
        <v>0.05</v>
      </c>
      <c r="K42" s="13">
        <f t="shared" ref="K42:K43" si="2">B42/((1-I42)*(1-J42))</f>
        <v>11593.505039193731</v>
      </c>
      <c r="M42" s="3">
        <v>8.08</v>
      </c>
      <c r="N42" s="3">
        <v>-7.8156792599999996</v>
      </c>
      <c r="O42" s="3">
        <v>-9.4706606700000009</v>
      </c>
      <c r="P42" s="3">
        <v>92</v>
      </c>
      <c r="Q42" s="3">
        <v>1154</v>
      </c>
    </row>
    <row r="43" spans="1:17" x14ac:dyDescent="0.55000000000000004">
      <c r="A43" s="3">
        <v>2019</v>
      </c>
      <c r="B43" s="9">
        <v>5366</v>
      </c>
      <c r="D43" s="3">
        <v>7.1428571428571425E-2</v>
      </c>
      <c r="E43" s="3">
        <v>0.13095238095238096</v>
      </c>
      <c r="F43" s="3">
        <v>0.74206349206349209</v>
      </c>
      <c r="G43" s="3">
        <v>5.1587301587301584E-2</v>
      </c>
      <c r="H43" s="3">
        <v>3.968253968253968E-3</v>
      </c>
      <c r="I43" s="10">
        <v>0.04</v>
      </c>
      <c r="J43" s="10">
        <v>0.04</v>
      </c>
      <c r="K43" s="13">
        <f t="shared" si="2"/>
        <v>5822.4826388888887</v>
      </c>
      <c r="M43" s="3">
        <v>6.6</v>
      </c>
      <c r="N43" s="3">
        <v>-3.8451049999999998</v>
      </c>
      <c r="O43" s="3">
        <v>-1.251285</v>
      </c>
      <c r="P43" s="3">
        <v>87</v>
      </c>
      <c r="Q43" s="3">
        <v>907</v>
      </c>
    </row>
    <row r="44" spans="1:17" x14ac:dyDescent="0.55000000000000004">
      <c r="M44" s="3">
        <v>2.1800000000000002</v>
      </c>
      <c r="N44" s="3">
        <v>-1.77098</v>
      </c>
      <c r="O44" s="3">
        <v>-2.5663999999999998</v>
      </c>
      <c r="P44" s="3">
        <v>116</v>
      </c>
      <c r="Q44" s="3">
        <v>1479</v>
      </c>
    </row>
    <row r="45" spans="1:17" x14ac:dyDescent="0.55000000000000004">
      <c r="Q45" s="3">
        <v>1470</v>
      </c>
    </row>
  </sheetData>
  <mergeCells count="4">
    <mergeCell ref="M1:Q1"/>
    <mergeCell ref="B3:C3"/>
    <mergeCell ref="D3:H3"/>
    <mergeCell ref="I3:J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K41" sqref="K41"/>
    </sheetView>
  </sheetViews>
  <sheetFormatPr defaultColWidth="8.89453125" defaultRowHeight="14.4" x14ac:dyDescent="0.55000000000000004"/>
  <cols>
    <col min="1" max="10" width="10.7890625" style="15" customWidth="1"/>
    <col min="11" max="16384" width="8.89453125" style="16"/>
  </cols>
  <sheetData>
    <row r="1" spans="1:22" x14ac:dyDescent="0.55000000000000004">
      <c r="A1" s="15" t="s">
        <v>16</v>
      </c>
      <c r="B1" s="15" t="s">
        <v>0</v>
      </c>
      <c r="C1" s="15" t="s">
        <v>1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31</v>
      </c>
      <c r="L1" s="15" t="s">
        <v>32</v>
      </c>
      <c r="M1" s="15" t="s">
        <v>33</v>
      </c>
      <c r="N1" s="15" t="s">
        <v>34</v>
      </c>
      <c r="O1" s="15" t="s">
        <v>35</v>
      </c>
      <c r="P1" s="15" t="s">
        <v>36</v>
      </c>
      <c r="Q1" s="15" t="s">
        <v>37</v>
      </c>
      <c r="R1" s="15" t="s">
        <v>38</v>
      </c>
      <c r="S1" s="15" t="s">
        <v>39</v>
      </c>
      <c r="T1" s="15" t="s">
        <v>42</v>
      </c>
      <c r="U1" s="15" t="s">
        <v>43</v>
      </c>
      <c r="V1" s="15" t="s">
        <v>44</v>
      </c>
    </row>
    <row r="2" spans="1:22" x14ac:dyDescent="0.55000000000000004">
      <c r="A2" s="15">
        <v>1981</v>
      </c>
      <c r="B2" s="15">
        <v>9545</v>
      </c>
      <c r="C2" s="15">
        <v>176</v>
      </c>
      <c r="D2" s="15">
        <v>6.8956954000000001E-2</v>
      </c>
      <c r="E2" s="15">
        <v>0.26697019900000002</v>
      </c>
      <c r="F2" s="15">
        <v>0.25769867499999999</v>
      </c>
      <c r="G2" s="15">
        <v>0.35869205300000001</v>
      </c>
      <c r="H2" s="15">
        <v>4.7682119000000002E-2</v>
      </c>
      <c r="I2" s="15">
        <v>0.12017029999999999</v>
      </c>
      <c r="J2" s="15">
        <v>0.22032975899999999</v>
      </c>
      <c r="K2" s="16">
        <f>($B2/((1-$I2)*(1-$J2)))*$D2</f>
        <v>959.49877777056872</v>
      </c>
      <c r="L2" s="16">
        <f>($B2/((1-$I2)*(1-$J2)))*$E2</f>
        <v>3714.7461536898154</v>
      </c>
      <c r="M2" s="16">
        <f>($B2/((1-$I2)*(1-$J2)))*$F2</f>
        <v>3585.7379039044417</v>
      </c>
      <c r="N2" s="16">
        <f>($B2/((1-$I2)*(1-$J2)))*$G2</f>
        <v>4991.0062217875238</v>
      </c>
      <c r="O2" s="16">
        <f>($B2/((1-$I2)*(1-$J2)))*$H2</f>
        <v>663.47093727502545</v>
      </c>
      <c r="P2" s="16">
        <f>L3/K2</f>
        <v>3.4771655045447885</v>
      </c>
      <c r="Q2" s="16">
        <f>M3/L2</f>
        <v>2.6622779595623505</v>
      </c>
      <c r="R2" s="16">
        <f>N3/M2</f>
        <v>0.28805094587308405</v>
      </c>
      <c r="S2" s="16">
        <f>O3/N2</f>
        <v>3.9783188439478867E-2</v>
      </c>
      <c r="T2" s="16">
        <f>SUM(L2:O2)</f>
        <v>12954.961216656808</v>
      </c>
    </row>
    <row r="3" spans="1:22" x14ac:dyDescent="0.55000000000000004">
      <c r="A3" s="15">
        <v>1982</v>
      </c>
      <c r="B3" s="15">
        <v>14208</v>
      </c>
      <c r="C3" s="15">
        <v>296</v>
      </c>
      <c r="D3" s="15">
        <v>0.26298531600000002</v>
      </c>
      <c r="E3" s="15">
        <v>0.17008031200000001</v>
      </c>
      <c r="F3" s="15">
        <v>0.50415815200000003</v>
      </c>
      <c r="G3" s="15">
        <v>5.2654089000000001E-2</v>
      </c>
      <c r="H3" s="15">
        <v>1.0122130999999999E-2</v>
      </c>
      <c r="I3" s="15">
        <v>0.12587092999999999</v>
      </c>
      <c r="J3" s="15">
        <v>0.171406274</v>
      </c>
      <c r="K3" s="16">
        <f t="shared" ref="K3:K40" si="0">($B3/((1-$I3)*(1-$J3)))*$D3</f>
        <v>5158.7828157494832</v>
      </c>
      <c r="L3" s="16">
        <f t="shared" ref="L3:L41" si="1">($B3/((1-$I3)*(1-$J3)))*$E3</f>
        <v>3336.3360517167075</v>
      </c>
      <c r="M3" s="16">
        <f t="shared" ref="M3:M41" si="2">($B3/((1-$I3)*(1-$J3)))*$F3</f>
        <v>9889.6868103374109</v>
      </c>
      <c r="N3" s="16">
        <f t="shared" ref="N3:N41" si="3">($B3/((1-$I3)*(1-$J3)))*$G3</f>
        <v>1032.8751948726442</v>
      </c>
      <c r="O3" s="16">
        <f t="shared" ref="O3:O41" si="4">($B3/((1-$I3)*(1-$J3)))*$H3</f>
        <v>198.55814102398452</v>
      </c>
      <c r="P3" s="16">
        <f t="shared" ref="P3:P37" si="5">L4/K3</f>
        <v>0.38169767974518026</v>
      </c>
      <c r="Q3" s="16">
        <f t="shared" ref="Q3:Q38" si="6">M4/L3</f>
        <v>1.5388283456803697</v>
      </c>
      <c r="R3" s="16">
        <f t="shared" ref="R3:R38" si="7">N4/M3</f>
        <v>0.15932696049544706</v>
      </c>
      <c r="S3" s="16">
        <f t="shared" ref="S3:S39" si="8">O4/N3</f>
        <v>0</v>
      </c>
      <c r="T3" s="16">
        <f t="shared" ref="T3:T39" si="9">SUM(L3:O3)</f>
        <v>14457.456197950747</v>
      </c>
    </row>
    <row r="4" spans="1:22" x14ac:dyDescent="0.55000000000000004">
      <c r="A4" s="15">
        <v>1983</v>
      </c>
      <c r="B4" s="15">
        <v>6941</v>
      </c>
      <c r="C4" s="15">
        <v>118</v>
      </c>
      <c r="D4" s="15">
        <v>7.1348815999999995E-2</v>
      </c>
      <c r="E4" s="15">
        <v>0.21069673999999999</v>
      </c>
      <c r="F4" s="15">
        <v>0.54935238900000005</v>
      </c>
      <c r="G4" s="15">
        <v>0.168602054</v>
      </c>
      <c r="H4" s="15">
        <v>0</v>
      </c>
      <c r="I4" s="15">
        <v>0.12493151299999999</v>
      </c>
      <c r="J4" s="15">
        <v>0.151267072</v>
      </c>
      <c r="K4" s="16">
        <f t="shared" si="0"/>
        <v>666.800196332562</v>
      </c>
      <c r="L4" s="16">
        <f t="shared" si="1"/>
        <v>1969.0954310808854</v>
      </c>
      <c r="M4" s="16">
        <f t="shared" si="2"/>
        <v>5134.0484870969976</v>
      </c>
      <c r="N4" s="16">
        <f t="shared" si="3"/>
        <v>1575.6937397429724</v>
      </c>
      <c r="O4" s="16">
        <f t="shared" si="4"/>
        <v>0</v>
      </c>
      <c r="P4" s="16">
        <f t="shared" si="5"/>
        <v>1.0141397351193531</v>
      </c>
      <c r="Q4" s="16">
        <f t="shared" si="6"/>
        <v>1.9108292416753097</v>
      </c>
      <c r="R4" s="16">
        <f t="shared" si="7"/>
        <v>5.9183067432255869E-2</v>
      </c>
      <c r="S4" s="16">
        <f t="shared" si="8"/>
        <v>1.2052180003811521E-2</v>
      </c>
      <c r="T4" s="16">
        <f t="shared" si="9"/>
        <v>8678.8376579208561</v>
      </c>
    </row>
    <row r="5" spans="1:22" x14ac:dyDescent="0.55000000000000004">
      <c r="A5" s="15">
        <v>1984</v>
      </c>
      <c r="B5" s="15">
        <v>5080</v>
      </c>
      <c r="C5" s="15">
        <v>109</v>
      </c>
      <c r="D5" s="15">
        <v>0.22246191200000001</v>
      </c>
      <c r="E5" s="15">
        <v>0.110422004</v>
      </c>
      <c r="F5" s="15">
        <v>0.61439935300000004</v>
      </c>
      <c r="G5" s="15">
        <v>4.9615748000000001E-2</v>
      </c>
      <c r="H5" s="15">
        <v>3.1009840000000002E-3</v>
      </c>
      <c r="I5" s="15">
        <v>6.7145395999999996E-2</v>
      </c>
      <c r="J5" s="15">
        <v>0.1107746</v>
      </c>
      <c r="K5" s="16">
        <f t="shared" si="0"/>
        <v>1362.3652549291057</v>
      </c>
      <c r="L5" s="16">
        <f t="shared" si="1"/>
        <v>676.22857448623711</v>
      </c>
      <c r="M5" s="16">
        <f t="shared" si="2"/>
        <v>3762.6051293586052</v>
      </c>
      <c r="N5" s="16">
        <f t="shared" si="3"/>
        <v>303.84873781233284</v>
      </c>
      <c r="O5" s="16">
        <f t="shared" si="4"/>
        <v>18.990544582261247</v>
      </c>
      <c r="P5" s="16">
        <f t="shared" si="5"/>
        <v>2.5009376039605202</v>
      </c>
      <c r="Q5" s="16">
        <f t="shared" si="6"/>
        <v>13.313617671316944</v>
      </c>
      <c r="R5" s="16">
        <f t="shared" si="7"/>
        <v>1.101506830645081</v>
      </c>
      <c r="S5" s="16">
        <f t="shared" si="8"/>
        <v>0</v>
      </c>
      <c r="T5" s="16">
        <f t="shared" si="9"/>
        <v>4761.6729862394368</v>
      </c>
    </row>
    <row r="6" spans="1:22" x14ac:dyDescent="0.55000000000000004">
      <c r="A6" s="15">
        <v>1985</v>
      </c>
      <c r="B6" s="15">
        <v>17478</v>
      </c>
      <c r="C6" s="15">
        <v>474</v>
      </c>
      <c r="D6" s="15">
        <v>0.203588826</v>
      </c>
      <c r="E6" s="15">
        <v>0.163911903</v>
      </c>
      <c r="F6" s="15">
        <v>0.43311545000000001</v>
      </c>
      <c r="G6" s="15">
        <v>0.19938382099999999</v>
      </c>
      <c r="H6" s="15">
        <v>0</v>
      </c>
      <c r="I6" s="15">
        <v>5.9759073000000003E-2</v>
      </c>
      <c r="J6" s="15">
        <v>0.105734121</v>
      </c>
      <c r="K6" s="16">
        <f t="shared" si="0"/>
        <v>4231.943503923927</v>
      </c>
      <c r="L6" s="16">
        <f t="shared" si="1"/>
        <v>3407.1904963814609</v>
      </c>
      <c r="M6" s="16">
        <f t="shared" si="2"/>
        <v>9003.0486991294329</v>
      </c>
      <c r="N6" s="16">
        <f t="shared" si="3"/>
        <v>4144.5352510087223</v>
      </c>
      <c r="O6" s="16">
        <f t="shared" si="4"/>
        <v>0</v>
      </c>
      <c r="P6" s="16">
        <f t="shared" si="5"/>
        <v>3.2736479898514919</v>
      </c>
      <c r="Q6" s="16">
        <f t="shared" si="6"/>
        <v>2.4784052451999616</v>
      </c>
      <c r="R6" s="16">
        <f t="shared" si="7"/>
        <v>0.14129383640740267</v>
      </c>
      <c r="S6" s="16">
        <f t="shared" si="8"/>
        <v>3.7307204380823182E-2</v>
      </c>
      <c r="T6" s="16">
        <f t="shared" si="9"/>
        <v>16554.774446519616</v>
      </c>
    </row>
    <row r="7" spans="1:22" x14ac:dyDescent="0.55000000000000004">
      <c r="A7" s="15">
        <v>1986</v>
      </c>
      <c r="B7" s="15">
        <v>25645</v>
      </c>
      <c r="C7" s="15">
        <v>1509</v>
      </c>
      <c r="D7" s="15">
        <v>0.23522188199999999</v>
      </c>
      <c r="E7" s="15">
        <v>0.44658207100000002</v>
      </c>
      <c r="F7" s="15">
        <v>0.27220630400000001</v>
      </c>
      <c r="G7" s="15">
        <v>4.1005514E-2</v>
      </c>
      <c r="H7" s="15">
        <v>4.9842289999999997E-3</v>
      </c>
      <c r="I7" s="15">
        <v>6.5713873000000006E-2</v>
      </c>
      <c r="J7" s="15">
        <v>0.115185468</v>
      </c>
      <c r="K7" s="16">
        <f t="shared" si="0"/>
        <v>7297.0660427336179</v>
      </c>
      <c r="L7" s="16">
        <f t="shared" si="1"/>
        <v>13853.893344785643</v>
      </c>
      <c r="M7" s="16">
        <f t="shared" si="2"/>
        <v>8444.3987976272729</v>
      </c>
      <c r="N7" s="16">
        <f t="shared" si="3"/>
        <v>1272.0752900626735</v>
      </c>
      <c r="O7" s="16">
        <f t="shared" si="4"/>
        <v>154.62102367290871</v>
      </c>
      <c r="P7" s="16">
        <f t="shared" si="5"/>
        <v>1.1847597750855277</v>
      </c>
      <c r="Q7" s="16">
        <f t="shared" si="6"/>
        <v>1.1781091250351743</v>
      </c>
      <c r="R7" s="16">
        <f t="shared" si="7"/>
        <v>0.13259744697163467</v>
      </c>
      <c r="S7" s="16">
        <f t="shared" si="8"/>
        <v>0</v>
      </c>
      <c r="T7" s="16">
        <f t="shared" si="9"/>
        <v>23724.988456148498</v>
      </c>
    </row>
    <row r="8" spans="1:22" x14ac:dyDescent="0.55000000000000004">
      <c r="A8" s="15">
        <v>1987</v>
      </c>
      <c r="B8" s="15">
        <v>24330</v>
      </c>
      <c r="C8" s="15">
        <v>1863</v>
      </c>
      <c r="D8" s="15">
        <v>0.11034055399999999</v>
      </c>
      <c r="E8" s="15">
        <v>0.29484152699999999</v>
      </c>
      <c r="F8" s="15">
        <v>0.55663105700000004</v>
      </c>
      <c r="G8" s="15">
        <v>3.8186862000000002E-2</v>
      </c>
      <c r="H8" s="15">
        <v>0</v>
      </c>
      <c r="I8" s="15">
        <v>3.6998977000000002E-2</v>
      </c>
      <c r="J8" s="15">
        <v>0.13836082799999999</v>
      </c>
      <c r="K8" s="16">
        <f t="shared" si="0"/>
        <v>3235.3784308776817</v>
      </c>
      <c r="L8" s="16">
        <f t="shared" si="1"/>
        <v>8645.2703235733225</v>
      </c>
      <c r="M8" s="16">
        <f t="shared" si="2"/>
        <v>16321.398166756038</v>
      </c>
      <c r="N8" s="16">
        <f t="shared" si="3"/>
        <v>1119.7057217757178</v>
      </c>
      <c r="O8" s="16">
        <f t="shared" si="4"/>
        <v>0</v>
      </c>
      <c r="P8" s="16">
        <f t="shared" si="5"/>
        <v>3.850931681910021</v>
      </c>
      <c r="Q8" s="16">
        <f t="shared" si="6"/>
        <v>4.0197750455248347</v>
      </c>
      <c r="R8" s="16">
        <f t="shared" si="7"/>
        <v>0.25411583209881461</v>
      </c>
      <c r="S8" s="16">
        <f t="shared" si="8"/>
        <v>0</v>
      </c>
      <c r="T8" s="16">
        <f t="shared" si="9"/>
        <v>26086.374212105078</v>
      </c>
    </row>
    <row r="9" spans="1:22" x14ac:dyDescent="0.55000000000000004">
      <c r="A9" s="15">
        <v>1988</v>
      </c>
      <c r="B9" s="15">
        <v>42624</v>
      </c>
      <c r="C9" s="15">
        <v>1070</v>
      </c>
      <c r="D9" s="15">
        <v>5.9385001999999999E-2</v>
      </c>
      <c r="E9" s="15">
        <v>0.22818548999999999</v>
      </c>
      <c r="F9" s="15">
        <v>0.63646928800000002</v>
      </c>
      <c r="G9" s="15">
        <v>7.5960218999999995E-2</v>
      </c>
      <c r="H9" s="15">
        <v>0</v>
      </c>
      <c r="I9" s="15">
        <v>8.1598884999999996E-2</v>
      </c>
      <c r="J9" s="15">
        <v>0.15</v>
      </c>
      <c r="K9" s="16">
        <f t="shared" si="0"/>
        <v>3242.4975048306387</v>
      </c>
      <c r="L9" s="16">
        <f t="shared" si="1"/>
        <v>12459.221302435195</v>
      </c>
      <c r="M9" s="16">
        <f t="shared" si="2"/>
        <v>34752.041908516454</v>
      </c>
      <c r="N9" s="16">
        <f t="shared" si="3"/>
        <v>4147.5256761612782</v>
      </c>
      <c r="O9" s="16">
        <f t="shared" si="4"/>
        <v>0</v>
      </c>
      <c r="P9" s="16">
        <f t="shared" si="5"/>
        <v>0.60266075550321208</v>
      </c>
      <c r="Q9" s="16">
        <f t="shared" si="6"/>
        <v>0.75274589022762162</v>
      </c>
      <c r="R9" s="16">
        <f t="shared" si="7"/>
        <v>0.12794141012834118</v>
      </c>
      <c r="S9" s="16">
        <f t="shared" si="8"/>
        <v>0</v>
      </c>
      <c r="T9" s="16">
        <f t="shared" si="9"/>
        <v>51358.788887112925</v>
      </c>
    </row>
    <row r="10" spans="1:22" x14ac:dyDescent="0.55000000000000004">
      <c r="A10" s="15">
        <v>1989</v>
      </c>
      <c r="B10" s="15">
        <v>12526</v>
      </c>
      <c r="C10" s="15">
        <v>2021</v>
      </c>
      <c r="D10" s="15">
        <v>5.3389830999999999E-2</v>
      </c>
      <c r="E10" s="15">
        <v>0.117231638</v>
      </c>
      <c r="F10" s="15">
        <v>0.56264124299999996</v>
      </c>
      <c r="G10" s="15">
        <v>0.26673728800000002</v>
      </c>
      <c r="H10" s="15">
        <v>0</v>
      </c>
      <c r="I10" s="15">
        <v>0.115931834</v>
      </c>
      <c r="J10" s="15">
        <v>0.15</v>
      </c>
      <c r="K10" s="16">
        <f t="shared" si="0"/>
        <v>889.95136857167745</v>
      </c>
      <c r="L10" s="16">
        <f t="shared" si="1"/>
        <v>1954.1259959785127</v>
      </c>
      <c r="M10" s="16">
        <f t="shared" si="2"/>
        <v>9378.6276308445285</v>
      </c>
      <c r="N10" s="16">
        <f t="shared" si="3"/>
        <v>4446.2252466148038</v>
      </c>
      <c r="O10" s="16">
        <f t="shared" si="4"/>
        <v>0</v>
      </c>
      <c r="P10" s="16">
        <f t="shared" si="5"/>
        <v>1.1385350131647303</v>
      </c>
      <c r="Q10" s="16">
        <f t="shared" si="6"/>
        <v>3.691113339038341</v>
      </c>
      <c r="R10" s="16">
        <f t="shared" si="7"/>
        <v>0.14492158786000206</v>
      </c>
      <c r="S10" s="16">
        <f t="shared" si="8"/>
        <v>4.1108102659582341E-2</v>
      </c>
      <c r="T10" s="16">
        <f t="shared" si="9"/>
        <v>15778.978873437845</v>
      </c>
    </row>
    <row r="11" spans="1:22" x14ac:dyDescent="0.55000000000000004">
      <c r="A11" s="15">
        <v>1990</v>
      </c>
      <c r="B11" s="15">
        <v>7491</v>
      </c>
      <c r="C11" s="15">
        <v>730</v>
      </c>
      <c r="D11" s="15">
        <v>5.5173232000000003E-2</v>
      </c>
      <c r="E11" s="15">
        <v>9.8006645000000003E-2</v>
      </c>
      <c r="F11" s="15">
        <v>0.69767441900000005</v>
      </c>
      <c r="G11" s="15">
        <v>0.13146653999999999</v>
      </c>
      <c r="H11" s="15">
        <v>1.7679165E-2</v>
      </c>
      <c r="I11" s="15">
        <v>0.14756018200000001</v>
      </c>
      <c r="J11" s="15">
        <v>0.15</v>
      </c>
      <c r="K11" s="16">
        <f t="shared" si="0"/>
        <v>570.40794888321921</v>
      </c>
      <c r="L11" s="16">
        <f t="shared" si="1"/>
        <v>1013.2407931327244</v>
      </c>
      <c r="M11" s="16">
        <f t="shared" si="2"/>
        <v>7212.9005299178716</v>
      </c>
      <c r="N11" s="16">
        <f t="shared" si="3"/>
        <v>1359.1656082096783</v>
      </c>
      <c r="O11" s="16">
        <f t="shared" si="4"/>
        <v>182.77588388546818</v>
      </c>
      <c r="P11" s="16">
        <f t="shared" si="5"/>
        <v>1.3808991669242607</v>
      </c>
      <c r="Q11" s="16">
        <f t="shared" si="6"/>
        <v>2.3226533410659984</v>
      </c>
      <c r="R11" s="16">
        <f t="shared" si="7"/>
        <v>0.21507305509607691</v>
      </c>
      <c r="S11" s="16">
        <f t="shared" si="8"/>
        <v>0</v>
      </c>
      <c r="T11" s="16">
        <f t="shared" si="9"/>
        <v>9768.0828151457426</v>
      </c>
    </row>
    <row r="12" spans="1:22" x14ac:dyDescent="0.55000000000000004">
      <c r="A12" s="15">
        <v>1991</v>
      </c>
      <c r="B12" s="15">
        <v>3435</v>
      </c>
      <c r="C12" s="15">
        <v>402</v>
      </c>
      <c r="D12" s="15">
        <v>2.2055137999999998E-2</v>
      </c>
      <c r="E12" s="15">
        <v>0.16416040100000001</v>
      </c>
      <c r="F12" s="15">
        <v>0.49047618999999998</v>
      </c>
      <c r="G12" s="15">
        <v>0.32330827099999998</v>
      </c>
      <c r="H12" s="15">
        <v>0</v>
      </c>
      <c r="I12" s="15">
        <v>0.15777392400000001</v>
      </c>
      <c r="J12" s="15">
        <v>0.15</v>
      </c>
      <c r="K12" s="16">
        <f t="shared" si="0"/>
        <v>105.82515464787922</v>
      </c>
      <c r="L12" s="16">
        <f t="shared" si="1"/>
        <v>787.67586141981371</v>
      </c>
      <c r="M12" s="16">
        <f t="shared" si="2"/>
        <v>2353.4071134740843</v>
      </c>
      <c r="N12" s="16">
        <f t="shared" si="3"/>
        <v>1551.3005530735488</v>
      </c>
      <c r="O12" s="16">
        <f t="shared" si="4"/>
        <v>0</v>
      </c>
      <c r="P12" s="16">
        <f t="shared" si="5"/>
        <v>1.0653242373777598</v>
      </c>
      <c r="Q12" s="16">
        <f t="shared" si="6"/>
        <v>1.2615880388288934</v>
      </c>
      <c r="R12" s="16">
        <f t="shared" si="7"/>
        <v>0.22519915964385562</v>
      </c>
      <c r="S12" s="16">
        <f t="shared" si="8"/>
        <v>0</v>
      </c>
      <c r="T12" s="16">
        <f t="shared" si="9"/>
        <v>4692.3835279674468</v>
      </c>
    </row>
    <row r="13" spans="1:22" x14ac:dyDescent="0.55000000000000004">
      <c r="A13" s="15">
        <v>1992</v>
      </c>
      <c r="B13" s="15">
        <v>1391</v>
      </c>
      <c r="C13" s="15">
        <v>190</v>
      </c>
      <c r="D13" s="15">
        <v>0.130327363</v>
      </c>
      <c r="E13" s="15">
        <v>5.9913527000000001E-2</v>
      </c>
      <c r="F13" s="15">
        <v>0.52810376800000003</v>
      </c>
      <c r="G13" s="15">
        <v>0.281655343</v>
      </c>
      <c r="H13" s="15">
        <v>0</v>
      </c>
      <c r="I13" s="15">
        <v>0.13031421600000001</v>
      </c>
      <c r="J13" s="15">
        <v>0.15</v>
      </c>
      <c r="K13" s="16">
        <f t="shared" si="0"/>
        <v>245.23442870461443</v>
      </c>
      <c r="L13" s="16">
        <f t="shared" si="1"/>
        <v>112.73810217063543</v>
      </c>
      <c r="M13" s="16">
        <f t="shared" si="2"/>
        <v>993.72244524148198</v>
      </c>
      <c r="N13" s="16">
        <f t="shared" si="3"/>
        <v>529.98530425423576</v>
      </c>
      <c r="O13" s="16">
        <f t="shared" si="4"/>
        <v>0</v>
      </c>
      <c r="P13" s="16">
        <f t="shared" si="5"/>
        <v>6.0381488352784727</v>
      </c>
      <c r="Q13" s="16">
        <f t="shared" si="6"/>
        <v>38.48369863115672</v>
      </c>
      <c r="R13" s="16">
        <f t="shared" si="7"/>
        <v>2.2593820710720394</v>
      </c>
      <c r="S13" s="16">
        <f t="shared" si="8"/>
        <v>0.19366132051758719</v>
      </c>
      <c r="T13" s="16">
        <f t="shared" si="9"/>
        <v>1636.4458516663531</v>
      </c>
    </row>
    <row r="14" spans="1:22" x14ac:dyDescent="0.55000000000000004">
      <c r="A14" s="15">
        <v>1993</v>
      </c>
      <c r="B14" s="15">
        <v>6254</v>
      </c>
      <c r="C14" s="15">
        <v>674</v>
      </c>
      <c r="D14" s="15">
        <v>5.2233251000000001E-2</v>
      </c>
      <c r="E14" s="15">
        <v>0.17183622800000001</v>
      </c>
      <c r="F14" s="15">
        <v>0.50347394499999998</v>
      </c>
      <c r="G14" s="15">
        <v>0.26054590599999999</v>
      </c>
      <c r="H14" s="15">
        <v>1.191067E-2</v>
      </c>
      <c r="I14" s="15">
        <v>0.24400988000000001</v>
      </c>
      <c r="J14" s="15">
        <v>0.04</v>
      </c>
      <c r="K14" s="16">
        <f t="shared" si="0"/>
        <v>450.10888027269016</v>
      </c>
      <c r="L14" s="16">
        <f t="shared" si="1"/>
        <v>1480.7619800529492</v>
      </c>
      <c r="M14" s="16">
        <f t="shared" si="2"/>
        <v>4338.5791481832894</v>
      </c>
      <c r="N14" s="16">
        <f t="shared" si="3"/>
        <v>2245.198676400471</v>
      </c>
      <c r="O14" s="16">
        <f t="shared" si="4"/>
        <v>102.63765387679052</v>
      </c>
      <c r="P14" s="16">
        <f t="shared" si="5"/>
        <v>0.8223178240439486</v>
      </c>
      <c r="Q14" s="16">
        <f t="shared" si="6"/>
        <v>1.5825696025173988</v>
      </c>
      <c r="R14" s="16">
        <f t="shared" si="7"/>
        <v>0.49998600918076347</v>
      </c>
      <c r="S14" s="16">
        <f t="shared" si="8"/>
        <v>9.1869740524758728E-2</v>
      </c>
      <c r="T14" s="16">
        <f t="shared" si="9"/>
        <v>8167.1774585135008</v>
      </c>
    </row>
    <row r="15" spans="1:22" x14ac:dyDescent="0.55000000000000004">
      <c r="A15" s="15">
        <v>1994</v>
      </c>
      <c r="B15" s="15">
        <v>4197</v>
      </c>
      <c r="C15" s="15">
        <v>410</v>
      </c>
      <c r="D15" s="15">
        <v>6.2653839999999997E-3</v>
      </c>
      <c r="E15" s="15">
        <v>7.2275676999999997E-2</v>
      </c>
      <c r="F15" s="15">
        <v>0.45759677799999998</v>
      </c>
      <c r="G15" s="15">
        <v>0.42358469500000001</v>
      </c>
      <c r="H15" s="15">
        <v>4.0277466999999997E-2</v>
      </c>
      <c r="I15" s="15">
        <v>0.109188069</v>
      </c>
      <c r="J15" s="15">
        <v>0.08</v>
      </c>
      <c r="K15" s="16">
        <f>($B15/((1-$I15)*(1-$J15)))*$D15</f>
        <v>32.085795447209833</v>
      </c>
      <c r="L15" s="16">
        <f t="shared" si="1"/>
        <v>370.13255500869673</v>
      </c>
      <c r="M15" s="16">
        <f t="shared" si="2"/>
        <v>2343.4088981952723</v>
      </c>
      <c r="N15" s="16">
        <f t="shared" si="3"/>
        <v>2169.2288738150392</v>
      </c>
      <c r="O15" s="16">
        <f t="shared" si="4"/>
        <v>206.26581982744301</v>
      </c>
      <c r="P15" s="16">
        <f>L16/K15</f>
        <v>130.58978138659444</v>
      </c>
      <c r="Q15" s="16">
        <f>M16/L15</f>
        <v>31.054082770936592</v>
      </c>
      <c r="R15" s="16">
        <f t="shared" si="7"/>
        <v>1.8548810860238345</v>
      </c>
      <c r="S15" s="16">
        <f t="shared" si="8"/>
        <v>0.10183137270047853</v>
      </c>
      <c r="T15" s="16">
        <f t="shared" si="9"/>
        <v>5089.0361468464516</v>
      </c>
      <c r="U15" s="16">
        <v>3200.5036</v>
      </c>
    </row>
    <row r="16" spans="1:22" x14ac:dyDescent="0.55000000000000004">
      <c r="A16" s="15">
        <v>1995</v>
      </c>
      <c r="B16" s="15">
        <v>18945</v>
      </c>
      <c r="C16" s="15">
        <v>2842</v>
      </c>
      <c r="D16" s="15">
        <v>0.110980961</v>
      </c>
      <c r="E16" s="15">
        <v>0.18393673999999999</v>
      </c>
      <c r="F16" s="15">
        <v>0.50457121500000002</v>
      </c>
      <c r="G16" s="15">
        <v>0.190814172</v>
      </c>
      <c r="H16" s="15">
        <v>9.6969120000000002E-3</v>
      </c>
      <c r="I16" s="15">
        <v>0.15137657900000001</v>
      </c>
      <c r="J16" s="15">
        <v>0.02</v>
      </c>
      <c r="K16" s="16">
        <f t="shared" si="0"/>
        <v>2528.145130625277</v>
      </c>
      <c r="L16" s="16">
        <f t="shared" si="1"/>
        <v>4190.0770130661194</v>
      </c>
      <c r="M16" s="16">
        <f t="shared" si="2"/>
        <v>11494.126999458309</v>
      </c>
      <c r="N16" s="16">
        <f t="shared" si="3"/>
        <v>4346.7448420823639</v>
      </c>
      <c r="O16" s="16">
        <f t="shared" si="4"/>
        <v>220.89555392209854</v>
      </c>
      <c r="P16" s="16">
        <f t="shared" si="5"/>
        <v>1.0753061323140292</v>
      </c>
      <c r="Q16" s="16">
        <f t="shared" si="6"/>
        <v>1.7797791088729018</v>
      </c>
      <c r="R16" s="16">
        <f t="shared" si="7"/>
        <v>0.24535802927197423</v>
      </c>
      <c r="S16" s="16">
        <f t="shared" si="8"/>
        <v>3.2971214585695983E-2</v>
      </c>
      <c r="T16" s="16">
        <f t="shared" si="9"/>
        <v>20251.84440852889</v>
      </c>
      <c r="U16" s="16">
        <v>2810.1356000000001</v>
      </c>
    </row>
    <row r="17" spans="1:21" x14ac:dyDescent="0.55000000000000004">
      <c r="A17" s="15">
        <v>1996</v>
      </c>
      <c r="B17" s="15">
        <v>9295</v>
      </c>
      <c r="C17" s="15">
        <v>1195</v>
      </c>
      <c r="D17" s="15">
        <v>0.110980961</v>
      </c>
      <c r="E17" s="15">
        <v>0.18393673999999999</v>
      </c>
      <c r="F17" s="15">
        <v>0.50457121500000002</v>
      </c>
      <c r="G17" s="15">
        <v>0.190814172</v>
      </c>
      <c r="H17" s="15">
        <v>9.6969120000000002E-3</v>
      </c>
      <c r="I17" s="15">
        <v>0.259009392</v>
      </c>
      <c r="J17" s="19">
        <v>0.15126707176424009</v>
      </c>
      <c r="K17" s="16">
        <f t="shared" si="0"/>
        <v>1640.2653854141463</v>
      </c>
      <c r="L17" s="16">
        <f t="shared" si="1"/>
        <v>2718.5299623412129</v>
      </c>
      <c r="M17" s="16">
        <f t="shared" si="2"/>
        <v>7457.4115324236482</v>
      </c>
      <c r="N17" s="16">
        <f t="shared" si="3"/>
        <v>2820.1763487888811</v>
      </c>
      <c r="O17" s="16">
        <f t="shared" si="4"/>
        <v>143.31745693756483</v>
      </c>
      <c r="P17" s="16">
        <f t="shared" si="5"/>
        <v>1.3943106133596115</v>
      </c>
      <c r="Q17" s="16">
        <f t="shared" si="6"/>
        <v>2.3077752710262507</v>
      </c>
      <c r="R17" s="16">
        <f t="shared" si="7"/>
        <v>0.31814689231866528</v>
      </c>
      <c r="S17" s="16">
        <f t="shared" si="8"/>
        <v>4.2752582776834358E-2</v>
      </c>
      <c r="T17" s="16">
        <f t="shared" si="9"/>
        <v>13139.435300491308</v>
      </c>
      <c r="U17" s="16">
        <v>15445.00562</v>
      </c>
    </row>
    <row r="18" spans="1:21" x14ac:dyDescent="0.55000000000000004">
      <c r="A18" s="15">
        <v>1997</v>
      </c>
      <c r="B18" s="15">
        <v>9599</v>
      </c>
      <c r="C18" s="15">
        <v>1288</v>
      </c>
      <c r="D18" s="15">
        <v>0.110980961</v>
      </c>
      <c r="E18" s="15">
        <v>0.18393673999999999</v>
      </c>
      <c r="F18" s="15">
        <v>0.50457121500000002</v>
      </c>
      <c r="G18" s="15">
        <v>0.190814172</v>
      </c>
      <c r="H18" s="15">
        <v>9.6969120000000002E-3</v>
      </c>
      <c r="I18" s="15">
        <v>0.131821625</v>
      </c>
      <c r="J18" s="19">
        <v>0.11077460012938634</v>
      </c>
      <c r="K18" s="16">
        <f t="shared" si="0"/>
        <v>1379.9191744336774</v>
      </c>
      <c r="L18" s="16">
        <f t="shared" si="1"/>
        <v>2287.0394356093379</v>
      </c>
      <c r="M18" s="16">
        <f t="shared" si="2"/>
        <v>6273.7562206349758</v>
      </c>
      <c r="N18" s="16">
        <f t="shared" si="3"/>
        <v>2372.5523037819589</v>
      </c>
      <c r="O18" s="16">
        <f t="shared" si="4"/>
        <v>120.56982279686711</v>
      </c>
      <c r="P18" s="16">
        <f t="shared" si="5"/>
        <v>0.68335279129554183</v>
      </c>
      <c r="Q18" s="16">
        <f t="shared" si="6"/>
        <v>1.1310425797726305</v>
      </c>
      <c r="R18" s="16">
        <f t="shared" si="7"/>
        <v>0.15592405653724301</v>
      </c>
      <c r="S18" s="16">
        <f t="shared" si="8"/>
        <v>2.0953076377471774E-2</v>
      </c>
      <c r="T18" s="16">
        <f t="shared" si="9"/>
        <v>11053.91778282314</v>
      </c>
      <c r="U18" s="16">
        <v>10255.364369999999</v>
      </c>
    </row>
    <row r="19" spans="1:21" x14ac:dyDescent="0.55000000000000004">
      <c r="A19" s="15">
        <v>1998</v>
      </c>
      <c r="B19" s="15">
        <v>3684</v>
      </c>
      <c r="C19" s="15">
        <v>491</v>
      </c>
      <c r="D19" s="15">
        <v>0.110980961</v>
      </c>
      <c r="E19" s="15">
        <v>0.18393673999999999</v>
      </c>
      <c r="F19" s="15">
        <v>0.50457121500000002</v>
      </c>
      <c r="G19" s="15">
        <v>0.190814172</v>
      </c>
      <c r="H19" s="15">
        <v>9.6969120000000002E-3</v>
      </c>
      <c r="I19" s="15">
        <v>0.19643164799999999</v>
      </c>
      <c r="J19" s="19">
        <v>0.10573412097578432</v>
      </c>
      <c r="K19" s="16">
        <f t="shared" si="0"/>
        <v>568.95591680166751</v>
      </c>
      <c r="L19" s="16">
        <f t="shared" si="1"/>
        <v>942.97161961149311</v>
      </c>
      <c r="M19" s="16">
        <f t="shared" si="2"/>
        <v>2586.7389832933263</v>
      </c>
      <c r="N19" s="16">
        <f t="shared" si="3"/>
        <v>978.22951964716799</v>
      </c>
      <c r="O19" s="16">
        <f t="shared" si="4"/>
        <v>49.712269630690002</v>
      </c>
      <c r="P19" s="16">
        <f t="shared" si="5"/>
        <v>2.5495306055676834</v>
      </c>
      <c r="Q19" s="16">
        <f t="shared" si="6"/>
        <v>4.2198227768464838</v>
      </c>
      <c r="R19" s="16">
        <f t="shared" si="7"/>
        <v>0.58173927047594165</v>
      </c>
      <c r="S19" s="16">
        <f t="shared" si="8"/>
        <v>7.8174129359863564E-2</v>
      </c>
      <c r="T19" s="16">
        <f t="shared" si="9"/>
        <v>4557.6523921826774</v>
      </c>
      <c r="U19" s="16">
        <v>9086.9439399999992</v>
      </c>
    </row>
    <row r="20" spans="1:21" x14ac:dyDescent="0.55000000000000004">
      <c r="A20" s="15">
        <v>1999</v>
      </c>
      <c r="B20" s="15">
        <v>5952</v>
      </c>
      <c r="C20" s="15">
        <v>601</v>
      </c>
      <c r="D20" s="15">
        <v>0.110980961</v>
      </c>
      <c r="E20" s="15">
        <v>0.18393673999999999</v>
      </c>
      <c r="F20" s="15">
        <v>0.50457121500000002</v>
      </c>
      <c r="G20" s="15">
        <v>0.190814172</v>
      </c>
      <c r="H20" s="15">
        <v>9.6969120000000002E-3</v>
      </c>
      <c r="I20" s="15">
        <v>0.147017124</v>
      </c>
      <c r="J20" s="19">
        <v>0.11518546759363085</v>
      </c>
      <c r="K20" s="16">
        <f t="shared" si="0"/>
        <v>875.22324605964627</v>
      </c>
      <c r="L20" s="16">
        <f t="shared" si="1"/>
        <v>1450.5705231046718</v>
      </c>
      <c r="M20" s="16">
        <f t="shared" si="2"/>
        <v>3979.173118356397</v>
      </c>
      <c r="N20" s="16">
        <f t="shared" si="3"/>
        <v>1504.8076490527387</v>
      </c>
      <c r="O20" s="16">
        <f t="shared" si="4"/>
        <v>76.472241012534909</v>
      </c>
      <c r="P20" s="16">
        <f t="shared" si="5"/>
        <v>0.96658534844908595</v>
      </c>
      <c r="Q20" s="16">
        <f t="shared" si="6"/>
        <v>1.599831302375502</v>
      </c>
      <c r="R20" s="16">
        <f t="shared" si="7"/>
        <v>0.2205506591023261</v>
      </c>
      <c r="S20" s="16">
        <f t="shared" si="8"/>
        <v>2.9637599918194698E-2</v>
      </c>
      <c r="T20" s="16">
        <f t="shared" si="9"/>
        <v>7011.0235315263426</v>
      </c>
      <c r="U20" s="16">
        <v>4452.8899000000001</v>
      </c>
    </row>
    <row r="21" spans="1:21" x14ac:dyDescent="0.55000000000000004">
      <c r="A21" s="15">
        <v>2000</v>
      </c>
      <c r="B21" s="15">
        <v>3443</v>
      </c>
      <c r="C21" s="15">
        <v>1073</v>
      </c>
      <c r="D21" s="15">
        <v>0.110980961</v>
      </c>
      <c r="E21" s="15">
        <v>0.18393673999999999</v>
      </c>
      <c r="F21" s="15">
        <v>0.50457121500000002</v>
      </c>
      <c r="G21" s="15">
        <v>0.190814172</v>
      </c>
      <c r="H21" s="15">
        <v>9.6969120000000002E-3</v>
      </c>
      <c r="I21" s="15">
        <v>0.13119758200000001</v>
      </c>
      <c r="J21" s="19">
        <v>0.13836082763786167</v>
      </c>
      <c r="K21" s="16">
        <f t="shared" si="0"/>
        <v>510.43335703746294</v>
      </c>
      <c r="L21" s="16">
        <f t="shared" si="1"/>
        <v>845.9779662633033</v>
      </c>
      <c r="M21" s="16">
        <f t="shared" si="2"/>
        <v>2320.6681291660602</v>
      </c>
      <c r="N21" s="16">
        <f t="shared" si="3"/>
        <v>877.60925393576167</v>
      </c>
      <c r="O21" s="16">
        <f t="shared" si="4"/>
        <v>44.598887056464207</v>
      </c>
      <c r="P21" s="16">
        <f t="shared" si="5"/>
        <v>4.3478100556326122</v>
      </c>
      <c r="Q21" s="16">
        <f t="shared" si="6"/>
        <v>7.1962218700549796</v>
      </c>
      <c r="R21" s="16">
        <f t="shared" si="7"/>
        <v>0.99206177184466537</v>
      </c>
      <c r="S21" s="16">
        <f t="shared" si="8"/>
        <v>0.13331327146216379</v>
      </c>
      <c r="T21" s="16">
        <f t="shared" si="9"/>
        <v>4088.8542364215891</v>
      </c>
      <c r="U21" s="16">
        <v>6234.8240299999998</v>
      </c>
    </row>
    <row r="22" spans="1:21" x14ac:dyDescent="0.55000000000000004">
      <c r="A22" s="15">
        <v>2001</v>
      </c>
      <c r="B22" s="15">
        <v>9339</v>
      </c>
      <c r="C22" s="15">
        <v>957</v>
      </c>
      <c r="D22" s="15">
        <v>0.110980961</v>
      </c>
      <c r="E22" s="15">
        <v>0.18393673999999999</v>
      </c>
      <c r="F22" s="15">
        <v>0.50457121500000002</v>
      </c>
      <c r="G22" s="15">
        <v>0.190814172</v>
      </c>
      <c r="H22" s="15">
        <v>9.6969120000000002E-3</v>
      </c>
      <c r="I22" s="15">
        <v>8.9373416999999997E-2</v>
      </c>
      <c r="J22" s="15">
        <v>0.15</v>
      </c>
      <c r="K22" s="16">
        <f t="shared" si="0"/>
        <v>1339.027840348939</v>
      </c>
      <c r="L22" s="16">
        <f t="shared" si="1"/>
        <v>2219.2672824577926</v>
      </c>
      <c r="M22" s="16">
        <f t="shared" si="2"/>
        <v>6087.845142408617</v>
      </c>
      <c r="N22" s="16">
        <f t="shared" si="3"/>
        <v>2302.2461360839266</v>
      </c>
      <c r="O22" s="16">
        <f t="shared" si="4"/>
        <v>116.99696070764524</v>
      </c>
      <c r="P22" s="16">
        <f t="shared" si="5"/>
        <v>1.252603058382153</v>
      </c>
      <c r="Q22" s="16">
        <f t="shared" si="6"/>
        <v>2.0732298347646774</v>
      </c>
      <c r="R22" s="16">
        <f t="shared" si="7"/>
        <v>0.28581276403893802</v>
      </c>
      <c r="S22" s="16">
        <f t="shared" si="8"/>
        <v>3.8407522274369353E-2</v>
      </c>
      <c r="T22" s="16">
        <f t="shared" si="9"/>
        <v>10726.355521657981</v>
      </c>
      <c r="U22" s="16">
        <v>4022.1906100000001</v>
      </c>
    </row>
    <row r="23" spans="1:21" x14ac:dyDescent="0.55000000000000004">
      <c r="A23" s="15">
        <v>2002</v>
      </c>
      <c r="B23" s="15">
        <v>6987</v>
      </c>
      <c r="C23" s="15">
        <v>1632</v>
      </c>
      <c r="D23" s="15">
        <v>0.110980961</v>
      </c>
      <c r="E23" s="15">
        <v>0.18393673999999999</v>
      </c>
      <c r="F23" s="15">
        <v>0.50457121500000002</v>
      </c>
      <c r="G23" s="15">
        <v>0.190814172</v>
      </c>
      <c r="H23" s="15">
        <v>9.6969120000000002E-3</v>
      </c>
      <c r="I23" s="15">
        <v>9.8559164000000005E-2</v>
      </c>
      <c r="J23" s="15">
        <v>0.15</v>
      </c>
      <c r="K23" s="16">
        <f t="shared" si="0"/>
        <v>1012.0059608881531</v>
      </c>
      <c r="L23" s="16">
        <f t="shared" si="1"/>
        <v>1677.2703680799302</v>
      </c>
      <c r="M23" s="16">
        <f t="shared" si="2"/>
        <v>4601.0511413086242</v>
      </c>
      <c r="N23" s="16">
        <f t="shared" si="3"/>
        <v>1739.9838471928292</v>
      </c>
      <c r="O23" s="16">
        <f t="shared" si="4"/>
        <v>88.423569752724191</v>
      </c>
      <c r="P23" s="16">
        <f t="shared" si="5"/>
        <v>5.0578425932540725</v>
      </c>
      <c r="Q23" s="16">
        <f t="shared" si="6"/>
        <v>8.3714230886691023</v>
      </c>
      <c r="R23" s="16">
        <f t="shared" si="7"/>
        <v>1.1540734808031932</v>
      </c>
      <c r="S23" s="16">
        <f t="shared" si="8"/>
        <v>0.15508440663681808</v>
      </c>
      <c r="T23" s="16">
        <f t="shared" si="9"/>
        <v>8106.7289263341081</v>
      </c>
      <c r="U23" s="16">
        <v>8687.0308000000005</v>
      </c>
    </row>
    <row r="24" spans="1:21" x14ac:dyDescent="0.55000000000000004">
      <c r="A24" s="15">
        <v>2003</v>
      </c>
      <c r="B24" s="15">
        <v>19270</v>
      </c>
      <c r="C24" s="15">
        <v>903</v>
      </c>
      <c r="D24" s="15">
        <v>0.110980961</v>
      </c>
      <c r="E24" s="15">
        <v>0.18393673999999999</v>
      </c>
      <c r="F24" s="15">
        <v>0.50457121500000002</v>
      </c>
      <c r="G24" s="15">
        <v>0.190814172</v>
      </c>
      <c r="H24" s="15">
        <v>9.6969120000000002E-3</v>
      </c>
      <c r="I24" s="15">
        <v>0.18532780500000001</v>
      </c>
      <c r="J24" s="15">
        <v>0.15</v>
      </c>
      <c r="K24" s="16">
        <f t="shared" si="0"/>
        <v>3088.3632511702885</v>
      </c>
      <c r="L24" s="16">
        <f t="shared" si="1"/>
        <v>5118.5668536071162</v>
      </c>
      <c r="M24" s="16">
        <f t="shared" si="2"/>
        <v>14041.139885284852</v>
      </c>
      <c r="N24" s="16">
        <f t="shared" si="3"/>
        <v>5309.9511060035484</v>
      </c>
      <c r="O24" s="16">
        <f t="shared" si="4"/>
        <v>269.84436249954786</v>
      </c>
      <c r="P24" s="16">
        <f t="shared" si="5"/>
        <v>1.0203041901013254</v>
      </c>
      <c r="Q24" s="16">
        <f t="shared" si="6"/>
        <v>1.6887433519327404</v>
      </c>
      <c r="R24" s="16">
        <f t="shared" si="7"/>
        <v>0.23280795842061699</v>
      </c>
      <c r="S24" s="16">
        <f t="shared" si="8"/>
        <v>3.1284735931080158E-2</v>
      </c>
      <c r="T24" s="16">
        <f t="shared" si="9"/>
        <v>24739.502207395064</v>
      </c>
      <c r="U24" s="16">
        <v>6863.9084599999996</v>
      </c>
    </row>
    <row r="25" spans="1:21" x14ac:dyDescent="0.55000000000000004">
      <c r="A25" s="15">
        <v>2004</v>
      </c>
      <c r="B25" s="15">
        <v>13255</v>
      </c>
      <c r="C25" s="15">
        <v>1040</v>
      </c>
      <c r="D25" s="15">
        <v>0.110980961</v>
      </c>
      <c r="E25" s="15">
        <v>0.18393673999999999</v>
      </c>
      <c r="F25" s="15">
        <v>0.50457121500000002</v>
      </c>
      <c r="G25" s="15">
        <v>0.190814172</v>
      </c>
      <c r="H25" s="15">
        <v>9.6969120000000002E-3</v>
      </c>
      <c r="I25" s="15">
        <v>8.9727872E-2</v>
      </c>
      <c r="J25" s="15">
        <v>0.15</v>
      </c>
      <c r="K25" s="16">
        <f t="shared" si="0"/>
        <v>1901.2448137021804</v>
      </c>
      <c r="L25" s="16">
        <f t="shared" si="1"/>
        <v>3151.0699657239979</v>
      </c>
      <c r="M25" s="16">
        <f t="shared" si="2"/>
        <v>8643.9457454523017</v>
      </c>
      <c r="N25" s="16">
        <f t="shared" si="3"/>
        <v>3268.8891105914627</v>
      </c>
      <c r="O25" s="16">
        <f t="shared" si="4"/>
        <v>166.12041815826802</v>
      </c>
      <c r="P25" s="16">
        <f t="shared" si="5"/>
        <v>0.82946512613003276</v>
      </c>
      <c r="Q25" s="16">
        <f t="shared" si="6"/>
        <v>1.3728785307380116</v>
      </c>
      <c r="R25" s="16">
        <f t="shared" si="7"/>
        <v>0.18926324567603242</v>
      </c>
      <c r="S25" s="16">
        <f t="shared" si="8"/>
        <v>2.5433196968877626E-2</v>
      </c>
      <c r="T25" s="16">
        <f t="shared" si="9"/>
        <v>15230.025239926032</v>
      </c>
      <c r="U25" s="16">
        <v>18530.927100000001</v>
      </c>
    </row>
    <row r="26" spans="1:21" x14ac:dyDescent="0.55000000000000004">
      <c r="A26" s="15">
        <v>2005</v>
      </c>
      <c r="B26" s="15">
        <v>5803</v>
      </c>
      <c r="C26" s="15">
        <v>491</v>
      </c>
      <c r="D26" s="15">
        <v>0.110980961</v>
      </c>
      <c r="E26" s="15">
        <v>0.18393673999999999</v>
      </c>
      <c r="F26" s="15">
        <v>0.50457121500000002</v>
      </c>
      <c r="G26" s="15">
        <v>0.190814172</v>
      </c>
      <c r="H26" s="15">
        <v>9.6969120000000002E-3</v>
      </c>
      <c r="I26" s="15">
        <v>0.20371972799999999</v>
      </c>
      <c r="J26" s="15">
        <v>0.15</v>
      </c>
      <c r="K26" s="16">
        <f t="shared" si="0"/>
        <v>951.51616294070834</v>
      </c>
      <c r="L26" s="16">
        <f t="shared" si="1"/>
        <v>1577.0162692015497</v>
      </c>
      <c r="M26" s="16">
        <f t="shared" si="2"/>
        <v>4326.036304795839</v>
      </c>
      <c r="N26" s="16">
        <f t="shared" si="3"/>
        <v>1635.9812272318343</v>
      </c>
      <c r="O26" s="16">
        <f t="shared" si="4"/>
        <v>83.138300619091865</v>
      </c>
      <c r="P26" s="16">
        <f t="shared" si="5"/>
        <v>1.1093231650927897</v>
      </c>
      <c r="Q26" s="16">
        <f t="shared" si="6"/>
        <v>1.8360819629775242</v>
      </c>
      <c r="R26" s="16">
        <f t="shared" si="7"/>
        <v>0.25311986738807962</v>
      </c>
      <c r="S26" s="16">
        <f t="shared" si="8"/>
        <v>3.4014250474372218E-2</v>
      </c>
      <c r="T26" s="16">
        <f t="shared" si="9"/>
        <v>7622.1721018483149</v>
      </c>
      <c r="U26" s="16">
        <v>11787.8806</v>
      </c>
    </row>
    <row r="27" spans="1:21" x14ac:dyDescent="0.55000000000000004">
      <c r="A27" s="15">
        <v>2006</v>
      </c>
      <c r="B27" s="15">
        <v>4763</v>
      </c>
      <c r="C27" s="15">
        <v>278</v>
      </c>
      <c r="D27" s="15">
        <v>0.110980961</v>
      </c>
      <c r="E27" s="15">
        <v>0.18393673999999999</v>
      </c>
      <c r="F27" s="15">
        <v>0.50457121500000002</v>
      </c>
      <c r="G27" s="15">
        <v>0.190814172</v>
      </c>
      <c r="H27" s="15">
        <v>9.6969120000000002E-3</v>
      </c>
      <c r="I27" s="15">
        <v>0.135423192</v>
      </c>
      <c r="J27" s="15">
        <v>0.04</v>
      </c>
      <c r="K27" s="16">
        <f t="shared" si="0"/>
        <v>636.87506847256498</v>
      </c>
      <c r="L27" s="16">
        <f t="shared" si="1"/>
        <v>1055.5389215103332</v>
      </c>
      <c r="M27" s="16">
        <f t="shared" si="2"/>
        <v>2895.5311272030731</v>
      </c>
      <c r="N27" s="16">
        <f t="shared" si="3"/>
        <v>1095.0057357859407</v>
      </c>
      <c r="O27" s="16">
        <f t="shared" si="4"/>
        <v>55.646675234434461</v>
      </c>
      <c r="P27" s="16">
        <f t="shared" si="5"/>
        <v>1.2114243167047405</v>
      </c>
      <c r="Q27" s="16">
        <f t="shared" si="6"/>
        <v>2.0050733703265768</v>
      </c>
      <c r="R27" s="16">
        <f t="shared" si="7"/>
        <v>0.27641680264501656</v>
      </c>
      <c r="S27" s="16">
        <f t="shared" si="8"/>
        <v>3.7144892882222995E-2</v>
      </c>
      <c r="T27" s="16">
        <f t="shared" si="9"/>
        <v>5101.7224597337809</v>
      </c>
      <c r="U27" s="16">
        <v>6320.2703600000004</v>
      </c>
    </row>
    <row r="28" spans="1:21" x14ac:dyDescent="0.55000000000000004">
      <c r="A28" s="15">
        <v>2007</v>
      </c>
      <c r="B28" s="15">
        <v>3465</v>
      </c>
      <c r="C28" s="15">
        <v>1695</v>
      </c>
      <c r="D28" s="15">
        <v>0.110980961</v>
      </c>
      <c r="E28" s="15">
        <v>0.18393673999999999</v>
      </c>
      <c r="F28" s="15">
        <v>0.50457121500000002</v>
      </c>
      <c r="G28" s="15">
        <v>0.190814172</v>
      </c>
      <c r="H28" s="15">
        <v>9.6969120000000002E-3</v>
      </c>
      <c r="I28" s="15">
        <v>0.10208885600000001</v>
      </c>
      <c r="J28" s="15">
        <v>0.08</v>
      </c>
      <c r="K28" s="16">
        <f t="shared" si="0"/>
        <v>465.51162521290343</v>
      </c>
      <c r="L28" s="16">
        <f t="shared" si="1"/>
        <v>771.52594465066181</v>
      </c>
      <c r="M28" s="16">
        <f t="shared" si="2"/>
        <v>2116.4329828636041</v>
      </c>
      <c r="N28" s="16">
        <f t="shared" si="3"/>
        <v>800.37345614059416</v>
      </c>
      <c r="O28" s="16">
        <f t="shared" si="4"/>
        <v>40.673870761188539</v>
      </c>
      <c r="P28" s="16">
        <f t="shared" si="5"/>
        <v>1.580565646171874</v>
      </c>
      <c r="Q28" s="16">
        <f t="shared" si="6"/>
        <v>2.6160528920311061</v>
      </c>
      <c r="R28" s="16">
        <f t="shared" si="7"/>
        <v>0.36064564352959744</v>
      </c>
      <c r="S28" s="16">
        <f t="shared" si="8"/>
        <v>4.8463565417009177E-2</v>
      </c>
      <c r="T28" s="16">
        <f t="shared" si="9"/>
        <v>3729.0062544160487</v>
      </c>
      <c r="U28" s="16">
        <v>4485.8185700000004</v>
      </c>
    </row>
    <row r="29" spans="1:21" x14ac:dyDescent="0.55000000000000004">
      <c r="A29" s="15">
        <v>2008</v>
      </c>
      <c r="B29" s="15">
        <v>3970</v>
      </c>
      <c r="C29" s="15">
        <v>1458</v>
      </c>
      <c r="D29" s="15">
        <v>0.110980961</v>
      </c>
      <c r="E29" s="15">
        <v>0.18393673999999999</v>
      </c>
      <c r="F29" s="15">
        <v>0.50457121500000002</v>
      </c>
      <c r="G29" s="15">
        <v>0.190814172</v>
      </c>
      <c r="H29" s="15">
        <v>9.6969120000000002E-3</v>
      </c>
      <c r="I29" s="15">
        <v>9.8565299999999996E-4</v>
      </c>
      <c r="J29" s="15">
        <v>6.5541561712846343E-3</v>
      </c>
      <c r="K29" s="16">
        <f t="shared" si="0"/>
        <v>443.9387608109443</v>
      </c>
      <c r="L29" s="16">
        <f t="shared" si="1"/>
        <v>735.77168270515199</v>
      </c>
      <c r="M29" s="16">
        <f t="shared" si="2"/>
        <v>2018.3526787803951</v>
      </c>
      <c r="N29" s="16">
        <f t="shared" si="3"/>
        <v>763.28233509210997</v>
      </c>
      <c r="O29" s="16">
        <f t="shared" si="4"/>
        <v>38.788951349707411</v>
      </c>
      <c r="P29" s="16">
        <f t="shared" si="5"/>
        <v>2.196374225673738</v>
      </c>
      <c r="Q29" s="16">
        <f t="shared" si="6"/>
        <v>3.6353005387487403</v>
      </c>
      <c r="R29" s="16">
        <f t="shared" si="7"/>
        <v>0.50115779624112522</v>
      </c>
      <c r="S29" s="16">
        <f t="shared" si="8"/>
        <v>6.734558999430329E-2</v>
      </c>
      <c r="T29" s="16">
        <f t="shared" si="9"/>
        <v>3556.1956479273645</v>
      </c>
      <c r="U29" s="16">
        <v>3566.92517</v>
      </c>
    </row>
    <row r="30" spans="1:21" x14ac:dyDescent="0.55000000000000004">
      <c r="A30" s="15">
        <v>2009</v>
      </c>
      <c r="B30" s="15">
        <v>5234</v>
      </c>
      <c r="C30" s="15">
        <v>666</v>
      </c>
      <c r="D30" s="15">
        <v>0.110980961</v>
      </c>
      <c r="E30" s="15">
        <v>0.18393673999999999</v>
      </c>
      <c r="F30" s="15">
        <v>0.50457121500000002</v>
      </c>
      <c r="G30" s="15">
        <v>0.190814172</v>
      </c>
      <c r="H30" s="15">
        <v>9.6969120000000002E-3</v>
      </c>
      <c r="I30" s="15">
        <v>1.1006976999999999E-2</v>
      </c>
      <c r="J30" s="15">
        <v>1.6574729987034154E-3</v>
      </c>
      <c r="K30" s="16">
        <f t="shared" si="0"/>
        <v>588.31429376186873</v>
      </c>
      <c r="L30" s="16">
        <f t="shared" si="1"/>
        <v>975.05565202269656</v>
      </c>
      <c r="M30" s="16">
        <f t="shared" si="2"/>
        <v>2674.7511945341062</v>
      </c>
      <c r="N30" s="16">
        <f t="shared" si="3"/>
        <v>1011.5131805349545</v>
      </c>
      <c r="O30" s="16">
        <f t="shared" si="4"/>
        <v>51.403699189007654</v>
      </c>
      <c r="P30" s="16">
        <f t="shared" si="5"/>
        <v>3.3240998693196464</v>
      </c>
      <c r="Q30" s="16">
        <f t="shared" si="6"/>
        <v>7.8628433788824434</v>
      </c>
      <c r="R30" s="16">
        <f t="shared" si="7"/>
        <v>0.2376466336377264</v>
      </c>
      <c r="S30" s="16">
        <f t="shared" si="8"/>
        <v>0</v>
      </c>
      <c r="T30" s="16">
        <f t="shared" si="9"/>
        <v>4712.7237262807648</v>
      </c>
      <c r="U30" s="16">
        <v>3458.6496699999998</v>
      </c>
    </row>
    <row r="31" spans="1:21" x14ac:dyDescent="0.55000000000000004">
      <c r="A31" s="15">
        <v>2010</v>
      </c>
      <c r="B31" s="15">
        <v>9556</v>
      </c>
      <c r="C31" s="15">
        <v>925</v>
      </c>
      <c r="D31" s="15">
        <v>1.3226563E-2</v>
      </c>
      <c r="E31" s="15">
        <v>0.18812193999999999</v>
      </c>
      <c r="F31" s="15">
        <v>0.73750507700000001</v>
      </c>
      <c r="G31" s="15">
        <v>6.1146420999999999E-2</v>
      </c>
      <c r="H31" s="15">
        <v>0</v>
      </c>
      <c r="I31" s="15">
        <v>5.9942993E-2</v>
      </c>
      <c r="J31" s="15">
        <v>2.2137176343957423E-2</v>
      </c>
      <c r="K31" s="16">
        <f t="shared" si="0"/>
        <v>137.49630254832587</v>
      </c>
      <c r="L31" s="16">
        <f t="shared" si="1"/>
        <v>1955.615467012708</v>
      </c>
      <c r="M31" s="16">
        <f t="shared" si="2"/>
        <v>7666.7098775485638</v>
      </c>
      <c r="N31" s="16">
        <f t="shared" si="3"/>
        <v>635.6456171995178</v>
      </c>
      <c r="O31" s="16">
        <f t="shared" si="4"/>
        <v>0</v>
      </c>
      <c r="P31" s="16">
        <f t="shared" si="5"/>
        <v>17.796959149495713</v>
      </c>
      <c r="Q31" s="16">
        <f t="shared" si="6"/>
        <v>2.8842236719187886</v>
      </c>
      <c r="R31" s="16">
        <f t="shared" si="7"/>
        <v>0.26642911576115269</v>
      </c>
      <c r="S31" s="16">
        <f t="shared" si="8"/>
        <v>8.9358706411113514E-2</v>
      </c>
      <c r="T31" s="16">
        <f t="shared" si="9"/>
        <v>10257.97096176079</v>
      </c>
      <c r="U31" s="16">
        <v>4303.4084300000004</v>
      </c>
    </row>
    <row r="32" spans="1:21" x14ac:dyDescent="0.55000000000000004">
      <c r="A32" s="15">
        <v>2011</v>
      </c>
      <c r="B32" s="15">
        <v>9940</v>
      </c>
      <c r="C32" s="15">
        <v>390</v>
      </c>
      <c r="D32" s="15">
        <v>2.8112965E-2</v>
      </c>
      <c r="E32" s="15">
        <v>0.23204150600000001</v>
      </c>
      <c r="F32" s="15">
        <v>0.53486139499999996</v>
      </c>
      <c r="G32" s="15">
        <v>0.19369551500000001</v>
      </c>
      <c r="H32" s="15">
        <v>5.3861789999999996E-3</v>
      </c>
      <c r="I32" s="15">
        <v>4.0681837999999998E-2</v>
      </c>
      <c r="J32" s="15">
        <v>1.7454728370221329E-2</v>
      </c>
      <c r="K32" s="16">
        <f t="shared" si="0"/>
        <v>296.46798362831674</v>
      </c>
      <c r="L32" s="16">
        <f t="shared" si="1"/>
        <v>2447.016079659259</v>
      </c>
      <c r="M32" s="16">
        <f t="shared" si="2"/>
        <v>5640.4324231285691</v>
      </c>
      <c r="N32" s="16">
        <f t="shared" si="3"/>
        <v>2042.6347334725592</v>
      </c>
      <c r="O32" s="16">
        <f t="shared" si="4"/>
        <v>56.800470088842758</v>
      </c>
      <c r="P32" s="16">
        <f t="shared" si="5"/>
        <v>13.094009780461377</v>
      </c>
      <c r="Q32" s="16">
        <f t="shared" si="6"/>
        <v>3.850753271718002</v>
      </c>
      <c r="R32" s="16">
        <f t="shared" si="7"/>
        <v>0.31349826783873846</v>
      </c>
      <c r="S32" s="16">
        <f t="shared" si="8"/>
        <v>0</v>
      </c>
      <c r="T32" s="16">
        <f t="shared" si="9"/>
        <v>10186.88370634923</v>
      </c>
      <c r="U32" s="16">
        <v>7664.2133000000003</v>
      </c>
    </row>
    <row r="33" spans="1:22" x14ac:dyDescent="0.55000000000000004">
      <c r="A33" s="15">
        <v>2012</v>
      </c>
      <c r="B33" s="15">
        <v>14400</v>
      </c>
      <c r="C33" s="15">
        <v>819</v>
      </c>
      <c r="D33" s="15">
        <v>8.0354669999999993E-3</v>
      </c>
      <c r="E33" s="15">
        <v>0.25550391099999997</v>
      </c>
      <c r="F33" s="15">
        <v>0.62019692400000004</v>
      </c>
      <c r="G33" s="15">
        <v>0.116384364</v>
      </c>
      <c r="H33" s="15">
        <v>0</v>
      </c>
      <c r="I33" s="15">
        <v>4.3183391000000002E-2</v>
      </c>
      <c r="J33" s="15">
        <v>9.4397909507445577E-3</v>
      </c>
      <c r="K33" s="16">
        <f t="shared" si="0"/>
        <v>122.0854842582813</v>
      </c>
      <c r="L33" s="16">
        <f t="shared" si="1"/>
        <v>3881.9546772228427</v>
      </c>
      <c r="M33" s="16">
        <f t="shared" si="2"/>
        <v>9422.8551746944504</v>
      </c>
      <c r="N33" s="16">
        <f t="shared" si="3"/>
        <v>1768.2657945122646</v>
      </c>
      <c r="O33" s="16">
        <f t="shared" si="4"/>
        <v>0</v>
      </c>
      <c r="P33" s="16">
        <f t="shared" si="5"/>
        <v>7.1527043820050169</v>
      </c>
      <c r="Q33" s="16">
        <f t="shared" si="6"/>
        <v>2.5809392903233537</v>
      </c>
      <c r="R33" s="16">
        <f t="shared" si="7"/>
        <v>0.18806938232793832</v>
      </c>
      <c r="S33" s="16">
        <f t="shared" si="8"/>
        <v>4.3435017632407771E-2</v>
      </c>
      <c r="T33" s="16">
        <f t="shared" si="9"/>
        <v>15073.075646429557</v>
      </c>
      <c r="U33" s="16">
        <v>12666.150079999999</v>
      </c>
    </row>
    <row r="34" spans="1:22" x14ac:dyDescent="0.55000000000000004">
      <c r="A34" s="15">
        <v>2013</v>
      </c>
      <c r="B34" s="15">
        <v>12147</v>
      </c>
      <c r="C34" s="15">
        <v>572</v>
      </c>
      <c r="D34" s="15">
        <v>6.0000000000000001E-3</v>
      </c>
      <c r="E34" s="15">
        <v>6.8217846999999998E-2</v>
      </c>
      <c r="F34" s="15">
        <v>0.78269390500000002</v>
      </c>
      <c r="G34" s="15">
        <v>0.13844086899999999</v>
      </c>
      <c r="H34" s="15">
        <v>6.0000000000000001E-3</v>
      </c>
      <c r="I34" s="15">
        <v>3.2690325999999999E-2</v>
      </c>
      <c r="J34" s="15">
        <v>1.9004076700834722E-2</v>
      </c>
      <c r="K34" s="16">
        <f t="shared" si="0"/>
        <v>76.804655963423755</v>
      </c>
      <c r="L34" s="16">
        <f t="shared" si="1"/>
        <v>873.24137823341312</v>
      </c>
      <c r="M34" s="16">
        <f t="shared" si="2"/>
        <v>10019.089349698947</v>
      </c>
      <c r="N34" s="16">
        <f t="shared" si="3"/>
        <v>1772.1505524704028</v>
      </c>
      <c r="O34" s="16">
        <f t="shared" si="4"/>
        <v>76.804655963423755</v>
      </c>
      <c r="P34" s="16">
        <f t="shared" si="5"/>
        <v>16.033422200111833</v>
      </c>
      <c r="Q34" s="16">
        <f t="shared" si="6"/>
        <v>3.5193231837204499</v>
      </c>
      <c r="R34" s="16">
        <f t="shared" si="7"/>
        <v>0.14444064998126144</v>
      </c>
      <c r="S34" s="16">
        <f t="shared" si="8"/>
        <v>0</v>
      </c>
      <c r="T34" s="16">
        <f t="shared" si="9"/>
        <v>12741.285936366186</v>
      </c>
      <c r="U34" s="16">
        <v>12666.150079999999</v>
      </c>
      <c r="V34" s="16">
        <v>9925.9267</v>
      </c>
    </row>
    <row r="35" spans="1:22" x14ac:dyDescent="0.55000000000000004">
      <c r="A35" s="15">
        <v>2014</v>
      </c>
      <c r="B35" s="15">
        <v>5593</v>
      </c>
      <c r="C35" s="15">
        <v>771</v>
      </c>
      <c r="D35" s="15">
        <v>2.8406233999999999E-2</v>
      </c>
      <c r="E35" s="15">
        <v>0.20804075799999999</v>
      </c>
      <c r="F35" s="15">
        <v>0.51919213799999997</v>
      </c>
      <c r="G35" s="15">
        <v>0.244485065</v>
      </c>
      <c r="H35" s="15">
        <v>0</v>
      </c>
      <c r="I35" s="15">
        <v>2.5960151000000001E-2</v>
      </c>
      <c r="J35" s="15">
        <v>2.9930734382727951E-2</v>
      </c>
      <c r="K35" s="16">
        <f t="shared" si="0"/>
        <v>168.14308436832943</v>
      </c>
      <c r="L35" s="16">
        <f t="shared" si="1"/>
        <v>1231.44147599591</v>
      </c>
      <c r="M35" s="16">
        <f t="shared" si="2"/>
        <v>3073.2186274008491</v>
      </c>
      <c r="N35" s="16">
        <f t="shared" si="3"/>
        <v>1447.1637778908498</v>
      </c>
      <c r="O35" s="16">
        <f t="shared" si="4"/>
        <v>0</v>
      </c>
      <c r="P35" s="16">
        <f t="shared" si="5"/>
        <v>12.040788203778034</v>
      </c>
      <c r="Q35" s="16">
        <f t="shared" si="6"/>
        <v>10.143169437485636</v>
      </c>
      <c r="R35" s="16">
        <f t="shared" si="7"/>
        <v>0.97398941749828827</v>
      </c>
      <c r="S35" s="16">
        <f t="shared" si="8"/>
        <v>0</v>
      </c>
      <c r="T35" s="16">
        <f t="shared" si="9"/>
        <v>5751.8238812876089</v>
      </c>
      <c r="U35" s="16">
        <v>5816.8347400000002</v>
      </c>
      <c r="V35" s="16">
        <v>4769.4825799999999</v>
      </c>
    </row>
    <row r="36" spans="1:22" x14ac:dyDescent="0.55000000000000004">
      <c r="A36" s="15">
        <v>2015</v>
      </c>
      <c r="B36" s="15">
        <v>15320</v>
      </c>
      <c r="C36" s="15">
        <v>245</v>
      </c>
      <c r="D36" s="15">
        <v>1.0501470000000001E-2</v>
      </c>
      <c r="E36" s="15">
        <v>0.11441902</v>
      </c>
      <c r="F36" s="15">
        <v>0.70591393300000005</v>
      </c>
      <c r="G36" s="15">
        <v>0.16916557600000001</v>
      </c>
      <c r="H36" s="15">
        <v>0</v>
      </c>
      <c r="I36" s="15">
        <v>8.1114706999999994E-2</v>
      </c>
      <c r="J36" s="15">
        <v>5.775951303165603E-2</v>
      </c>
      <c r="K36" s="16">
        <f t="shared" si="0"/>
        <v>185.81715196596758</v>
      </c>
      <c r="L36" s="16">
        <f t="shared" si="1"/>
        <v>2024.5752668090356</v>
      </c>
      <c r="M36" s="16">
        <f t="shared" si="2"/>
        <v>12490.719543373914</v>
      </c>
      <c r="N36" s="16">
        <f t="shared" si="3"/>
        <v>2993.2824207470421</v>
      </c>
      <c r="O36" s="16">
        <f t="shared" si="4"/>
        <v>0</v>
      </c>
      <c r="P36" s="16">
        <f t="shared" si="5"/>
        <v>14.044352464561301</v>
      </c>
      <c r="Q36" s="16">
        <f t="shared" si="6"/>
        <v>2.2127867735378417</v>
      </c>
      <c r="R36" s="16">
        <f t="shared" si="7"/>
        <v>0.25767989314794715</v>
      </c>
      <c r="S36" s="16">
        <f t="shared" si="8"/>
        <v>0</v>
      </c>
      <c r="T36" s="16">
        <f t="shared" si="9"/>
        <v>17508.577230929994</v>
      </c>
      <c r="U36" s="16">
        <v>9601.7613000000001</v>
      </c>
      <c r="V36" s="16">
        <v>4022.0238300000001</v>
      </c>
    </row>
    <row r="37" spans="1:22" x14ac:dyDescent="0.55000000000000004">
      <c r="A37" s="15">
        <v>2016</v>
      </c>
      <c r="B37" s="15">
        <v>9573</v>
      </c>
      <c r="C37" s="15">
        <v>66</v>
      </c>
      <c r="D37" s="15">
        <v>4.4354838709677422E-2</v>
      </c>
      <c r="E37" s="15">
        <v>0.24193548387096775</v>
      </c>
      <c r="F37" s="15">
        <v>0.41532258064516131</v>
      </c>
      <c r="G37" s="15">
        <v>0.29838709677419356</v>
      </c>
      <c r="H37" s="15">
        <v>0</v>
      </c>
      <c r="I37" s="15">
        <v>6.5520249195712033E-2</v>
      </c>
      <c r="J37" s="15">
        <v>5.0291743146647569E-2</v>
      </c>
      <c r="K37" s="16">
        <f t="shared" si="0"/>
        <v>478.44162229801645</v>
      </c>
      <c r="L37" s="16">
        <f t="shared" si="1"/>
        <v>2609.6815761709986</v>
      </c>
      <c r="M37" s="16">
        <f t="shared" si="2"/>
        <v>4479.9533724268813</v>
      </c>
      <c r="N37" s="16">
        <f t="shared" si="3"/>
        <v>3218.6072772775651</v>
      </c>
      <c r="O37" s="16">
        <f t="shared" si="4"/>
        <v>0</v>
      </c>
      <c r="P37" s="16">
        <f t="shared" si="5"/>
        <v>8.3877617223211889</v>
      </c>
      <c r="Q37" s="16">
        <f t="shared" si="6"/>
        <v>2.20877725354458</v>
      </c>
      <c r="R37" s="16">
        <f t="shared" si="7"/>
        <v>0.3175948613306081</v>
      </c>
      <c r="S37" s="16">
        <f t="shared" si="8"/>
        <v>0</v>
      </c>
      <c r="T37" s="16">
        <f t="shared" si="9"/>
        <v>10308.242225875445</v>
      </c>
      <c r="U37" s="16">
        <v>9572.8816999999999</v>
      </c>
      <c r="V37" s="16">
        <v>7362.5623999999998</v>
      </c>
    </row>
    <row r="38" spans="1:22" x14ac:dyDescent="0.55000000000000004">
      <c r="A38" s="15">
        <v>2017</v>
      </c>
      <c r="B38" s="15">
        <v>10240</v>
      </c>
      <c r="D38" s="15">
        <v>3.7617554858934171E-2</v>
      </c>
      <c r="E38" s="15">
        <v>0.34482758620689657</v>
      </c>
      <c r="F38" s="15">
        <v>0.4952978056426332</v>
      </c>
      <c r="G38" s="15">
        <v>0.12225705329153605</v>
      </c>
      <c r="H38" s="15">
        <v>0</v>
      </c>
      <c r="I38" s="15">
        <v>7.308139586670015E-2</v>
      </c>
      <c r="J38" s="15">
        <v>5.0739694148936178E-2</v>
      </c>
      <c r="K38" s="16">
        <f t="shared" si="0"/>
        <v>437.78774464107863</v>
      </c>
      <c r="L38" s="16">
        <f t="shared" si="1"/>
        <v>4013.0543258765542</v>
      </c>
      <c r="M38" s="16">
        <f t="shared" si="2"/>
        <v>5764.2053044408685</v>
      </c>
      <c r="N38" s="16">
        <f t="shared" si="3"/>
        <v>1422.8101700835055</v>
      </c>
      <c r="O38" s="16">
        <f t="shared" si="4"/>
        <v>0</v>
      </c>
      <c r="P38" s="16">
        <f>L39/K38</f>
        <v>9.1499347912347524</v>
      </c>
      <c r="Q38" s="16">
        <f t="shared" si="6"/>
        <v>1.3916858860794119</v>
      </c>
      <c r="R38" s="16">
        <f t="shared" si="7"/>
        <v>0.22050719190171386</v>
      </c>
      <c r="S38" s="16">
        <f>O39/N38</f>
        <v>5.4141625983637601E-2</v>
      </c>
      <c r="T38" s="16">
        <f t="shared" si="9"/>
        <v>11200.069800400928</v>
      </c>
      <c r="U38" s="16">
        <v>9162.0130000000008</v>
      </c>
      <c r="V38" s="16">
        <v>7020.3125</v>
      </c>
    </row>
    <row r="39" spans="1:22" x14ac:dyDescent="0.55000000000000004">
      <c r="A39" s="15">
        <v>2018</v>
      </c>
      <c r="B39" s="15">
        <v>10353</v>
      </c>
      <c r="D39" s="15">
        <v>5.647840531561462E-2</v>
      </c>
      <c r="E39" s="15">
        <v>0.34551495016611294</v>
      </c>
      <c r="F39" s="15">
        <v>0.48172757475083056</v>
      </c>
      <c r="G39" s="15">
        <v>0.10963455149501661</v>
      </c>
      <c r="H39" s="15">
        <v>6.6445182724252493E-3</v>
      </c>
      <c r="I39" s="15">
        <v>0.06</v>
      </c>
      <c r="J39" s="15">
        <v>0.05</v>
      </c>
      <c r="K39" s="16">
        <f t="shared" si="0"/>
        <v>654.78267663220413</v>
      </c>
      <c r="L39" s="16">
        <f>($B39/((1-$I39)*(1-$J39)))*$E39</f>
        <v>4005.7293158676011</v>
      </c>
      <c r="M39" s="16">
        <f t="shared" si="2"/>
        <v>5584.911065392329</v>
      </c>
      <c r="N39" s="16">
        <f t="shared" si="3"/>
        <v>1271.0487252272196</v>
      </c>
      <c r="O39" s="16">
        <f t="shared" si="4"/>
        <v>77.033256074376951</v>
      </c>
      <c r="P39" s="16">
        <f>L40/K39</f>
        <v>1.1644595860997182</v>
      </c>
      <c r="Q39" s="16">
        <f>M40/L39</f>
        <v>1.0786180140474957</v>
      </c>
      <c r="R39" s="16">
        <f>N40/M39</f>
        <v>5.3781728010039241E-2</v>
      </c>
      <c r="S39" s="16">
        <f t="shared" si="8"/>
        <v>1.8177973336726549E-2</v>
      </c>
      <c r="T39" s="16">
        <f t="shared" si="9"/>
        <v>10938.722362561528</v>
      </c>
      <c r="U39" s="16">
        <v>12819.69873</v>
      </c>
      <c r="V39" s="16">
        <v>9693.86168</v>
      </c>
    </row>
    <row r="40" spans="1:22" x14ac:dyDescent="0.55000000000000004">
      <c r="A40" s="15">
        <v>2019</v>
      </c>
      <c r="B40" s="15">
        <v>5366</v>
      </c>
      <c r="D40" s="15">
        <v>7.1428571428571425E-2</v>
      </c>
      <c r="E40" s="15">
        <v>0.13095238095238096</v>
      </c>
      <c r="F40" s="15">
        <v>0.74206349206349209</v>
      </c>
      <c r="G40" s="15">
        <v>5.1587301587301584E-2</v>
      </c>
      <c r="H40" s="15">
        <v>3.968253968253968E-3</v>
      </c>
      <c r="I40" s="15">
        <v>0.04</v>
      </c>
      <c r="J40" s="15">
        <v>0.04</v>
      </c>
      <c r="K40" s="16">
        <f>($B40/((1-$I40)*(1-$J40)))*$D40</f>
        <v>415.89161706349205</v>
      </c>
      <c r="L40" s="16">
        <f t="shared" si="1"/>
        <v>762.46796461640213</v>
      </c>
      <c r="M40" s="16">
        <f t="shared" si="2"/>
        <v>4320.6517994929454</v>
      </c>
      <c r="N40" s="16">
        <f t="shared" si="3"/>
        <v>300.36616787918871</v>
      </c>
      <c r="O40" s="16">
        <f t="shared" si="4"/>
        <v>23.105089836860667</v>
      </c>
      <c r="P40" s="16">
        <f>L41/K40</f>
        <v>6.1183156154478961</v>
      </c>
      <c r="Q40" s="16">
        <f>M41/L40</f>
        <v>8.6944485061628001</v>
      </c>
      <c r="R40" s="16">
        <f>N41/M40</f>
        <v>7.7490628397172912E-2</v>
      </c>
      <c r="S40" s="16">
        <f t="shared" ref="S40" si="10">O41/N40</f>
        <v>0</v>
      </c>
      <c r="T40" s="16">
        <f>SUM(L40:O40)</f>
        <v>5406.5910218253966</v>
      </c>
      <c r="U40" s="16">
        <v>12911.82718</v>
      </c>
      <c r="V40" s="16">
        <v>9751.8238000000001</v>
      </c>
    </row>
    <row r="41" spans="1:22" x14ac:dyDescent="0.55000000000000004">
      <c r="A41" s="15">
        <v>2020</v>
      </c>
      <c r="B41" s="15">
        <v>3650</v>
      </c>
      <c r="D41" s="15">
        <v>5.9602649006622516E-2</v>
      </c>
      <c r="E41" s="15">
        <v>0.25165562913907286</v>
      </c>
      <c r="F41" s="15">
        <v>0.6556291390728477</v>
      </c>
      <c r="G41" s="15">
        <v>3.3112582781456956E-2</v>
      </c>
      <c r="H41" s="15">
        <v>0</v>
      </c>
      <c r="I41" s="15">
        <v>0.56109589041095886</v>
      </c>
      <c r="J41" s="15">
        <v>0.17753424657534247</v>
      </c>
      <c r="K41" s="16">
        <f>($B41/((1-$I41)*(1-$J41)))*$D41</f>
        <v>602.65804145055165</v>
      </c>
      <c r="L41" s="16">
        <f t="shared" si="1"/>
        <v>2544.5561750134402</v>
      </c>
      <c r="M41" s="16">
        <f t="shared" si="2"/>
        <v>6629.2384559560678</v>
      </c>
      <c r="N41" s="16">
        <f t="shared" si="3"/>
        <v>334.81002302808429</v>
      </c>
      <c r="O41" s="16">
        <f>($B41/((1-$I41)*(1-$J41)))*$H41</f>
        <v>0</v>
      </c>
    </row>
    <row r="42" spans="1:22" x14ac:dyDescent="0.55000000000000004">
      <c r="O42" s="16" t="s">
        <v>40</v>
      </c>
      <c r="P42" s="16">
        <f>MEDIAN(P2:P40)</f>
        <v>2.196374225673738</v>
      </c>
      <c r="Q42" s="16">
        <f t="shared" ref="Q42:S42" si="11">MEDIAN(Q2:Q40)</f>
        <v>2.3226533410659984</v>
      </c>
      <c r="R42" s="16">
        <f t="shared" si="11"/>
        <v>0.25311986738807962</v>
      </c>
      <c r="S42" s="16">
        <f t="shared" si="11"/>
        <v>3.1284735931080158E-2</v>
      </c>
    </row>
    <row r="43" spans="1:22" x14ac:dyDescent="0.55000000000000004">
      <c r="O43" s="16" t="s">
        <v>41</v>
      </c>
      <c r="P43" s="16">
        <f>P42*K41</f>
        <v>1323.6625891370068</v>
      </c>
      <c r="Q43" s="16">
        <f t="shared" ref="Q43:S43" si="12">Q42*L41</f>
        <v>5910.1219014250846</v>
      </c>
      <c r="R43" s="16">
        <f t="shared" si="12"/>
        <v>1677.9919588555576</v>
      </c>
      <c r="S43" s="16">
        <f t="shared" si="12"/>
        <v>10.474443157512484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opLeftCell="A10" zoomScale="80" zoomScaleNormal="80" workbookViewId="0">
      <selection sqref="A1:J1"/>
    </sheetView>
  </sheetViews>
  <sheetFormatPr defaultColWidth="8.89453125" defaultRowHeight="14.4" x14ac:dyDescent="0.55000000000000004"/>
  <cols>
    <col min="1" max="10" width="15.7890625" style="15" customWidth="1"/>
    <col min="11" max="16384" width="8.89453125" style="16"/>
  </cols>
  <sheetData>
    <row r="1" spans="1:10" x14ac:dyDescent="0.55000000000000004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</row>
    <row r="2" spans="1:10" x14ac:dyDescent="0.55000000000000004">
      <c r="A2" s="15">
        <v>1981</v>
      </c>
      <c r="B2" s="15">
        <v>9545</v>
      </c>
      <c r="C2" s="15">
        <v>176</v>
      </c>
      <c r="D2" s="17">
        <v>6.8956954000000001E-2</v>
      </c>
      <c r="E2" s="17">
        <v>0.26697019900000002</v>
      </c>
      <c r="F2" s="17">
        <v>0.25769867499999999</v>
      </c>
      <c r="G2" s="17">
        <v>0.35869205300000001</v>
      </c>
      <c r="H2" s="17">
        <v>4.7682119000000002E-2</v>
      </c>
      <c r="I2" s="17">
        <v>0.12017029999999999</v>
      </c>
      <c r="J2" s="17">
        <v>0.22032975899999999</v>
      </c>
    </row>
    <row r="3" spans="1:10" x14ac:dyDescent="0.55000000000000004">
      <c r="A3" s="15">
        <v>1982</v>
      </c>
      <c r="B3" s="15">
        <v>14208</v>
      </c>
      <c r="C3" s="15">
        <v>296</v>
      </c>
      <c r="D3" s="17">
        <v>0.26298531600000002</v>
      </c>
      <c r="E3" s="17">
        <v>0.17008031200000001</v>
      </c>
      <c r="F3" s="17">
        <v>0.50415815200000003</v>
      </c>
      <c r="G3" s="17">
        <v>5.2654089000000001E-2</v>
      </c>
      <c r="H3" s="17">
        <v>1.0122130999999999E-2</v>
      </c>
      <c r="I3" s="17">
        <v>0.12587092999999999</v>
      </c>
      <c r="J3" s="17">
        <v>0.171406274</v>
      </c>
    </row>
    <row r="4" spans="1:10" x14ac:dyDescent="0.55000000000000004">
      <c r="A4" s="15">
        <v>1983</v>
      </c>
      <c r="B4" s="15">
        <v>6941</v>
      </c>
      <c r="C4" s="15">
        <v>118</v>
      </c>
      <c r="D4" s="17">
        <v>7.1348815999999995E-2</v>
      </c>
      <c r="E4" s="17">
        <v>0.21069673999999999</v>
      </c>
      <c r="F4" s="17">
        <v>0.54935238900000005</v>
      </c>
      <c r="G4" s="17">
        <v>0.168602054</v>
      </c>
      <c r="H4" s="17">
        <v>0</v>
      </c>
      <c r="I4" s="17">
        <v>0.12493151299999999</v>
      </c>
      <c r="J4" s="17">
        <v>0.151267072</v>
      </c>
    </row>
    <row r="5" spans="1:10" x14ac:dyDescent="0.55000000000000004">
      <c r="A5" s="15">
        <v>1984</v>
      </c>
      <c r="B5" s="15">
        <v>5080</v>
      </c>
      <c r="C5" s="15">
        <v>109</v>
      </c>
      <c r="D5" s="17">
        <v>0.22246191200000001</v>
      </c>
      <c r="E5" s="17">
        <v>0.110422004</v>
      </c>
      <c r="F5" s="17">
        <v>0.61439935300000004</v>
      </c>
      <c r="G5" s="17">
        <v>4.9615748000000001E-2</v>
      </c>
      <c r="H5" s="17">
        <v>3.1009840000000002E-3</v>
      </c>
      <c r="I5" s="17">
        <v>6.7145395999999996E-2</v>
      </c>
      <c r="J5" s="17">
        <v>0.1107746</v>
      </c>
    </row>
    <row r="6" spans="1:10" x14ac:dyDescent="0.55000000000000004">
      <c r="A6" s="15">
        <v>1985</v>
      </c>
      <c r="B6" s="15">
        <v>17478</v>
      </c>
      <c r="C6" s="15">
        <v>474</v>
      </c>
      <c r="D6" s="17">
        <v>0.203588826</v>
      </c>
      <c r="E6" s="17">
        <v>0.163911903</v>
      </c>
      <c r="F6" s="17">
        <v>0.43311545000000001</v>
      </c>
      <c r="G6" s="17">
        <v>0.19938382099999999</v>
      </c>
      <c r="H6" s="17">
        <v>0</v>
      </c>
      <c r="I6" s="17">
        <v>5.9759073000000003E-2</v>
      </c>
      <c r="J6" s="17">
        <v>0.105734121</v>
      </c>
    </row>
    <row r="7" spans="1:10" x14ac:dyDescent="0.55000000000000004">
      <c r="A7" s="15">
        <v>1986</v>
      </c>
      <c r="B7" s="15">
        <v>25645</v>
      </c>
      <c r="C7" s="15">
        <v>1509</v>
      </c>
      <c r="D7" s="17">
        <v>0.23522188199999999</v>
      </c>
      <c r="E7" s="17">
        <v>0.44658207100000002</v>
      </c>
      <c r="F7" s="17">
        <v>0.27220630400000001</v>
      </c>
      <c r="G7" s="17">
        <v>4.1005514E-2</v>
      </c>
      <c r="H7" s="17">
        <v>4.9842289999999997E-3</v>
      </c>
      <c r="I7" s="17">
        <v>6.5713873000000006E-2</v>
      </c>
      <c r="J7" s="17">
        <v>0.115185468</v>
      </c>
    </row>
    <row r="8" spans="1:10" x14ac:dyDescent="0.55000000000000004">
      <c r="A8" s="15">
        <v>1987</v>
      </c>
      <c r="B8" s="15">
        <v>24330</v>
      </c>
      <c r="C8" s="15">
        <v>1863</v>
      </c>
      <c r="D8" s="17">
        <v>0.11034055399999999</v>
      </c>
      <c r="E8" s="17">
        <v>0.29484152699999999</v>
      </c>
      <c r="F8" s="17">
        <v>0.55663105700000004</v>
      </c>
      <c r="G8" s="17">
        <v>3.8186862000000002E-2</v>
      </c>
      <c r="H8" s="17">
        <v>0</v>
      </c>
      <c r="I8" s="17">
        <v>3.6998977000000002E-2</v>
      </c>
      <c r="J8" s="17">
        <v>0.13836082799999999</v>
      </c>
    </row>
    <row r="9" spans="1:10" x14ac:dyDescent="0.55000000000000004">
      <c r="A9" s="15">
        <v>1988</v>
      </c>
      <c r="B9" s="15">
        <v>42624</v>
      </c>
      <c r="C9" s="15">
        <v>1070</v>
      </c>
      <c r="D9" s="17">
        <v>5.9385001999999999E-2</v>
      </c>
      <c r="E9" s="17">
        <v>0.22818548999999999</v>
      </c>
      <c r="F9" s="17">
        <v>0.63646928800000002</v>
      </c>
      <c r="G9" s="17">
        <v>7.5960218999999995E-2</v>
      </c>
      <c r="H9" s="17">
        <v>0</v>
      </c>
      <c r="I9" s="17">
        <v>8.1598884999999996E-2</v>
      </c>
      <c r="J9" s="17">
        <v>0.15</v>
      </c>
    </row>
    <row r="10" spans="1:10" x14ac:dyDescent="0.55000000000000004">
      <c r="A10" s="15">
        <v>1989</v>
      </c>
      <c r="B10" s="15">
        <v>12526</v>
      </c>
      <c r="C10" s="15">
        <v>2021</v>
      </c>
      <c r="D10" s="17">
        <v>5.3389830999999999E-2</v>
      </c>
      <c r="E10" s="17">
        <v>0.117231638</v>
      </c>
      <c r="F10" s="17">
        <v>0.56264124299999996</v>
      </c>
      <c r="G10" s="17">
        <v>0.26673728800000002</v>
      </c>
      <c r="H10" s="17">
        <v>0</v>
      </c>
      <c r="I10" s="17">
        <v>0.115931834</v>
      </c>
      <c r="J10" s="17">
        <v>0.15</v>
      </c>
    </row>
    <row r="11" spans="1:10" x14ac:dyDescent="0.55000000000000004">
      <c r="A11" s="15">
        <v>1990</v>
      </c>
      <c r="B11" s="15">
        <v>7491</v>
      </c>
      <c r="C11" s="15">
        <v>730</v>
      </c>
      <c r="D11" s="17">
        <v>5.5173232000000003E-2</v>
      </c>
      <c r="E11" s="17">
        <v>9.8006645000000003E-2</v>
      </c>
      <c r="F11" s="17">
        <v>0.69767441900000005</v>
      </c>
      <c r="G11" s="17">
        <v>0.13146653999999999</v>
      </c>
      <c r="H11" s="17">
        <v>1.7679165E-2</v>
      </c>
      <c r="I11" s="17">
        <v>0.14756018200000001</v>
      </c>
      <c r="J11" s="17">
        <v>0.15</v>
      </c>
    </row>
    <row r="12" spans="1:10" x14ac:dyDescent="0.55000000000000004">
      <c r="A12" s="15">
        <v>1991</v>
      </c>
      <c r="B12" s="15">
        <v>3435</v>
      </c>
      <c r="C12" s="15">
        <v>402</v>
      </c>
      <c r="D12" s="17">
        <v>2.2055137999999998E-2</v>
      </c>
      <c r="E12" s="17">
        <v>0.16416040100000001</v>
      </c>
      <c r="F12" s="17">
        <v>0.49047618999999998</v>
      </c>
      <c r="G12" s="17">
        <v>0.32330827099999998</v>
      </c>
      <c r="H12" s="17">
        <v>0</v>
      </c>
      <c r="I12" s="17">
        <v>0.15777392400000001</v>
      </c>
      <c r="J12" s="17">
        <v>0.15</v>
      </c>
    </row>
    <row r="13" spans="1:10" x14ac:dyDescent="0.55000000000000004">
      <c r="A13" s="15">
        <v>1992</v>
      </c>
      <c r="B13" s="15">
        <v>1391</v>
      </c>
      <c r="C13" s="15">
        <v>190</v>
      </c>
      <c r="D13" s="17">
        <v>0.130327363</v>
      </c>
      <c r="E13" s="17">
        <v>5.9913527000000001E-2</v>
      </c>
      <c r="F13" s="17">
        <v>0.52810376800000003</v>
      </c>
      <c r="G13" s="17">
        <v>0.281655343</v>
      </c>
      <c r="H13" s="17">
        <v>0</v>
      </c>
      <c r="I13" s="17">
        <v>0.13031421600000001</v>
      </c>
      <c r="J13" s="17">
        <v>0.15</v>
      </c>
    </row>
    <row r="14" spans="1:10" x14ac:dyDescent="0.55000000000000004">
      <c r="A14" s="15">
        <v>1993</v>
      </c>
      <c r="B14" s="15">
        <v>6254</v>
      </c>
      <c r="C14" s="15">
        <v>674</v>
      </c>
      <c r="D14" s="17">
        <v>5.2233251000000001E-2</v>
      </c>
      <c r="E14" s="17">
        <v>0.17183622800000001</v>
      </c>
      <c r="F14" s="17">
        <v>0.50347394499999998</v>
      </c>
      <c r="G14" s="17">
        <v>0.26054590599999999</v>
      </c>
      <c r="H14" s="17">
        <v>1.191067E-2</v>
      </c>
      <c r="I14" s="17">
        <v>0.24400988000000001</v>
      </c>
      <c r="J14" s="17">
        <v>0.04</v>
      </c>
    </row>
    <row r="15" spans="1:10" x14ac:dyDescent="0.55000000000000004">
      <c r="A15" s="15">
        <v>1994</v>
      </c>
      <c r="B15" s="15">
        <v>4197</v>
      </c>
      <c r="C15" s="15">
        <v>410</v>
      </c>
      <c r="D15" s="15">
        <v>6.2653839999999997E-3</v>
      </c>
      <c r="E15" s="15">
        <v>7.2275676999999997E-2</v>
      </c>
      <c r="F15" s="15">
        <v>0.45759677799999998</v>
      </c>
      <c r="G15" s="15">
        <v>0.42358469500000001</v>
      </c>
      <c r="H15" s="15">
        <v>4.0277466999999997E-2</v>
      </c>
      <c r="I15" s="15">
        <v>0.109188069</v>
      </c>
      <c r="J15" s="15">
        <v>0.08</v>
      </c>
    </row>
    <row r="16" spans="1:10" x14ac:dyDescent="0.55000000000000004">
      <c r="A16" s="15">
        <v>1995</v>
      </c>
      <c r="B16" s="15">
        <v>18945</v>
      </c>
      <c r="C16" s="15">
        <v>2842</v>
      </c>
      <c r="D16" s="15">
        <v>0.110980961</v>
      </c>
      <c r="E16" s="15">
        <v>0.18393673999999999</v>
      </c>
      <c r="F16" s="15">
        <v>0.50457121500000002</v>
      </c>
      <c r="G16" s="15">
        <v>0.190814172</v>
      </c>
      <c r="H16" s="15">
        <v>9.6969120000000002E-3</v>
      </c>
      <c r="I16" s="15">
        <v>0.15137657900000001</v>
      </c>
      <c r="J16" s="15">
        <v>0.02</v>
      </c>
    </row>
    <row r="17" spans="1:10" x14ac:dyDescent="0.55000000000000004">
      <c r="A17" s="15">
        <v>1996</v>
      </c>
      <c r="B17" s="15">
        <v>9295</v>
      </c>
      <c r="C17" s="15">
        <v>1195</v>
      </c>
      <c r="D17" s="15">
        <v>0.110980961</v>
      </c>
      <c r="E17" s="15">
        <v>0.18393673999999999</v>
      </c>
      <c r="F17" s="15">
        <v>0.50457121500000002</v>
      </c>
      <c r="G17" s="15">
        <v>0.190814172</v>
      </c>
      <c r="H17" s="15">
        <v>9.6969120000000002E-3</v>
      </c>
      <c r="I17" s="15">
        <v>0.259009392</v>
      </c>
      <c r="J17" s="15">
        <v>0.15126707176424009</v>
      </c>
    </row>
    <row r="18" spans="1:10" x14ac:dyDescent="0.55000000000000004">
      <c r="A18" s="15">
        <v>1997</v>
      </c>
      <c r="B18" s="15">
        <v>9599</v>
      </c>
      <c r="C18" s="15">
        <v>1288</v>
      </c>
      <c r="D18" s="15">
        <v>0.110980961</v>
      </c>
      <c r="E18" s="15">
        <v>0.18393673999999999</v>
      </c>
      <c r="F18" s="15">
        <v>0.50457121500000002</v>
      </c>
      <c r="G18" s="15">
        <v>0.190814172</v>
      </c>
      <c r="H18" s="15">
        <v>9.6969120000000002E-3</v>
      </c>
      <c r="I18" s="15">
        <v>0.131821625</v>
      </c>
      <c r="J18" s="15">
        <v>0.11077460012938634</v>
      </c>
    </row>
    <row r="19" spans="1:10" x14ac:dyDescent="0.55000000000000004">
      <c r="A19" s="15">
        <v>1998</v>
      </c>
      <c r="B19" s="15">
        <v>3684</v>
      </c>
      <c r="C19" s="15">
        <v>491</v>
      </c>
      <c r="D19" s="15">
        <v>0.110980961</v>
      </c>
      <c r="E19" s="15">
        <v>0.18393673999999999</v>
      </c>
      <c r="F19" s="15">
        <v>0.50457121500000002</v>
      </c>
      <c r="G19" s="15">
        <v>0.190814172</v>
      </c>
      <c r="H19" s="15">
        <v>9.6969120000000002E-3</v>
      </c>
      <c r="I19" s="15">
        <v>0.19643164799999999</v>
      </c>
      <c r="J19" s="15">
        <v>0.10573412097578432</v>
      </c>
    </row>
    <row r="20" spans="1:10" x14ac:dyDescent="0.55000000000000004">
      <c r="A20" s="15">
        <v>1999</v>
      </c>
      <c r="B20" s="15">
        <v>5952</v>
      </c>
      <c r="C20" s="15">
        <v>601</v>
      </c>
      <c r="D20" s="15">
        <v>0.110980961</v>
      </c>
      <c r="E20" s="15">
        <v>0.18393673999999999</v>
      </c>
      <c r="F20" s="15">
        <v>0.50457121500000002</v>
      </c>
      <c r="G20" s="15">
        <v>0.190814172</v>
      </c>
      <c r="H20" s="15">
        <v>9.6969120000000002E-3</v>
      </c>
      <c r="I20" s="15">
        <v>0.147017124</v>
      </c>
      <c r="J20" s="15">
        <v>0.11518546759363085</v>
      </c>
    </row>
    <row r="21" spans="1:10" x14ac:dyDescent="0.55000000000000004">
      <c r="A21" s="15">
        <v>2000</v>
      </c>
      <c r="B21" s="15">
        <v>3443</v>
      </c>
      <c r="C21" s="15">
        <v>1073</v>
      </c>
      <c r="D21" s="15">
        <v>0.110980961</v>
      </c>
      <c r="E21" s="15">
        <v>0.18393673999999999</v>
      </c>
      <c r="F21" s="15">
        <v>0.50457121500000002</v>
      </c>
      <c r="G21" s="15">
        <v>0.190814172</v>
      </c>
      <c r="H21" s="15">
        <v>9.6969120000000002E-3</v>
      </c>
      <c r="I21" s="15">
        <v>0.13119758200000001</v>
      </c>
      <c r="J21" s="15">
        <v>0.13836082763786167</v>
      </c>
    </row>
    <row r="22" spans="1:10" x14ac:dyDescent="0.55000000000000004">
      <c r="A22" s="15">
        <v>2001</v>
      </c>
      <c r="B22" s="15">
        <v>9339</v>
      </c>
      <c r="C22" s="15">
        <v>957</v>
      </c>
      <c r="D22" s="15">
        <v>0.110980961</v>
      </c>
      <c r="E22" s="15">
        <v>0.18393673999999999</v>
      </c>
      <c r="F22" s="15">
        <v>0.50457121500000002</v>
      </c>
      <c r="G22" s="15">
        <v>0.190814172</v>
      </c>
      <c r="H22" s="15">
        <v>9.6969120000000002E-3</v>
      </c>
      <c r="I22" s="15">
        <v>8.9373416999999997E-2</v>
      </c>
      <c r="J22" s="15">
        <v>0.15</v>
      </c>
    </row>
    <row r="23" spans="1:10" x14ac:dyDescent="0.55000000000000004">
      <c r="A23" s="15">
        <v>2002</v>
      </c>
      <c r="B23" s="15">
        <v>6987</v>
      </c>
      <c r="C23" s="15">
        <v>1632</v>
      </c>
      <c r="D23" s="15">
        <v>0.110980961</v>
      </c>
      <c r="E23" s="15">
        <v>0.18393673999999999</v>
      </c>
      <c r="F23" s="15">
        <v>0.50457121500000002</v>
      </c>
      <c r="G23" s="15">
        <v>0.190814172</v>
      </c>
      <c r="H23" s="15">
        <v>9.6969120000000002E-3</v>
      </c>
      <c r="I23" s="15">
        <v>9.8559164000000005E-2</v>
      </c>
      <c r="J23" s="15">
        <v>0.15</v>
      </c>
    </row>
    <row r="24" spans="1:10" x14ac:dyDescent="0.55000000000000004">
      <c r="A24" s="15">
        <v>2003</v>
      </c>
      <c r="B24" s="15">
        <v>19270</v>
      </c>
      <c r="C24" s="15">
        <v>903</v>
      </c>
      <c r="D24" s="15">
        <v>0.110980961</v>
      </c>
      <c r="E24" s="15">
        <v>0.18393673999999999</v>
      </c>
      <c r="F24" s="15">
        <v>0.50457121500000002</v>
      </c>
      <c r="G24" s="15">
        <v>0.190814172</v>
      </c>
      <c r="H24" s="15">
        <v>9.6969120000000002E-3</v>
      </c>
      <c r="I24" s="15">
        <v>0.18532780500000001</v>
      </c>
      <c r="J24" s="15">
        <v>0.15</v>
      </c>
    </row>
    <row r="25" spans="1:10" x14ac:dyDescent="0.55000000000000004">
      <c r="A25" s="15">
        <v>2004</v>
      </c>
      <c r="B25" s="15">
        <v>13255</v>
      </c>
      <c r="C25" s="15">
        <v>1040</v>
      </c>
      <c r="D25" s="15">
        <v>0.110980961</v>
      </c>
      <c r="E25" s="15">
        <v>0.18393673999999999</v>
      </c>
      <c r="F25" s="15">
        <v>0.50457121500000002</v>
      </c>
      <c r="G25" s="15">
        <v>0.190814172</v>
      </c>
      <c r="H25" s="15">
        <v>9.6969120000000002E-3</v>
      </c>
      <c r="I25" s="15">
        <v>8.9727872E-2</v>
      </c>
      <c r="J25" s="15">
        <v>0.15</v>
      </c>
    </row>
    <row r="26" spans="1:10" x14ac:dyDescent="0.55000000000000004">
      <c r="A26" s="15">
        <v>2005</v>
      </c>
      <c r="B26" s="15">
        <v>5803</v>
      </c>
      <c r="C26" s="15">
        <v>491</v>
      </c>
      <c r="D26" s="15">
        <v>0.110980961</v>
      </c>
      <c r="E26" s="15">
        <v>0.18393673999999999</v>
      </c>
      <c r="F26" s="15">
        <v>0.50457121500000002</v>
      </c>
      <c r="G26" s="15">
        <v>0.190814172</v>
      </c>
      <c r="H26" s="15">
        <v>9.6969120000000002E-3</v>
      </c>
      <c r="I26" s="15">
        <v>0.20371972799999999</v>
      </c>
      <c r="J26" s="15">
        <v>0.15</v>
      </c>
    </row>
    <row r="27" spans="1:10" x14ac:dyDescent="0.55000000000000004">
      <c r="A27" s="15">
        <v>2006</v>
      </c>
      <c r="B27" s="15">
        <v>4763</v>
      </c>
      <c r="C27" s="15">
        <v>278</v>
      </c>
      <c r="D27" s="15">
        <v>0.110980961</v>
      </c>
      <c r="E27" s="15">
        <v>0.18393673999999999</v>
      </c>
      <c r="F27" s="15">
        <v>0.50457121500000002</v>
      </c>
      <c r="G27" s="15">
        <v>0.190814172</v>
      </c>
      <c r="H27" s="15">
        <v>9.6969120000000002E-3</v>
      </c>
      <c r="I27" s="15">
        <v>0.135423192</v>
      </c>
      <c r="J27" s="15">
        <v>0.04</v>
      </c>
    </row>
    <row r="28" spans="1:10" x14ac:dyDescent="0.55000000000000004">
      <c r="A28" s="15">
        <v>2007</v>
      </c>
      <c r="B28" s="15">
        <v>3465</v>
      </c>
      <c r="C28" s="15">
        <v>1695</v>
      </c>
      <c r="D28" s="15">
        <v>0.110980961</v>
      </c>
      <c r="E28" s="15">
        <v>0.18393673999999999</v>
      </c>
      <c r="F28" s="15">
        <v>0.50457121500000002</v>
      </c>
      <c r="G28" s="15">
        <v>0.190814172</v>
      </c>
      <c r="H28" s="15">
        <v>9.6969120000000002E-3</v>
      </c>
      <c r="I28" s="15">
        <v>0.10208885600000001</v>
      </c>
      <c r="J28" s="15">
        <v>0.08</v>
      </c>
    </row>
    <row r="29" spans="1:10" x14ac:dyDescent="0.55000000000000004">
      <c r="A29" s="15">
        <v>2008</v>
      </c>
      <c r="B29" s="15">
        <v>3970</v>
      </c>
      <c r="C29" s="15">
        <v>1458</v>
      </c>
      <c r="D29" s="15">
        <v>0.110980961</v>
      </c>
      <c r="E29" s="15">
        <v>0.18393673999999999</v>
      </c>
      <c r="F29" s="15">
        <v>0.50457121500000002</v>
      </c>
      <c r="G29" s="15">
        <v>0.190814172</v>
      </c>
      <c r="H29" s="15">
        <v>9.6969120000000002E-3</v>
      </c>
      <c r="I29" s="15">
        <v>9.8565299999999996E-4</v>
      </c>
      <c r="J29" s="15">
        <v>6.5541561712846343E-3</v>
      </c>
    </row>
    <row r="30" spans="1:10" x14ac:dyDescent="0.55000000000000004">
      <c r="A30" s="15">
        <v>2009</v>
      </c>
      <c r="B30" s="15">
        <v>5234</v>
      </c>
      <c r="C30" s="15">
        <v>666</v>
      </c>
      <c r="D30" s="15">
        <v>0.110980961</v>
      </c>
      <c r="E30" s="15">
        <v>0.18393673999999999</v>
      </c>
      <c r="F30" s="15">
        <v>0.50457121500000002</v>
      </c>
      <c r="G30" s="15">
        <v>0.190814172</v>
      </c>
      <c r="H30" s="15">
        <v>9.6969120000000002E-3</v>
      </c>
      <c r="I30" s="15">
        <v>1.1006976999999999E-2</v>
      </c>
      <c r="J30" s="15">
        <v>1.6574729987034154E-3</v>
      </c>
    </row>
    <row r="31" spans="1:10" x14ac:dyDescent="0.55000000000000004">
      <c r="A31" s="15">
        <v>2010</v>
      </c>
      <c r="B31" s="15">
        <v>9556</v>
      </c>
      <c r="C31" s="15">
        <v>925</v>
      </c>
      <c r="D31" s="15">
        <v>1.3226563E-2</v>
      </c>
      <c r="E31" s="15">
        <v>0.18812193999999999</v>
      </c>
      <c r="F31" s="15">
        <v>0.73750507700000001</v>
      </c>
      <c r="G31" s="15">
        <v>6.1146420999999999E-2</v>
      </c>
      <c r="H31" s="15">
        <v>0</v>
      </c>
      <c r="I31" s="15">
        <v>5.9942993E-2</v>
      </c>
      <c r="J31" s="15">
        <v>2.2137176343957423E-2</v>
      </c>
    </row>
    <row r="32" spans="1:10" x14ac:dyDescent="0.55000000000000004">
      <c r="A32" s="15">
        <v>2011</v>
      </c>
      <c r="B32" s="15">
        <v>9940</v>
      </c>
      <c r="C32" s="15">
        <v>390</v>
      </c>
      <c r="D32" s="15">
        <v>2.8112965E-2</v>
      </c>
      <c r="E32" s="15">
        <v>0.23204150600000001</v>
      </c>
      <c r="F32" s="15">
        <v>0.53486139499999996</v>
      </c>
      <c r="G32" s="15">
        <v>0.19369551500000001</v>
      </c>
      <c r="H32" s="15">
        <v>5.3861789999999996E-3</v>
      </c>
      <c r="I32" s="15">
        <v>4.0681837999999998E-2</v>
      </c>
      <c r="J32" s="15">
        <v>1.7454728370221329E-2</v>
      </c>
    </row>
    <row r="33" spans="1:10" x14ac:dyDescent="0.55000000000000004">
      <c r="A33" s="15">
        <v>2012</v>
      </c>
      <c r="B33" s="15">
        <v>14400</v>
      </c>
      <c r="C33" s="15">
        <v>819</v>
      </c>
      <c r="D33" s="15">
        <v>8.0354669999999993E-3</v>
      </c>
      <c r="E33" s="15">
        <v>0.25550391099999997</v>
      </c>
      <c r="F33" s="15">
        <v>0.62019692400000004</v>
      </c>
      <c r="G33" s="15">
        <v>0.116384364</v>
      </c>
      <c r="H33" s="15">
        <v>0</v>
      </c>
      <c r="I33" s="15">
        <v>4.3183391000000002E-2</v>
      </c>
      <c r="J33" s="15">
        <v>9.4397909507445577E-3</v>
      </c>
    </row>
    <row r="34" spans="1:10" x14ac:dyDescent="0.55000000000000004">
      <c r="A34" s="15">
        <v>2013</v>
      </c>
      <c r="B34" s="15">
        <v>12147</v>
      </c>
      <c r="C34" s="15">
        <v>572</v>
      </c>
      <c r="D34" s="15">
        <v>6.0000000000000001E-3</v>
      </c>
      <c r="E34" s="15">
        <v>6.8217846999999998E-2</v>
      </c>
      <c r="F34" s="15">
        <v>0.78269390500000002</v>
      </c>
      <c r="G34" s="15">
        <v>0.13844086899999999</v>
      </c>
      <c r="H34" s="15">
        <v>6.0000000000000001E-3</v>
      </c>
      <c r="I34" s="15">
        <v>3.2690325999999999E-2</v>
      </c>
      <c r="J34" s="15">
        <v>1.9004076700834722E-2</v>
      </c>
    </row>
    <row r="35" spans="1:10" x14ac:dyDescent="0.55000000000000004">
      <c r="A35" s="15">
        <v>2014</v>
      </c>
      <c r="B35" s="15">
        <v>5593</v>
      </c>
      <c r="C35" s="15">
        <v>771</v>
      </c>
      <c r="D35" s="15">
        <v>2.8406233999999999E-2</v>
      </c>
      <c r="E35" s="15">
        <v>0.20804075799999999</v>
      </c>
      <c r="F35" s="15">
        <v>0.51919213799999997</v>
      </c>
      <c r="G35" s="15">
        <v>0.244485065</v>
      </c>
      <c r="H35" s="15">
        <v>0</v>
      </c>
      <c r="I35" s="15">
        <v>2.5960151000000001E-2</v>
      </c>
      <c r="J35" s="15">
        <v>2.9930734382727951E-2</v>
      </c>
    </row>
    <row r="36" spans="1:10" x14ac:dyDescent="0.55000000000000004">
      <c r="A36" s="15">
        <v>2015</v>
      </c>
      <c r="B36" s="15">
        <v>15320</v>
      </c>
      <c r="C36" s="15">
        <v>245</v>
      </c>
      <c r="D36" s="15">
        <v>1.0501470000000001E-2</v>
      </c>
      <c r="E36" s="15">
        <v>0.11441902</v>
      </c>
      <c r="F36" s="15">
        <v>0.70591393300000005</v>
      </c>
      <c r="G36" s="15">
        <v>0.16916557600000001</v>
      </c>
      <c r="H36" s="15">
        <v>0</v>
      </c>
      <c r="I36" s="15">
        <v>8.1114706999999994E-2</v>
      </c>
      <c r="J36" s="15">
        <v>5.775951303165603E-2</v>
      </c>
    </row>
    <row r="37" spans="1:10" x14ac:dyDescent="0.55000000000000004">
      <c r="A37" s="15">
        <v>2016</v>
      </c>
      <c r="B37" s="15">
        <v>9573</v>
      </c>
      <c r="C37" s="15">
        <v>66</v>
      </c>
      <c r="D37" s="15">
        <v>4.4354838709677422E-2</v>
      </c>
      <c r="E37" s="15">
        <v>0.24193548387096775</v>
      </c>
      <c r="F37" s="15">
        <v>0.41532258064516131</v>
      </c>
      <c r="G37" s="15">
        <v>0.29838709677419356</v>
      </c>
      <c r="H37" s="15">
        <v>0</v>
      </c>
      <c r="I37" s="15">
        <v>6.5520249195712033E-2</v>
      </c>
      <c r="J37" s="15">
        <v>5.0291743146647569E-2</v>
      </c>
    </row>
    <row r="38" spans="1:10" x14ac:dyDescent="0.55000000000000004">
      <c r="A38" s="15">
        <v>2017</v>
      </c>
      <c r="B38" s="15">
        <v>10240</v>
      </c>
      <c r="D38" s="15">
        <v>3.7617554858934171E-2</v>
      </c>
      <c r="E38" s="15">
        <v>0.34482758620689657</v>
      </c>
      <c r="F38" s="15">
        <v>0.4952978056426332</v>
      </c>
      <c r="G38" s="15">
        <v>0.12225705329153605</v>
      </c>
      <c r="H38" s="15">
        <v>0</v>
      </c>
      <c r="I38" s="15">
        <v>7.308139586670015E-2</v>
      </c>
      <c r="J38" s="15">
        <v>5.0739694148936178E-2</v>
      </c>
    </row>
    <row r="39" spans="1:10" x14ac:dyDescent="0.55000000000000004">
      <c r="A39" s="15">
        <v>2018</v>
      </c>
      <c r="B39" s="15">
        <v>10353</v>
      </c>
      <c r="D39" s="15">
        <v>5.647840531561462E-2</v>
      </c>
      <c r="E39" s="15">
        <v>0.34551495016611294</v>
      </c>
      <c r="F39" s="15">
        <v>0.48172757475083056</v>
      </c>
      <c r="G39" s="15">
        <v>0.10963455149501661</v>
      </c>
      <c r="H39" s="15">
        <v>6.6445182724252493E-3</v>
      </c>
      <c r="I39" s="15">
        <v>0.06</v>
      </c>
      <c r="J39" s="15">
        <v>0.05</v>
      </c>
    </row>
    <row r="40" spans="1:10" x14ac:dyDescent="0.55000000000000004">
      <c r="A40" s="15">
        <v>2019</v>
      </c>
      <c r="B40" s="15">
        <v>5366</v>
      </c>
      <c r="D40" s="15">
        <v>7.1428571428571425E-2</v>
      </c>
      <c r="E40" s="15">
        <v>0.13095238095238096</v>
      </c>
      <c r="F40" s="15">
        <v>0.74206349206349209</v>
      </c>
      <c r="G40" s="15">
        <v>5.1587301587301584E-2</v>
      </c>
      <c r="H40" s="15">
        <v>3.968253968253968E-3</v>
      </c>
      <c r="I40" s="15">
        <v>0.04</v>
      </c>
      <c r="J40" s="15">
        <v>0.04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N_Age_Harv</vt:lpstr>
      <vt:lpstr>RogueChSData1</vt:lpstr>
      <vt:lpstr>RogueChSDataManip</vt:lpstr>
      <vt:lpstr>N_Age_HarvManip</vt:lpstr>
      <vt:lpstr>RogueChSDataTest2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Falcy</dc:creator>
  <cp:lastModifiedBy>Adam J Storch</cp:lastModifiedBy>
  <dcterms:created xsi:type="dcterms:W3CDTF">2018-02-07T18:44:28Z</dcterms:created>
  <dcterms:modified xsi:type="dcterms:W3CDTF">2021-01-22T22:20:37Z</dcterms:modified>
</cp:coreProperties>
</file>