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2023 Forecast\Data\"/>
    </mc:Choice>
  </mc:AlternateContent>
  <xr:revisionPtr revIDLastSave="0" documentId="13_ncr:1_{9E1A47D7-721A-4CE3-8025-CEC6CC2C8126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Orig" sheetId="1" r:id="rId1"/>
    <sheet name="WillChSRet" sheetId="4" r:id="rId2"/>
    <sheet name="ClackChSRet" sheetId="7" r:id="rId3"/>
    <sheet name="OceanHR" sheetId="5" r:id="rId4"/>
    <sheet name="SmoltRel" sheetId="6" r:id="rId5"/>
  </sheets>
  <definedNames>
    <definedName name="__123Graph_AMAIN" localSheetId="2" hidden="1">ClackChSRet!#REF!</definedName>
    <definedName name="__123Graph_AMAIN" localSheetId="3" hidden="1">OceanHR!#REF!</definedName>
    <definedName name="__123Graph_AMAIN" localSheetId="0" hidden="1">Orig!#REF!</definedName>
    <definedName name="__123Graph_AMAIN" localSheetId="4" hidden="1">SmoltRel!#REF!</definedName>
    <definedName name="__123Graph_AMAIN" localSheetId="1" hidden="1">WillChSRet!#REF!</definedName>
    <definedName name="__123Graph_AWISPRE1" localSheetId="2" hidden="1">ClackChSRet!#REF!</definedName>
    <definedName name="__123Graph_AWISPRE1" localSheetId="3" hidden="1">OceanHR!#REF!</definedName>
    <definedName name="__123Graph_AWISPRE1" localSheetId="0" hidden="1">Orig!#REF!</definedName>
    <definedName name="__123Graph_AWISPRE1" localSheetId="4" hidden="1">SmoltRel!#REF!</definedName>
    <definedName name="__123Graph_AWISPRE1" localSheetId="1" hidden="1">WillChSRet!#REF!</definedName>
    <definedName name="__123Graph_AWISPRE2" localSheetId="2" hidden="1">ClackChSRet!#REF!</definedName>
    <definedName name="__123Graph_AWISPRE2" localSheetId="3" hidden="1">OceanHR!#REF!</definedName>
    <definedName name="__123Graph_AWISPRE2" localSheetId="0" hidden="1">Orig!#REF!</definedName>
    <definedName name="__123Graph_AWISPRE2" localSheetId="4" hidden="1">SmoltRel!#REF!</definedName>
    <definedName name="__123Graph_AWISPRE2" localSheetId="1" hidden="1">WillChSRet!#REF!</definedName>
    <definedName name="__123Graph_AWISPRE3" localSheetId="2" hidden="1">ClackChSRet!#REF!</definedName>
    <definedName name="__123Graph_AWISPRE3" localSheetId="3" hidden="1">OceanHR!#REF!</definedName>
    <definedName name="__123Graph_AWISPRE3" localSheetId="0" hidden="1">Orig!#REF!</definedName>
    <definedName name="__123Graph_AWISPRE3" localSheetId="4" hidden="1">SmoltRel!#REF!</definedName>
    <definedName name="__123Graph_AWISPRE3" localSheetId="1" hidden="1">WillChSRet!#REF!</definedName>
    <definedName name="__123Graph_BWISPRE2" localSheetId="2" hidden="1">ClackChSRet!#REF!</definedName>
    <definedName name="__123Graph_BWISPRE2" localSheetId="3" hidden="1">OceanHR!#REF!</definedName>
    <definedName name="__123Graph_BWISPRE2" localSheetId="0" hidden="1">Orig!#REF!</definedName>
    <definedName name="__123Graph_BWISPRE2" localSheetId="4" hidden="1">SmoltRel!#REF!</definedName>
    <definedName name="__123Graph_BWISPRE2" localSheetId="1" hidden="1">WillChSRet!#REF!</definedName>
    <definedName name="__123Graph_BWISPRE3" localSheetId="2" hidden="1">ClackChSRet!#REF!</definedName>
    <definedName name="__123Graph_BWISPRE3" localSheetId="3" hidden="1">OceanHR!#REF!</definedName>
    <definedName name="__123Graph_BWISPRE3" localSheetId="0" hidden="1">Orig!#REF!</definedName>
    <definedName name="__123Graph_BWISPRE3" localSheetId="4" hidden="1">SmoltRel!#REF!</definedName>
    <definedName name="__123Graph_BWISPRE3" localSheetId="1" hidden="1">WillChSRet!#REF!</definedName>
    <definedName name="__123Graph_LBL_BWISPRE2" localSheetId="2" hidden="1">ClackChSRet!#REF!</definedName>
    <definedName name="__123Graph_LBL_BWISPRE2" localSheetId="3" hidden="1">OceanHR!#REF!</definedName>
    <definedName name="__123Graph_LBL_BWISPRE2" localSheetId="0" hidden="1">Orig!#REF!</definedName>
    <definedName name="__123Graph_LBL_BWISPRE2" localSheetId="4" hidden="1">SmoltRel!#REF!</definedName>
    <definedName name="__123Graph_LBL_BWISPRE2" localSheetId="1" hidden="1">WillChSRet!#REF!</definedName>
    <definedName name="__123Graph_LBL_BWISPRE3" localSheetId="2" hidden="1">ClackChSRet!#REF!</definedName>
    <definedName name="__123Graph_LBL_BWISPRE3" localSheetId="3" hidden="1">OceanHR!#REF!</definedName>
    <definedName name="__123Graph_LBL_BWISPRE3" localSheetId="0" hidden="1">Orig!#REF!</definedName>
    <definedName name="__123Graph_LBL_BWISPRE3" localSheetId="4" hidden="1">SmoltRel!#REF!</definedName>
    <definedName name="__123Graph_LBL_BWISPRE3" localSheetId="1" hidden="1">WillChSRet!#REF!</definedName>
    <definedName name="__123Graph_XMAIN" localSheetId="2" hidden="1">ClackChSRet!#REF!</definedName>
    <definedName name="__123Graph_XMAIN" localSheetId="3" hidden="1">OceanHR!#REF!</definedName>
    <definedName name="__123Graph_XMAIN" localSheetId="0" hidden="1">Orig!#REF!</definedName>
    <definedName name="__123Graph_XMAIN" localSheetId="4" hidden="1">SmoltRel!#REF!</definedName>
    <definedName name="__123Graph_XMAIN" localSheetId="1" hidden="1">WillChSRet!#REF!</definedName>
    <definedName name="__123Graph_XWISPRE1" localSheetId="2" hidden="1">ClackChSRet!#REF!</definedName>
    <definedName name="__123Graph_XWISPRE1" localSheetId="3" hidden="1">OceanHR!#REF!</definedName>
    <definedName name="__123Graph_XWISPRE1" localSheetId="0" hidden="1">Orig!#REF!</definedName>
    <definedName name="__123Graph_XWISPRE1" localSheetId="4" hidden="1">SmoltRel!#REF!</definedName>
    <definedName name="__123Graph_XWISPRE1" localSheetId="1" hidden="1">WillChSRet!#REF!</definedName>
    <definedName name="__123Graph_XWISPRE2" localSheetId="2" hidden="1">ClackChSRet!#REF!</definedName>
    <definedName name="__123Graph_XWISPRE2" localSheetId="3" hidden="1">OceanHR!#REF!</definedName>
    <definedName name="__123Graph_XWISPRE2" localSheetId="0" hidden="1">Orig!#REF!</definedName>
    <definedName name="__123Graph_XWISPRE2" localSheetId="4" hidden="1">SmoltRel!#REF!</definedName>
    <definedName name="__123Graph_XWISPRE2" localSheetId="1" hidden="1">WillChSRet!#REF!</definedName>
    <definedName name="__123Graph_XWISPRE3" localSheetId="2" hidden="1">ClackChSRet!#REF!</definedName>
    <definedName name="__123Graph_XWISPRE3" localSheetId="3" hidden="1">OceanHR!#REF!</definedName>
    <definedName name="__123Graph_XWISPRE3" localSheetId="0" hidden="1">Orig!#REF!</definedName>
    <definedName name="__123Graph_XWISPRE3" localSheetId="4" hidden="1">SmoltRel!#REF!</definedName>
    <definedName name="__123Graph_XWISPRE3" localSheetId="1" hidden="1">WillChSRet!#REF!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4" l="1"/>
  <c r="O29" i="4"/>
  <c r="P29" i="4"/>
  <c r="F5" i="7"/>
  <c r="F4" i="7"/>
  <c r="F3" i="7"/>
  <c r="F2" i="7"/>
  <c r="F52" i="7"/>
  <c r="I52" i="4" l="1"/>
  <c r="I51" i="4"/>
  <c r="F51" i="7" l="1"/>
  <c r="F50" i="7"/>
  <c r="P50" i="4" l="1"/>
  <c r="P49" i="4"/>
  <c r="O50" i="4"/>
  <c r="O49" i="4"/>
  <c r="N49" i="4"/>
  <c r="N48" i="4"/>
  <c r="F49" i="7"/>
  <c r="I50" i="4" l="1"/>
  <c r="I49" i="4"/>
  <c r="I48" i="4"/>
  <c r="F48" i="7" l="1"/>
  <c r="P48" i="4" l="1"/>
  <c r="O48" i="4"/>
  <c r="N47" i="4"/>
  <c r="N46" i="4"/>
  <c r="O47" i="4"/>
  <c r="F47" i="7" l="1"/>
  <c r="P47" i="4" l="1"/>
  <c r="N45" i="4"/>
  <c r="O46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2" i="4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P46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7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Whisler</author>
    <author>RCP Beamesderfer</author>
    <author>Chris Kern</author>
    <author>ODFW Employee</author>
  </authors>
  <commentList>
    <comment ref="L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updated HRs from 1975 through 2013 return year (fishery year) provided by Ethan Clemons Jan 2016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RCP Beamesderfer:</t>
        </r>
        <r>
          <rPr>
            <sz val="8"/>
            <color indexed="81"/>
            <rFont val="Tahoma"/>
            <family val="2"/>
          </rPr>
          <t xml:space="preserve">
predicted for that year based on whichever prediction method was choosen</t>
        </r>
      </text>
    </comment>
    <comment ref="J9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Big Sheets</t>
        </r>
      </text>
    </comment>
    <comment ref="K9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mini jack falls count</t>
        </r>
      </text>
    </comment>
    <comment ref="L11" authorId="3" shapeId="0" xr:uid="{00000000-0006-0000-0000-000005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Avg 1975-1984</t>
        </r>
      </text>
    </comment>
    <comment ref="M11" authorId="3" shapeId="0" xr:uid="{00000000-0006-0000-0000-000006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Avg 1975-1984</t>
        </r>
      </text>
    </comment>
    <comment ref="N11" authorId="3" shapeId="0" xr:uid="{00000000-0006-0000-0000-000007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Avg 1975-1984</t>
        </r>
      </text>
    </comment>
    <comment ref="O11" authorId="3" shapeId="0" xr:uid="{00000000-0006-0000-0000-000008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Avg 1975-1984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tc={9E1F48BD-401C-40C4-A217-784790D3A454}</author>
    <author>tc={DCCC2A68-21FB-4A15-8268-16052223C1D3}</author>
    <author>tc={852B9BCF-29E7-47A8-945F-C5CC79ECD081}</author>
    <author>tc={0BABFC13-0E7D-4E3E-9CEB-8B35C0E39E78}</author>
    <author>tc={07D37466-8BA5-4D79-9D78-B36D84A064CF}</author>
  </authors>
  <commentList>
    <comment ref="Q1" authorId="0" shapeId="0" xr:uid="{9E1F48BD-401C-40C4-A217-784790D3A4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annual stoplight chart update</t>
      </text>
    </comment>
    <comment ref="R1" authorId="1" shapeId="0" xr:uid="{DCCC2A68-21FB-4A15-8268-16052223C1D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annual stoplight chart update</t>
      </text>
    </comment>
    <comment ref="S1" authorId="2" shapeId="0" xr:uid="{852B9BCF-29E7-47A8-945F-C5CC79ECD08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
Reply:
    May-Aug</t>
      </text>
    </comment>
    <comment ref="U1" authorId="3" shapeId="0" xr:uid="{0BABFC13-0E7D-4E3E-9CEB-8B35C0E39E7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</t>
      </text>
    </comment>
    <comment ref="V1" authorId="4" shapeId="0" xr:uid="{07D37466-8BA5-4D79-9D78-B36D84A064C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</t>
      </text>
    </comment>
  </commentList>
</comments>
</file>

<file path=xl/sharedStrings.xml><?xml version="1.0" encoding="utf-8"?>
<sst xmlns="http://schemas.openxmlformats.org/spreadsheetml/2006/main" count="162" uniqueCount="110">
  <si>
    <t xml:space="preserve"> Database used to Develop Regressions that Predict the Number of Willamette Spring Chinook entering the Columbia River.</t>
  </si>
  <si>
    <t>WILLAMETTE SPRING CHINOOK RETURNS</t>
  </si>
  <si>
    <t>(to River Mouths and Counting Facilities)</t>
  </si>
  <si>
    <t>SMOLT RELEASE DATA</t>
  </si>
  <si>
    <t>UPWELLING INDEX</t>
  </si>
  <si>
    <t>MONTHLY SEA SURFACE TEMPERATURE</t>
  </si>
  <si>
    <t>Col R Mouth</t>
  </si>
  <si>
    <t>Age 4 Will</t>
  </si>
  <si>
    <t>Age 3</t>
  </si>
  <si>
    <t>Willamette</t>
  </si>
  <si>
    <t>ocean harv rate</t>
  </si>
  <si>
    <t>Average Size</t>
  </si>
  <si>
    <t>(as measured at Neah Bay, Washington) 48 degree site</t>
  </si>
  <si>
    <t>(as Measured at Mardsen Square 157/4)</t>
  </si>
  <si>
    <t>Brood</t>
  </si>
  <si>
    <t>Actual</t>
  </si>
  <si>
    <t>Pred</t>
  </si>
  <si>
    <t>Age 4 Col</t>
  </si>
  <si>
    <t>Mean</t>
  </si>
  <si>
    <t>% &gt;</t>
  </si>
  <si>
    <t>Col</t>
  </si>
  <si>
    <t>Falls Count</t>
  </si>
  <si>
    <t>age</t>
  </si>
  <si>
    <t>Fall Releases</t>
  </si>
  <si>
    <t>Spring Releases</t>
  </si>
  <si>
    <t>Total Releases</t>
  </si>
  <si>
    <t xml:space="preserve"> (Nos/lbs)</t>
  </si>
  <si>
    <t>Age 3 Fish</t>
  </si>
  <si>
    <t>Age 4 Fish</t>
  </si>
  <si>
    <t>Age 5 Fish</t>
  </si>
  <si>
    <t>Age 4 AVG</t>
  </si>
  <si>
    <t xml:space="preserve"> Age 4 Fish</t>
  </si>
  <si>
    <t>Year</t>
  </si>
  <si>
    <t>Age 5</t>
  </si>
  <si>
    <t>Total</t>
  </si>
  <si>
    <t>&lt;81cm</t>
  </si>
  <si>
    <t>Age 4</t>
  </si>
  <si>
    <t>Length</t>
  </si>
  <si>
    <t>81cm</t>
  </si>
  <si>
    <t>Age 2</t>
  </si>
  <si>
    <t>Pounds</t>
  </si>
  <si>
    <t>Percent</t>
  </si>
  <si>
    <t>Numbers</t>
  </si>
  <si>
    <t>Fall</t>
  </si>
  <si>
    <t>Spring</t>
  </si>
  <si>
    <t>obs</t>
  </si>
  <si>
    <t>Apr</t>
  </si>
  <si>
    <t>May</t>
  </si>
  <si>
    <t>Jun</t>
  </si>
  <si>
    <t>Jul</t>
  </si>
  <si>
    <t>Aug</t>
  </si>
  <si>
    <t>Sep</t>
  </si>
  <si>
    <t>Aug, Sep</t>
  </si>
  <si>
    <t xml:space="preserve"> Age 5 and Age 4 SPRING CHINOOK RETURNS - Number of fish Entering the Columbia River.</t>
  </si>
  <si>
    <t xml:space="preserve"> Age 4 COLUMBIA SPRING CHINOOK RETURNS :</t>
  </si>
  <si>
    <t xml:space="preserve">          - Number of 4's less than 81 cm in length = Total number of 4's x (percent 4's less than 81 cm in length / 100).</t>
  </si>
  <si>
    <t xml:space="preserve">          - Mean length of 4's and percent 4's less than 81cm in length are determined from data collected in the Willamette River Sport Sampling Program.</t>
  </si>
  <si>
    <t xml:space="preserve"> Age 3 WILLAMETTE FALLS COUNTS :</t>
  </si>
  <si>
    <t xml:space="preserve">          - For 1969-85 broods, Willamette Falls count = actual count / 0.59.</t>
  </si>
  <si>
    <t xml:space="preserve">          - for 1986-Present broods, Willamette Falls count = actual count.</t>
  </si>
  <si>
    <t>Age 3 Columbia River Returns</t>
  </si>
  <si>
    <t xml:space="preserve">          - For 1969-85 broods, adjusted to reflect corrected Willamette Falls count</t>
  </si>
  <si>
    <t xml:space="preserve"> PERCENT RELEASES DURING SPRING OR FALL = [(smolts released in the fall or spring) / (total smolt releases)] x 100.</t>
  </si>
  <si>
    <t xml:space="preserve"> NA - data is not available.</t>
  </si>
  <si>
    <t>Yellow needs updating</t>
  </si>
  <si>
    <t>BrdYr</t>
  </si>
  <si>
    <t>Age5Col</t>
  </si>
  <si>
    <t>Age4Col</t>
  </si>
  <si>
    <t>Age4WillMeanLgth</t>
  </si>
  <si>
    <t>Age3Col</t>
  </si>
  <si>
    <t>Age3Will</t>
  </si>
  <si>
    <t>Age2Will</t>
  </si>
  <si>
    <t>Age3OHR</t>
  </si>
  <si>
    <t>Age4OHR</t>
  </si>
  <si>
    <t>Age5OHR</t>
  </si>
  <si>
    <t>Age6OHR</t>
  </si>
  <si>
    <t>FallSmoltLbs</t>
  </si>
  <si>
    <t>FallSmoltNum</t>
  </si>
  <si>
    <t>FallSmoltPropLbs</t>
  </si>
  <si>
    <t>FallSmoltPropNum</t>
  </si>
  <si>
    <t>SprSmoltLbs</t>
  </si>
  <si>
    <t>SprSmoltPropLbs</t>
  </si>
  <si>
    <t>SprSmoltNum</t>
  </si>
  <si>
    <t>SprSmoltPropNum</t>
  </si>
  <si>
    <t>TotRelLbs</t>
  </si>
  <si>
    <t>TotRelNum</t>
  </si>
  <si>
    <t>MeanSzFall</t>
  </si>
  <si>
    <t>MeanSzSpr</t>
  </si>
  <si>
    <t>MeanSzTot</t>
  </si>
  <si>
    <t>NOAARanks</t>
  </si>
  <si>
    <t>Age4WillPropGr81</t>
  </si>
  <si>
    <t>Age6Col</t>
  </si>
  <si>
    <t>Age6Col5YRatioPred</t>
  </si>
  <si>
    <t>Age5Col3YRatioPred</t>
  </si>
  <si>
    <t>Age5Col5YRatioPred</t>
  </si>
  <si>
    <t>Age3Clack</t>
  </si>
  <si>
    <t>Age4Clack</t>
  </si>
  <si>
    <t>Age5Clack</t>
  </si>
  <si>
    <t>Age6Clack</t>
  </si>
  <si>
    <t>ClackTotal</t>
  </si>
  <si>
    <t>Ichthy</t>
  </si>
  <si>
    <t>PC1</t>
  </si>
  <si>
    <t>MigYr</t>
  </si>
  <si>
    <t>spPDO</t>
  </si>
  <si>
    <t>UPWAprMay</t>
  </si>
  <si>
    <t>spTrans</t>
  </si>
  <si>
    <t>muNOAARanks</t>
  </si>
  <si>
    <t>copeRich</t>
  </si>
  <si>
    <t>sum23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</si>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</sst>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"/>
    <numFmt numFmtId="166" formatCode="0.0_)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Continuous"/>
    </xf>
    <xf numFmtId="0" fontId="0" fillId="0" borderId="0" xfId="0" applyFill="1"/>
    <xf numFmtId="0" fontId="0" fillId="0" borderId="0" xfId="0" applyFill="1" applyBorder="1"/>
    <xf numFmtId="0" fontId="0" fillId="0" borderId="9" xfId="0" applyBorder="1" applyAlignment="1">
      <alignment horizontal="centerContinuous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8" xfId="0" applyBorder="1"/>
    <xf numFmtId="0" fontId="0" fillId="0" borderId="15" xfId="0" applyBorder="1"/>
    <xf numFmtId="1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0" fillId="2" borderId="7" xfId="0" applyFill="1" applyBorder="1"/>
    <xf numFmtId="164" fontId="2" fillId="0" borderId="7" xfId="0" applyNumberFormat="1" applyFont="1" applyBorder="1"/>
    <xf numFmtId="164" fontId="2" fillId="0" borderId="0" xfId="0" applyNumberFormat="1" applyFont="1" applyBorder="1"/>
    <xf numFmtId="164" fontId="2" fillId="0" borderId="8" xfId="0" applyNumberFormat="1" applyFont="1" applyBorder="1"/>
    <xf numFmtId="0" fontId="0" fillId="0" borderId="7" xfId="0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1" fontId="0" fillId="0" borderId="7" xfId="0" applyNumberFormat="1" applyFill="1" applyBorder="1"/>
    <xf numFmtId="2" fontId="0" fillId="0" borderId="7" xfId="0" applyNumberFormat="1" applyFill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" fontId="0" fillId="0" borderId="0" xfId="0" applyNumberFormat="1" applyFill="1" applyBorder="1"/>
    <xf numFmtId="1" fontId="0" fillId="0" borderId="7" xfId="0" applyNumberFormat="1" applyBorder="1"/>
    <xf numFmtId="1" fontId="0" fillId="0" borderId="0" xfId="0" applyNumberFormat="1" applyBorder="1"/>
    <xf numFmtId="0" fontId="1" fillId="0" borderId="8" xfId="0" applyFont="1" applyBorder="1"/>
    <xf numFmtId="0" fontId="0" fillId="0" borderId="0" xfId="0" applyAlignment="1"/>
    <xf numFmtId="11" fontId="0" fillId="0" borderId="0" xfId="0" applyNumberForma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2" fontId="0" fillId="0" borderId="0" xfId="0" applyNumberFormat="1" applyAlignment="1"/>
    <xf numFmtId="1" fontId="0" fillId="0" borderId="7" xfId="0" applyNumberFormat="1" applyBorder="1" applyAlignment="1"/>
    <xf numFmtId="1" fontId="0" fillId="0" borderId="0" xfId="0" applyNumberFormat="1" applyBorder="1" applyAlignment="1"/>
    <xf numFmtId="0" fontId="1" fillId="0" borderId="7" xfId="1" applyBorder="1"/>
    <xf numFmtId="0" fontId="1" fillId="0" borderId="0" xfId="1" applyBorder="1"/>
    <xf numFmtId="0" fontId="1" fillId="0" borderId="8" xfId="1" applyBorder="1"/>
    <xf numFmtId="0" fontId="0" fillId="0" borderId="0" xfId="0" applyFill="1" applyAlignment="1"/>
    <xf numFmtId="0" fontId="0" fillId="0" borderId="7" xfId="0" applyFill="1" applyBorder="1" applyAlignment="1"/>
    <xf numFmtId="0" fontId="0" fillId="0" borderId="8" xfId="0" applyFill="1" applyBorder="1"/>
    <xf numFmtId="1" fontId="0" fillId="0" borderId="7" xfId="0" applyNumberForma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 applyFill="1"/>
    <xf numFmtId="3" fontId="0" fillId="0" borderId="0" xfId="0" applyNumberFormat="1" applyFill="1"/>
    <xf numFmtId="0" fontId="0" fillId="0" borderId="11" xfId="0" applyFill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9" xfId="0" applyBorder="1"/>
    <xf numFmtId="0" fontId="0" fillId="0" borderId="16" xfId="0" applyBorder="1"/>
    <xf numFmtId="1" fontId="0" fillId="0" borderId="0" xfId="0" applyNumberFormat="1" applyFont="1" applyFill="1"/>
    <xf numFmtId="0" fontId="0" fillId="0" borderId="0" xfId="0" applyFont="1" applyFill="1"/>
    <xf numFmtId="0" fontId="0" fillId="3" borderId="0" xfId="0" applyFill="1"/>
    <xf numFmtId="0" fontId="0" fillId="0" borderId="0" xfId="0" applyFill="1" applyAlignment="1">
      <alignment horizontal="left"/>
    </xf>
    <xf numFmtId="3" fontId="0" fillId="3" borderId="0" xfId="0" applyNumberFormat="1" applyFill="1"/>
    <xf numFmtId="164" fontId="2" fillId="0" borderId="7" xfId="0" applyNumberFormat="1" applyFont="1" applyFill="1" applyBorder="1"/>
    <xf numFmtId="164" fontId="2" fillId="0" borderId="0" xfId="0" applyNumberFormat="1" applyFont="1" applyFill="1" applyBorder="1"/>
    <xf numFmtId="164" fontId="2" fillId="0" borderId="8" xfId="0" applyNumberFormat="1" applyFont="1" applyFill="1" applyBorder="1"/>
    <xf numFmtId="0" fontId="0" fillId="3" borderId="0" xfId="0" applyFill="1" applyBorder="1"/>
    <xf numFmtId="0" fontId="0" fillId="4" borderId="0" xfId="0" applyFill="1"/>
    <xf numFmtId="165" fontId="0" fillId="0" borderId="0" xfId="0" applyNumberFormat="1" applyProtection="1"/>
    <xf numFmtId="166" fontId="0" fillId="0" borderId="0" xfId="0" applyNumberFormat="1" applyProtection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 applyProtection="1">
      <alignment horizontal="left"/>
    </xf>
    <xf numFmtId="164" fontId="0" fillId="0" borderId="0" xfId="0" applyNumberFormat="1" applyFont="1" applyFill="1" applyBorder="1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166" fontId="0" fillId="0" borderId="0" xfId="0" applyNumberFormat="1" applyFill="1" applyBorder="1" applyAlignment="1" applyProtection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3" fontId="0" fillId="6" borderId="0" xfId="0" applyNumberForma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Normal_Data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CH Adam J * ODFW" id="{30F35EFE-C95C-4B22-9DC9-D55659DD0260}" userId="S::Adam.J.Storch@odfw.oregon.gov::d2b987a1-39a4-4b0f-aaac-781e2a729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1-12-08T19:56:53.48" personId="{30F35EFE-C95C-4B22-9DC9-D55659DD0260}" id="{9E1F48BD-401C-40C4-A217-784790D3A454}">
    <text>Data from annual stoplight chart update</text>
  </threadedComment>
  <threadedComment ref="R1" dT="2021-12-08T19:56:53.48" personId="{30F35EFE-C95C-4B22-9DC9-D55659DD0260}" id="{DCCC2A68-21FB-4A15-8268-16052223C1D3}">
    <text>Data from annual stoplight chart update</text>
  </threadedComment>
  <threadedComment ref="S1" dT="2021-12-08T19:55:54.16" personId="{30F35EFE-C95C-4B22-9DC9-D55659DD0260}" id="{852B9BCF-29E7-47A8-945F-C5CC79ECD081}">
    <text>Data from:  https://www.ncei.noaa.gov/pub/data/cmb/ersst/v5/index/ersst.v5.pdo.dat</text>
  </threadedComment>
  <threadedComment ref="S1" dT="2022-11-29T17:15:53.40" personId="{30F35EFE-C95C-4B22-9DC9-D55659DD0260}" id="{234F2474-AC5A-4DAC-B549-EBB2CCEB7519}" parentId="{852B9BCF-29E7-47A8-945F-C5CC79ECD081}">
    <text>May-Aug</text>
  </threadedComment>
  <threadedComment ref="U1" dT="2021-12-08T19:55:54.16" personId="{30F35EFE-C95C-4B22-9DC9-D55659DD0260}" id="{0BABFC13-0E7D-4E3E-9CEB-8B35C0E39E78}">
    <text>Data from:  https://www.ncei.noaa.gov/pub/data/cmb/ersst/v5/index/ersst.v5.pdo.dat</text>
  </threadedComment>
  <threadedComment ref="V1" dT="2021-12-08T19:55:54.16" personId="{30F35EFE-C95C-4B22-9DC9-D55659DD0260}" id="{07D37466-8BA5-4D79-9D78-B36D84A064CF}">
    <text>Data from:  https://www.ncei.noaa.gov/pub/data/cmb/ersst/v5/index/ersst.v5.pdo.dat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2:BK217"/>
  <sheetViews>
    <sheetView showGridLines="0" zoomScaleNormal="100" workbookViewId="0">
      <pane xSplit="2" ySplit="9" topLeftCell="U10" activePane="bottomRight" state="frozen"/>
      <selection pane="topRight" activeCell="C1" sqref="C1"/>
      <selection pane="bottomLeft" activeCell="A10" sqref="A10"/>
      <selection pane="bottomRight" activeCell="BD33" sqref="BD33:BG33"/>
    </sheetView>
  </sheetViews>
  <sheetFormatPr defaultColWidth="6.71875" defaultRowHeight="12.3" x14ac:dyDescent="0.4"/>
  <cols>
    <col min="1" max="1" width="5.83203125" style="1" customWidth="1"/>
    <col min="2" max="2" width="6" customWidth="1"/>
    <col min="3" max="3" width="7.83203125" customWidth="1"/>
    <col min="4" max="4" width="6" customWidth="1"/>
    <col min="5" max="6" width="6.71875" customWidth="1"/>
    <col min="7" max="7" width="6.5546875" customWidth="1"/>
    <col min="8" max="8" width="6" customWidth="1"/>
    <col min="9" max="9" width="7" customWidth="1"/>
    <col min="10" max="10" width="5.83203125" customWidth="1"/>
    <col min="11" max="15" width="6" customWidth="1"/>
    <col min="16" max="17" width="7.5546875" bestFit="1" customWidth="1"/>
    <col min="18" max="18" width="8.5546875" bestFit="1" customWidth="1"/>
    <col min="19" max="21" width="7.5546875" bestFit="1" customWidth="1"/>
    <col min="22" max="22" width="8.5546875" bestFit="1" customWidth="1"/>
    <col min="23" max="24" width="7.5546875" bestFit="1" customWidth="1"/>
    <col min="25" max="25" width="8.5546875" bestFit="1" customWidth="1"/>
    <col min="26" max="26" width="5.5546875" customWidth="1"/>
    <col min="27" max="27" width="6.27734375" customWidth="1"/>
    <col min="28" max="28" width="5.5546875" customWidth="1"/>
    <col min="29" max="35" width="5.83203125" customWidth="1"/>
    <col min="36" max="36" width="3.71875" customWidth="1"/>
    <col min="37" max="41" width="5.1640625" customWidth="1"/>
    <col min="42" max="42" width="3.71875" customWidth="1"/>
    <col min="43" max="47" width="5.1640625" customWidth="1"/>
    <col min="48" max="48" width="11.71875" customWidth="1"/>
    <col min="49" max="60" width="6" customWidth="1"/>
  </cols>
  <sheetData>
    <row r="2" spans="1:63" x14ac:dyDescent="0.4">
      <c r="AC2" t="s">
        <v>0</v>
      </c>
    </row>
    <row r="4" spans="1:63" x14ac:dyDescent="0.4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63" ht="12.6" thickBot="1" x14ac:dyDescent="0.45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 t="s">
        <v>3</v>
      </c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  <c r="AJ5" s="3" t="s">
        <v>4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W5" s="2" t="s">
        <v>5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3" x14ac:dyDescent="0.4">
      <c r="B6" s="105" t="s">
        <v>6</v>
      </c>
      <c r="C6" s="106"/>
      <c r="D6" s="106"/>
      <c r="E6" s="106"/>
      <c r="F6" s="106"/>
      <c r="G6" s="106"/>
      <c r="H6" s="106"/>
      <c r="I6" s="106"/>
      <c r="J6" s="5"/>
      <c r="K6" s="6"/>
      <c r="L6" s="5"/>
      <c r="M6" s="7"/>
      <c r="N6" s="7"/>
      <c r="O6" s="6"/>
      <c r="P6" s="3"/>
      <c r="Q6" s="3"/>
      <c r="R6" s="3"/>
      <c r="S6" s="3"/>
      <c r="T6" s="3"/>
      <c r="U6" s="3"/>
      <c r="V6" s="3"/>
      <c r="W6" s="3"/>
      <c r="X6" s="3"/>
      <c r="Y6" s="3"/>
      <c r="Z6" s="5"/>
      <c r="AA6" s="7"/>
      <c r="AB6" s="6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3" x14ac:dyDescent="0.4">
      <c r="B7" s="8"/>
      <c r="C7" s="9"/>
      <c r="D7" s="9"/>
      <c r="E7" s="9"/>
      <c r="F7" s="9"/>
      <c r="G7" s="106" t="s">
        <v>7</v>
      </c>
      <c r="H7" s="106"/>
      <c r="I7" s="10" t="s">
        <v>8</v>
      </c>
      <c r="J7" s="11" t="s">
        <v>9</v>
      </c>
      <c r="K7" s="12"/>
      <c r="L7" s="108" t="s">
        <v>10</v>
      </c>
      <c r="M7" s="109"/>
      <c r="N7" s="109"/>
      <c r="O7" s="110"/>
      <c r="Z7" s="108" t="s">
        <v>11</v>
      </c>
      <c r="AA7" s="109"/>
      <c r="AB7" s="110"/>
      <c r="AJ7" s="3" t="s">
        <v>12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9"/>
      <c r="AW7" s="3" t="s">
        <v>13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13"/>
      <c r="BJ7" s="14"/>
      <c r="BK7" s="13"/>
    </row>
    <row r="8" spans="1:63" x14ac:dyDescent="0.4">
      <c r="A8" s="1" t="s">
        <v>14</v>
      </c>
      <c r="B8" s="8" t="s">
        <v>15</v>
      </c>
      <c r="C8" s="9" t="s">
        <v>16</v>
      </c>
      <c r="D8" s="15" t="s">
        <v>17</v>
      </c>
      <c r="E8" s="15"/>
      <c r="F8" s="3" t="s">
        <v>16</v>
      </c>
      <c r="G8" s="9" t="s">
        <v>18</v>
      </c>
      <c r="H8" s="9" t="s">
        <v>19</v>
      </c>
      <c r="I8" s="10" t="s">
        <v>20</v>
      </c>
      <c r="J8" s="16" t="s">
        <v>21</v>
      </c>
      <c r="K8" s="17"/>
      <c r="L8" s="18" t="s">
        <v>22</v>
      </c>
      <c r="M8" s="10" t="s">
        <v>22</v>
      </c>
      <c r="N8" s="10" t="s">
        <v>22</v>
      </c>
      <c r="O8" s="19" t="s">
        <v>22</v>
      </c>
      <c r="P8" s="105" t="s">
        <v>23</v>
      </c>
      <c r="Q8" s="106"/>
      <c r="R8" s="106"/>
      <c r="S8" s="107"/>
      <c r="T8" s="105" t="s">
        <v>24</v>
      </c>
      <c r="U8" s="106"/>
      <c r="V8" s="106"/>
      <c r="W8" s="107"/>
      <c r="X8" s="105" t="s">
        <v>25</v>
      </c>
      <c r="Y8" s="106"/>
      <c r="Z8" s="111" t="s">
        <v>26</v>
      </c>
      <c r="AA8" s="112"/>
      <c r="AB8" s="113"/>
      <c r="AC8" s="20"/>
      <c r="AD8" s="105" t="s">
        <v>27</v>
      </c>
      <c r="AE8" s="106"/>
      <c r="AF8" s="106"/>
      <c r="AG8" s="106"/>
      <c r="AH8" s="106"/>
      <c r="AI8" s="107"/>
      <c r="AJ8" s="105" t="s">
        <v>28</v>
      </c>
      <c r="AK8" s="106"/>
      <c r="AL8" s="106"/>
      <c r="AM8" s="106"/>
      <c r="AN8" s="106"/>
      <c r="AO8" s="107"/>
      <c r="AP8" s="105" t="s">
        <v>29</v>
      </c>
      <c r="AQ8" s="106"/>
      <c r="AR8" s="106"/>
      <c r="AS8" s="106"/>
      <c r="AT8" s="106"/>
      <c r="AU8" s="107"/>
      <c r="AV8" s="21" t="s">
        <v>30</v>
      </c>
      <c r="AW8" s="105" t="s">
        <v>31</v>
      </c>
      <c r="AX8" s="106"/>
      <c r="AY8" s="106"/>
      <c r="AZ8" s="106"/>
      <c r="BA8" s="106"/>
      <c r="BB8" s="107"/>
      <c r="BC8" s="105" t="s">
        <v>29</v>
      </c>
      <c r="BD8" s="106"/>
      <c r="BE8" s="106"/>
      <c r="BF8" s="106"/>
      <c r="BG8" s="106"/>
      <c r="BH8" s="107"/>
      <c r="BI8" s="13"/>
      <c r="BJ8" s="13"/>
      <c r="BK8" s="13"/>
    </row>
    <row r="9" spans="1:63" x14ac:dyDescent="0.4">
      <c r="A9" s="1" t="s">
        <v>32</v>
      </c>
      <c r="B9" s="22" t="s">
        <v>33</v>
      </c>
      <c r="C9" s="23" t="s">
        <v>33</v>
      </c>
      <c r="D9" s="23" t="s">
        <v>34</v>
      </c>
      <c r="E9" s="23" t="s">
        <v>35</v>
      </c>
      <c r="F9" s="23" t="s">
        <v>36</v>
      </c>
      <c r="G9" s="23" t="s">
        <v>37</v>
      </c>
      <c r="H9" s="23" t="s">
        <v>38</v>
      </c>
      <c r="I9" s="23" t="s">
        <v>34</v>
      </c>
      <c r="J9" s="22" t="s">
        <v>8</v>
      </c>
      <c r="K9" s="24" t="s">
        <v>39</v>
      </c>
      <c r="L9" s="18">
        <v>3</v>
      </c>
      <c r="M9" s="10">
        <v>4</v>
      </c>
      <c r="N9" s="10">
        <v>5</v>
      </c>
      <c r="O9" s="19">
        <v>6</v>
      </c>
      <c r="P9" s="18" t="s">
        <v>40</v>
      </c>
      <c r="Q9" s="10" t="s">
        <v>41</v>
      </c>
      <c r="R9" s="10" t="s">
        <v>42</v>
      </c>
      <c r="S9" s="19" t="s">
        <v>41</v>
      </c>
      <c r="T9" s="18" t="s">
        <v>40</v>
      </c>
      <c r="U9" s="10" t="s">
        <v>41</v>
      </c>
      <c r="V9" s="10" t="s">
        <v>42</v>
      </c>
      <c r="W9" s="19" t="s">
        <v>41</v>
      </c>
      <c r="X9" s="18" t="s">
        <v>40</v>
      </c>
      <c r="Y9" s="10" t="s">
        <v>42</v>
      </c>
      <c r="Z9" s="18" t="s">
        <v>43</v>
      </c>
      <c r="AA9" s="10" t="s">
        <v>44</v>
      </c>
      <c r="AB9" s="19" t="s">
        <v>34</v>
      </c>
      <c r="AC9" s="25" t="s">
        <v>45</v>
      </c>
      <c r="AD9" s="26" t="s">
        <v>46</v>
      </c>
      <c r="AE9" s="27" t="s">
        <v>47</v>
      </c>
      <c r="AF9" s="27" t="s">
        <v>48</v>
      </c>
      <c r="AG9" s="27" t="s">
        <v>49</v>
      </c>
      <c r="AH9" s="27" t="s">
        <v>50</v>
      </c>
      <c r="AI9" s="28" t="s">
        <v>51</v>
      </c>
      <c r="AJ9" s="26" t="s">
        <v>46</v>
      </c>
      <c r="AK9" s="27" t="s">
        <v>47</v>
      </c>
      <c r="AL9" s="27" t="s">
        <v>48</v>
      </c>
      <c r="AM9" s="27" t="s">
        <v>49</v>
      </c>
      <c r="AN9" s="27" t="s">
        <v>50</v>
      </c>
      <c r="AO9" s="28" t="s">
        <v>51</v>
      </c>
      <c r="AP9" s="26" t="s">
        <v>46</v>
      </c>
      <c r="AQ9" s="27" t="s">
        <v>47</v>
      </c>
      <c r="AR9" s="27" t="s">
        <v>48</v>
      </c>
      <c r="AS9" s="27" t="s">
        <v>49</v>
      </c>
      <c r="AT9" s="27" t="s">
        <v>50</v>
      </c>
      <c r="AU9" s="28" t="s">
        <v>51</v>
      </c>
      <c r="AV9" s="29" t="s">
        <v>52</v>
      </c>
      <c r="AW9" s="18" t="s">
        <v>46</v>
      </c>
      <c r="AX9" s="10" t="s">
        <v>47</v>
      </c>
      <c r="AY9" s="10" t="s">
        <v>48</v>
      </c>
      <c r="AZ9" s="10" t="s">
        <v>49</v>
      </c>
      <c r="BA9" s="10" t="s">
        <v>50</v>
      </c>
      <c r="BB9" s="19" t="s">
        <v>51</v>
      </c>
      <c r="BC9" s="18" t="s">
        <v>46</v>
      </c>
      <c r="BD9" s="10" t="s">
        <v>47</v>
      </c>
      <c r="BE9" s="10" t="s">
        <v>48</v>
      </c>
      <c r="BF9" s="10" t="s">
        <v>49</v>
      </c>
      <c r="BG9" s="10" t="s">
        <v>50</v>
      </c>
      <c r="BH9" s="19" t="s">
        <v>51</v>
      </c>
      <c r="BI9" s="13"/>
      <c r="BJ9" s="13"/>
      <c r="BK9" s="13"/>
    </row>
    <row r="10" spans="1:63" x14ac:dyDescent="0.4">
      <c r="J10" s="8"/>
      <c r="K10" s="30"/>
      <c r="L10" s="8"/>
      <c r="M10" s="9"/>
      <c r="N10" s="9"/>
      <c r="O10" s="30"/>
      <c r="P10" s="8"/>
      <c r="Q10" s="9"/>
      <c r="R10" s="9"/>
      <c r="S10" s="30"/>
      <c r="T10" s="8"/>
      <c r="U10" s="9"/>
      <c r="V10" s="9"/>
      <c r="W10" s="30"/>
      <c r="X10" s="8"/>
      <c r="Y10" s="9"/>
      <c r="Z10" s="8"/>
      <c r="AA10" s="9"/>
      <c r="AB10" s="30"/>
      <c r="AC10" s="31"/>
      <c r="AD10" s="8"/>
      <c r="AE10" s="9"/>
      <c r="AF10" s="9"/>
      <c r="AG10" s="9"/>
      <c r="AH10" s="9"/>
      <c r="AI10" s="30"/>
      <c r="AJ10" s="8"/>
      <c r="AK10" s="9"/>
      <c r="AL10" s="9"/>
      <c r="AM10" s="9"/>
      <c r="AN10" s="9"/>
      <c r="AO10" s="30"/>
      <c r="AP10" s="8"/>
      <c r="AQ10" s="9"/>
      <c r="AR10" s="9"/>
      <c r="AS10" s="9"/>
      <c r="AT10" s="9"/>
      <c r="AU10" s="30"/>
      <c r="AV10" s="31"/>
      <c r="AW10" s="8"/>
      <c r="AX10" s="9"/>
      <c r="AY10" s="9"/>
      <c r="AZ10" s="9"/>
      <c r="BA10" s="9"/>
      <c r="BB10" s="30"/>
      <c r="BC10" s="8"/>
      <c r="BD10" s="9"/>
      <c r="BE10" s="9"/>
      <c r="BF10" s="9"/>
      <c r="BG10" s="9"/>
      <c r="BH10" s="30"/>
      <c r="BI10" s="13"/>
      <c r="BJ10" s="13"/>
      <c r="BK10" s="13"/>
    </row>
    <row r="11" spans="1:63" x14ac:dyDescent="0.4">
      <c r="A11" s="1">
        <v>1969</v>
      </c>
      <c r="B11" s="32">
        <v>46724</v>
      </c>
      <c r="D11" s="33">
        <v>28674</v>
      </c>
      <c r="E11">
        <v>26417</v>
      </c>
      <c r="G11" s="34">
        <v>73.17</v>
      </c>
      <c r="H11" s="34">
        <v>7.87</v>
      </c>
      <c r="I11" s="35">
        <v>2242</v>
      </c>
      <c r="J11" s="36">
        <v>1381</v>
      </c>
      <c r="K11" s="30">
        <v>4113</v>
      </c>
      <c r="L11" s="37">
        <v>5.9137022000000004E-2</v>
      </c>
      <c r="M11" s="38">
        <v>0.12160529199999999</v>
      </c>
      <c r="N11" s="38">
        <v>3.3004457399999999E-2</v>
      </c>
      <c r="O11" s="39">
        <v>3.7775318600000002E-3</v>
      </c>
      <c r="P11" s="40">
        <v>313346</v>
      </c>
      <c r="Q11" s="41">
        <v>0.69835899698900572</v>
      </c>
      <c r="R11" s="14">
        <v>2612172</v>
      </c>
      <c r="S11" s="42">
        <v>0.60039965780392313</v>
      </c>
      <c r="T11" s="40">
        <v>135343</v>
      </c>
      <c r="U11" s="41">
        <v>0.30164100301099428</v>
      </c>
      <c r="V11" s="14">
        <v>1738550</v>
      </c>
      <c r="W11" s="42">
        <v>0.39960034219607687</v>
      </c>
      <c r="X11" s="43">
        <v>448689</v>
      </c>
      <c r="Y11" s="14">
        <v>4350722</v>
      </c>
      <c r="Z11" s="44">
        <v>8.336382146253662</v>
      </c>
      <c r="AA11" s="41">
        <v>12.845511034926076</v>
      </c>
      <c r="AB11" s="42">
        <v>9.696520306938659</v>
      </c>
      <c r="AC11" s="31">
        <v>1</v>
      </c>
      <c r="AD11" s="8">
        <v>-14</v>
      </c>
      <c r="AE11" s="9">
        <v>42</v>
      </c>
      <c r="AF11" s="9">
        <v>6</v>
      </c>
      <c r="AG11" s="9">
        <v>39</v>
      </c>
      <c r="AH11" s="9">
        <v>15</v>
      </c>
      <c r="AI11" s="30">
        <v>1</v>
      </c>
      <c r="AJ11" s="8">
        <v>-5</v>
      </c>
      <c r="AK11" s="9">
        <v>11</v>
      </c>
      <c r="AL11" s="9">
        <v>27</v>
      </c>
      <c r="AM11" s="9">
        <v>15</v>
      </c>
      <c r="AN11" s="9">
        <v>27</v>
      </c>
      <c r="AO11" s="30">
        <v>8</v>
      </c>
      <c r="AP11" s="8">
        <v>23</v>
      </c>
      <c r="AQ11" s="9">
        <v>9</v>
      </c>
      <c r="AR11" s="9">
        <v>11</v>
      </c>
      <c r="AS11" s="9">
        <v>32</v>
      </c>
      <c r="AT11" s="10">
        <v>54</v>
      </c>
      <c r="AU11" s="30">
        <v>0</v>
      </c>
      <c r="AV11" s="31">
        <v>17.5</v>
      </c>
      <c r="AW11" s="45">
        <v>8.3699999999999992</v>
      </c>
      <c r="AX11" s="46">
        <v>9.61</v>
      </c>
      <c r="AY11" s="46">
        <v>12.46</v>
      </c>
      <c r="AZ11" s="46">
        <v>14.51</v>
      </c>
      <c r="BA11" s="46">
        <v>15.85</v>
      </c>
      <c r="BB11" s="47">
        <v>15.35</v>
      </c>
      <c r="BC11" s="45">
        <v>8.9499999999999993</v>
      </c>
      <c r="BD11" s="46">
        <v>10.62</v>
      </c>
      <c r="BE11" s="46">
        <v>11.81</v>
      </c>
      <c r="BF11" s="46">
        <v>13.85</v>
      </c>
      <c r="BG11" s="46">
        <v>15.48</v>
      </c>
      <c r="BH11" s="47">
        <v>15.45</v>
      </c>
    </row>
    <row r="12" spans="1:63" x14ac:dyDescent="0.4">
      <c r="A12" s="1">
        <v>1970</v>
      </c>
      <c r="B12" s="32">
        <v>20066</v>
      </c>
      <c r="D12" s="33">
        <v>31947</v>
      </c>
      <c r="E12">
        <v>24912</v>
      </c>
      <c r="G12" s="34">
        <v>76.05</v>
      </c>
      <c r="H12" s="34">
        <v>22.02</v>
      </c>
      <c r="I12" s="35">
        <v>2986</v>
      </c>
      <c r="J12" s="36">
        <v>2483</v>
      </c>
      <c r="K12" s="30">
        <v>1750</v>
      </c>
      <c r="L12" s="37">
        <v>5.9137022000000004E-2</v>
      </c>
      <c r="M12" s="38">
        <v>0.12160529199999999</v>
      </c>
      <c r="N12" s="38">
        <v>3.3004457399999999E-2</v>
      </c>
      <c r="O12" s="39">
        <v>3.7775318600000002E-3</v>
      </c>
      <c r="P12" s="40">
        <v>111121</v>
      </c>
      <c r="Q12" s="41">
        <v>0.41106445944696202</v>
      </c>
      <c r="R12" s="14">
        <v>772305</v>
      </c>
      <c r="S12" s="42">
        <v>0.3013570931617785</v>
      </c>
      <c r="T12" s="40">
        <v>159204</v>
      </c>
      <c r="U12" s="41">
        <v>0.58893554055303798</v>
      </c>
      <c r="V12" s="14">
        <v>1790452</v>
      </c>
      <c r="W12" s="42">
        <v>0.6986429068382215</v>
      </c>
      <c r="X12" s="43">
        <v>270325</v>
      </c>
      <c r="Y12" s="14">
        <v>2562757</v>
      </c>
      <c r="Z12" s="44">
        <v>6.9501264387469517</v>
      </c>
      <c r="AA12" s="41">
        <v>11.246275219215597</v>
      </c>
      <c r="AB12" s="42">
        <v>9.4802811430685292</v>
      </c>
      <c r="AC12" s="31">
        <v>2</v>
      </c>
      <c r="AD12" s="8">
        <v>-5</v>
      </c>
      <c r="AE12" s="9">
        <v>11</v>
      </c>
      <c r="AF12" s="9">
        <v>27</v>
      </c>
      <c r="AG12" s="9">
        <v>15</v>
      </c>
      <c r="AH12" s="9">
        <v>27</v>
      </c>
      <c r="AI12" s="30">
        <v>8</v>
      </c>
      <c r="AJ12" s="8">
        <v>23</v>
      </c>
      <c r="AK12" s="9">
        <v>9</v>
      </c>
      <c r="AL12" s="9">
        <v>11</v>
      </c>
      <c r="AM12" s="9">
        <v>32</v>
      </c>
      <c r="AN12" s="9">
        <v>54</v>
      </c>
      <c r="AO12" s="30">
        <v>0</v>
      </c>
      <c r="AP12" s="8">
        <v>-3</v>
      </c>
      <c r="AQ12" s="9">
        <v>12</v>
      </c>
      <c r="AR12" s="9">
        <v>38</v>
      </c>
      <c r="AS12" s="9">
        <v>19</v>
      </c>
      <c r="AT12" s="10">
        <v>37</v>
      </c>
      <c r="AU12" s="30">
        <v>4</v>
      </c>
      <c r="AV12" s="31">
        <v>27</v>
      </c>
      <c r="AW12" s="45">
        <v>8.9499999999999993</v>
      </c>
      <c r="AX12" s="46">
        <v>10.62</v>
      </c>
      <c r="AY12" s="46">
        <v>11.81</v>
      </c>
      <c r="AZ12" s="46">
        <v>13.85</v>
      </c>
      <c r="BA12" s="46">
        <v>15.48</v>
      </c>
      <c r="BB12" s="47">
        <v>15.45</v>
      </c>
      <c r="BC12" s="45">
        <v>8.7100000000000009</v>
      </c>
      <c r="BD12" s="46">
        <v>10.37</v>
      </c>
      <c r="BE12" s="46">
        <v>11.98</v>
      </c>
      <c r="BF12" s="46">
        <v>14.1</v>
      </c>
      <c r="BG12" s="46">
        <v>15.91</v>
      </c>
      <c r="BH12" s="47">
        <v>16.47</v>
      </c>
    </row>
    <row r="13" spans="1:63" x14ac:dyDescent="0.4">
      <c r="A13" s="1">
        <v>1971</v>
      </c>
      <c r="B13" s="32">
        <v>16289</v>
      </c>
      <c r="D13" s="33">
        <v>17690</v>
      </c>
      <c r="E13">
        <v>15594</v>
      </c>
      <c r="G13" s="34">
        <v>73.53</v>
      </c>
      <c r="H13" s="34">
        <v>11.85</v>
      </c>
      <c r="I13" s="35">
        <v>1179</v>
      </c>
      <c r="J13" s="36">
        <v>746</v>
      </c>
      <c r="K13" s="30">
        <v>328</v>
      </c>
      <c r="L13" s="37">
        <v>5.9137022000000004E-2</v>
      </c>
      <c r="M13" s="38">
        <v>0.12160529199999999</v>
      </c>
      <c r="N13" s="38">
        <v>3.3004457399999999E-2</v>
      </c>
      <c r="O13" s="39">
        <v>3.7775318600000002E-3</v>
      </c>
      <c r="P13" s="40">
        <v>21730</v>
      </c>
      <c r="Q13" s="41">
        <v>5.1829784595129005E-2</v>
      </c>
      <c r="R13" s="14">
        <v>144390</v>
      </c>
      <c r="S13" s="42">
        <v>3.837960912817498E-2</v>
      </c>
      <c r="T13" s="40">
        <v>397527</v>
      </c>
      <c r="U13" s="41">
        <v>0.94817021540487101</v>
      </c>
      <c r="V13" s="14">
        <v>3617764</v>
      </c>
      <c r="W13" s="42">
        <v>0.96162039087182505</v>
      </c>
      <c r="X13" s="43">
        <v>419257</v>
      </c>
      <c r="Y13" s="14">
        <v>3762154</v>
      </c>
      <c r="Z13" s="44">
        <v>6.644730786930511</v>
      </c>
      <c r="AA13" s="41">
        <v>9.1006749227096524</v>
      </c>
      <c r="AB13" s="42">
        <v>8.9733838671745492</v>
      </c>
      <c r="AC13" s="31">
        <v>3</v>
      </c>
      <c r="AD13" s="8">
        <v>23</v>
      </c>
      <c r="AE13" s="9">
        <v>9</v>
      </c>
      <c r="AF13" s="9">
        <v>11</v>
      </c>
      <c r="AG13" s="9">
        <v>32</v>
      </c>
      <c r="AH13" s="9">
        <v>54</v>
      </c>
      <c r="AI13" s="30">
        <v>0</v>
      </c>
      <c r="AJ13" s="8">
        <v>-3</v>
      </c>
      <c r="AK13" s="9">
        <v>12</v>
      </c>
      <c r="AL13" s="9">
        <v>38</v>
      </c>
      <c r="AM13" s="9">
        <v>19</v>
      </c>
      <c r="AN13" s="9">
        <v>37</v>
      </c>
      <c r="AO13" s="30">
        <v>4</v>
      </c>
      <c r="AP13" s="8">
        <v>17</v>
      </c>
      <c r="AQ13" s="9">
        <v>15</v>
      </c>
      <c r="AR13" s="9">
        <v>59</v>
      </c>
      <c r="AS13" s="9">
        <v>45</v>
      </c>
      <c r="AT13" s="10">
        <v>14</v>
      </c>
      <c r="AU13" s="30">
        <v>10</v>
      </c>
      <c r="AV13" s="31">
        <v>20.5</v>
      </c>
      <c r="AW13" s="45">
        <v>8.7100000000000009</v>
      </c>
      <c r="AX13" s="46">
        <v>10.37</v>
      </c>
      <c r="AY13" s="46">
        <v>11.98</v>
      </c>
      <c r="AZ13" s="46">
        <v>14.1</v>
      </c>
      <c r="BA13" s="46">
        <v>15.91</v>
      </c>
      <c r="BB13" s="47">
        <v>16.47</v>
      </c>
      <c r="BC13" s="45">
        <v>8.51</v>
      </c>
      <c r="BD13" s="46">
        <v>9.94</v>
      </c>
      <c r="BE13" s="46">
        <v>11.49</v>
      </c>
      <c r="BF13" s="46">
        <v>14.33</v>
      </c>
      <c r="BG13" s="46">
        <v>15.18</v>
      </c>
      <c r="BH13" s="47">
        <v>14.81</v>
      </c>
    </row>
    <row r="14" spans="1:63" x14ac:dyDescent="0.4">
      <c r="A14" s="1">
        <v>1972</v>
      </c>
      <c r="B14" s="32">
        <v>30790</v>
      </c>
      <c r="D14" s="33">
        <v>26266</v>
      </c>
      <c r="E14">
        <v>24493</v>
      </c>
      <c r="G14" s="34">
        <v>72.33</v>
      </c>
      <c r="H14" s="34">
        <v>6.75</v>
      </c>
      <c r="I14" s="35">
        <v>2590</v>
      </c>
      <c r="J14" s="36">
        <v>2093</v>
      </c>
      <c r="K14" s="30">
        <v>1734</v>
      </c>
      <c r="L14" s="37">
        <v>5.9137022000000004E-2</v>
      </c>
      <c r="M14" s="38">
        <v>0.12160529199999999</v>
      </c>
      <c r="N14" s="38">
        <v>3.3004457399999999E-2</v>
      </c>
      <c r="O14" s="39">
        <v>3.7775318600000002E-3</v>
      </c>
      <c r="P14" s="40">
        <v>35282</v>
      </c>
      <c r="Q14" s="41">
        <v>0.12323738268137886</v>
      </c>
      <c r="R14" s="14">
        <v>352834</v>
      </c>
      <c r="S14" s="42">
        <v>0.11716306743731815</v>
      </c>
      <c r="T14" s="40">
        <v>251011</v>
      </c>
      <c r="U14" s="41">
        <v>0.87676261731862115</v>
      </c>
      <c r="V14" s="14">
        <v>2658644</v>
      </c>
      <c r="W14" s="42">
        <v>0.88283693256268181</v>
      </c>
      <c r="X14" s="43">
        <v>286293</v>
      </c>
      <c r="Y14" s="14">
        <v>3011478</v>
      </c>
      <c r="Z14" s="44">
        <v>10.00039680290233</v>
      </c>
      <c r="AA14" s="41">
        <v>10.591742991343009</v>
      </c>
      <c r="AB14" s="42">
        <v>10.518867034820969</v>
      </c>
      <c r="AC14" s="31">
        <v>4</v>
      </c>
      <c r="AD14" s="8">
        <v>-3</v>
      </c>
      <c r="AE14" s="9">
        <v>12</v>
      </c>
      <c r="AF14" s="9">
        <v>38</v>
      </c>
      <c r="AG14" s="9">
        <v>19</v>
      </c>
      <c r="AH14" s="9">
        <v>37</v>
      </c>
      <c r="AI14" s="30">
        <v>4</v>
      </c>
      <c r="AJ14" s="8">
        <v>17</v>
      </c>
      <c r="AK14" s="9">
        <v>15</v>
      </c>
      <c r="AL14" s="9">
        <v>59</v>
      </c>
      <c r="AM14" s="9">
        <v>45</v>
      </c>
      <c r="AN14" s="9">
        <v>14</v>
      </c>
      <c r="AO14" s="30">
        <v>10</v>
      </c>
      <c r="AP14" s="8">
        <v>-3</v>
      </c>
      <c r="AQ14" s="9">
        <v>6</v>
      </c>
      <c r="AR14" s="9">
        <v>31</v>
      </c>
      <c r="AS14" s="9">
        <v>5</v>
      </c>
      <c r="AT14" s="10">
        <v>9</v>
      </c>
      <c r="AU14" s="30">
        <v>1</v>
      </c>
      <c r="AV14" s="31">
        <v>12</v>
      </c>
      <c r="AW14" s="45">
        <v>8.51</v>
      </c>
      <c r="AX14" s="46">
        <v>9.94</v>
      </c>
      <c r="AY14" s="46">
        <v>11.49</v>
      </c>
      <c r="AZ14" s="46">
        <v>14.33</v>
      </c>
      <c r="BA14" s="46">
        <v>15.18</v>
      </c>
      <c r="BB14" s="47">
        <v>14.81</v>
      </c>
      <c r="BC14" s="45">
        <v>8.3000000000000007</v>
      </c>
      <c r="BD14" s="46">
        <v>9.9700000000000006</v>
      </c>
      <c r="BE14" s="46">
        <v>11.88</v>
      </c>
      <c r="BF14" s="46">
        <v>14.42</v>
      </c>
      <c r="BG14" s="46">
        <v>15.34</v>
      </c>
      <c r="BH14" s="47">
        <v>15.38</v>
      </c>
    </row>
    <row r="15" spans="1:63" x14ac:dyDescent="0.4">
      <c r="A15" s="1">
        <v>1973</v>
      </c>
      <c r="B15" s="32">
        <v>43810</v>
      </c>
      <c r="D15" s="33">
        <v>30546</v>
      </c>
      <c r="E15">
        <v>26328</v>
      </c>
      <c r="G15" s="34">
        <v>74.19</v>
      </c>
      <c r="H15" s="34">
        <v>13.81</v>
      </c>
      <c r="I15" s="35">
        <v>2686</v>
      </c>
      <c r="J15" s="36">
        <v>1903</v>
      </c>
      <c r="K15" s="30">
        <v>957</v>
      </c>
      <c r="L15" s="37">
        <v>5.9137022000000004E-2</v>
      </c>
      <c r="M15" s="38">
        <v>0.12160529199999999</v>
      </c>
      <c r="N15" s="38">
        <v>3.3004457399999999E-2</v>
      </c>
      <c r="O15" s="39">
        <v>3.7775318600000002E-3</v>
      </c>
      <c r="P15" s="40">
        <v>0</v>
      </c>
      <c r="Q15" s="41">
        <v>0</v>
      </c>
      <c r="R15" s="14">
        <v>0</v>
      </c>
      <c r="S15" s="42">
        <v>0</v>
      </c>
      <c r="T15" s="40">
        <v>277321</v>
      </c>
      <c r="U15" s="41">
        <v>1</v>
      </c>
      <c r="V15" s="14">
        <v>3013869</v>
      </c>
      <c r="W15" s="42">
        <v>1</v>
      </c>
      <c r="X15" s="43">
        <v>277321</v>
      </c>
      <c r="Y15" s="14">
        <v>3013869</v>
      </c>
      <c r="Z15" s="44"/>
      <c r="AA15" s="41">
        <v>10.867799409348732</v>
      </c>
      <c r="AB15" s="42">
        <v>10.867799409348732</v>
      </c>
      <c r="AC15" s="31">
        <v>5</v>
      </c>
      <c r="AD15" s="8">
        <v>17</v>
      </c>
      <c r="AE15" s="9">
        <v>15</v>
      </c>
      <c r="AF15" s="9">
        <v>59</v>
      </c>
      <c r="AG15" s="9">
        <v>45</v>
      </c>
      <c r="AH15" s="9">
        <v>14</v>
      </c>
      <c r="AI15" s="30">
        <v>10</v>
      </c>
      <c r="AJ15" s="8">
        <v>-3</v>
      </c>
      <c r="AK15" s="9">
        <v>6</v>
      </c>
      <c r="AL15" s="9">
        <v>31</v>
      </c>
      <c r="AM15" s="9">
        <v>5</v>
      </c>
      <c r="AN15" s="9">
        <v>9</v>
      </c>
      <c r="AO15" s="30">
        <v>1</v>
      </c>
      <c r="AP15" s="8">
        <v>-2</v>
      </c>
      <c r="AQ15" s="9">
        <v>9</v>
      </c>
      <c r="AR15" s="9">
        <v>39</v>
      </c>
      <c r="AS15" s="9">
        <v>42</v>
      </c>
      <c r="AT15" s="10">
        <v>24</v>
      </c>
      <c r="AU15" s="30">
        <v>2</v>
      </c>
      <c r="AV15" s="31">
        <v>5</v>
      </c>
      <c r="AW15" s="45">
        <v>8.3000000000000007</v>
      </c>
      <c r="AX15" s="46">
        <v>9.9700000000000006</v>
      </c>
      <c r="AY15" s="46">
        <v>11.88</v>
      </c>
      <c r="AZ15" s="46">
        <v>14.42</v>
      </c>
      <c r="BA15" s="46">
        <v>15.34</v>
      </c>
      <c r="BB15" s="47">
        <v>15.38</v>
      </c>
      <c r="BC15" s="45">
        <v>9.1999999999999993</v>
      </c>
      <c r="BD15" s="46">
        <v>10.6</v>
      </c>
      <c r="BE15" s="46">
        <v>12.3</v>
      </c>
      <c r="BF15" s="46">
        <v>14.73</v>
      </c>
      <c r="BG15" s="46">
        <v>15.84</v>
      </c>
      <c r="BH15" s="47">
        <v>15.49</v>
      </c>
    </row>
    <row r="16" spans="1:63" x14ac:dyDescent="0.4">
      <c r="A16" s="1">
        <v>1974</v>
      </c>
      <c r="B16" s="32">
        <v>27810</v>
      </c>
      <c r="D16" s="33">
        <v>36090</v>
      </c>
      <c r="E16">
        <v>27598</v>
      </c>
      <c r="G16" s="34">
        <v>75.83</v>
      </c>
      <c r="H16" s="34">
        <v>23.53</v>
      </c>
      <c r="I16" s="35">
        <v>3077</v>
      </c>
      <c r="J16" s="36">
        <v>2547</v>
      </c>
      <c r="K16" s="30">
        <v>773</v>
      </c>
      <c r="L16" s="37">
        <v>5.9137022000000004E-2</v>
      </c>
      <c r="M16" s="38">
        <v>0.12160529199999999</v>
      </c>
      <c r="N16" s="38">
        <v>3.3004457399999999E-2</v>
      </c>
      <c r="O16" s="39">
        <v>3.7775318600000002E-3</v>
      </c>
      <c r="P16" s="40">
        <v>142174</v>
      </c>
      <c r="Q16" s="41">
        <v>0.30807200929152151</v>
      </c>
      <c r="R16" s="14">
        <v>2008388</v>
      </c>
      <c r="S16" s="42">
        <v>0.37164352577899146</v>
      </c>
      <c r="T16" s="40">
        <v>319322</v>
      </c>
      <c r="U16" s="41">
        <v>0.69192799070847855</v>
      </c>
      <c r="V16" s="14">
        <v>3395683</v>
      </c>
      <c r="W16" s="42">
        <v>0.6283564742210086</v>
      </c>
      <c r="X16" s="43">
        <v>461496</v>
      </c>
      <c r="Y16" s="14">
        <v>5404071</v>
      </c>
      <c r="Z16" s="44">
        <v>14.126267812680236</v>
      </c>
      <c r="AA16" s="41">
        <v>10.634040247774973</v>
      </c>
      <c r="AB16" s="42">
        <v>11.709897810598575</v>
      </c>
      <c r="AC16" s="31">
        <v>6</v>
      </c>
      <c r="AD16" s="8">
        <v>-3</v>
      </c>
      <c r="AE16" s="9">
        <v>6</v>
      </c>
      <c r="AF16" s="9">
        <v>31</v>
      </c>
      <c r="AG16" s="9">
        <v>5</v>
      </c>
      <c r="AH16" s="9">
        <v>9</v>
      </c>
      <c r="AI16" s="30">
        <v>1</v>
      </c>
      <c r="AJ16" s="8">
        <v>-2</v>
      </c>
      <c r="AK16" s="9">
        <v>9</v>
      </c>
      <c r="AL16" s="9">
        <v>39</v>
      </c>
      <c r="AM16" s="9">
        <v>42</v>
      </c>
      <c r="AN16" s="9">
        <v>24</v>
      </c>
      <c r="AO16" s="30">
        <v>2</v>
      </c>
      <c r="AP16" s="8">
        <v>-3</v>
      </c>
      <c r="AQ16" s="9">
        <v>17</v>
      </c>
      <c r="AR16" s="9">
        <v>28</v>
      </c>
      <c r="AS16" s="9">
        <v>58</v>
      </c>
      <c r="AT16" s="10">
        <v>3</v>
      </c>
      <c r="AU16" s="30">
        <v>-16</v>
      </c>
      <c r="AV16" s="31">
        <v>13</v>
      </c>
      <c r="AW16" s="45">
        <v>9.1999999999999993</v>
      </c>
      <c r="AX16" s="46">
        <v>10.6</v>
      </c>
      <c r="AY16" s="46">
        <v>12.3</v>
      </c>
      <c r="AZ16" s="46">
        <v>14.73</v>
      </c>
      <c r="BA16" s="46">
        <v>15.84</v>
      </c>
      <c r="BB16" s="47">
        <v>15.49</v>
      </c>
      <c r="BC16" s="45">
        <v>9.6999999999999993</v>
      </c>
      <c r="BD16" s="46">
        <v>11.14</v>
      </c>
      <c r="BE16" s="46">
        <v>13.2</v>
      </c>
      <c r="BF16" s="46">
        <v>14.71</v>
      </c>
      <c r="BG16" s="46">
        <v>15.69</v>
      </c>
      <c r="BH16" s="47">
        <v>15.26</v>
      </c>
    </row>
    <row r="17" spans="1:60" x14ac:dyDescent="0.4">
      <c r="A17" s="1">
        <v>1975</v>
      </c>
      <c r="B17" s="32">
        <v>18336</v>
      </c>
      <c r="C17">
        <v>20500</v>
      </c>
      <c r="D17" s="33">
        <v>19298</v>
      </c>
      <c r="E17">
        <v>17523</v>
      </c>
      <c r="G17" s="34">
        <v>72.69</v>
      </c>
      <c r="H17" s="34">
        <v>9.1999999999999993</v>
      </c>
      <c r="I17" s="35">
        <v>3626</v>
      </c>
      <c r="J17" s="36">
        <v>3053</v>
      </c>
      <c r="K17" s="30">
        <v>663</v>
      </c>
      <c r="L17">
        <v>3.5365029999999999E-2</v>
      </c>
      <c r="M17">
        <v>6.8508340000000001E-2</v>
      </c>
      <c r="N17">
        <v>4.9946870000000003E-3</v>
      </c>
      <c r="O17">
        <v>3.0196429999999999E-4</v>
      </c>
      <c r="P17" s="40">
        <v>133329</v>
      </c>
      <c r="Q17" s="41">
        <v>0.34751954209336938</v>
      </c>
      <c r="R17" s="14">
        <v>1313708</v>
      </c>
      <c r="S17" s="42">
        <v>0.28693510745530931</v>
      </c>
      <c r="T17" s="40">
        <v>250330</v>
      </c>
      <c r="U17" s="41">
        <v>0.65248045790663067</v>
      </c>
      <c r="V17" s="14">
        <v>3264707</v>
      </c>
      <c r="W17" s="42">
        <v>0.71306489254469063</v>
      </c>
      <c r="X17" s="43">
        <v>383659</v>
      </c>
      <c r="Y17" s="14">
        <v>4578415</v>
      </c>
      <c r="Z17" s="44">
        <v>9.8531302267323682</v>
      </c>
      <c r="AA17" s="41">
        <v>13.041613070746614</v>
      </c>
      <c r="AB17" s="42">
        <v>11.93355297282222</v>
      </c>
      <c r="AC17" s="31">
        <v>7</v>
      </c>
      <c r="AD17" s="8">
        <v>-2</v>
      </c>
      <c r="AE17" s="9">
        <v>9</v>
      </c>
      <c r="AF17" s="9">
        <v>39</v>
      </c>
      <c r="AG17" s="9">
        <v>42</v>
      </c>
      <c r="AH17" s="9">
        <v>24</v>
      </c>
      <c r="AI17" s="30">
        <v>2</v>
      </c>
      <c r="AJ17" s="8">
        <v>-3</v>
      </c>
      <c r="AK17" s="9">
        <v>17</v>
      </c>
      <c r="AL17" s="9">
        <v>28</v>
      </c>
      <c r="AM17" s="9">
        <v>58</v>
      </c>
      <c r="AN17" s="9">
        <v>3</v>
      </c>
      <c r="AO17" s="30">
        <v>-16</v>
      </c>
      <c r="AP17" s="8">
        <v>10</v>
      </c>
      <c r="AQ17" s="9">
        <v>24</v>
      </c>
      <c r="AR17" s="9">
        <v>83</v>
      </c>
      <c r="AS17" s="9">
        <v>25</v>
      </c>
      <c r="AT17" s="10">
        <v>35</v>
      </c>
      <c r="AU17" s="30">
        <v>-2</v>
      </c>
      <c r="AV17" s="31">
        <v>-6.5</v>
      </c>
      <c r="AW17" s="45">
        <v>9.6999999999999993</v>
      </c>
      <c r="AX17" s="46">
        <v>11.14</v>
      </c>
      <c r="AY17" s="46">
        <v>13.2</v>
      </c>
      <c r="AZ17" s="46">
        <v>14.71</v>
      </c>
      <c r="BA17" s="46">
        <v>15.69</v>
      </c>
      <c r="BB17" s="47">
        <v>15.26</v>
      </c>
      <c r="BC17" s="45">
        <v>9.4700000000000006</v>
      </c>
      <c r="BD17" s="46">
        <v>10.97</v>
      </c>
      <c r="BE17" s="46">
        <v>12.68</v>
      </c>
      <c r="BF17" s="46">
        <v>15.06</v>
      </c>
      <c r="BG17" s="46">
        <v>16.66</v>
      </c>
      <c r="BH17" s="47">
        <v>16.29</v>
      </c>
    </row>
    <row r="18" spans="1:60" x14ac:dyDescent="0.4">
      <c r="A18" s="1">
        <v>1976</v>
      </c>
      <c r="B18" s="32">
        <v>27920</v>
      </c>
      <c r="C18">
        <v>21000</v>
      </c>
      <c r="D18" s="33">
        <v>23126</v>
      </c>
      <c r="E18">
        <v>21005</v>
      </c>
      <c r="F18">
        <v>20000</v>
      </c>
      <c r="G18" s="34">
        <v>72.94</v>
      </c>
      <c r="H18" s="34">
        <v>9.17</v>
      </c>
      <c r="I18" s="35">
        <v>2495</v>
      </c>
      <c r="J18" s="36">
        <v>1917</v>
      </c>
      <c r="K18" s="30">
        <v>1884</v>
      </c>
      <c r="L18">
        <v>5.3084050000000001E-2</v>
      </c>
      <c r="M18">
        <v>0.1073706</v>
      </c>
      <c r="N18">
        <v>7.399671E-3</v>
      </c>
      <c r="O18">
        <v>5.1571989999999997E-4</v>
      </c>
      <c r="P18" s="43">
        <v>0</v>
      </c>
      <c r="Q18" s="41">
        <v>0</v>
      </c>
      <c r="R18" s="48">
        <v>0</v>
      </c>
      <c r="S18" s="42">
        <v>0</v>
      </c>
      <c r="T18" s="43">
        <v>490951.49096638645</v>
      </c>
      <c r="U18" s="41">
        <v>1</v>
      </c>
      <c r="V18" s="48">
        <v>2849516</v>
      </c>
      <c r="W18" s="42">
        <v>1</v>
      </c>
      <c r="X18" s="43">
        <v>490951.49096638645</v>
      </c>
      <c r="Y18" s="14">
        <v>2849516</v>
      </c>
      <c r="Z18" s="44"/>
      <c r="AA18" s="41">
        <v>5.8040683294209519</v>
      </c>
      <c r="AB18" s="42">
        <v>5.8040683294209519</v>
      </c>
      <c r="AC18" s="31">
        <v>8</v>
      </c>
      <c r="AD18" s="8">
        <v>-3</v>
      </c>
      <c r="AE18" s="9">
        <v>17</v>
      </c>
      <c r="AF18" s="9">
        <v>28</v>
      </c>
      <c r="AG18" s="9">
        <v>58</v>
      </c>
      <c r="AH18" s="9">
        <v>3</v>
      </c>
      <c r="AI18" s="30">
        <v>-16</v>
      </c>
      <c r="AJ18" s="8">
        <v>10</v>
      </c>
      <c r="AK18" s="9">
        <v>24</v>
      </c>
      <c r="AL18" s="9">
        <v>83</v>
      </c>
      <c r="AM18" s="9">
        <v>25</v>
      </c>
      <c r="AN18" s="9">
        <v>35</v>
      </c>
      <c r="AO18" s="30">
        <v>-2</v>
      </c>
      <c r="AP18" s="8">
        <v>-15</v>
      </c>
      <c r="AQ18" s="9">
        <v>41</v>
      </c>
      <c r="AR18" s="9">
        <v>32</v>
      </c>
      <c r="AS18" s="9">
        <v>63</v>
      </c>
      <c r="AT18" s="10">
        <v>68</v>
      </c>
      <c r="AU18" s="30">
        <v>5</v>
      </c>
      <c r="AV18" s="31">
        <v>16.5</v>
      </c>
      <c r="AW18" s="45">
        <v>9.4700000000000006</v>
      </c>
      <c r="AX18" s="46">
        <v>10.97</v>
      </c>
      <c r="AY18" s="46">
        <v>12.68</v>
      </c>
      <c r="AZ18" s="46">
        <v>15.06</v>
      </c>
      <c r="BA18" s="46">
        <v>16.66</v>
      </c>
      <c r="BB18" s="47">
        <v>16.29</v>
      </c>
      <c r="BC18" s="45">
        <v>9.44</v>
      </c>
      <c r="BD18" s="46">
        <v>10.96</v>
      </c>
      <c r="BE18" s="46">
        <v>12.72</v>
      </c>
      <c r="BF18" s="46">
        <v>14.9</v>
      </c>
      <c r="BG18" s="46">
        <v>14.86</v>
      </c>
      <c r="BH18" s="47">
        <v>14.98</v>
      </c>
    </row>
    <row r="19" spans="1:60" x14ac:dyDescent="0.4">
      <c r="A19" s="1">
        <v>1977</v>
      </c>
      <c r="B19" s="32">
        <v>31464</v>
      </c>
      <c r="C19">
        <v>30000</v>
      </c>
      <c r="D19" s="33">
        <v>25730</v>
      </c>
      <c r="E19">
        <v>23769</v>
      </c>
      <c r="F19">
        <v>30000</v>
      </c>
      <c r="G19" s="34">
        <v>72.58</v>
      </c>
      <c r="H19" s="34">
        <v>7.62</v>
      </c>
      <c r="I19" s="35">
        <v>1378</v>
      </c>
      <c r="J19" s="36">
        <v>1032</v>
      </c>
      <c r="K19" s="30">
        <v>2174</v>
      </c>
      <c r="L19">
        <v>4.2565499999999999E-2</v>
      </c>
      <c r="M19">
        <v>0.1174748</v>
      </c>
      <c r="N19">
        <v>4.2099079999999997E-2</v>
      </c>
      <c r="O19">
        <v>4.722142E-4</v>
      </c>
      <c r="P19" s="49">
        <v>123391.45227743271</v>
      </c>
      <c r="Q19" s="41">
        <v>0.23641729884166349</v>
      </c>
      <c r="R19" s="50">
        <v>855790</v>
      </c>
      <c r="S19" s="42">
        <v>0.20421131703759843</v>
      </c>
      <c r="T19" s="49">
        <v>398530.81348735827</v>
      </c>
      <c r="U19" s="41">
        <v>0.76358270115833649</v>
      </c>
      <c r="V19" s="50">
        <v>3334918</v>
      </c>
      <c r="W19" s="42">
        <v>0.79578868296240157</v>
      </c>
      <c r="X19" s="43">
        <v>521922.26576479099</v>
      </c>
      <c r="Y19" s="14">
        <v>4190708</v>
      </c>
      <c r="Z19" s="44">
        <v>6.9355695569239773</v>
      </c>
      <c r="AA19" s="41">
        <v>8.3680304938473373</v>
      </c>
      <c r="AB19" s="42">
        <v>8.0293719484437176</v>
      </c>
      <c r="AC19" s="31">
        <v>9</v>
      </c>
      <c r="AD19" s="8">
        <v>10</v>
      </c>
      <c r="AE19" s="9">
        <v>24</v>
      </c>
      <c r="AF19" s="9">
        <v>83</v>
      </c>
      <c r="AG19" s="9">
        <v>25</v>
      </c>
      <c r="AH19" s="9">
        <v>35</v>
      </c>
      <c r="AI19" s="30">
        <v>-2</v>
      </c>
      <c r="AJ19" s="8">
        <v>-15</v>
      </c>
      <c r="AK19" s="9">
        <v>41</v>
      </c>
      <c r="AL19" s="9">
        <v>32</v>
      </c>
      <c r="AM19" s="9">
        <v>63</v>
      </c>
      <c r="AN19" s="9">
        <v>68</v>
      </c>
      <c r="AO19" s="30">
        <v>5</v>
      </c>
      <c r="AP19" s="8">
        <v>-1</v>
      </c>
      <c r="AQ19" s="9">
        <v>8</v>
      </c>
      <c r="AR19" s="9">
        <v>5</v>
      </c>
      <c r="AS19" s="9">
        <v>80</v>
      </c>
      <c r="AT19" s="10">
        <v>24</v>
      </c>
      <c r="AU19" s="30">
        <v>-6</v>
      </c>
      <c r="AV19" s="31">
        <v>36.5</v>
      </c>
      <c r="AW19" s="45">
        <v>9.44</v>
      </c>
      <c r="AX19" s="46">
        <v>10.96</v>
      </c>
      <c r="AY19" s="46">
        <v>12.72</v>
      </c>
      <c r="AZ19" s="46">
        <v>14.9</v>
      </c>
      <c r="BA19" s="46">
        <v>14.86</v>
      </c>
      <c r="BB19" s="47">
        <v>14.98</v>
      </c>
      <c r="BC19" s="45">
        <v>9.67</v>
      </c>
      <c r="BD19" s="46">
        <v>10.78</v>
      </c>
      <c r="BE19" s="46">
        <v>12.83</v>
      </c>
      <c r="BF19" s="46">
        <v>14.11</v>
      </c>
      <c r="BG19" s="46">
        <v>15.56</v>
      </c>
      <c r="BH19" s="47">
        <v>15.88</v>
      </c>
    </row>
    <row r="20" spans="1:60" x14ac:dyDescent="0.4">
      <c r="A20" s="1">
        <v>1978</v>
      </c>
      <c r="B20" s="32">
        <v>24637</v>
      </c>
      <c r="C20">
        <v>30000</v>
      </c>
      <c r="D20" s="33">
        <v>43647</v>
      </c>
      <c r="E20">
        <v>32849</v>
      </c>
      <c r="F20">
        <v>33000</v>
      </c>
      <c r="G20" s="34">
        <v>76.33</v>
      </c>
      <c r="H20" s="34">
        <v>24.74</v>
      </c>
      <c r="I20" s="35">
        <v>2918</v>
      </c>
      <c r="J20" s="36">
        <v>2402</v>
      </c>
      <c r="K20" s="51">
        <v>22433</v>
      </c>
      <c r="L20">
        <v>9.3283279999999996E-2</v>
      </c>
      <c r="M20">
        <v>0.136765</v>
      </c>
      <c r="N20">
        <v>2.4966849999999999E-2</v>
      </c>
      <c r="O20">
        <v>5.9906770000000002E-4</v>
      </c>
      <c r="P20" s="49">
        <v>55706.425274022658</v>
      </c>
      <c r="Q20" s="41">
        <v>0.18512141974228949</v>
      </c>
      <c r="R20" s="50">
        <v>2934150</v>
      </c>
      <c r="S20" s="42">
        <v>0.5525099598292692</v>
      </c>
      <c r="T20" s="49">
        <v>245211.8874289183</v>
      </c>
      <c r="U20" s="41">
        <v>0.81487858025771054</v>
      </c>
      <c r="V20" s="50">
        <v>2376433</v>
      </c>
      <c r="W20" s="42">
        <v>0.4474900401707308</v>
      </c>
      <c r="X20" s="43">
        <v>300918.31270294095</v>
      </c>
      <c r="Y20" s="14">
        <v>5310583</v>
      </c>
      <c r="Z20" s="44">
        <v>52.67166194145058</v>
      </c>
      <c r="AA20" s="41">
        <v>9.6913450033652104</v>
      </c>
      <c r="AB20" s="42">
        <v>17.647922295917148</v>
      </c>
      <c r="AC20" s="31">
        <v>10</v>
      </c>
      <c r="AD20" s="8">
        <v>-15</v>
      </c>
      <c r="AE20" s="9">
        <v>41</v>
      </c>
      <c r="AF20" s="9">
        <v>32</v>
      </c>
      <c r="AG20" s="9">
        <v>63</v>
      </c>
      <c r="AH20" s="9">
        <v>68</v>
      </c>
      <c r="AI20" s="30">
        <v>5</v>
      </c>
      <c r="AJ20" s="8">
        <v>-1</v>
      </c>
      <c r="AK20" s="9">
        <v>8</v>
      </c>
      <c r="AL20" s="9">
        <v>5</v>
      </c>
      <c r="AM20" s="9">
        <v>80</v>
      </c>
      <c r="AN20" s="9">
        <v>24</v>
      </c>
      <c r="AO20" s="30">
        <v>-6</v>
      </c>
      <c r="AP20" s="8">
        <v>0</v>
      </c>
      <c r="AQ20" s="9">
        <v>59</v>
      </c>
      <c r="AR20" s="9">
        <v>74</v>
      </c>
      <c r="AS20" s="9">
        <v>36</v>
      </c>
      <c r="AT20" s="10">
        <v>38</v>
      </c>
      <c r="AU20" s="30">
        <v>7</v>
      </c>
      <c r="AV20" s="31">
        <v>9</v>
      </c>
      <c r="AW20" s="45">
        <v>9.67</v>
      </c>
      <c r="AX20" s="46">
        <v>10.78</v>
      </c>
      <c r="AY20" s="46">
        <v>12.83</v>
      </c>
      <c r="AZ20" s="46">
        <v>14.11</v>
      </c>
      <c r="BA20" s="46">
        <v>15.56</v>
      </c>
      <c r="BB20" s="47">
        <v>15.88</v>
      </c>
      <c r="BC20" s="45">
        <v>8.6999999999999993</v>
      </c>
      <c r="BD20" s="46">
        <v>10.33</v>
      </c>
      <c r="BE20" s="46">
        <v>12.57</v>
      </c>
      <c r="BF20" s="46">
        <v>14.13</v>
      </c>
      <c r="BG20" s="46">
        <v>15.79</v>
      </c>
      <c r="BH20" s="47">
        <v>15.67</v>
      </c>
    </row>
    <row r="21" spans="1:60" x14ac:dyDescent="0.4">
      <c r="A21" s="1">
        <v>1979</v>
      </c>
      <c r="B21" s="32">
        <v>38330</v>
      </c>
      <c r="C21">
        <v>30000</v>
      </c>
      <c r="D21" s="33">
        <v>34158</v>
      </c>
      <c r="E21">
        <v>28908</v>
      </c>
      <c r="F21">
        <v>40000</v>
      </c>
      <c r="G21" s="34">
        <v>74.64</v>
      </c>
      <c r="H21" s="34">
        <v>15.37</v>
      </c>
      <c r="I21" s="35">
        <v>2779</v>
      </c>
      <c r="J21" s="36">
        <v>1844</v>
      </c>
      <c r="K21" s="51">
        <v>26679</v>
      </c>
      <c r="L21">
        <v>9.1865279999999994E-2</v>
      </c>
      <c r="M21">
        <v>0.185002</v>
      </c>
      <c r="N21">
        <v>3.412072E-2</v>
      </c>
      <c r="O21">
        <v>3.2280780000000002E-2</v>
      </c>
      <c r="P21" s="49">
        <v>303508.30231250933</v>
      </c>
      <c r="Q21" s="41">
        <v>0.50478016923000546</v>
      </c>
      <c r="R21" s="50">
        <v>2132932</v>
      </c>
      <c r="S21" s="42">
        <v>0.45452263373257873</v>
      </c>
      <c r="T21" s="49">
        <v>297759.97408488282</v>
      </c>
      <c r="U21" s="41">
        <v>0.49521983076999448</v>
      </c>
      <c r="V21" s="50">
        <v>2559754</v>
      </c>
      <c r="W21" s="42">
        <v>0.54547736626742127</v>
      </c>
      <c r="X21" s="43">
        <v>601268.27639739215</v>
      </c>
      <c r="Y21" s="14">
        <v>4692686</v>
      </c>
      <c r="Z21" s="44">
        <v>7.0275902957139289</v>
      </c>
      <c r="AA21" s="41">
        <v>8.5967027901147244</v>
      </c>
      <c r="AB21" s="42">
        <v>7.8046459196501745</v>
      </c>
      <c r="AC21" s="31">
        <v>11</v>
      </c>
      <c r="AD21" s="8">
        <v>-1</v>
      </c>
      <c r="AE21" s="9">
        <v>8</v>
      </c>
      <c r="AF21" s="9">
        <v>5</v>
      </c>
      <c r="AG21" s="9">
        <v>80</v>
      </c>
      <c r="AH21" s="9">
        <v>24</v>
      </c>
      <c r="AI21" s="30">
        <v>-6</v>
      </c>
      <c r="AJ21" s="8">
        <v>0</v>
      </c>
      <c r="AK21" s="9">
        <v>59</v>
      </c>
      <c r="AL21" s="9">
        <v>74</v>
      </c>
      <c r="AM21" s="9">
        <v>36</v>
      </c>
      <c r="AN21" s="9">
        <v>38</v>
      </c>
      <c r="AO21" s="30">
        <v>7</v>
      </c>
      <c r="AP21" s="8">
        <v>5</v>
      </c>
      <c r="AQ21" s="9">
        <v>45</v>
      </c>
      <c r="AR21" s="9">
        <v>24</v>
      </c>
      <c r="AS21" s="9">
        <v>18</v>
      </c>
      <c r="AT21" s="10">
        <v>26</v>
      </c>
      <c r="AU21" s="30">
        <v>12</v>
      </c>
      <c r="AV21" s="31">
        <v>22.5</v>
      </c>
      <c r="AW21" s="45">
        <v>8.6999999999999993</v>
      </c>
      <c r="AX21" s="46">
        <v>10.33</v>
      </c>
      <c r="AY21" s="46">
        <v>12.57</v>
      </c>
      <c r="AZ21" s="46">
        <v>14.13</v>
      </c>
      <c r="BA21" s="46">
        <v>15.79</v>
      </c>
      <c r="BB21" s="47">
        <v>15.67</v>
      </c>
      <c r="BC21" s="45">
        <v>10.25</v>
      </c>
      <c r="BD21" s="46">
        <v>12.08</v>
      </c>
      <c r="BE21" s="46">
        <v>13.78</v>
      </c>
      <c r="BF21" s="46">
        <v>15.36</v>
      </c>
      <c r="BG21" s="46">
        <v>16.55</v>
      </c>
      <c r="BH21" s="47">
        <v>15.61</v>
      </c>
    </row>
    <row r="22" spans="1:60" x14ac:dyDescent="0.4">
      <c r="A22" s="1">
        <v>1980</v>
      </c>
      <c r="B22" s="32">
        <v>29996</v>
      </c>
      <c r="C22">
        <v>35000</v>
      </c>
      <c r="D22" s="33">
        <v>43244</v>
      </c>
      <c r="E22">
        <v>36593</v>
      </c>
      <c r="F22">
        <v>33000</v>
      </c>
      <c r="G22" s="34">
        <v>75.319999999999993</v>
      </c>
      <c r="H22" s="34">
        <v>15.38</v>
      </c>
      <c r="I22" s="35">
        <v>4172</v>
      </c>
      <c r="J22" s="36">
        <v>3215</v>
      </c>
      <c r="K22" s="51">
        <v>9438</v>
      </c>
      <c r="L22">
        <v>4.5570100000000002E-2</v>
      </c>
      <c r="M22">
        <v>7.9724859999999995E-2</v>
      </c>
      <c r="N22">
        <v>1.352575E-2</v>
      </c>
      <c r="O22">
        <v>3.563277E-4</v>
      </c>
      <c r="P22" s="49">
        <v>531044.14075522404</v>
      </c>
      <c r="Q22" s="41">
        <v>0.77760555502408357</v>
      </c>
      <c r="R22" s="50">
        <v>3446757</v>
      </c>
      <c r="S22" s="42">
        <v>0.6832457790690829</v>
      </c>
      <c r="T22" s="49">
        <v>151878.11632507265</v>
      </c>
      <c r="U22" s="41">
        <v>0.22239444497591634</v>
      </c>
      <c r="V22" s="50">
        <v>1597924</v>
      </c>
      <c r="W22" s="42">
        <v>0.31675422093091715</v>
      </c>
      <c r="X22" s="43">
        <v>682922.25708029675</v>
      </c>
      <c r="Y22" s="14">
        <v>5044681</v>
      </c>
      <c r="Z22" s="44">
        <v>6.4905282545782299</v>
      </c>
      <c r="AA22" s="41">
        <v>10.521094405594813</v>
      </c>
      <c r="AB22" s="42">
        <v>7.3869037766722769</v>
      </c>
      <c r="AC22" s="31">
        <v>12</v>
      </c>
      <c r="AD22" s="8">
        <v>0</v>
      </c>
      <c r="AE22" s="9">
        <v>59</v>
      </c>
      <c r="AF22" s="9">
        <v>74</v>
      </c>
      <c r="AG22" s="9">
        <v>36</v>
      </c>
      <c r="AH22" s="9">
        <v>38</v>
      </c>
      <c r="AI22" s="30">
        <v>7</v>
      </c>
      <c r="AJ22" s="8">
        <v>5</v>
      </c>
      <c r="AK22" s="9">
        <v>45</v>
      </c>
      <c r="AL22" s="9">
        <v>24</v>
      </c>
      <c r="AM22" s="9">
        <v>18</v>
      </c>
      <c r="AN22" s="9">
        <v>26</v>
      </c>
      <c r="AO22" s="30">
        <v>12</v>
      </c>
      <c r="AP22" s="8">
        <v>-14</v>
      </c>
      <c r="AQ22" s="9">
        <v>-1</v>
      </c>
      <c r="AR22" s="9">
        <v>33</v>
      </c>
      <c r="AS22" s="9">
        <v>72</v>
      </c>
      <c r="AT22" s="10">
        <v>27</v>
      </c>
      <c r="AU22" s="30">
        <v>0</v>
      </c>
      <c r="AV22" s="31">
        <v>19</v>
      </c>
      <c r="AW22" s="45">
        <v>10.25</v>
      </c>
      <c r="AX22" s="46">
        <v>12.08</v>
      </c>
      <c r="AY22" s="46">
        <v>13.78</v>
      </c>
      <c r="AZ22" s="46">
        <v>15.36</v>
      </c>
      <c r="BA22" s="46">
        <v>16.55</v>
      </c>
      <c r="BB22" s="47">
        <v>15.61</v>
      </c>
      <c r="BC22" s="45">
        <v>9.52</v>
      </c>
      <c r="BD22" s="46">
        <v>10.64</v>
      </c>
      <c r="BE22" s="46">
        <v>12.5</v>
      </c>
      <c r="BF22" s="46">
        <v>14.11</v>
      </c>
      <c r="BG22" s="46">
        <v>16.34</v>
      </c>
      <c r="BH22" s="47">
        <v>15.92</v>
      </c>
    </row>
    <row r="23" spans="1:60" x14ac:dyDescent="0.4">
      <c r="A23" s="1">
        <v>1981</v>
      </c>
      <c r="B23" s="32">
        <v>23842</v>
      </c>
      <c r="C23">
        <v>30000</v>
      </c>
      <c r="D23" s="33">
        <v>35050</v>
      </c>
      <c r="E23">
        <v>30486</v>
      </c>
      <c r="F23">
        <v>33000</v>
      </c>
      <c r="G23" s="34">
        <v>74.98</v>
      </c>
      <c r="H23" s="34">
        <v>13.02</v>
      </c>
      <c r="I23" s="35">
        <v>2376</v>
      </c>
      <c r="J23" s="36">
        <v>1846</v>
      </c>
      <c r="K23" s="51">
        <v>14999</v>
      </c>
      <c r="L23">
        <v>3.862471E-2</v>
      </c>
      <c r="M23">
        <v>0.13317889999999999</v>
      </c>
      <c r="N23">
        <v>2.5169520000000001E-2</v>
      </c>
      <c r="O23">
        <v>6.885118E-4</v>
      </c>
      <c r="P23" s="49">
        <v>383749.89276571939</v>
      </c>
      <c r="Q23" s="41">
        <v>0.67625037382215392</v>
      </c>
      <c r="R23" s="50">
        <v>2684941</v>
      </c>
      <c r="S23" s="42">
        <v>0.57291843596018122</v>
      </c>
      <c r="T23" s="49">
        <v>183717.28746927626</v>
      </c>
      <c r="U23" s="41">
        <v>0.32374962617784608</v>
      </c>
      <c r="V23" s="50">
        <v>2001487</v>
      </c>
      <c r="W23" s="42">
        <v>0.42708156403981884</v>
      </c>
      <c r="X23" s="43">
        <v>567467.18023499567</v>
      </c>
      <c r="Y23" s="14">
        <v>4686428</v>
      </c>
      <c r="Z23" s="44">
        <v>6.9965908801938497</v>
      </c>
      <c r="AA23" s="41">
        <v>10.894385757435682</v>
      </c>
      <c r="AB23" s="42">
        <v>8.2585005146188148</v>
      </c>
      <c r="AC23" s="31">
        <v>13</v>
      </c>
      <c r="AD23" s="8">
        <v>5</v>
      </c>
      <c r="AE23" s="9">
        <v>45</v>
      </c>
      <c r="AF23" s="9">
        <v>24</v>
      </c>
      <c r="AG23" s="9">
        <v>18</v>
      </c>
      <c r="AH23" s="9">
        <v>26</v>
      </c>
      <c r="AI23" s="30">
        <v>12</v>
      </c>
      <c r="AJ23" s="8">
        <v>-14</v>
      </c>
      <c r="AK23" s="9">
        <v>-1</v>
      </c>
      <c r="AL23" s="9">
        <v>33</v>
      </c>
      <c r="AM23" s="9">
        <v>72</v>
      </c>
      <c r="AN23" s="9">
        <v>27</v>
      </c>
      <c r="AO23" s="30">
        <v>0</v>
      </c>
      <c r="AP23" s="8">
        <v>7</v>
      </c>
      <c r="AQ23" s="9">
        <v>20</v>
      </c>
      <c r="AR23" s="9">
        <v>49</v>
      </c>
      <c r="AS23" s="9">
        <v>79</v>
      </c>
      <c r="AT23" s="10">
        <v>39</v>
      </c>
      <c r="AU23" s="30">
        <v>12</v>
      </c>
      <c r="AV23" s="31">
        <v>13.5</v>
      </c>
      <c r="AW23" s="45">
        <v>9.52</v>
      </c>
      <c r="AX23" s="46">
        <v>10.64</v>
      </c>
      <c r="AY23" s="46">
        <v>12.5</v>
      </c>
      <c r="AZ23" s="46">
        <v>14.11</v>
      </c>
      <c r="BA23" s="46">
        <v>16.34</v>
      </c>
      <c r="BB23" s="47">
        <v>15.92</v>
      </c>
      <c r="BC23" s="45">
        <v>9.08</v>
      </c>
      <c r="BD23" s="46">
        <v>10.53</v>
      </c>
      <c r="BE23" s="46">
        <v>13</v>
      </c>
      <c r="BF23" s="46">
        <v>15.19</v>
      </c>
      <c r="BG23" s="46">
        <v>15.16</v>
      </c>
      <c r="BH23" s="47">
        <v>14.85</v>
      </c>
    </row>
    <row r="24" spans="1:60" x14ac:dyDescent="0.4">
      <c r="A24" s="1">
        <v>1982</v>
      </c>
      <c r="B24" s="32">
        <v>33684</v>
      </c>
      <c r="C24">
        <v>35000</v>
      </c>
      <c r="D24" s="33">
        <v>45964</v>
      </c>
      <c r="E24">
        <v>37497</v>
      </c>
      <c r="F24">
        <v>33000</v>
      </c>
      <c r="G24" s="34">
        <v>75.680000000000007</v>
      </c>
      <c r="H24" s="34">
        <v>18.420000000000002</v>
      </c>
      <c r="I24" s="35">
        <v>3095</v>
      </c>
      <c r="J24" s="36">
        <v>2437</v>
      </c>
      <c r="K24" s="51">
        <v>26174</v>
      </c>
      <c r="L24">
        <v>4.1065379999999999E-2</v>
      </c>
      <c r="M24">
        <v>9.7926819999999998E-2</v>
      </c>
      <c r="N24">
        <v>1.7144860000000001E-3</v>
      </c>
      <c r="O24">
        <v>4.2797119999999999E-4</v>
      </c>
      <c r="P24" s="49">
        <v>371582.69373109768</v>
      </c>
      <c r="Q24" s="41">
        <v>0.50801378659777252</v>
      </c>
      <c r="R24" s="50">
        <v>2670921</v>
      </c>
      <c r="S24" s="42">
        <v>0.27331901785621093</v>
      </c>
      <c r="T24" s="49">
        <v>359859.45121467276</v>
      </c>
      <c r="U24" s="41">
        <v>0.49198621340222737</v>
      </c>
      <c r="V24" s="50">
        <v>7101253</v>
      </c>
      <c r="W24" s="42">
        <v>0.72668098214378907</v>
      </c>
      <c r="X24" s="43">
        <v>731442.1449457705</v>
      </c>
      <c r="Y24" s="14">
        <v>9772174</v>
      </c>
      <c r="Z24" s="44">
        <v>7.1879585488253621</v>
      </c>
      <c r="AA24" s="41">
        <v>19.73340696216361</v>
      </c>
      <c r="AB24" s="42">
        <v>13.360146209136628</v>
      </c>
      <c r="AC24" s="31">
        <v>14</v>
      </c>
      <c r="AD24" s="8">
        <v>-14</v>
      </c>
      <c r="AE24" s="9">
        <v>-1</v>
      </c>
      <c r="AF24" s="9">
        <v>33</v>
      </c>
      <c r="AG24" s="9">
        <v>72</v>
      </c>
      <c r="AH24" s="9">
        <v>27</v>
      </c>
      <c r="AI24" s="30">
        <v>0</v>
      </c>
      <c r="AJ24" s="8">
        <v>7</v>
      </c>
      <c r="AK24" s="9">
        <v>20</v>
      </c>
      <c r="AL24" s="9">
        <v>49</v>
      </c>
      <c r="AM24" s="9">
        <v>79</v>
      </c>
      <c r="AN24" s="9">
        <v>39</v>
      </c>
      <c r="AO24" s="30">
        <v>12</v>
      </c>
      <c r="AP24" s="8">
        <v>6</v>
      </c>
      <c r="AQ24" s="9">
        <v>2</v>
      </c>
      <c r="AR24" s="9">
        <v>26</v>
      </c>
      <c r="AS24" s="9">
        <v>57</v>
      </c>
      <c r="AT24" s="10">
        <v>84</v>
      </c>
      <c r="AU24" s="30">
        <v>9</v>
      </c>
      <c r="AV24" s="31">
        <v>25.5</v>
      </c>
      <c r="AW24" s="45">
        <v>9.08</v>
      </c>
      <c r="AX24" s="46">
        <v>10.53</v>
      </c>
      <c r="AY24" s="46">
        <v>13</v>
      </c>
      <c r="AZ24" s="46">
        <v>15.19</v>
      </c>
      <c r="BA24" s="46">
        <v>15.16</v>
      </c>
      <c r="BB24" s="47">
        <v>14.85</v>
      </c>
      <c r="BC24" s="45">
        <v>9.6</v>
      </c>
      <c r="BD24" s="46">
        <v>10.7</v>
      </c>
      <c r="BE24" s="46">
        <v>13.36</v>
      </c>
      <c r="BF24" s="46">
        <v>14.42</v>
      </c>
      <c r="BG24" s="46">
        <v>14.63</v>
      </c>
      <c r="BH24" s="47">
        <v>15.53</v>
      </c>
    </row>
    <row r="25" spans="1:60" x14ac:dyDescent="0.4">
      <c r="A25" s="1">
        <v>1983</v>
      </c>
      <c r="B25" s="32">
        <v>51028</v>
      </c>
      <c r="C25">
        <v>45000</v>
      </c>
      <c r="D25" s="33">
        <v>56752</v>
      </c>
      <c r="E25">
        <v>45895</v>
      </c>
      <c r="F25">
        <v>41000</v>
      </c>
      <c r="G25" s="34">
        <v>75.62</v>
      </c>
      <c r="H25" s="34">
        <v>19.13</v>
      </c>
      <c r="I25" s="35">
        <v>4343</v>
      </c>
      <c r="J25" s="36">
        <v>3144</v>
      </c>
      <c r="K25" s="51">
        <v>10939</v>
      </c>
      <c r="L25">
        <v>0.1108335</v>
      </c>
      <c r="M25">
        <v>0.17148579999999999</v>
      </c>
      <c r="N25">
        <v>0.12985910000000001</v>
      </c>
      <c r="O25">
        <v>1.384808E-3</v>
      </c>
      <c r="P25" s="49">
        <v>426646.61348153971</v>
      </c>
      <c r="Q25" s="41">
        <v>0.65448444653843152</v>
      </c>
      <c r="R25" s="50">
        <v>3125662</v>
      </c>
      <c r="S25" s="42">
        <v>0.37451637709801577</v>
      </c>
      <c r="T25" s="49">
        <v>225235.3613126266</v>
      </c>
      <c r="U25" s="41">
        <v>0.34551555346156848</v>
      </c>
      <c r="V25" s="50">
        <v>5220200</v>
      </c>
      <c r="W25" s="42">
        <v>0.62548362290198423</v>
      </c>
      <c r="X25" s="43">
        <v>651881.97479416628</v>
      </c>
      <c r="Y25" s="14">
        <v>8345862</v>
      </c>
      <c r="Z25" s="44">
        <v>7.3261146373431654</v>
      </c>
      <c r="AA25" s="41">
        <v>23.176644952984823</v>
      </c>
      <c r="AB25" s="42">
        <v>12.802719392011463</v>
      </c>
      <c r="AC25" s="31">
        <v>15</v>
      </c>
      <c r="AD25" s="8">
        <v>7</v>
      </c>
      <c r="AE25" s="9">
        <v>20</v>
      </c>
      <c r="AF25" s="9">
        <v>49</v>
      </c>
      <c r="AG25" s="9">
        <v>79</v>
      </c>
      <c r="AH25" s="9">
        <v>39</v>
      </c>
      <c r="AI25" s="30">
        <v>12</v>
      </c>
      <c r="AJ25" s="8">
        <v>6</v>
      </c>
      <c r="AK25" s="9">
        <v>2</v>
      </c>
      <c r="AL25" s="9">
        <v>26</v>
      </c>
      <c r="AM25" s="9">
        <v>57</v>
      </c>
      <c r="AN25" s="9">
        <v>84</v>
      </c>
      <c r="AO25" s="30">
        <v>9</v>
      </c>
      <c r="AP25" s="8">
        <v>-6</v>
      </c>
      <c r="AQ25" s="9">
        <v>22</v>
      </c>
      <c r="AR25" s="9">
        <v>37</v>
      </c>
      <c r="AS25" s="9">
        <v>39</v>
      </c>
      <c r="AT25" s="10">
        <v>68</v>
      </c>
      <c r="AU25" s="30">
        <v>9</v>
      </c>
      <c r="AV25" s="31">
        <v>46.5</v>
      </c>
      <c r="AW25" s="45">
        <v>9.6</v>
      </c>
      <c r="AX25" s="46">
        <v>10.7</v>
      </c>
      <c r="AY25" s="46">
        <v>13.36</v>
      </c>
      <c r="AZ25" s="46">
        <v>14.42</v>
      </c>
      <c r="BA25" s="46">
        <v>14.63</v>
      </c>
      <c r="BB25" s="47">
        <v>15.53</v>
      </c>
      <c r="BC25" s="45">
        <v>9.5299999999999994</v>
      </c>
      <c r="BD25" s="46">
        <v>10.85</v>
      </c>
      <c r="BE25" s="46">
        <v>13.59</v>
      </c>
      <c r="BF25" s="46">
        <v>15.13</v>
      </c>
      <c r="BG25" s="46">
        <v>15.53</v>
      </c>
      <c r="BH25" s="47">
        <v>14.97</v>
      </c>
    </row>
    <row r="26" spans="1:60" x14ac:dyDescent="0.4">
      <c r="A26" s="1">
        <v>1984</v>
      </c>
      <c r="B26" s="32">
        <v>67353</v>
      </c>
      <c r="C26">
        <v>51000</v>
      </c>
      <c r="D26" s="33">
        <v>64042</v>
      </c>
      <c r="E26">
        <v>52194</v>
      </c>
      <c r="F26">
        <v>50000</v>
      </c>
      <c r="G26" s="34">
        <v>75.62</v>
      </c>
      <c r="H26" s="34">
        <v>18.5</v>
      </c>
      <c r="I26" s="35">
        <v>4090</v>
      </c>
      <c r="J26" s="36">
        <v>3449</v>
      </c>
      <c r="K26" s="51">
        <v>12639</v>
      </c>
      <c r="L26">
        <v>3.9113389999999998E-2</v>
      </c>
      <c r="M26">
        <v>0.11861579999999999</v>
      </c>
      <c r="N26">
        <v>4.619471E-2</v>
      </c>
      <c r="O26">
        <v>7.4795380000000004E-4</v>
      </c>
      <c r="P26" s="49">
        <v>366023.78031430737</v>
      </c>
      <c r="Q26" s="41">
        <v>0.58492370001283556</v>
      </c>
      <c r="R26" s="50">
        <v>2957584</v>
      </c>
      <c r="S26" s="42">
        <v>0.36787522424825292</v>
      </c>
      <c r="T26" s="49">
        <v>259739.51207113595</v>
      </c>
      <c r="U26" s="41">
        <v>0.41507629998716439</v>
      </c>
      <c r="V26" s="50">
        <v>5082055</v>
      </c>
      <c r="W26" s="42">
        <v>0.63212477575174708</v>
      </c>
      <c r="X26" s="43">
        <v>625763.29238544335</v>
      </c>
      <c r="Y26" s="14">
        <v>8039639</v>
      </c>
      <c r="Z26" s="44">
        <v>8.0803055950635247</v>
      </c>
      <c r="AA26" s="41">
        <v>19.565968071150284</v>
      </c>
      <c r="AB26" s="42">
        <v>12.84773187853903</v>
      </c>
      <c r="AC26" s="31">
        <v>16</v>
      </c>
      <c r="AD26" s="8">
        <v>6</v>
      </c>
      <c r="AE26" s="9">
        <v>2</v>
      </c>
      <c r="AF26" s="9">
        <v>26</v>
      </c>
      <c r="AG26" s="9">
        <v>57</v>
      </c>
      <c r="AH26" s="9">
        <v>84</v>
      </c>
      <c r="AI26" s="30">
        <v>9</v>
      </c>
      <c r="AJ26" s="8">
        <v>-6</v>
      </c>
      <c r="AK26" s="9">
        <v>22</v>
      </c>
      <c r="AL26" s="9">
        <v>37</v>
      </c>
      <c r="AM26" s="9">
        <v>39</v>
      </c>
      <c r="AN26" s="9">
        <v>68</v>
      </c>
      <c r="AO26" s="30">
        <v>9</v>
      </c>
      <c r="AP26" s="8">
        <v>1</v>
      </c>
      <c r="AQ26" s="9">
        <v>-6</v>
      </c>
      <c r="AR26" s="9">
        <v>12</v>
      </c>
      <c r="AS26" s="9">
        <v>54</v>
      </c>
      <c r="AT26" s="10">
        <v>55</v>
      </c>
      <c r="AU26" s="30">
        <v>15</v>
      </c>
      <c r="AV26" s="31">
        <v>38.5</v>
      </c>
      <c r="AW26" s="45">
        <v>9.5299999999999994</v>
      </c>
      <c r="AX26" s="46">
        <v>10.85</v>
      </c>
      <c r="AY26" s="46">
        <v>13.59</v>
      </c>
      <c r="AZ26" s="46">
        <v>15.13</v>
      </c>
      <c r="BA26" s="46">
        <v>15.53</v>
      </c>
      <c r="BB26" s="47">
        <v>14.97</v>
      </c>
      <c r="BC26" s="45">
        <v>9.35</v>
      </c>
      <c r="BD26" s="46">
        <v>10.41</v>
      </c>
      <c r="BE26" s="46">
        <v>12.52</v>
      </c>
      <c r="BF26" s="46">
        <v>14.38</v>
      </c>
      <c r="BG26" s="46">
        <v>15.07</v>
      </c>
      <c r="BH26" s="47">
        <v>14.65</v>
      </c>
    </row>
    <row r="27" spans="1:60" x14ac:dyDescent="0.4">
      <c r="A27" s="1">
        <v>1985</v>
      </c>
      <c r="B27" s="32">
        <v>62270</v>
      </c>
      <c r="C27">
        <v>46000</v>
      </c>
      <c r="D27" s="33">
        <v>42168</v>
      </c>
      <c r="E27">
        <v>36897</v>
      </c>
      <c r="F27">
        <v>48000</v>
      </c>
      <c r="G27" s="34">
        <v>74.099999999999994</v>
      </c>
      <c r="H27" s="34">
        <v>12.5</v>
      </c>
      <c r="I27" s="33">
        <v>2118</v>
      </c>
      <c r="J27" s="8">
        <v>1728</v>
      </c>
      <c r="K27" s="51">
        <v>27010</v>
      </c>
      <c r="L27">
        <v>2.470909E-2</v>
      </c>
      <c r="M27">
        <v>6.926388E-2</v>
      </c>
      <c r="N27">
        <v>1.3422099999999999E-2</v>
      </c>
      <c r="O27">
        <v>4.327E-4</v>
      </c>
      <c r="P27" s="49">
        <v>218674.08682617455</v>
      </c>
      <c r="Q27" s="41">
        <v>0.37434312001913367</v>
      </c>
      <c r="R27" s="50">
        <v>1811599</v>
      </c>
      <c r="S27" s="42">
        <v>0.22833405911405177</v>
      </c>
      <c r="T27" s="49">
        <v>365480.06248742185</v>
      </c>
      <c r="U27" s="41">
        <v>0.62565687998086628</v>
      </c>
      <c r="V27" s="50">
        <v>6122386</v>
      </c>
      <c r="W27" s="42">
        <v>0.7716659408859482</v>
      </c>
      <c r="X27" s="43">
        <v>584154.14931359643</v>
      </c>
      <c r="Y27" s="14">
        <v>7933985</v>
      </c>
      <c r="Z27" s="44">
        <v>8.2844704020191102</v>
      </c>
      <c r="AA27" s="41">
        <v>16.751627868102119</v>
      </c>
      <c r="AB27" s="42">
        <v>13.582005724555303</v>
      </c>
      <c r="AC27" s="31">
        <v>17</v>
      </c>
      <c r="AD27" s="8">
        <v>-6</v>
      </c>
      <c r="AE27" s="9">
        <v>22</v>
      </c>
      <c r="AF27" s="9">
        <v>37</v>
      </c>
      <c r="AG27" s="9">
        <v>39</v>
      </c>
      <c r="AH27" s="9">
        <v>68</v>
      </c>
      <c r="AI27" s="30">
        <v>9</v>
      </c>
      <c r="AJ27" s="8">
        <v>1</v>
      </c>
      <c r="AK27" s="9">
        <v>-6</v>
      </c>
      <c r="AL27" s="9">
        <v>12</v>
      </c>
      <c r="AM27" s="9">
        <v>54</v>
      </c>
      <c r="AN27" s="9">
        <v>55</v>
      </c>
      <c r="AO27" s="30">
        <v>15</v>
      </c>
      <c r="AP27" s="8">
        <v>0</v>
      </c>
      <c r="AQ27" s="9">
        <v>34</v>
      </c>
      <c r="AR27" s="9">
        <v>31</v>
      </c>
      <c r="AS27" s="9">
        <v>31</v>
      </c>
      <c r="AT27" s="10">
        <v>48</v>
      </c>
      <c r="AU27" s="30">
        <v>21</v>
      </c>
      <c r="AV27" s="31">
        <v>35</v>
      </c>
      <c r="AW27" s="45">
        <v>9.35</v>
      </c>
      <c r="AX27" s="46">
        <v>10.41</v>
      </c>
      <c r="AY27" s="46">
        <v>12.52</v>
      </c>
      <c r="AZ27" s="46">
        <v>14.38</v>
      </c>
      <c r="BA27" s="46">
        <v>15.07</v>
      </c>
      <c r="BB27" s="47">
        <v>14.65</v>
      </c>
      <c r="BC27" s="45">
        <v>8.59</v>
      </c>
      <c r="BD27" s="46">
        <v>11.83</v>
      </c>
      <c r="BE27" s="46">
        <v>12.84</v>
      </c>
      <c r="BF27" s="46">
        <v>15.12</v>
      </c>
      <c r="BG27" s="46">
        <v>16.690000000000001</v>
      </c>
      <c r="BH27" s="47">
        <v>15.83</v>
      </c>
    </row>
    <row r="28" spans="1:60" x14ac:dyDescent="0.4">
      <c r="A28" s="1">
        <v>1986</v>
      </c>
      <c r="B28" s="32">
        <v>65363</v>
      </c>
      <c r="C28">
        <v>55000</v>
      </c>
      <c r="D28" s="33">
        <v>63872</v>
      </c>
      <c r="E28">
        <v>53908</v>
      </c>
      <c r="F28">
        <v>78000</v>
      </c>
      <c r="G28" s="34">
        <v>75.3</v>
      </c>
      <c r="H28" s="34">
        <v>15.6</v>
      </c>
      <c r="I28" s="33">
        <v>4316</v>
      </c>
      <c r="J28" s="8">
        <v>3314</v>
      </c>
      <c r="K28" s="51">
        <v>34000</v>
      </c>
      <c r="L28">
        <v>2.263389E-2</v>
      </c>
      <c r="M28">
        <v>0.12787689999999999</v>
      </c>
      <c r="N28">
        <v>2.3992409999999999E-2</v>
      </c>
      <c r="O28">
        <v>5.9941560000000005E-4</v>
      </c>
      <c r="P28" s="49">
        <v>244782.51989344135</v>
      </c>
      <c r="Q28" s="41">
        <v>0.39692622783531084</v>
      </c>
      <c r="R28" s="50">
        <v>1922634</v>
      </c>
      <c r="S28" s="42">
        <v>0.28133411998967511</v>
      </c>
      <c r="T28" s="49">
        <v>371912.7315853911</v>
      </c>
      <c r="U28" s="41">
        <v>0.60307377216468916</v>
      </c>
      <c r="V28" s="50">
        <v>4911354</v>
      </c>
      <c r="W28" s="42">
        <v>0.71866588001032483</v>
      </c>
      <c r="X28" s="43">
        <v>616695.25147883245</v>
      </c>
      <c r="Y28" s="14">
        <v>6833988</v>
      </c>
      <c r="Z28" s="44">
        <v>7.8544579116064348</v>
      </c>
      <c r="AA28" s="41">
        <v>13.20566246566462</v>
      </c>
      <c r="AB28" s="42">
        <v>11.081629027647168</v>
      </c>
      <c r="AC28" s="31">
        <v>18</v>
      </c>
      <c r="AD28" s="8">
        <v>1</v>
      </c>
      <c r="AE28" s="9">
        <v>-6</v>
      </c>
      <c r="AF28" s="9">
        <v>12</v>
      </c>
      <c r="AG28" s="9">
        <v>54</v>
      </c>
      <c r="AH28" s="9">
        <v>55</v>
      </c>
      <c r="AI28" s="30">
        <v>15</v>
      </c>
      <c r="AJ28" s="8">
        <v>0</v>
      </c>
      <c r="AK28" s="9">
        <v>34</v>
      </c>
      <c r="AL28" s="9">
        <v>31</v>
      </c>
      <c r="AM28" s="9">
        <v>31</v>
      </c>
      <c r="AN28" s="9">
        <v>48</v>
      </c>
      <c r="AO28" s="30">
        <v>21</v>
      </c>
      <c r="AP28" s="8">
        <v>7</v>
      </c>
      <c r="AQ28" s="9">
        <v>14</v>
      </c>
      <c r="AR28" s="9">
        <v>12</v>
      </c>
      <c r="AS28" s="9">
        <v>61</v>
      </c>
      <c r="AT28" s="10">
        <v>15</v>
      </c>
      <c r="AU28" s="30">
        <v>16</v>
      </c>
      <c r="AV28" s="31">
        <v>34.5</v>
      </c>
      <c r="AW28" s="45">
        <v>8.59</v>
      </c>
      <c r="AX28" s="46">
        <v>11.83</v>
      </c>
      <c r="AY28" s="46">
        <v>12.84</v>
      </c>
      <c r="AZ28" s="46">
        <v>15.12</v>
      </c>
      <c r="BA28" s="46">
        <v>16.690000000000001</v>
      </c>
      <c r="BB28" s="47">
        <v>15.83</v>
      </c>
      <c r="BC28" s="45">
        <v>9.4</v>
      </c>
      <c r="BD28" s="46">
        <v>10.59</v>
      </c>
      <c r="BE28" s="46">
        <v>12.69</v>
      </c>
      <c r="BF28" s="46">
        <v>15.18</v>
      </c>
      <c r="BG28" s="46">
        <v>17.05</v>
      </c>
      <c r="BH28" s="47">
        <v>17.73</v>
      </c>
    </row>
    <row r="29" spans="1:60" x14ac:dyDescent="0.4">
      <c r="A29" s="1">
        <v>1987</v>
      </c>
      <c r="B29" s="32">
        <v>49734</v>
      </c>
      <c r="C29">
        <v>31000</v>
      </c>
      <c r="D29" s="33">
        <v>37372</v>
      </c>
      <c r="E29">
        <v>31355</v>
      </c>
      <c r="F29">
        <v>50000</v>
      </c>
      <c r="G29" s="34">
        <v>75.2</v>
      </c>
      <c r="H29" s="34">
        <v>16.100000000000001</v>
      </c>
      <c r="I29" s="33">
        <v>2688</v>
      </c>
      <c r="J29" s="8">
        <v>2145</v>
      </c>
      <c r="K29" s="51">
        <v>13154</v>
      </c>
      <c r="L29">
        <v>2.7956760000000001E-2</v>
      </c>
      <c r="M29">
        <v>5.2903770000000003E-2</v>
      </c>
      <c r="N29">
        <v>6.5366079999999993E-2</v>
      </c>
      <c r="O29">
        <v>5.7159300000000003E-2</v>
      </c>
      <c r="P29" s="49">
        <v>200623.8125540888</v>
      </c>
      <c r="Q29" s="41">
        <v>0.37361638039376749</v>
      </c>
      <c r="R29" s="50">
        <v>1775727</v>
      </c>
      <c r="S29" s="42">
        <v>0.32519303979905256</v>
      </c>
      <c r="T29" s="49">
        <v>336354.28338122397</v>
      </c>
      <c r="U29" s="41">
        <v>0.62638361960623246</v>
      </c>
      <c r="V29" s="50">
        <v>3684805</v>
      </c>
      <c r="W29" s="42">
        <v>0.67480696020094744</v>
      </c>
      <c r="X29" s="43">
        <v>536978.0959353128</v>
      </c>
      <c r="Y29" s="14">
        <v>5460532</v>
      </c>
      <c r="Z29" s="44">
        <v>8.8510280878111534</v>
      </c>
      <c r="AA29" s="41">
        <v>10.955130295824542</v>
      </c>
      <c r="AB29" s="42">
        <v>10.169003244888046</v>
      </c>
      <c r="AC29" s="31">
        <v>19</v>
      </c>
      <c r="AD29" s="8">
        <v>0</v>
      </c>
      <c r="AE29" s="9">
        <v>34</v>
      </c>
      <c r="AF29" s="9">
        <v>31</v>
      </c>
      <c r="AG29" s="9">
        <v>31</v>
      </c>
      <c r="AH29" s="9">
        <v>48</v>
      </c>
      <c r="AI29" s="30">
        <v>21</v>
      </c>
      <c r="AJ29" s="8">
        <v>7</v>
      </c>
      <c r="AK29" s="9">
        <v>14</v>
      </c>
      <c r="AL29" s="9">
        <v>12</v>
      </c>
      <c r="AM29" s="9">
        <v>61</v>
      </c>
      <c r="AN29" s="9">
        <v>15</v>
      </c>
      <c r="AO29" s="30">
        <v>16</v>
      </c>
      <c r="AP29" s="8">
        <v>2</v>
      </c>
      <c r="AQ29" s="9">
        <v>27</v>
      </c>
      <c r="AR29" s="9">
        <v>31</v>
      </c>
      <c r="AS29" s="9">
        <v>27</v>
      </c>
      <c r="AT29" s="10">
        <v>9</v>
      </c>
      <c r="AU29" s="30">
        <v>17</v>
      </c>
      <c r="AV29" s="31">
        <v>15.5</v>
      </c>
      <c r="AW29" s="45">
        <v>9.4</v>
      </c>
      <c r="AX29" s="46">
        <v>10.59</v>
      </c>
      <c r="AY29" s="46">
        <v>12.69</v>
      </c>
      <c r="AZ29" s="46">
        <v>15.18</v>
      </c>
      <c r="BA29" s="46">
        <v>17.05</v>
      </c>
      <c r="BB29" s="47">
        <v>17.73</v>
      </c>
      <c r="BC29" s="45">
        <v>8.77</v>
      </c>
      <c r="BD29" s="46">
        <v>10.23</v>
      </c>
      <c r="BE29" s="46">
        <v>11.95</v>
      </c>
      <c r="BF29" s="46">
        <v>13.53</v>
      </c>
      <c r="BG29" s="46">
        <v>14.8</v>
      </c>
      <c r="BH29" s="47">
        <v>15.52</v>
      </c>
    </row>
    <row r="30" spans="1:60" x14ac:dyDescent="0.4">
      <c r="A30" s="1">
        <v>1988</v>
      </c>
      <c r="B30" s="32">
        <v>38423</v>
      </c>
      <c r="C30">
        <v>18000</v>
      </c>
      <c r="D30" s="33">
        <v>20840</v>
      </c>
      <c r="E30">
        <v>17235</v>
      </c>
      <c r="F30">
        <v>69000</v>
      </c>
      <c r="G30" s="34">
        <v>75.599999999999994</v>
      </c>
      <c r="H30" s="34">
        <v>17.3</v>
      </c>
      <c r="I30" s="33">
        <v>4399</v>
      </c>
      <c r="J30" s="8">
        <v>3820</v>
      </c>
      <c r="K30" s="51">
        <v>7904</v>
      </c>
      <c r="L30">
        <v>3.497434E-2</v>
      </c>
      <c r="M30">
        <v>4.5449740000000002E-2</v>
      </c>
      <c r="N30">
        <v>7.0047860000000003E-2</v>
      </c>
      <c r="O30">
        <v>0.21698190000000001</v>
      </c>
      <c r="P30" s="49">
        <v>220172.96617203639</v>
      </c>
      <c r="Q30" s="41">
        <v>0.4076607903508731</v>
      </c>
      <c r="R30" s="50">
        <v>1854829</v>
      </c>
      <c r="S30" s="42">
        <v>0.28167863139249244</v>
      </c>
      <c r="T30" s="49">
        <v>319915.68444980489</v>
      </c>
      <c r="U30" s="41">
        <v>0.5923392096491269</v>
      </c>
      <c r="V30" s="50">
        <v>4730083</v>
      </c>
      <c r="W30" s="42">
        <v>0.71832136860750762</v>
      </c>
      <c r="X30" s="43">
        <v>540088.65062184131</v>
      </c>
      <c r="Y30" s="14">
        <v>6584912</v>
      </c>
      <c r="Z30" s="44">
        <v>8.4244175488406405</v>
      </c>
      <c r="AA30" s="41">
        <v>14.785405123649557</v>
      </c>
      <c r="AB30" s="42">
        <v>12.192279901490869</v>
      </c>
      <c r="AC30" s="31">
        <v>20</v>
      </c>
      <c r="AD30" s="8">
        <v>7</v>
      </c>
      <c r="AE30" s="9">
        <v>14</v>
      </c>
      <c r="AF30" s="9">
        <v>12</v>
      </c>
      <c r="AG30" s="9">
        <v>61</v>
      </c>
      <c r="AH30" s="9">
        <v>15</v>
      </c>
      <c r="AI30" s="30">
        <v>16</v>
      </c>
      <c r="AJ30" s="8">
        <v>2</v>
      </c>
      <c r="AK30" s="9">
        <v>27</v>
      </c>
      <c r="AL30" s="9">
        <v>31</v>
      </c>
      <c r="AM30" s="9">
        <v>27</v>
      </c>
      <c r="AN30" s="9">
        <v>9</v>
      </c>
      <c r="AO30" s="30">
        <v>17</v>
      </c>
      <c r="AP30" s="8">
        <v>-8</v>
      </c>
      <c r="AQ30" s="9">
        <v>30</v>
      </c>
      <c r="AR30" s="9">
        <v>42</v>
      </c>
      <c r="AS30" s="9">
        <v>52</v>
      </c>
      <c r="AT30" s="10">
        <v>28</v>
      </c>
      <c r="AU30" s="30">
        <v>8</v>
      </c>
      <c r="AV30" s="31">
        <v>13</v>
      </c>
      <c r="AW30" s="45">
        <v>8.77</v>
      </c>
      <c r="AX30" s="46">
        <v>10.23</v>
      </c>
      <c r="AY30" s="46">
        <v>11.95</v>
      </c>
      <c r="AZ30" s="46">
        <v>13.53</v>
      </c>
      <c r="BA30" s="46">
        <v>14.8</v>
      </c>
      <c r="BB30" s="47">
        <v>15.52</v>
      </c>
      <c r="BC30" s="45">
        <v>10.63</v>
      </c>
      <c r="BD30" s="46">
        <v>11.91</v>
      </c>
      <c r="BE30" s="46">
        <v>13.6</v>
      </c>
      <c r="BF30" s="46">
        <v>15.84</v>
      </c>
      <c r="BG30" s="46">
        <v>15.86</v>
      </c>
      <c r="BH30" s="47">
        <v>15.22</v>
      </c>
    </row>
    <row r="31" spans="1:60" x14ac:dyDescent="0.4">
      <c r="A31" s="1">
        <v>1989</v>
      </c>
      <c r="B31" s="32">
        <v>24139</v>
      </c>
      <c r="C31">
        <v>31000</v>
      </c>
      <c r="D31" s="33">
        <v>23163</v>
      </c>
      <c r="E31">
        <v>18739</v>
      </c>
      <c r="F31">
        <v>47000</v>
      </c>
      <c r="G31" s="34">
        <v>76</v>
      </c>
      <c r="H31" s="34">
        <v>19.100000000000001</v>
      </c>
      <c r="I31" s="33">
        <v>2810</v>
      </c>
      <c r="J31" s="8">
        <v>2347</v>
      </c>
      <c r="K31" s="30">
        <v>5623</v>
      </c>
      <c r="L31">
        <v>4.3573399999999998E-2</v>
      </c>
      <c r="M31">
        <v>0.1003743</v>
      </c>
      <c r="N31">
        <v>6.0929759999999999E-2</v>
      </c>
      <c r="O31">
        <v>7.4276919999999996E-2</v>
      </c>
      <c r="P31" s="49">
        <v>187744.11360093826</v>
      </c>
      <c r="Q31" s="41">
        <v>0.36903555834511842</v>
      </c>
      <c r="R31" s="50">
        <v>1645914</v>
      </c>
      <c r="S31" s="42">
        <v>0.26805028664639191</v>
      </c>
      <c r="T31" s="49">
        <v>320998.49766082474</v>
      </c>
      <c r="U31" s="41">
        <v>0.63096444165488152</v>
      </c>
      <c r="V31" s="50">
        <v>4494404</v>
      </c>
      <c r="W31" s="42">
        <v>0.73194971335360803</v>
      </c>
      <c r="X31" s="43">
        <v>508742.61126176303</v>
      </c>
      <c r="Y31" s="14">
        <v>6140318</v>
      </c>
      <c r="Z31" s="44">
        <v>8.7667941669718186</v>
      </c>
      <c r="AA31" s="41">
        <v>14.001324095756058</v>
      </c>
      <c r="AB31" s="42">
        <v>12.069596420812932</v>
      </c>
      <c r="AC31" s="31">
        <v>21</v>
      </c>
      <c r="AD31" s="8">
        <v>2</v>
      </c>
      <c r="AE31" s="9">
        <v>27</v>
      </c>
      <c r="AF31" s="9">
        <v>31</v>
      </c>
      <c r="AG31" s="9">
        <v>27</v>
      </c>
      <c r="AH31" s="9">
        <v>9</v>
      </c>
      <c r="AI31" s="30">
        <v>17</v>
      </c>
      <c r="AJ31" s="8">
        <v>-8</v>
      </c>
      <c r="AK31" s="9">
        <v>30</v>
      </c>
      <c r="AL31" s="9">
        <v>42</v>
      </c>
      <c r="AM31" s="9">
        <v>52</v>
      </c>
      <c r="AN31" s="9">
        <v>28</v>
      </c>
      <c r="AO31" s="30">
        <v>8</v>
      </c>
      <c r="AP31" s="8">
        <v>-55</v>
      </c>
      <c r="AQ31" s="9">
        <v>-4</v>
      </c>
      <c r="AR31" s="9">
        <v>23</v>
      </c>
      <c r="AS31" s="9">
        <v>38</v>
      </c>
      <c r="AT31" s="10">
        <v>26</v>
      </c>
      <c r="AU31" s="30">
        <v>20</v>
      </c>
      <c r="AV31" s="31">
        <v>18</v>
      </c>
      <c r="AW31" s="45">
        <v>10.63</v>
      </c>
      <c r="AX31" s="46">
        <v>11.91</v>
      </c>
      <c r="AY31" s="46">
        <v>13.6</v>
      </c>
      <c r="AZ31" s="46">
        <v>15.84</v>
      </c>
      <c r="BA31" s="46">
        <v>15.86</v>
      </c>
      <c r="BB31" s="47">
        <v>15.22</v>
      </c>
      <c r="BC31" s="45">
        <v>9.23</v>
      </c>
      <c r="BD31" s="46">
        <v>11.06</v>
      </c>
      <c r="BE31" s="46">
        <v>13.89</v>
      </c>
      <c r="BF31" s="46">
        <v>14.89</v>
      </c>
      <c r="BG31" s="46">
        <v>16.12</v>
      </c>
      <c r="BH31" s="47">
        <v>15.32</v>
      </c>
    </row>
    <row r="32" spans="1:60" x14ac:dyDescent="0.4">
      <c r="A32" s="1">
        <v>1990</v>
      </c>
      <c r="B32" s="32">
        <v>24116</v>
      </c>
      <c r="C32">
        <v>31000</v>
      </c>
      <c r="D32" s="33">
        <v>24050</v>
      </c>
      <c r="E32">
        <v>19312</v>
      </c>
      <c r="F32">
        <v>39000</v>
      </c>
      <c r="G32" s="34">
        <v>76.599999999999994</v>
      </c>
      <c r="H32" s="34">
        <v>19.7</v>
      </c>
      <c r="I32" s="33">
        <v>3156</v>
      </c>
      <c r="J32" s="8">
        <v>2245</v>
      </c>
      <c r="K32" s="30">
        <v>913</v>
      </c>
      <c r="L32">
        <v>1.4242599999999999E-2</v>
      </c>
      <c r="M32">
        <v>3.3888599999999998E-2</v>
      </c>
      <c r="N32">
        <v>1.993166E-2</v>
      </c>
      <c r="O32">
        <v>1.7943080000000001E-4</v>
      </c>
      <c r="P32" s="49">
        <v>197497.05782392327</v>
      </c>
      <c r="Q32" s="41">
        <v>0.33846557024849261</v>
      </c>
      <c r="R32" s="50">
        <v>1780897</v>
      </c>
      <c r="S32" s="42">
        <v>0.26683054995443689</v>
      </c>
      <c r="T32" s="49">
        <v>386010.02586239105</v>
      </c>
      <c r="U32" s="41">
        <v>0.66153442975150745</v>
      </c>
      <c r="V32" s="50">
        <v>4893365</v>
      </c>
      <c r="W32" s="42">
        <v>0.73316945004556311</v>
      </c>
      <c r="X32" s="43">
        <v>583507.08368631429</v>
      </c>
      <c r="Y32" s="14">
        <v>6674262</v>
      </c>
      <c r="Z32" s="44">
        <v>9.0173343320777093</v>
      </c>
      <c r="AA32" s="41">
        <v>12.676782135561522</v>
      </c>
      <c r="AB32" s="42">
        <v>11.438185047960781</v>
      </c>
      <c r="AC32" s="31">
        <v>22</v>
      </c>
      <c r="AD32" s="8">
        <v>-8</v>
      </c>
      <c r="AE32" s="9">
        <v>30</v>
      </c>
      <c r="AF32" s="9">
        <v>42</v>
      </c>
      <c r="AG32" s="9">
        <v>52</v>
      </c>
      <c r="AH32" s="9">
        <v>28</v>
      </c>
      <c r="AI32" s="30">
        <v>8</v>
      </c>
      <c r="AJ32" s="8">
        <v>-55</v>
      </c>
      <c r="AK32" s="9">
        <v>-4</v>
      </c>
      <c r="AL32" s="9">
        <v>23</v>
      </c>
      <c r="AM32" s="9">
        <v>38</v>
      </c>
      <c r="AN32" s="9">
        <v>26</v>
      </c>
      <c r="AO32" s="30">
        <v>20</v>
      </c>
      <c r="AP32" s="8">
        <v>-1</v>
      </c>
      <c r="AQ32" s="9">
        <v>7</v>
      </c>
      <c r="AR32" s="9">
        <v>11</v>
      </c>
      <c r="AS32" s="9">
        <v>58</v>
      </c>
      <c r="AT32" s="10">
        <v>10</v>
      </c>
      <c r="AU32" s="30">
        <v>3</v>
      </c>
      <c r="AV32" s="31">
        <v>23</v>
      </c>
      <c r="AW32" s="45">
        <v>9.23</v>
      </c>
      <c r="AX32" s="46">
        <v>11.06</v>
      </c>
      <c r="AY32" s="46">
        <v>13.89</v>
      </c>
      <c r="AZ32" s="46">
        <v>14.89</v>
      </c>
      <c r="BA32" s="46">
        <v>16.12</v>
      </c>
      <c r="BB32" s="47">
        <v>15.32</v>
      </c>
      <c r="BC32" s="45">
        <v>9.92</v>
      </c>
      <c r="BD32" s="46">
        <v>11.34</v>
      </c>
      <c r="BE32" s="46">
        <v>13.1</v>
      </c>
      <c r="BF32" s="46">
        <v>14.68</v>
      </c>
      <c r="BG32" s="46">
        <v>17.21</v>
      </c>
      <c r="BH32" s="47">
        <v>16.88</v>
      </c>
    </row>
    <row r="33" spans="1:60" x14ac:dyDescent="0.4">
      <c r="A33" s="1">
        <v>1991</v>
      </c>
      <c r="B33" s="32">
        <v>18892</v>
      </c>
      <c r="C33" s="52">
        <v>16300</v>
      </c>
      <c r="D33" s="33">
        <v>15962</v>
      </c>
      <c r="E33">
        <v>13791</v>
      </c>
      <c r="F33">
        <v>16000</v>
      </c>
      <c r="G33" s="34">
        <v>75</v>
      </c>
      <c r="H33" s="34">
        <v>13.6</v>
      </c>
      <c r="I33" s="33">
        <v>776</v>
      </c>
      <c r="J33" s="8">
        <v>642</v>
      </c>
      <c r="K33" s="30">
        <v>2918</v>
      </c>
      <c r="L33">
        <v>2.663625E-2</v>
      </c>
      <c r="M33">
        <v>5.1168930000000001E-2</v>
      </c>
      <c r="N33">
        <v>2.0947279999999999E-2</v>
      </c>
      <c r="O33">
        <v>1.5537139999999999E-4</v>
      </c>
      <c r="P33" s="49">
        <v>188505.8846967626</v>
      </c>
      <c r="Q33" s="41">
        <v>0.3320892663352451</v>
      </c>
      <c r="R33" s="50">
        <v>1664817</v>
      </c>
      <c r="S33" s="42">
        <v>0.25075826941809104</v>
      </c>
      <c r="T33" s="49">
        <v>379130.30173289857</v>
      </c>
      <c r="U33" s="41">
        <v>0.66791073366475484</v>
      </c>
      <c r="V33" s="50">
        <v>4974314</v>
      </c>
      <c r="W33" s="42">
        <v>0.74924173058190902</v>
      </c>
      <c r="X33" s="43">
        <v>567636.18642966123</v>
      </c>
      <c r="Y33" s="14">
        <v>6639131</v>
      </c>
      <c r="Z33" s="44">
        <v>8.8316447132570151</v>
      </c>
      <c r="AA33" s="41">
        <v>13.120328228220751</v>
      </c>
      <c r="AB33" s="42">
        <v>11.696102466192382</v>
      </c>
      <c r="AC33" s="31">
        <v>23</v>
      </c>
      <c r="AD33" s="8">
        <v>-55</v>
      </c>
      <c r="AE33" s="9">
        <v>-2</v>
      </c>
      <c r="AF33" s="9">
        <v>23</v>
      </c>
      <c r="AG33" s="9">
        <v>38</v>
      </c>
      <c r="AH33" s="9">
        <v>26</v>
      </c>
      <c r="AI33" s="30">
        <v>20</v>
      </c>
      <c r="AJ33" s="8">
        <v>-1</v>
      </c>
      <c r="AK33" s="9">
        <v>7</v>
      </c>
      <c r="AL33" s="9">
        <v>11</v>
      </c>
      <c r="AM33" s="9">
        <v>58</v>
      </c>
      <c r="AN33" s="9">
        <v>10</v>
      </c>
      <c r="AO33" s="30">
        <v>3</v>
      </c>
      <c r="AP33" s="8">
        <v>-2</v>
      </c>
      <c r="AQ33" s="9">
        <v>29</v>
      </c>
      <c r="AR33" s="9">
        <v>9</v>
      </c>
      <c r="AS33" s="9">
        <v>37</v>
      </c>
      <c r="AT33" s="10">
        <v>12</v>
      </c>
      <c r="AU33" s="30">
        <v>0</v>
      </c>
      <c r="AV33" s="31">
        <v>6.5</v>
      </c>
      <c r="AW33" s="45">
        <v>9.92</v>
      </c>
      <c r="AX33" s="46">
        <v>11.34</v>
      </c>
      <c r="AY33" s="46">
        <v>13.1</v>
      </c>
      <c r="AZ33" s="46">
        <v>14.68</v>
      </c>
      <c r="BA33" s="46">
        <v>17.21</v>
      </c>
      <c r="BB33" s="47">
        <v>16.88</v>
      </c>
      <c r="BC33" s="45">
        <v>9.5500000000000007</v>
      </c>
      <c r="BD33" s="46">
        <v>11.28</v>
      </c>
      <c r="BE33" s="46">
        <v>13.04</v>
      </c>
      <c r="BF33" s="46">
        <v>15.84</v>
      </c>
      <c r="BG33" s="46">
        <v>16.350000000000001</v>
      </c>
      <c r="BH33" s="47">
        <v>17.18</v>
      </c>
    </row>
    <row r="34" spans="1:60" x14ac:dyDescent="0.4">
      <c r="A34" s="1">
        <v>1992</v>
      </c>
      <c r="B34" s="32">
        <v>15493</v>
      </c>
      <c r="C34" s="52">
        <v>3200</v>
      </c>
      <c r="D34" s="33">
        <v>14164</v>
      </c>
      <c r="E34">
        <v>10749</v>
      </c>
      <c r="F34">
        <v>21700</v>
      </c>
      <c r="G34" s="52">
        <v>76.510000000000005</v>
      </c>
      <c r="H34" s="52">
        <v>24.11</v>
      </c>
      <c r="I34" s="33">
        <v>1710</v>
      </c>
      <c r="J34" s="8">
        <v>1249</v>
      </c>
      <c r="K34" s="30">
        <v>2906</v>
      </c>
      <c r="L34">
        <v>1.201751E-2</v>
      </c>
      <c r="M34">
        <v>1.3656120000000001E-2</v>
      </c>
      <c r="N34">
        <v>2.8429980000000001E-2</v>
      </c>
      <c r="O34" s="53">
        <v>4.6890649999999998E-5</v>
      </c>
      <c r="P34" s="49">
        <v>167812.68037718278</v>
      </c>
      <c r="Q34" s="41">
        <v>0.31945401401584667</v>
      </c>
      <c r="R34" s="50">
        <v>1428728</v>
      </c>
      <c r="S34" s="42">
        <v>0.24100198995223407</v>
      </c>
      <c r="T34" s="49">
        <v>357498.23454172746</v>
      </c>
      <c r="U34" s="41">
        <v>0.68054598598415339</v>
      </c>
      <c r="V34" s="50">
        <v>4499555</v>
      </c>
      <c r="W34" s="42">
        <v>0.7589980100477659</v>
      </c>
      <c r="X34" s="43">
        <v>525310.91491891025</v>
      </c>
      <c r="Y34" s="14">
        <v>5928283</v>
      </c>
      <c r="Z34" s="44">
        <v>8.5138262304656074</v>
      </c>
      <c r="AA34" s="41">
        <v>12.586229987311471</v>
      </c>
      <c r="AB34" s="42">
        <v>11.285284260493846</v>
      </c>
      <c r="AC34" s="31">
        <v>24</v>
      </c>
      <c r="AD34" s="8">
        <v>-1</v>
      </c>
      <c r="AE34" s="9">
        <v>7</v>
      </c>
      <c r="AF34" s="9">
        <v>11</v>
      </c>
      <c r="AG34" s="9">
        <v>58</v>
      </c>
      <c r="AH34" s="9">
        <v>10</v>
      </c>
      <c r="AI34" s="30">
        <v>3</v>
      </c>
      <c r="AJ34" s="8">
        <v>-2</v>
      </c>
      <c r="AK34" s="9">
        <v>29</v>
      </c>
      <c r="AL34" s="9">
        <v>9</v>
      </c>
      <c r="AM34" s="9">
        <v>37</v>
      </c>
      <c r="AN34" s="9">
        <v>12</v>
      </c>
      <c r="AO34" s="30">
        <v>0</v>
      </c>
      <c r="AP34" s="54">
        <v>-61</v>
      </c>
      <c r="AQ34" s="55">
        <v>14</v>
      </c>
      <c r="AR34" s="55">
        <v>18</v>
      </c>
      <c r="AS34" s="55">
        <v>63</v>
      </c>
      <c r="AT34" s="10">
        <v>26</v>
      </c>
      <c r="AU34" s="56">
        <v>8</v>
      </c>
      <c r="AV34" s="31">
        <v>6</v>
      </c>
      <c r="AW34" s="45">
        <v>9.5500000000000007</v>
      </c>
      <c r="AX34" s="46">
        <v>11.28</v>
      </c>
      <c r="AY34" s="46">
        <v>13.04</v>
      </c>
      <c r="AZ34" s="46">
        <v>15.84</v>
      </c>
      <c r="BA34" s="46">
        <v>16.350000000000001</v>
      </c>
      <c r="BB34" s="47">
        <v>17.18</v>
      </c>
      <c r="BC34" s="54"/>
      <c r="BD34" s="55"/>
      <c r="BE34" s="55"/>
      <c r="BF34" s="55"/>
      <c r="BG34" s="55"/>
      <c r="BH34" s="56"/>
    </row>
    <row r="35" spans="1:60" x14ac:dyDescent="0.4">
      <c r="A35" s="1">
        <v>1993</v>
      </c>
      <c r="B35" s="32">
        <v>24392</v>
      </c>
      <c r="C35" s="52">
        <v>18600</v>
      </c>
      <c r="D35" s="33">
        <v>18701</v>
      </c>
      <c r="E35">
        <v>13278</v>
      </c>
      <c r="F35">
        <v>23700</v>
      </c>
      <c r="G35" s="57">
        <v>78.17</v>
      </c>
      <c r="H35" s="57">
        <v>29</v>
      </c>
      <c r="I35" s="33">
        <v>1407</v>
      </c>
      <c r="J35" s="54">
        <v>1211</v>
      </c>
      <c r="K35" s="30">
        <v>4395</v>
      </c>
      <c r="L35">
        <v>1.4316479999999999E-2</v>
      </c>
      <c r="M35">
        <v>4.2192960000000002E-2</v>
      </c>
      <c r="N35">
        <v>2.9826780000000001E-2</v>
      </c>
      <c r="O35">
        <v>1.055595E-4</v>
      </c>
      <c r="P35" s="58">
        <v>119058.94169046142</v>
      </c>
      <c r="Q35" s="41">
        <v>0.19618415664869576</v>
      </c>
      <c r="R35" s="59">
        <v>1483956</v>
      </c>
      <c r="S35" s="42">
        <v>0.20536159104043364</v>
      </c>
      <c r="T35" s="58">
        <v>487814.43546842207</v>
      </c>
      <c r="U35" s="41">
        <v>0.80381584335130429</v>
      </c>
      <c r="V35" s="59">
        <v>5742108</v>
      </c>
      <c r="W35" s="42">
        <v>0.79463840895956639</v>
      </c>
      <c r="X35" s="43">
        <v>606873.37715888349</v>
      </c>
      <c r="Y35" s="14">
        <v>7226064</v>
      </c>
      <c r="Z35" s="44">
        <v>12.464044942194285</v>
      </c>
      <c r="AA35" s="41">
        <v>11.771090772428989</v>
      </c>
      <c r="AB35" s="42">
        <v>11.907037401820592</v>
      </c>
      <c r="AC35" s="31">
        <v>25</v>
      </c>
      <c r="AD35" s="8">
        <v>-2</v>
      </c>
      <c r="AE35" s="9">
        <v>29</v>
      </c>
      <c r="AF35" s="9">
        <v>9</v>
      </c>
      <c r="AG35" s="9">
        <v>37</v>
      </c>
      <c r="AH35" s="9">
        <v>12</v>
      </c>
      <c r="AI35" s="30">
        <v>0</v>
      </c>
      <c r="AJ35" s="54">
        <v>-61</v>
      </c>
      <c r="AK35" s="55">
        <v>14</v>
      </c>
      <c r="AL35" s="55">
        <v>18</v>
      </c>
      <c r="AM35" s="55">
        <v>63</v>
      </c>
      <c r="AN35" s="55">
        <v>26</v>
      </c>
      <c r="AO35" s="56">
        <v>8</v>
      </c>
      <c r="AP35" s="54">
        <v>-4</v>
      </c>
      <c r="AQ35" s="55">
        <v>0</v>
      </c>
      <c r="AR35" s="55">
        <v>1</v>
      </c>
      <c r="AS35" s="55">
        <v>25</v>
      </c>
      <c r="AT35" s="55">
        <v>3</v>
      </c>
      <c r="AU35" s="56">
        <v>-6</v>
      </c>
      <c r="AV35" s="31">
        <v>17</v>
      </c>
      <c r="AW35" s="54"/>
      <c r="AX35" s="55"/>
      <c r="AY35" s="55"/>
      <c r="AZ35" s="55"/>
      <c r="BA35" s="55"/>
      <c r="BB35" s="56"/>
      <c r="BC35" s="54"/>
      <c r="BD35" s="55"/>
      <c r="BE35" s="55"/>
      <c r="BF35" s="55"/>
      <c r="BG35" s="55"/>
      <c r="BH35" s="56"/>
    </row>
    <row r="36" spans="1:60" x14ac:dyDescent="0.4">
      <c r="A36" s="1">
        <v>1994</v>
      </c>
      <c r="B36" s="32">
        <v>25816</v>
      </c>
      <c r="C36" s="55">
        <v>23400</v>
      </c>
      <c r="D36" s="33">
        <v>18629</v>
      </c>
      <c r="E36" s="13">
        <v>14760</v>
      </c>
      <c r="F36">
        <v>13800</v>
      </c>
      <c r="G36" s="52">
        <v>76.650000000000006</v>
      </c>
      <c r="H36" s="52">
        <v>20.77</v>
      </c>
      <c r="I36" s="33">
        <v>764</v>
      </c>
      <c r="J36" s="54">
        <v>637</v>
      </c>
      <c r="K36" s="30">
        <v>2095</v>
      </c>
      <c r="L36">
        <v>8.2039480000000008E-3</v>
      </c>
      <c r="M36">
        <v>4.2203579999999997E-2</v>
      </c>
      <c r="N36">
        <v>3.5881589999999998E-2</v>
      </c>
      <c r="O36">
        <v>0</v>
      </c>
      <c r="P36" s="58">
        <v>132424.14639042609</v>
      </c>
      <c r="Q36" s="41">
        <v>0.22460421351703425</v>
      </c>
      <c r="R36" s="59">
        <v>1321817</v>
      </c>
      <c r="S36" s="42">
        <v>0.22069077092682754</v>
      </c>
      <c r="T36" s="58">
        <v>457164.73227227497</v>
      </c>
      <c r="U36" s="41">
        <v>0.77539578648296581</v>
      </c>
      <c r="V36" s="59">
        <v>4667636</v>
      </c>
      <c r="W36" s="42">
        <v>0.77930922907317246</v>
      </c>
      <c r="X36" s="43">
        <v>589588.878662701</v>
      </c>
      <c r="Y36" s="14">
        <v>5989453</v>
      </c>
      <c r="Z36" s="44">
        <v>9.98169167806366</v>
      </c>
      <c r="AA36" s="41">
        <v>10.209965184322403</v>
      </c>
      <c r="AB36" s="42">
        <v>10.158693992982384</v>
      </c>
      <c r="AC36" s="31">
        <v>26</v>
      </c>
      <c r="AD36" s="8">
        <v>-61</v>
      </c>
      <c r="AE36" s="9">
        <v>14</v>
      </c>
      <c r="AF36" s="9">
        <v>18</v>
      </c>
      <c r="AG36" s="9">
        <v>63</v>
      </c>
      <c r="AH36" s="9">
        <v>26</v>
      </c>
      <c r="AI36" s="30">
        <v>8</v>
      </c>
      <c r="AJ36" s="54">
        <v>-4</v>
      </c>
      <c r="AK36" s="55">
        <v>0</v>
      </c>
      <c r="AL36" s="55">
        <v>1</v>
      </c>
      <c r="AM36" s="55">
        <v>25</v>
      </c>
      <c r="AN36" s="55">
        <v>3</v>
      </c>
      <c r="AO36" s="56">
        <v>-6</v>
      </c>
      <c r="AP36" s="60">
        <v>3</v>
      </c>
      <c r="AQ36" s="61">
        <v>15</v>
      </c>
      <c r="AR36" s="61">
        <v>60</v>
      </c>
      <c r="AS36" s="61">
        <v>24</v>
      </c>
      <c r="AT36" s="61">
        <v>41</v>
      </c>
      <c r="AU36" s="62">
        <v>23</v>
      </c>
      <c r="AV36" s="31">
        <v>-1.5</v>
      </c>
      <c r="AW36" s="54"/>
      <c r="AX36" s="55"/>
      <c r="AY36" s="55"/>
      <c r="AZ36" s="55"/>
      <c r="BA36" s="55"/>
      <c r="BB36" s="56"/>
      <c r="BC36" s="54"/>
      <c r="BD36" s="55"/>
      <c r="BE36" s="55"/>
      <c r="BF36" s="55"/>
      <c r="BG36" s="55"/>
      <c r="BH36" s="56"/>
    </row>
    <row r="37" spans="1:60" x14ac:dyDescent="0.4">
      <c r="A37" s="1">
        <v>1995</v>
      </c>
      <c r="B37" s="32">
        <v>24524</v>
      </c>
      <c r="C37" s="63">
        <v>31100</v>
      </c>
      <c r="D37" s="33">
        <v>26175</v>
      </c>
      <c r="E37" s="14">
        <v>20689</v>
      </c>
      <c r="F37" s="55">
        <v>22000</v>
      </c>
      <c r="G37" s="55">
        <v>76.91</v>
      </c>
      <c r="H37" s="55">
        <v>20.96</v>
      </c>
      <c r="I37" s="33">
        <v>1642</v>
      </c>
      <c r="J37" s="64">
        <v>1388</v>
      </c>
      <c r="K37" s="65">
        <v>2397</v>
      </c>
      <c r="L37">
        <v>5.6849500000000002E-3</v>
      </c>
      <c r="M37">
        <v>4.1688620000000003E-2</v>
      </c>
      <c r="N37">
        <v>3.687352E-2</v>
      </c>
      <c r="O37" s="53">
        <v>7.7167430000000005E-5</v>
      </c>
      <c r="P37" s="66">
        <v>123499.40988156713</v>
      </c>
      <c r="Q37" s="41">
        <v>0.22124730658530578</v>
      </c>
      <c r="R37" s="67">
        <v>1131312</v>
      </c>
      <c r="S37" s="42">
        <v>0.16614941039834902</v>
      </c>
      <c r="T37" s="66">
        <v>434696.80858380778</v>
      </c>
      <c r="U37" s="41">
        <v>0.77875269341469422</v>
      </c>
      <c r="V37" s="67">
        <v>5677692</v>
      </c>
      <c r="W37" s="42">
        <v>0.83385058960165104</v>
      </c>
      <c r="X37" s="43">
        <v>558196.2184653749</v>
      </c>
      <c r="Y37" s="14">
        <v>6809004</v>
      </c>
      <c r="Z37" s="44">
        <v>9.1604648239606981</v>
      </c>
      <c r="AA37" s="41">
        <v>13.061269114206906</v>
      </c>
      <c r="AB37" s="42">
        <v>12.198226671473527</v>
      </c>
      <c r="AC37" s="31">
        <v>27</v>
      </c>
      <c r="AD37" s="8">
        <v>-4</v>
      </c>
      <c r="AE37" s="9">
        <v>0</v>
      </c>
      <c r="AF37" s="9">
        <v>1</v>
      </c>
      <c r="AG37" s="9">
        <v>25</v>
      </c>
      <c r="AH37" s="9">
        <v>3</v>
      </c>
      <c r="AI37" s="30">
        <v>-6</v>
      </c>
      <c r="AJ37" s="60">
        <v>3</v>
      </c>
      <c r="AK37" s="61">
        <v>15</v>
      </c>
      <c r="AL37" s="61">
        <v>60</v>
      </c>
      <c r="AM37" s="61">
        <v>24</v>
      </c>
      <c r="AN37" s="61">
        <v>41</v>
      </c>
      <c r="AO37" s="62">
        <v>23</v>
      </c>
      <c r="AP37" s="60">
        <v>7</v>
      </c>
      <c r="AQ37" s="61">
        <v>18</v>
      </c>
      <c r="AR37" s="61">
        <v>11</v>
      </c>
      <c r="AS37" s="61">
        <v>44</v>
      </c>
      <c r="AT37" s="61">
        <v>20</v>
      </c>
      <c r="AU37" s="62">
        <v>22</v>
      </c>
      <c r="AV37" s="31"/>
      <c r="AW37" s="54"/>
      <c r="AX37" s="55"/>
      <c r="AY37" s="55"/>
      <c r="AZ37" s="55"/>
      <c r="BA37" s="55"/>
      <c r="BB37" s="56"/>
      <c r="BC37" s="54"/>
      <c r="BD37" s="55"/>
      <c r="BE37" s="55"/>
      <c r="BF37" s="55"/>
      <c r="BG37" s="55"/>
      <c r="BH37" s="56"/>
    </row>
    <row r="38" spans="1:60" x14ac:dyDescent="0.4">
      <c r="A38" s="1">
        <v>1996</v>
      </c>
      <c r="B38" s="32">
        <v>36860</v>
      </c>
      <c r="C38" s="63">
        <v>29600</v>
      </c>
      <c r="D38" s="33">
        <v>30865</v>
      </c>
      <c r="E38" s="14">
        <v>26491</v>
      </c>
      <c r="F38" s="63">
        <v>26700</v>
      </c>
      <c r="G38" s="63">
        <v>75.39</v>
      </c>
      <c r="H38" s="63">
        <v>14.17</v>
      </c>
      <c r="I38" s="33">
        <v>1618</v>
      </c>
      <c r="J38" s="64">
        <v>1462</v>
      </c>
      <c r="K38" s="65">
        <v>1146</v>
      </c>
      <c r="L38">
        <v>5.6240730000000003E-3</v>
      </c>
      <c r="M38">
        <v>4.3078239999999997E-2</v>
      </c>
      <c r="N38">
        <v>1.7473820000000001E-2</v>
      </c>
      <c r="O38">
        <v>5.0285629999999998E-2</v>
      </c>
      <c r="P38" s="58">
        <v>182183.88349752864</v>
      </c>
      <c r="Q38" s="41">
        <v>0.31202690810368672</v>
      </c>
      <c r="R38" s="59">
        <v>1661676</v>
      </c>
      <c r="S38" s="42">
        <v>0.2297962518482706</v>
      </c>
      <c r="T38" s="58">
        <v>401688.4645789034</v>
      </c>
      <c r="U38" s="41">
        <v>0.68797309189631328</v>
      </c>
      <c r="V38" s="59">
        <v>5569408</v>
      </c>
      <c r="W38" s="42">
        <v>0.77020374815172943</v>
      </c>
      <c r="X38" s="43">
        <v>583872.34807643201</v>
      </c>
      <c r="Y38" s="14">
        <v>7231084</v>
      </c>
      <c r="Z38" s="44">
        <v>9.1208726485542329</v>
      </c>
      <c r="AA38" s="41">
        <v>13.864993623450207</v>
      </c>
      <c r="AB38" s="42">
        <v>12.38470022398357</v>
      </c>
      <c r="AC38" s="31">
        <v>28</v>
      </c>
      <c r="AD38" s="8">
        <v>3</v>
      </c>
      <c r="AE38" s="9">
        <v>15</v>
      </c>
      <c r="AF38" s="9">
        <v>60</v>
      </c>
      <c r="AG38" s="9">
        <v>24</v>
      </c>
      <c r="AH38" s="9">
        <v>41</v>
      </c>
      <c r="AI38" s="30">
        <v>23</v>
      </c>
      <c r="AJ38" s="60">
        <v>7</v>
      </c>
      <c r="AK38" s="61">
        <v>18</v>
      </c>
      <c r="AL38" s="61">
        <v>11</v>
      </c>
      <c r="AM38" s="61">
        <v>44</v>
      </c>
      <c r="AN38" s="61">
        <v>20</v>
      </c>
      <c r="AO38" s="62">
        <v>22</v>
      </c>
      <c r="AP38" s="60">
        <v>-5</v>
      </c>
      <c r="AQ38" s="61">
        <v>3</v>
      </c>
      <c r="AR38" s="61">
        <v>23</v>
      </c>
      <c r="AS38" s="61">
        <v>25</v>
      </c>
      <c r="AT38" s="61">
        <v>33</v>
      </c>
      <c r="AU38" s="62">
        <v>1</v>
      </c>
      <c r="AV38" s="31"/>
      <c r="AW38" s="54"/>
      <c r="AX38" s="55"/>
      <c r="AY38" s="55"/>
      <c r="AZ38" s="55"/>
      <c r="BA38" s="55"/>
      <c r="BB38" s="56"/>
      <c r="BC38" s="54"/>
      <c r="BD38" s="55"/>
      <c r="BE38" s="55"/>
      <c r="BF38" s="55"/>
      <c r="BG38" s="55"/>
      <c r="BH38" s="56"/>
    </row>
    <row r="39" spans="1:60" x14ac:dyDescent="0.4">
      <c r="A39" s="1">
        <v>1997</v>
      </c>
      <c r="B39" s="32">
        <v>31168</v>
      </c>
      <c r="C39">
        <v>45600</v>
      </c>
      <c r="D39" s="33">
        <v>41243</v>
      </c>
      <c r="E39" s="14">
        <v>34764</v>
      </c>
      <c r="F39" s="13">
        <v>29400</v>
      </c>
      <c r="G39" s="68">
        <v>75.67</v>
      </c>
      <c r="H39" s="13">
        <v>15.71</v>
      </c>
      <c r="I39" s="33">
        <v>1708</v>
      </c>
      <c r="J39" s="40">
        <v>1479</v>
      </c>
      <c r="K39" s="65">
        <v>1336</v>
      </c>
      <c r="L39">
        <v>5.7524430000000003E-3</v>
      </c>
      <c r="M39">
        <v>2.0347179999999999E-2</v>
      </c>
      <c r="N39">
        <v>3.5063490000000003E-2</v>
      </c>
      <c r="O39">
        <v>0.1146821</v>
      </c>
      <c r="P39" s="49">
        <v>162518.16039293131</v>
      </c>
      <c r="Q39" s="41">
        <v>0.28738869781942949</v>
      </c>
      <c r="R39" s="50">
        <v>1664797</v>
      </c>
      <c r="S39" s="42">
        <v>0.29258737478281743</v>
      </c>
      <c r="T39" s="49">
        <v>402981.3238458116</v>
      </c>
      <c r="U39" s="41">
        <v>0.71261130218057056</v>
      </c>
      <c r="V39" s="50">
        <v>4025117</v>
      </c>
      <c r="W39" s="42">
        <v>0.70741262521718251</v>
      </c>
      <c r="X39" s="43">
        <v>565499.48423874285</v>
      </c>
      <c r="Y39" s="14">
        <v>5689914</v>
      </c>
      <c r="Z39" s="44">
        <v>10.243759811056844</v>
      </c>
      <c r="AA39" s="41">
        <v>9.9883462627664787</v>
      </c>
      <c r="AB39" s="42">
        <v>10.061749229815087</v>
      </c>
      <c r="AC39" s="31">
        <v>29</v>
      </c>
      <c r="AD39" s="8">
        <v>7</v>
      </c>
      <c r="AE39" s="9">
        <v>18</v>
      </c>
      <c r="AF39" s="9">
        <v>11</v>
      </c>
      <c r="AG39" s="9">
        <v>44</v>
      </c>
      <c r="AH39" s="9">
        <v>20</v>
      </c>
      <c r="AI39" s="30">
        <v>22</v>
      </c>
      <c r="AJ39" s="60">
        <v>-5</v>
      </c>
      <c r="AK39" s="61">
        <v>3</v>
      </c>
      <c r="AL39" s="61">
        <v>23</v>
      </c>
      <c r="AM39" s="61">
        <v>25</v>
      </c>
      <c r="AN39" s="61">
        <v>33</v>
      </c>
      <c r="AO39" s="62">
        <v>1</v>
      </c>
      <c r="AP39" s="60">
        <v>-2</v>
      </c>
      <c r="AQ39" s="61">
        <v>16</v>
      </c>
      <c r="AR39" s="61">
        <v>25</v>
      </c>
      <c r="AS39" s="61">
        <v>68</v>
      </c>
      <c r="AT39" s="61">
        <v>2</v>
      </c>
      <c r="AU39" s="62">
        <v>3</v>
      </c>
      <c r="AV39" s="31"/>
      <c r="AW39" s="8"/>
      <c r="AX39" s="9"/>
      <c r="AY39" s="9"/>
      <c r="AZ39" s="9"/>
      <c r="BA39" s="9"/>
      <c r="BB39" s="30"/>
      <c r="BC39" s="8"/>
      <c r="BD39" s="9"/>
      <c r="BE39" s="9"/>
      <c r="BF39" s="9"/>
      <c r="BG39" s="9"/>
      <c r="BH39" s="30"/>
    </row>
    <row r="40" spans="1:60" x14ac:dyDescent="0.4">
      <c r="A40" s="1">
        <v>1998</v>
      </c>
      <c r="B40" s="32">
        <v>78333</v>
      </c>
      <c r="C40" s="13">
        <v>89200</v>
      </c>
      <c r="D40" s="33">
        <v>88338</v>
      </c>
      <c r="E40" s="14">
        <v>74248</v>
      </c>
      <c r="F40">
        <v>25900</v>
      </c>
      <c r="G40" s="68">
        <v>75.52</v>
      </c>
      <c r="H40" s="13">
        <v>15.95</v>
      </c>
      <c r="I40" s="33">
        <v>1864</v>
      </c>
      <c r="J40" s="40">
        <v>1288</v>
      </c>
      <c r="K40" s="65">
        <v>5162</v>
      </c>
      <c r="L40">
        <v>8.3322599999999993E-3</v>
      </c>
      <c r="M40">
        <v>3.9873819999999997E-2</v>
      </c>
      <c r="N40">
        <v>6.9660449999999999E-2</v>
      </c>
      <c r="O40">
        <v>7.0155110000000007E-2</v>
      </c>
      <c r="P40" s="49">
        <v>207811.76566624444</v>
      </c>
      <c r="Q40" s="41">
        <v>0.3220400981447189</v>
      </c>
      <c r="R40" s="50">
        <v>1744252</v>
      </c>
      <c r="S40" s="42">
        <v>0.28577073881379023</v>
      </c>
      <c r="T40" s="49">
        <v>437486.03067481134</v>
      </c>
      <c r="U40" s="41">
        <v>0.6779599018552811</v>
      </c>
      <c r="V40" s="50">
        <v>4359424</v>
      </c>
      <c r="W40" s="42">
        <v>0.71422926118620977</v>
      </c>
      <c r="X40" s="43">
        <v>645297.79634105577</v>
      </c>
      <c r="Y40" s="14">
        <v>6103676</v>
      </c>
      <c r="Z40" s="44">
        <v>8.3934227420085126</v>
      </c>
      <c r="AA40" s="41">
        <v>9.9647158865294436</v>
      </c>
      <c r="AB40" s="42">
        <v>9.4586964880537998</v>
      </c>
      <c r="AC40" s="31">
        <v>30</v>
      </c>
      <c r="AD40" s="8">
        <v>-5</v>
      </c>
      <c r="AE40" s="9">
        <v>3</v>
      </c>
      <c r="AF40" s="9">
        <v>23</v>
      </c>
      <c r="AG40" s="9">
        <v>25</v>
      </c>
      <c r="AH40" s="9">
        <v>33</v>
      </c>
      <c r="AI40" s="30">
        <v>1</v>
      </c>
      <c r="AJ40" s="60">
        <v>-2</v>
      </c>
      <c r="AK40" s="61">
        <v>16</v>
      </c>
      <c r="AL40" s="61">
        <v>25</v>
      </c>
      <c r="AM40" s="61">
        <v>68</v>
      </c>
      <c r="AN40" s="61">
        <v>2</v>
      </c>
      <c r="AO40" s="62">
        <v>3</v>
      </c>
      <c r="AP40" s="60">
        <v>9</v>
      </c>
      <c r="AQ40" s="61">
        <v>10</v>
      </c>
      <c r="AR40" s="61">
        <v>18</v>
      </c>
      <c r="AS40" s="61">
        <v>48</v>
      </c>
      <c r="AT40" s="61">
        <v>40</v>
      </c>
      <c r="AU40" s="62">
        <v>4</v>
      </c>
      <c r="AV40" s="31"/>
      <c r="AW40" s="8"/>
      <c r="AX40" s="9"/>
      <c r="AY40" s="9"/>
      <c r="AZ40" s="9"/>
      <c r="BA40" s="9"/>
      <c r="BB40" s="30"/>
      <c r="BC40" s="8"/>
      <c r="BD40" s="9"/>
      <c r="BE40" s="9"/>
      <c r="BF40" s="9"/>
      <c r="BG40" s="9"/>
      <c r="BH40" s="30"/>
    </row>
    <row r="41" spans="1:60" x14ac:dyDescent="0.4">
      <c r="A41" s="1">
        <v>1999</v>
      </c>
      <c r="B41" s="32">
        <v>60448</v>
      </c>
      <c r="C41" s="13">
        <v>41200</v>
      </c>
      <c r="D41" s="33">
        <v>44696</v>
      </c>
      <c r="E41" s="14">
        <v>34595</v>
      </c>
      <c r="F41" s="13">
        <v>18400</v>
      </c>
      <c r="G41" s="68">
        <v>75.989999999999995</v>
      </c>
      <c r="H41" s="68">
        <v>22.6</v>
      </c>
      <c r="I41" s="33">
        <v>1547</v>
      </c>
      <c r="J41" s="8">
        <v>1025</v>
      </c>
      <c r="K41" s="65">
        <v>3313</v>
      </c>
      <c r="L41">
        <v>1.356955E-2</v>
      </c>
      <c r="M41">
        <v>4.6400049999999998E-2</v>
      </c>
      <c r="N41">
        <v>9.5431849999999999E-2</v>
      </c>
      <c r="O41">
        <v>0.1641919</v>
      </c>
      <c r="P41" s="49">
        <v>165985.95223095955</v>
      </c>
      <c r="Q41" s="41">
        <v>0.2810554713443586</v>
      </c>
      <c r="R41" s="50">
        <v>1867443</v>
      </c>
      <c r="S41" s="42">
        <v>0.30616796026236648</v>
      </c>
      <c r="T41" s="49">
        <v>424594.80194189894</v>
      </c>
      <c r="U41" s="41">
        <v>0.71894452865564129</v>
      </c>
      <c r="V41" s="50">
        <v>4231964</v>
      </c>
      <c r="W41" s="42">
        <v>0.69383203973763352</v>
      </c>
      <c r="X41" s="43">
        <v>590580.75417285855</v>
      </c>
      <c r="Y41" s="14">
        <v>6099407</v>
      </c>
      <c r="Z41" s="44">
        <v>11.250608710558616</v>
      </c>
      <c r="AA41" s="41">
        <v>9.9670650244538255</v>
      </c>
      <c r="AB41" s="42">
        <v>10.327812000143082</v>
      </c>
      <c r="AC41" s="31">
        <v>31</v>
      </c>
      <c r="AD41" s="8">
        <v>-2</v>
      </c>
      <c r="AE41" s="9">
        <v>16</v>
      </c>
      <c r="AF41" s="9">
        <v>25</v>
      </c>
      <c r="AG41" s="9">
        <v>68</v>
      </c>
      <c r="AH41" s="9">
        <v>2</v>
      </c>
      <c r="AI41" s="30">
        <v>3</v>
      </c>
      <c r="AJ41" s="60">
        <v>9</v>
      </c>
      <c r="AK41" s="61">
        <v>10</v>
      </c>
      <c r="AL41" s="61">
        <v>18</v>
      </c>
      <c r="AM41" s="61">
        <v>48</v>
      </c>
      <c r="AN41" s="61">
        <v>40</v>
      </c>
      <c r="AO41" s="62">
        <v>4</v>
      </c>
      <c r="AP41" s="60">
        <v>-14</v>
      </c>
      <c r="AQ41" s="61">
        <v>8</v>
      </c>
      <c r="AR41" s="61">
        <v>37</v>
      </c>
      <c r="AS41" s="61">
        <v>30</v>
      </c>
      <c r="AT41" s="61">
        <v>29</v>
      </c>
      <c r="AU41" s="62">
        <v>3</v>
      </c>
      <c r="AV41" s="31"/>
      <c r="AW41" s="8"/>
      <c r="AX41" s="9"/>
      <c r="AY41" s="9"/>
      <c r="AZ41" s="9"/>
      <c r="BA41" s="9"/>
      <c r="BB41" s="30"/>
      <c r="BC41" s="8"/>
      <c r="BD41" s="9"/>
      <c r="BE41" s="9"/>
      <c r="BF41" s="9"/>
      <c r="BG41" s="9"/>
      <c r="BH41" s="30"/>
    </row>
    <row r="42" spans="1:60" x14ac:dyDescent="0.4">
      <c r="A42" s="1">
        <v>2000</v>
      </c>
      <c r="B42" s="32">
        <v>38704</v>
      </c>
      <c r="C42">
        <v>87500</v>
      </c>
      <c r="D42" s="33">
        <v>81321</v>
      </c>
      <c r="E42" s="14">
        <v>74132</v>
      </c>
      <c r="F42" s="13">
        <v>64800</v>
      </c>
      <c r="G42" s="13">
        <v>74.010000000000005</v>
      </c>
      <c r="H42" s="13">
        <v>8.84</v>
      </c>
      <c r="I42" s="33">
        <v>3228</v>
      </c>
      <c r="J42" s="40">
        <v>1851</v>
      </c>
      <c r="K42" s="65">
        <v>10376</v>
      </c>
      <c r="L42">
        <v>1.171471E-2</v>
      </c>
      <c r="M42">
        <v>7.9007800000000003E-2</v>
      </c>
      <c r="N42">
        <v>8.8398989999999997E-2</v>
      </c>
      <c r="O42">
        <v>9.8544720000000002E-2</v>
      </c>
      <c r="P42" s="49">
        <v>151876.42884585584</v>
      </c>
      <c r="Q42" s="41">
        <v>0.26211650175904533</v>
      </c>
      <c r="R42" s="50">
        <v>1652668</v>
      </c>
      <c r="S42" s="42">
        <v>0.28022250711675861</v>
      </c>
      <c r="T42" s="49">
        <v>427546.94902857736</v>
      </c>
      <c r="U42" s="41">
        <v>0.73788349824095478</v>
      </c>
      <c r="V42" s="50">
        <v>4245031</v>
      </c>
      <c r="W42" s="42">
        <v>0.71977749288324144</v>
      </c>
      <c r="X42" s="43">
        <v>579423.37787443318</v>
      </c>
      <c r="Y42" s="14">
        <v>5897699</v>
      </c>
      <c r="Z42" s="44">
        <v>10.881662233955637</v>
      </c>
      <c r="AA42" s="41">
        <v>9.928806671746969</v>
      </c>
      <c r="AB42" s="42">
        <v>10.178565838394753</v>
      </c>
      <c r="AC42" s="31">
        <v>32</v>
      </c>
      <c r="AD42" s="8">
        <v>9</v>
      </c>
      <c r="AE42" s="9">
        <v>10</v>
      </c>
      <c r="AF42" s="9">
        <v>18</v>
      </c>
      <c r="AG42" s="9">
        <v>48</v>
      </c>
      <c r="AH42" s="9">
        <v>40</v>
      </c>
      <c r="AI42" s="30">
        <v>4</v>
      </c>
      <c r="AJ42" s="60">
        <v>-14</v>
      </c>
      <c r="AK42" s="61">
        <v>8</v>
      </c>
      <c r="AL42" s="61">
        <v>37</v>
      </c>
      <c r="AM42" s="61">
        <v>30</v>
      </c>
      <c r="AN42" s="61">
        <v>29</v>
      </c>
      <c r="AO42" s="62">
        <v>3</v>
      </c>
      <c r="AP42" s="60">
        <v>0</v>
      </c>
      <c r="AQ42" s="61">
        <v>15</v>
      </c>
      <c r="AR42" s="61">
        <v>18</v>
      </c>
      <c r="AS42" s="61">
        <v>30</v>
      </c>
      <c r="AT42" s="61">
        <v>10</v>
      </c>
      <c r="AU42" s="62">
        <v>3</v>
      </c>
      <c r="AV42" s="31"/>
      <c r="AW42" s="8"/>
      <c r="AX42" s="9"/>
      <c r="AY42" s="9"/>
      <c r="AZ42" s="9"/>
      <c r="BA42" s="9"/>
      <c r="BB42" s="30"/>
      <c r="BC42" s="8"/>
      <c r="BD42" s="9"/>
      <c r="BE42" s="9"/>
      <c r="BF42" s="9"/>
      <c r="BG42" s="9"/>
      <c r="BH42" s="30"/>
    </row>
    <row r="43" spans="1:60" x14ac:dyDescent="0.4">
      <c r="A43" s="1">
        <v>2001</v>
      </c>
      <c r="B43" s="32">
        <v>15975</v>
      </c>
      <c r="C43" s="69">
        <v>21700</v>
      </c>
      <c r="D43" s="33">
        <v>20285</v>
      </c>
      <c r="E43" s="14">
        <v>17841</v>
      </c>
      <c r="F43">
        <v>26300</v>
      </c>
      <c r="G43" s="68">
        <v>73.989999999999995</v>
      </c>
      <c r="H43" s="13">
        <v>12.05</v>
      </c>
      <c r="I43" s="33">
        <v>1206</v>
      </c>
      <c r="J43" s="40">
        <v>757</v>
      </c>
      <c r="K43" s="65">
        <v>1659</v>
      </c>
      <c r="L43">
        <v>1.8344409999999998E-2</v>
      </c>
      <c r="M43">
        <v>6.5210249999999997E-2</v>
      </c>
      <c r="N43">
        <v>8.0995189999999995E-2</v>
      </c>
      <c r="O43">
        <v>2.6217070000000001E-4</v>
      </c>
      <c r="P43" s="49">
        <v>164334.26120367218</v>
      </c>
      <c r="Q43" s="41">
        <v>0.27889159561951438</v>
      </c>
      <c r="R43" s="50">
        <v>1649990</v>
      </c>
      <c r="S43" s="42">
        <v>0.28023760896426098</v>
      </c>
      <c r="T43" s="49">
        <v>424906.3748887463</v>
      </c>
      <c r="U43" s="41">
        <v>0.72110840438048573</v>
      </c>
      <c r="V43" s="50">
        <v>4237835</v>
      </c>
      <c r="W43" s="42">
        <v>0.71976239103573902</v>
      </c>
      <c r="X43" s="43">
        <v>589240.63609241846</v>
      </c>
      <c r="Y43" s="14">
        <v>5887825</v>
      </c>
      <c r="Z43" s="44">
        <v>10.040450408299456</v>
      </c>
      <c r="AA43" s="41">
        <v>9.9735735927934641</v>
      </c>
      <c r="AB43" s="42">
        <v>9.9922249745798837</v>
      </c>
      <c r="AC43" s="31">
        <v>33</v>
      </c>
      <c r="AD43" s="8">
        <v>-14</v>
      </c>
      <c r="AE43" s="9">
        <v>8</v>
      </c>
      <c r="AF43" s="9">
        <v>37</v>
      </c>
      <c r="AG43" s="9">
        <v>30</v>
      </c>
      <c r="AH43" s="9">
        <v>29</v>
      </c>
      <c r="AI43" s="30">
        <v>3</v>
      </c>
      <c r="AJ43" s="60">
        <v>0</v>
      </c>
      <c r="AK43" s="61">
        <v>15</v>
      </c>
      <c r="AL43" s="61">
        <v>18</v>
      </c>
      <c r="AM43" s="61">
        <v>30</v>
      </c>
      <c r="AN43" s="61">
        <v>10</v>
      </c>
      <c r="AO43" s="62">
        <v>3</v>
      </c>
      <c r="AP43" s="60">
        <v>-13</v>
      </c>
      <c r="AQ43" s="61">
        <v>-4</v>
      </c>
      <c r="AR43" s="61">
        <v>16</v>
      </c>
      <c r="AS43" s="61">
        <v>30</v>
      </c>
      <c r="AT43" s="61">
        <v>41</v>
      </c>
      <c r="AU43" s="62">
        <v>24</v>
      </c>
      <c r="AV43" s="31"/>
      <c r="AW43" s="8"/>
      <c r="AX43" s="9"/>
      <c r="AY43" s="9"/>
      <c r="AZ43" s="9"/>
      <c r="BA43" s="9"/>
      <c r="BB43" s="30"/>
      <c r="BC43" s="8"/>
      <c r="BD43" s="9"/>
      <c r="BE43" s="9"/>
      <c r="BF43" s="9"/>
      <c r="BG43" s="9"/>
      <c r="BH43" s="30"/>
    </row>
    <row r="44" spans="1:60" x14ac:dyDescent="0.4">
      <c r="A44" s="1">
        <v>2002</v>
      </c>
      <c r="B44" s="32">
        <v>24702</v>
      </c>
      <c r="C44" s="69">
        <v>46531</v>
      </c>
      <c r="D44" s="33">
        <v>41912</v>
      </c>
      <c r="E44" s="14">
        <v>38400</v>
      </c>
      <c r="F44" s="69">
        <v>22244</v>
      </c>
      <c r="G44" s="68">
        <v>73.790000000000006</v>
      </c>
      <c r="H44" s="13">
        <v>8.3800000000000008</v>
      </c>
      <c r="I44" s="33">
        <v>1505</v>
      </c>
      <c r="J44" s="40">
        <v>1180</v>
      </c>
      <c r="K44" s="65">
        <v>1289</v>
      </c>
      <c r="L44">
        <v>8.3475860000000006E-3</v>
      </c>
      <c r="M44">
        <v>7.637505E-2</v>
      </c>
      <c r="N44">
        <v>5.0256210000000003E-2</v>
      </c>
      <c r="O44">
        <v>2.1018830000000001E-4</v>
      </c>
      <c r="P44" s="49">
        <v>141416.53742965087</v>
      </c>
      <c r="Q44" s="41">
        <v>0.24228471214683098</v>
      </c>
      <c r="R44" s="50">
        <v>1291217</v>
      </c>
      <c r="S44" s="42">
        <v>0.22367803121577076</v>
      </c>
      <c r="T44" s="49">
        <v>442262.62324289163</v>
      </c>
      <c r="U44" s="41">
        <v>0.757715287853169</v>
      </c>
      <c r="V44" s="50">
        <v>4481442</v>
      </c>
      <c r="W44" s="42">
        <v>0.77632196878422921</v>
      </c>
      <c r="X44" s="43">
        <v>583679.16067254252</v>
      </c>
      <c r="Y44" s="14">
        <v>5772659</v>
      </c>
      <c r="Z44" s="44">
        <v>9.1305940837529658</v>
      </c>
      <c r="AA44" s="41">
        <v>10.132988329739051</v>
      </c>
      <c r="AB44" s="42">
        <v>9.8901235283926727</v>
      </c>
      <c r="AC44" s="31">
        <v>34</v>
      </c>
      <c r="AD44" s="8">
        <v>0</v>
      </c>
      <c r="AE44" s="9">
        <v>15</v>
      </c>
      <c r="AF44" s="9">
        <v>18</v>
      </c>
      <c r="AG44" s="9">
        <v>30</v>
      </c>
      <c r="AH44" s="9">
        <v>10</v>
      </c>
      <c r="AI44" s="30">
        <v>3</v>
      </c>
      <c r="AJ44" s="60">
        <v>-13</v>
      </c>
      <c r="AK44" s="61">
        <v>-4</v>
      </c>
      <c r="AL44" s="61">
        <v>16</v>
      </c>
      <c r="AM44" s="61">
        <v>30</v>
      </c>
      <c r="AN44" s="61">
        <v>41</v>
      </c>
      <c r="AO44" s="62">
        <v>24</v>
      </c>
      <c r="AP44" s="60">
        <v>0</v>
      </c>
      <c r="AQ44" s="61">
        <v>16</v>
      </c>
      <c r="AR44" s="61">
        <v>34</v>
      </c>
      <c r="AS44" s="61">
        <v>54</v>
      </c>
      <c r="AT44" s="61">
        <v>77</v>
      </c>
      <c r="AU44" s="62">
        <v>18</v>
      </c>
      <c r="AV44" s="31"/>
      <c r="AW44" s="8"/>
      <c r="AX44" s="9"/>
      <c r="AY44" s="9"/>
      <c r="AZ44" s="9"/>
      <c r="BA44" s="9"/>
      <c r="BB44" s="30"/>
      <c r="BC44" s="8"/>
      <c r="BD44" s="9"/>
      <c r="BE44" s="9"/>
      <c r="BF44" s="9"/>
      <c r="BG44" s="9"/>
      <c r="BH44" s="30"/>
    </row>
    <row r="45" spans="1:60" x14ac:dyDescent="0.4">
      <c r="A45" s="1">
        <v>2003</v>
      </c>
      <c r="B45" s="32">
        <v>4219</v>
      </c>
      <c r="C45" s="69">
        <v>17200</v>
      </c>
      <c r="D45" s="33">
        <v>14192</v>
      </c>
      <c r="E45" s="14">
        <v>12086</v>
      </c>
      <c r="F45" s="69">
        <v>3611</v>
      </c>
      <c r="G45" s="68">
        <v>74.760000000000005</v>
      </c>
      <c r="H45" s="13">
        <v>14.84</v>
      </c>
      <c r="I45" s="33">
        <v>351</v>
      </c>
      <c r="J45" s="40">
        <v>190</v>
      </c>
      <c r="K45" s="65">
        <v>135</v>
      </c>
      <c r="L45">
        <v>6.9647700000000003E-3</v>
      </c>
      <c r="M45">
        <v>4.8445830000000002E-2</v>
      </c>
      <c r="N45">
        <v>4.1390379999999997E-2</v>
      </c>
      <c r="O45">
        <v>0</v>
      </c>
      <c r="P45" s="49">
        <v>143998.92393283409</v>
      </c>
      <c r="Q45" s="41">
        <v>0.25424554763592994</v>
      </c>
      <c r="R45" s="50">
        <v>1307194</v>
      </c>
      <c r="S45" s="42">
        <v>0.22364571563877902</v>
      </c>
      <c r="T45" s="49">
        <v>422378.44342635811</v>
      </c>
      <c r="U45" s="41">
        <v>0.74575445236407001</v>
      </c>
      <c r="V45" s="50">
        <v>4537738</v>
      </c>
      <c r="W45" s="42">
        <v>0.776354284361221</v>
      </c>
      <c r="X45" s="43">
        <v>566377.36735919223</v>
      </c>
      <c r="Y45" s="14">
        <v>5844932</v>
      </c>
      <c r="Z45" s="44">
        <v>9.0778039467136509</v>
      </c>
      <c r="AA45" s="41">
        <v>10.743299215721356</v>
      </c>
      <c r="AB45" s="42">
        <v>10.319854458967441</v>
      </c>
      <c r="AC45" s="31">
        <v>35</v>
      </c>
      <c r="AD45" s="8">
        <v>-13</v>
      </c>
      <c r="AE45" s="9">
        <v>-4</v>
      </c>
      <c r="AF45" s="9">
        <v>16</v>
      </c>
      <c r="AG45" s="9">
        <v>30</v>
      </c>
      <c r="AH45" s="9">
        <v>41</v>
      </c>
      <c r="AI45" s="30">
        <v>24</v>
      </c>
      <c r="AJ45" s="60">
        <v>0</v>
      </c>
      <c r="AK45" s="61">
        <v>16</v>
      </c>
      <c r="AL45" s="61">
        <v>34</v>
      </c>
      <c r="AM45" s="61">
        <v>54</v>
      </c>
      <c r="AN45" s="61">
        <v>77</v>
      </c>
      <c r="AO45" s="62">
        <v>18</v>
      </c>
      <c r="AP45" s="60">
        <v>-7</v>
      </c>
      <c r="AQ45" s="61">
        <v>32</v>
      </c>
      <c r="AR45" s="61">
        <v>7</v>
      </c>
      <c r="AS45" s="61">
        <v>12</v>
      </c>
      <c r="AT45" s="61">
        <v>18</v>
      </c>
      <c r="AU45" s="62">
        <v>12</v>
      </c>
      <c r="AV45" s="31"/>
      <c r="AW45" s="8"/>
      <c r="AX45" s="9"/>
      <c r="AY45" s="9"/>
      <c r="AZ45" s="9"/>
      <c r="BA45" s="9"/>
      <c r="BB45" s="30"/>
      <c r="BC45" s="8"/>
      <c r="BD45" s="9"/>
      <c r="BE45" s="9"/>
      <c r="BF45" s="9"/>
      <c r="BG45" s="9"/>
      <c r="BH45" s="30"/>
    </row>
    <row r="46" spans="1:60" x14ac:dyDescent="0.4">
      <c r="A46" s="1">
        <v>2004</v>
      </c>
      <c r="B46" s="32">
        <v>7725</v>
      </c>
      <c r="C46" s="69">
        <v>19880</v>
      </c>
      <c r="D46" s="33">
        <v>22160</v>
      </c>
      <c r="E46" s="14">
        <v>20123</v>
      </c>
      <c r="F46" s="69">
        <v>14800</v>
      </c>
      <c r="G46" s="68">
        <v>73.17</v>
      </c>
      <c r="H46" s="13">
        <v>9.19</v>
      </c>
      <c r="I46" s="33">
        <v>525</v>
      </c>
      <c r="J46" s="40">
        <v>280</v>
      </c>
      <c r="K46" s="65">
        <v>443</v>
      </c>
      <c r="L46">
        <v>2.8632269999999999E-3</v>
      </c>
      <c r="M46">
        <v>1.6162559999999999E-2</v>
      </c>
      <c r="N46">
        <v>1.5421549999999999E-2</v>
      </c>
      <c r="O46" s="53">
        <v>5.1186719999999997E-5</v>
      </c>
      <c r="P46" s="49">
        <v>120974.41406781931</v>
      </c>
      <c r="Q46" s="41">
        <v>0.21554310317473865</v>
      </c>
      <c r="R46" s="50">
        <v>1113835</v>
      </c>
      <c r="S46" s="42">
        <v>0.19423195602941534</v>
      </c>
      <c r="T46" s="49">
        <v>440279.51744743105</v>
      </c>
      <c r="U46" s="41">
        <v>0.78445689682526132</v>
      </c>
      <c r="V46" s="50">
        <v>4620726</v>
      </c>
      <c r="W46" s="42">
        <v>0.80576804397058466</v>
      </c>
      <c r="X46" s="43">
        <v>561253.93151525036</v>
      </c>
      <c r="Y46" s="14">
        <v>5734561</v>
      </c>
      <c r="Z46" s="44">
        <v>9.2071948319218517</v>
      </c>
      <c r="AA46" s="41">
        <v>10.494982884484765</v>
      </c>
      <c r="AB46" s="42">
        <v>10.217409051404001</v>
      </c>
      <c r="AC46" s="31">
        <v>36</v>
      </c>
      <c r="AD46" s="8">
        <v>0</v>
      </c>
      <c r="AE46" s="9">
        <v>16</v>
      </c>
      <c r="AF46" s="9">
        <v>34</v>
      </c>
      <c r="AG46" s="9">
        <v>54</v>
      </c>
      <c r="AH46" s="9">
        <v>77</v>
      </c>
      <c r="AI46" s="30">
        <v>18</v>
      </c>
      <c r="AJ46" s="60">
        <v>-7</v>
      </c>
      <c r="AK46" s="61">
        <v>32</v>
      </c>
      <c r="AL46" s="61">
        <v>7</v>
      </c>
      <c r="AM46" s="61">
        <v>12</v>
      </c>
      <c r="AN46" s="61">
        <v>18</v>
      </c>
      <c r="AO46" s="62">
        <v>12</v>
      </c>
      <c r="AP46" s="8">
        <v>6</v>
      </c>
      <c r="AQ46" s="9">
        <v>16</v>
      </c>
      <c r="AR46" s="9">
        <v>30</v>
      </c>
      <c r="AS46" s="9">
        <v>29</v>
      </c>
      <c r="AT46" s="9">
        <v>8</v>
      </c>
      <c r="AU46" s="30">
        <v>7</v>
      </c>
      <c r="AV46" s="31"/>
      <c r="AW46" s="8"/>
      <c r="AX46" s="9"/>
      <c r="AY46" s="9"/>
      <c r="AZ46" s="9"/>
      <c r="BA46" s="9"/>
      <c r="BB46" s="30"/>
      <c r="BC46" s="8"/>
      <c r="BD46" s="9"/>
      <c r="BE46" s="9"/>
      <c r="BF46" s="9"/>
      <c r="BG46" s="9"/>
      <c r="BH46" s="30"/>
    </row>
    <row r="47" spans="1:60" x14ac:dyDescent="0.4">
      <c r="A47" s="1">
        <v>2005</v>
      </c>
      <c r="B47" s="32">
        <v>17977</v>
      </c>
      <c r="C47" s="69">
        <v>14645.221634225823</v>
      </c>
      <c r="D47" s="33">
        <v>27547</v>
      </c>
      <c r="E47" s="14">
        <v>25588</v>
      </c>
      <c r="F47" s="69">
        <v>16220</v>
      </c>
      <c r="G47" s="68">
        <v>73.150000000000006</v>
      </c>
      <c r="H47" s="13">
        <v>7.11</v>
      </c>
      <c r="I47" s="33">
        <v>742</v>
      </c>
      <c r="J47" s="16">
        <v>521</v>
      </c>
      <c r="K47" s="70">
        <v>3129</v>
      </c>
      <c r="L47">
        <v>9.0368319999999999E-3</v>
      </c>
      <c r="M47">
        <v>3.8235039999999998E-2</v>
      </c>
      <c r="N47">
        <v>2.341961E-2</v>
      </c>
      <c r="O47" s="53">
        <v>9.593506E-5</v>
      </c>
      <c r="P47" s="49">
        <v>127757.94331458441</v>
      </c>
      <c r="Q47" s="41">
        <v>0.23840513638249075</v>
      </c>
      <c r="R47" s="71">
        <v>1290691</v>
      </c>
      <c r="S47" s="42">
        <v>0.21900680814398113</v>
      </c>
      <c r="T47" s="72">
        <v>408127.92413423187</v>
      </c>
      <c r="U47" s="41">
        <v>0.76159486361750917</v>
      </c>
      <c r="V47" s="71">
        <v>4602692</v>
      </c>
      <c r="W47" s="42">
        <v>0.7809931918560189</v>
      </c>
      <c r="X47" s="43">
        <v>535885.86744881631</v>
      </c>
      <c r="Y47" s="14">
        <v>5893383</v>
      </c>
      <c r="Z47" s="44">
        <v>10.10262819292473</v>
      </c>
      <c r="AA47" s="41">
        <v>11.277571878385343</v>
      </c>
      <c r="AB47" s="42">
        <v>10.997459268811358</v>
      </c>
      <c r="AC47" s="31">
        <v>37</v>
      </c>
      <c r="AD47" s="16">
        <v>-7</v>
      </c>
      <c r="AE47" s="73">
        <v>32</v>
      </c>
      <c r="AF47" s="73">
        <v>7</v>
      </c>
      <c r="AG47" s="73">
        <v>12</v>
      </c>
      <c r="AH47" s="73">
        <v>18</v>
      </c>
      <c r="AI47" s="17">
        <v>12</v>
      </c>
      <c r="AJ47" s="16">
        <v>6</v>
      </c>
      <c r="AK47" s="73">
        <v>16</v>
      </c>
      <c r="AL47" s="73">
        <v>30</v>
      </c>
      <c r="AM47" s="73">
        <v>29</v>
      </c>
      <c r="AN47" s="73">
        <v>8</v>
      </c>
      <c r="AO47" s="17">
        <v>7</v>
      </c>
      <c r="AP47" s="9">
        <v>14</v>
      </c>
      <c r="AQ47" s="9">
        <v>9</v>
      </c>
      <c r="AR47" s="9">
        <v>24</v>
      </c>
      <c r="AS47" s="9">
        <v>32</v>
      </c>
      <c r="AT47" s="9">
        <v>13</v>
      </c>
      <c r="AU47" s="9">
        <v>0</v>
      </c>
      <c r="AV47" s="74"/>
      <c r="AW47" s="16"/>
      <c r="AX47" s="73"/>
      <c r="AY47" s="73"/>
      <c r="AZ47" s="73"/>
      <c r="BA47" s="73"/>
      <c r="BB47" s="17"/>
      <c r="BC47" s="16"/>
      <c r="BD47" s="73"/>
      <c r="BE47" s="73"/>
      <c r="BF47" s="73"/>
      <c r="BG47" s="73"/>
      <c r="BH47" s="17"/>
    </row>
    <row r="48" spans="1:60" x14ac:dyDescent="0.4">
      <c r="A48" s="1">
        <v>2006</v>
      </c>
      <c r="B48" s="32">
        <v>20632</v>
      </c>
      <c r="C48">
        <v>62375.018154902791</v>
      </c>
      <c r="D48" s="33">
        <v>89533</v>
      </c>
      <c r="E48" s="14">
        <v>83579</v>
      </c>
      <c r="F48" s="69">
        <v>45948.109104730655</v>
      </c>
      <c r="G48">
        <v>73.81987577639751</v>
      </c>
      <c r="H48">
        <v>6.65</v>
      </c>
      <c r="I48" s="33">
        <v>3978</v>
      </c>
      <c r="J48" s="40">
        <v>2719</v>
      </c>
      <c r="K48" s="65">
        <v>10277</v>
      </c>
      <c r="L48">
        <v>1.8727000000000001E-2</v>
      </c>
      <c r="M48">
        <v>5.3098979999999997E-2</v>
      </c>
      <c r="N48">
        <v>6.0846280000000003E-2</v>
      </c>
      <c r="O48">
        <v>0.66795059999999995</v>
      </c>
      <c r="P48" s="49">
        <v>159644.99259879504</v>
      </c>
      <c r="Q48" s="41">
        <v>0.27703805695678779</v>
      </c>
      <c r="R48" s="50">
        <v>1389216</v>
      </c>
      <c r="S48" s="42">
        <v>0.23093683438319282</v>
      </c>
      <c r="T48" s="50">
        <v>416611.54902030953</v>
      </c>
      <c r="U48" s="41">
        <v>0.72296194304321226</v>
      </c>
      <c r="V48" s="50">
        <v>4626351</v>
      </c>
      <c r="W48" s="42">
        <v>0.76906316561680721</v>
      </c>
      <c r="X48" s="43">
        <v>576256.54161910457</v>
      </c>
      <c r="Y48" s="14">
        <v>6015567</v>
      </c>
      <c r="Z48" s="44">
        <v>8.7019077603720927</v>
      </c>
      <c r="AA48" s="41">
        <v>11.104711357328378</v>
      </c>
      <c r="AB48" s="42">
        <v>10.439043317578829</v>
      </c>
      <c r="AC48" s="31">
        <v>38</v>
      </c>
      <c r="AD48" s="9">
        <v>6</v>
      </c>
      <c r="AE48" s="9">
        <v>16</v>
      </c>
      <c r="AF48" s="9">
        <v>30</v>
      </c>
      <c r="AG48" s="9">
        <v>29</v>
      </c>
      <c r="AH48" s="9">
        <v>8</v>
      </c>
      <c r="AI48" s="9">
        <v>7</v>
      </c>
      <c r="AJ48" s="9">
        <v>14</v>
      </c>
      <c r="AK48" s="9">
        <v>9</v>
      </c>
      <c r="AL48" s="9">
        <v>24</v>
      </c>
      <c r="AM48" s="9">
        <v>32</v>
      </c>
      <c r="AN48" s="9">
        <v>13</v>
      </c>
      <c r="AO48" s="9">
        <v>0</v>
      </c>
      <c r="AP48" s="9">
        <v>1</v>
      </c>
      <c r="AQ48" s="9">
        <v>12</v>
      </c>
      <c r="AR48" s="9">
        <v>17</v>
      </c>
      <c r="AS48" s="9">
        <v>59</v>
      </c>
      <c r="AT48" s="9">
        <v>17</v>
      </c>
      <c r="AU48" s="9">
        <v>-6</v>
      </c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 x14ac:dyDescent="0.4">
      <c r="A49" s="1">
        <v>2007</v>
      </c>
      <c r="B49" s="75">
        <v>20276</v>
      </c>
      <c r="C49" s="13">
        <v>20101</v>
      </c>
      <c r="D49" s="33">
        <v>55533</v>
      </c>
      <c r="E49" s="14">
        <v>49658</v>
      </c>
      <c r="F49" s="69">
        <v>39764.115800285217</v>
      </c>
      <c r="G49" s="68">
        <v>75.2</v>
      </c>
      <c r="H49">
        <v>10.58</v>
      </c>
      <c r="I49" s="33">
        <v>2861</v>
      </c>
      <c r="J49" s="40">
        <v>1766</v>
      </c>
      <c r="K49" s="65">
        <v>7487</v>
      </c>
      <c r="L49">
        <v>1.3590420000000001E-2</v>
      </c>
      <c r="M49">
        <v>6.138938E-2</v>
      </c>
      <c r="N49">
        <v>0.1236056</v>
      </c>
      <c r="O49">
        <v>2.6168220000000002E-4</v>
      </c>
      <c r="P49" s="49"/>
      <c r="Q49" s="41"/>
      <c r="R49" s="50"/>
      <c r="S49" s="42"/>
      <c r="T49" s="50"/>
      <c r="U49" s="41"/>
      <c r="V49" s="50"/>
      <c r="W49" s="42"/>
      <c r="X49" s="43"/>
      <c r="Y49" s="14"/>
      <c r="Z49" s="44"/>
      <c r="AA49" s="41"/>
      <c r="AB49" s="42"/>
      <c r="AC49" s="31">
        <v>39</v>
      </c>
      <c r="AD49" s="9">
        <v>14</v>
      </c>
      <c r="AE49" s="9">
        <v>9</v>
      </c>
      <c r="AF49" s="9">
        <v>24</v>
      </c>
      <c r="AG49" s="9">
        <v>32</v>
      </c>
      <c r="AH49" s="9">
        <v>13</v>
      </c>
      <c r="AI49" s="9">
        <v>0</v>
      </c>
      <c r="AJ49" s="9">
        <v>1</v>
      </c>
      <c r="AK49" s="9">
        <v>12</v>
      </c>
      <c r="AL49" s="9">
        <v>17</v>
      </c>
      <c r="AM49" s="9">
        <v>59</v>
      </c>
      <c r="AN49" s="9">
        <v>17</v>
      </c>
      <c r="AO49" s="9">
        <v>-6</v>
      </c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x14ac:dyDescent="0.4">
      <c r="A50" s="1">
        <v>2008</v>
      </c>
      <c r="B50" s="13">
        <v>12134</v>
      </c>
      <c r="C50" s="13">
        <v>26665</v>
      </c>
      <c r="D50" s="76">
        <v>42587</v>
      </c>
      <c r="E50" s="14">
        <v>39001</v>
      </c>
      <c r="F50" s="69">
        <v>60692</v>
      </c>
      <c r="G50" s="68">
        <v>73.400000000000006</v>
      </c>
      <c r="H50" s="13">
        <v>8.42</v>
      </c>
      <c r="I50" s="33">
        <v>3705</v>
      </c>
      <c r="J50" s="40">
        <v>1399</v>
      </c>
      <c r="K50" s="65">
        <v>4567</v>
      </c>
      <c r="L50">
        <v>1.2562210000000001E-2</v>
      </c>
      <c r="M50">
        <v>8.0331830000000007E-2</v>
      </c>
      <c r="N50">
        <v>4.4177189999999998E-2</v>
      </c>
      <c r="P50" s="49"/>
      <c r="Q50" s="46"/>
      <c r="R50" s="9"/>
      <c r="S50" s="47"/>
      <c r="T50" s="50"/>
      <c r="U50" s="46"/>
      <c r="V50" s="9"/>
      <c r="W50" s="47"/>
      <c r="X50" s="43"/>
      <c r="Y50" s="14"/>
      <c r="Z50" s="44"/>
      <c r="AA50" s="41"/>
      <c r="AB50" s="42"/>
      <c r="AC50" s="31">
        <v>40</v>
      </c>
      <c r="AD50" s="9">
        <v>1</v>
      </c>
      <c r="AE50" s="9">
        <v>12</v>
      </c>
      <c r="AF50" s="9">
        <v>17</v>
      </c>
      <c r="AG50" s="9">
        <v>59</v>
      </c>
      <c r="AH50" s="9">
        <v>17</v>
      </c>
      <c r="AI50" s="9">
        <v>-6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 x14ac:dyDescent="0.4">
      <c r="A51" s="1">
        <v>2009</v>
      </c>
      <c r="B51" s="32">
        <v>10532</v>
      </c>
      <c r="C51" s="13">
        <v>21400</v>
      </c>
      <c r="D51" s="13">
        <v>32576</v>
      </c>
      <c r="E51">
        <v>31599</v>
      </c>
      <c r="F51" s="69">
        <v>30553</v>
      </c>
      <c r="G51" s="13">
        <v>72</v>
      </c>
      <c r="H51" s="13">
        <v>3</v>
      </c>
      <c r="I51" s="76">
        <v>2078</v>
      </c>
      <c r="J51" s="14">
        <v>1314</v>
      </c>
      <c r="K51" s="65">
        <v>3586</v>
      </c>
      <c r="L51">
        <v>1.1457220000000001E-2</v>
      </c>
      <c r="M51">
        <v>4.2243360000000001E-2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1:60" x14ac:dyDescent="0.4">
      <c r="A52" s="1">
        <v>2010</v>
      </c>
      <c r="B52" s="32">
        <v>21258</v>
      </c>
      <c r="C52" s="77">
        <v>16700</v>
      </c>
      <c r="D52" s="32">
        <v>39176</v>
      </c>
      <c r="E52" s="13">
        <v>38040</v>
      </c>
      <c r="F52" s="69">
        <v>34000</v>
      </c>
      <c r="G52" s="13">
        <v>73</v>
      </c>
      <c r="H52" s="13">
        <v>2.9</v>
      </c>
      <c r="I52" s="13">
        <v>2431</v>
      </c>
      <c r="J52" s="14">
        <v>1664</v>
      </c>
      <c r="K52" s="14">
        <v>3877</v>
      </c>
      <c r="L52">
        <v>2.7278990000000002E-3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 s="13" customFormat="1" x14ac:dyDescent="0.4">
      <c r="A53" s="78">
        <v>2011</v>
      </c>
      <c r="D53" s="32">
        <v>63223</v>
      </c>
      <c r="E53" s="13">
        <v>62275</v>
      </c>
      <c r="F53" s="79">
        <v>36300</v>
      </c>
      <c r="G53" s="77">
        <v>72</v>
      </c>
      <c r="H53" s="77">
        <v>1.5</v>
      </c>
      <c r="I53" s="32">
        <v>2029</v>
      </c>
      <c r="J53" s="14">
        <v>1598</v>
      </c>
      <c r="K53" s="14">
        <v>12748</v>
      </c>
      <c r="L53" s="80"/>
      <c r="M53" s="81"/>
      <c r="N53" s="81"/>
      <c r="O53" s="8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x14ac:dyDescent="0.4">
      <c r="A54" s="1">
        <v>2012</v>
      </c>
      <c r="I54" s="32">
        <v>2539</v>
      </c>
      <c r="J54" s="83">
        <v>2044</v>
      </c>
      <c r="K54" s="13">
        <v>5678</v>
      </c>
      <c r="L54" s="80"/>
      <c r="M54" s="81"/>
      <c r="N54" s="81"/>
      <c r="O54" s="82"/>
    </row>
    <row r="55" spans="1:60" x14ac:dyDescent="0.4">
      <c r="A55" s="1">
        <v>2013</v>
      </c>
      <c r="J55" s="14"/>
      <c r="K55" s="77">
        <v>685</v>
      </c>
    </row>
    <row r="56" spans="1:60" x14ac:dyDescent="0.4">
      <c r="K56" s="13"/>
    </row>
    <row r="57" spans="1:60" x14ac:dyDescent="0.4">
      <c r="A57" s="1" t="s">
        <v>53</v>
      </c>
      <c r="AC57" t="s">
        <v>53</v>
      </c>
    </row>
    <row r="58" spans="1:60" x14ac:dyDescent="0.4">
      <c r="A58" s="1" t="s">
        <v>54</v>
      </c>
      <c r="AC58" t="s">
        <v>54</v>
      </c>
    </row>
    <row r="59" spans="1:60" x14ac:dyDescent="0.4">
      <c r="A59" s="1" t="s">
        <v>55</v>
      </c>
      <c r="AC59" t="s">
        <v>55</v>
      </c>
    </row>
    <row r="60" spans="1:60" x14ac:dyDescent="0.4">
      <c r="A60" s="1" t="s">
        <v>56</v>
      </c>
      <c r="AC60" t="s">
        <v>56</v>
      </c>
    </row>
    <row r="61" spans="1:60" x14ac:dyDescent="0.4">
      <c r="A61" s="1" t="s">
        <v>57</v>
      </c>
      <c r="AC61" t="s">
        <v>57</v>
      </c>
    </row>
    <row r="62" spans="1:60" x14ac:dyDescent="0.4">
      <c r="A62" s="1" t="s">
        <v>58</v>
      </c>
      <c r="AC62" t="s">
        <v>58</v>
      </c>
    </row>
    <row r="63" spans="1:60" x14ac:dyDescent="0.4">
      <c r="A63" s="1" t="s">
        <v>59</v>
      </c>
      <c r="AC63" t="s">
        <v>59</v>
      </c>
    </row>
    <row r="64" spans="1:60" x14ac:dyDescent="0.4">
      <c r="A64" s="1" t="s">
        <v>60</v>
      </c>
    </row>
    <row r="65" spans="1:35" x14ac:dyDescent="0.4">
      <c r="A65" s="1" t="s">
        <v>61</v>
      </c>
    </row>
    <row r="66" spans="1:35" x14ac:dyDescent="0.4">
      <c r="A66" s="1" t="s">
        <v>62</v>
      </c>
      <c r="AC66" t="s">
        <v>62</v>
      </c>
    </row>
    <row r="67" spans="1:35" x14ac:dyDescent="0.4">
      <c r="A67" s="1" t="s">
        <v>63</v>
      </c>
      <c r="AC67" t="s">
        <v>63</v>
      </c>
    </row>
    <row r="71" spans="1:35" x14ac:dyDescent="0.4">
      <c r="B71" s="84" t="s">
        <v>64</v>
      </c>
    </row>
    <row r="74" spans="1:35" x14ac:dyDescent="0.4">
      <c r="B74" s="85"/>
      <c r="C74" s="85"/>
      <c r="Q74" s="85"/>
      <c r="S74" s="85"/>
      <c r="U74" s="85"/>
      <c r="W74" s="85"/>
      <c r="Z74" s="86"/>
      <c r="AA74" s="86"/>
      <c r="AB74" s="86"/>
      <c r="AC74" s="86"/>
      <c r="AD74" s="86"/>
      <c r="AE74" s="86"/>
      <c r="AF74" s="86"/>
      <c r="AG74" s="86"/>
      <c r="AH74" s="86"/>
      <c r="AI74" s="86"/>
    </row>
    <row r="75" spans="1:35" x14ac:dyDescent="0.4">
      <c r="B75" s="85"/>
      <c r="C75" s="85"/>
      <c r="Q75" s="85"/>
      <c r="S75" s="85"/>
      <c r="U75" s="85"/>
      <c r="W75" s="85"/>
      <c r="Z75" s="86"/>
      <c r="AA75" s="86"/>
      <c r="AB75" s="86"/>
      <c r="AC75" s="86"/>
      <c r="AD75" s="86"/>
      <c r="AE75" s="86"/>
      <c r="AF75" s="86"/>
      <c r="AG75" s="86"/>
      <c r="AH75" s="86"/>
      <c r="AI75" s="86"/>
    </row>
    <row r="76" spans="1:35" x14ac:dyDescent="0.4">
      <c r="B76" s="85"/>
      <c r="C76" s="85"/>
      <c r="Q76" s="85"/>
      <c r="S76" s="85"/>
      <c r="U76" s="85"/>
      <c r="W76" s="85"/>
      <c r="Z76" s="86"/>
      <c r="AA76" s="86"/>
      <c r="AB76" s="86"/>
      <c r="AC76" s="86"/>
      <c r="AD76" s="86"/>
      <c r="AE76" s="86"/>
      <c r="AF76" s="86"/>
      <c r="AG76" s="86"/>
      <c r="AH76" s="86"/>
      <c r="AI76" s="86"/>
    </row>
    <row r="77" spans="1:35" x14ac:dyDescent="0.4">
      <c r="B77" s="85"/>
      <c r="C77" s="85"/>
      <c r="Q77" s="85"/>
      <c r="S77" s="85"/>
      <c r="U77" s="85"/>
      <c r="W77" s="85"/>
      <c r="Z77" s="86"/>
      <c r="AA77" s="86"/>
      <c r="AB77" s="86"/>
      <c r="AC77" s="86"/>
      <c r="AD77" s="86"/>
      <c r="AE77" s="86"/>
      <c r="AF77" s="86"/>
      <c r="AG77" s="86"/>
      <c r="AH77" s="86"/>
      <c r="AI77" s="86"/>
    </row>
    <row r="78" spans="1:35" x14ac:dyDescent="0.4">
      <c r="B78" s="85"/>
      <c r="C78" s="85"/>
      <c r="Q78" s="85"/>
      <c r="S78" s="85"/>
      <c r="U78" s="85"/>
      <c r="W78" s="85"/>
      <c r="Z78" s="86"/>
      <c r="AA78" s="86"/>
      <c r="AB78" s="86"/>
      <c r="AC78" s="86"/>
      <c r="AD78" s="86"/>
      <c r="AE78" s="86"/>
      <c r="AF78" s="86"/>
      <c r="AG78" s="86"/>
      <c r="AH78" s="86"/>
      <c r="AI78" s="86"/>
    </row>
    <row r="79" spans="1:35" x14ac:dyDescent="0.4">
      <c r="B79" s="85"/>
      <c r="C79" s="85"/>
      <c r="Q79" s="85"/>
      <c r="S79" s="85"/>
      <c r="U79" s="85"/>
      <c r="W79" s="85"/>
      <c r="Z79" s="86"/>
      <c r="AA79" s="86"/>
      <c r="AB79" s="86"/>
      <c r="AC79" s="86"/>
      <c r="AD79" s="86"/>
      <c r="AE79" s="86"/>
      <c r="AF79" s="86"/>
      <c r="AG79" s="86"/>
      <c r="AH79" s="86"/>
      <c r="AI79" s="86"/>
    </row>
    <row r="81" spans="2:54" x14ac:dyDescent="0.4">
      <c r="B81" s="85"/>
      <c r="C81" s="85"/>
      <c r="Q81" s="85"/>
      <c r="S81" s="85"/>
      <c r="U81" s="85"/>
      <c r="W81" s="85"/>
      <c r="Z81" s="86"/>
      <c r="AA81" s="86"/>
      <c r="AB81" s="86"/>
      <c r="AC81" s="86"/>
      <c r="AD81" s="86"/>
      <c r="AE81" s="86"/>
      <c r="AF81" s="86"/>
      <c r="AG81" s="86"/>
      <c r="AH81" s="86"/>
      <c r="AI81" s="86"/>
    </row>
    <row r="82" spans="2:54" x14ac:dyDescent="0.4">
      <c r="B82" s="85"/>
      <c r="C82" s="85"/>
      <c r="Q82" s="85"/>
      <c r="S82" s="85"/>
      <c r="U82" s="85"/>
      <c r="W82" s="85"/>
      <c r="Z82" s="86"/>
      <c r="AA82" s="86"/>
      <c r="AB82" s="86"/>
      <c r="AC82" s="86"/>
      <c r="AD82" s="86"/>
      <c r="AE82" s="86"/>
      <c r="AF82" s="86"/>
      <c r="AG82" s="86"/>
      <c r="AH82" s="86"/>
      <c r="AI82" s="86"/>
    </row>
    <row r="83" spans="2:54" x14ac:dyDescent="0.4">
      <c r="B83" s="85"/>
      <c r="C83" s="85"/>
      <c r="Q83" s="85"/>
      <c r="S83" s="85"/>
      <c r="U83" s="85"/>
      <c r="W83" s="85"/>
      <c r="Z83" s="86"/>
      <c r="AA83" s="86"/>
      <c r="AB83" s="86"/>
      <c r="AC83" s="86"/>
      <c r="AD83" s="86"/>
      <c r="AE83" s="86"/>
      <c r="AF83" s="86"/>
      <c r="AG83" s="86"/>
      <c r="AH83" s="86"/>
      <c r="AI83" s="86"/>
    </row>
    <row r="84" spans="2:54" x14ac:dyDescent="0.4">
      <c r="B84" s="85"/>
      <c r="C84" s="85"/>
      <c r="Q84" s="85"/>
      <c r="S84" s="85"/>
      <c r="U84" s="85"/>
      <c r="W84" s="85"/>
      <c r="Z84" s="86"/>
      <c r="AA84" s="86"/>
      <c r="AB84" s="86"/>
      <c r="AC84" s="86"/>
      <c r="AD84" s="86"/>
      <c r="AE84" s="86"/>
      <c r="AF84" s="86"/>
      <c r="AG84" s="86"/>
      <c r="AH84" s="86"/>
      <c r="AI84" s="86"/>
    </row>
    <row r="85" spans="2:54" x14ac:dyDescent="0.4">
      <c r="B85" s="85"/>
      <c r="C85" s="85"/>
      <c r="Q85" s="85"/>
      <c r="S85" s="85"/>
      <c r="U85" s="85"/>
      <c r="W85" s="85"/>
      <c r="Z85" s="86"/>
      <c r="AA85" s="86"/>
      <c r="AB85" s="86"/>
      <c r="AC85" s="86"/>
      <c r="AD85" s="86"/>
      <c r="AE85" s="86"/>
      <c r="AF85" s="86"/>
      <c r="AG85" s="86"/>
      <c r="AH85" s="86"/>
      <c r="AI85" s="86"/>
    </row>
    <row r="86" spans="2:54" x14ac:dyDescent="0.4">
      <c r="B86" s="85"/>
      <c r="C86" s="85"/>
      <c r="Q86" s="85"/>
      <c r="S86" s="85"/>
      <c r="U86" s="85"/>
      <c r="W86" s="85"/>
      <c r="Z86" s="86"/>
      <c r="AA86" s="86"/>
      <c r="AB86" s="86"/>
      <c r="AC86" s="86"/>
      <c r="AD86" s="86"/>
      <c r="AE86" s="86"/>
      <c r="AF86" s="86"/>
      <c r="AG86" s="86"/>
      <c r="AH86" s="86"/>
      <c r="AI86" s="86"/>
    </row>
    <row r="88" spans="2:54" x14ac:dyDescent="0.4">
      <c r="B88" s="85"/>
      <c r="C88" s="85"/>
      <c r="Q88" s="85"/>
      <c r="S88" s="85"/>
      <c r="U88" s="85"/>
      <c r="W88" s="85"/>
      <c r="Z88" s="86"/>
      <c r="AA88" s="86"/>
      <c r="AB88" s="86"/>
      <c r="AC88" s="86"/>
      <c r="AD88" s="86"/>
      <c r="AE88" s="86"/>
      <c r="AF88" s="86"/>
      <c r="AG88" s="86"/>
      <c r="AH88" s="86"/>
      <c r="AI88" s="86"/>
    </row>
    <row r="89" spans="2:54" x14ac:dyDescent="0.4">
      <c r="B89" s="85"/>
      <c r="C89" s="85"/>
      <c r="Q89" s="85"/>
      <c r="S89" s="85"/>
      <c r="U89" s="85"/>
      <c r="W89" s="85"/>
      <c r="Z89" s="86"/>
      <c r="AA89" s="86"/>
      <c r="AB89" s="86"/>
      <c r="AC89" s="86"/>
      <c r="AD89" s="86"/>
      <c r="AE89" s="86"/>
      <c r="AF89" s="86"/>
      <c r="AG89" s="86"/>
      <c r="AH89" s="86"/>
      <c r="AI89" s="86"/>
    </row>
    <row r="90" spans="2:54" x14ac:dyDescent="0.4">
      <c r="B90" s="85"/>
      <c r="C90" s="85"/>
      <c r="Q90" s="85"/>
      <c r="S90" s="85"/>
      <c r="U90" s="85"/>
      <c r="W90" s="85"/>
      <c r="Z90" s="86"/>
      <c r="AA90" s="86"/>
      <c r="AB90" s="86"/>
      <c r="AC90" s="86"/>
      <c r="AD90" s="86"/>
      <c r="AE90" s="86"/>
      <c r="AF90" s="86"/>
      <c r="AG90" s="86"/>
      <c r="AH90" s="86"/>
      <c r="AI90" s="86"/>
    </row>
    <row r="91" spans="2:54" x14ac:dyDescent="0.4">
      <c r="B91" s="85"/>
      <c r="C91" s="85"/>
      <c r="Q91" s="85"/>
      <c r="S91" s="85"/>
      <c r="U91" s="85"/>
      <c r="W91" s="85"/>
      <c r="Z91" s="86"/>
      <c r="AA91" s="86"/>
      <c r="AB91" s="86"/>
      <c r="AC91" s="86"/>
      <c r="AD91" s="86"/>
      <c r="AE91" s="86"/>
      <c r="AF91" s="86"/>
      <c r="AG91" s="86"/>
      <c r="AH91" s="86"/>
      <c r="AI91" s="86"/>
    </row>
    <row r="92" spans="2:54" x14ac:dyDescent="0.4">
      <c r="Q92" s="85"/>
      <c r="S92" s="85"/>
      <c r="U92" s="85"/>
      <c r="W92" s="85"/>
      <c r="Z92" s="86"/>
      <c r="AA92" s="86"/>
      <c r="AB92" s="86"/>
      <c r="AC92" s="86"/>
      <c r="AD92" s="86"/>
      <c r="AE92" s="86"/>
      <c r="AF92" s="86"/>
      <c r="AG92" s="86"/>
      <c r="AH92" s="86"/>
      <c r="AI92" s="86"/>
    </row>
    <row r="93" spans="2:54" x14ac:dyDescent="0.4">
      <c r="Q93" s="85"/>
      <c r="S93" s="85"/>
      <c r="U93" s="85"/>
      <c r="W93" s="85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P93" s="86"/>
      <c r="AQ93" s="86"/>
      <c r="AR93" s="86"/>
      <c r="AS93" s="86"/>
      <c r="AT93" s="86"/>
      <c r="AU93" s="86"/>
      <c r="AW93" s="86"/>
      <c r="AX93" s="86"/>
      <c r="AY93" s="86"/>
      <c r="AZ93" s="86"/>
      <c r="BA93" s="86"/>
      <c r="BB93" s="86"/>
    </row>
    <row r="94" spans="2:54" x14ac:dyDescent="0.4">
      <c r="Q94" s="85"/>
      <c r="S94" s="85"/>
      <c r="U94" s="85"/>
      <c r="W94" s="85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W94" s="86"/>
      <c r="AX94" s="86"/>
      <c r="AY94" s="86"/>
      <c r="AZ94" s="86"/>
      <c r="BA94" s="86"/>
      <c r="BB94" s="86"/>
    </row>
    <row r="115" spans="2:35" x14ac:dyDescent="0.4">
      <c r="B115" s="85"/>
      <c r="C115" s="85"/>
      <c r="Q115" s="85"/>
      <c r="S115" s="85"/>
      <c r="U115" s="85"/>
      <c r="W115" s="85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</row>
    <row r="116" spans="2:35" x14ac:dyDescent="0.4">
      <c r="B116" s="85"/>
      <c r="C116" s="85"/>
      <c r="Q116" s="85"/>
      <c r="S116" s="85"/>
      <c r="U116" s="85"/>
      <c r="W116" s="85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</row>
    <row r="117" spans="2:35" x14ac:dyDescent="0.4">
      <c r="B117" s="85"/>
      <c r="C117" s="85"/>
      <c r="Q117" s="85"/>
      <c r="S117" s="85"/>
      <c r="U117" s="85"/>
      <c r="W117" s="85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</row>
    <row r="118" spans="2:35" x14ac:dyDescent="0.4">
      <c r="B118" s="85"/>
      <c r="C118" s="85"/>
      <c r="Q118" s="85"/>
      <c r="S118" s="85"/>
      <c r="U118" s="85"/>
      <c r="W118" s="85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</row>
    <row r="119" spans="2:35" x14ac:dyDescent="0.4">
      <c r="B119" s="85"/>
      <c r="C119" s="85"/>
      <c r="Q119" s="85"/>
      <c r="S119" s="85"/>
      <c r="U119" s="85"/>
      <c r="W119" s="85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</row>
    <row r="120" spans="2:35" x14ac:dyDescent="0.4">
      <c r="B120" s="85"/>
      <c r="C120" s="85"/>
      <c r="Q120" s="85"/>
      <c r="S120" s="85"/>
      <c r="U120" s="85"/>
      <c r="W120" s="85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</row>
    <row r="121" spans="2:35" x14ac:dyDescent="0.4">
      <c r="B121" s="85"/>
      <c r="C121" s="85"/>
      <c r="Q121" s="85"/>
      <c r="S121" s="85"/>
      <c r="U121" s="85"/>
      <c r="W121" s="85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</row>
    <row r="122" spans="2:35" x14ac:dyDescent="0.4">
      <c r="B122" s="85"/>
      <c r="C122" s="85"/>
      <c r="Q122" s="85"/>
      <c r="S122" s="85"/>
      <c r="U122" s="85"/>
      <c r="W122" s="85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</row>
    <row r="123" spans="2:35" x14ac:dyDescent="0.4">
      <c r="B123" s="85"/>
      <c r="C123" s="85"/>
      <c r="Q123" s="85"/>
      <c r="S123" s="85"/>
      <c r="U123" s="85"/>
      <c r="W123" s="85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</row>
    <row r="124" spans="2:35" x14ac:dyDescent="0.4">
      <c r="B124" s="85"/>
      <c r="C124" s="85"/>
      <c r="Q124" s="85"/>
      <c r="S124" s="85"/>
      <c r="U124" s="85"/>
      <c r="W124" s="85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</row>
    <row r="125" spans="2:35" x14ac:dyDescent="0.4">
      <c r="B125" s="85"/>
      <c r="C125" s="85"/>
      <c r="Q125" s="85"/>
      <c r="S125" s="85"/>
      <c r="U125" s="85"/>
      <c r="W125" s="85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</row>
    <row r="126" spans="2:35" x14ac:dyDescent="0.4">
      <c r="B126" s="85"/>
      <c r="C126" s="85"/>
      <c r="Q126" s="85"/>
      <c r="S126" s="85"/>
      <c r="U126" s="85"/>
      <c r="W126" s="85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</row>
    <row r="127" spans="2:35" x14ac:dyDescent="0.4">
      <c r="B127" s="85"/>
      <c r="C127" s="85"/>
      <c r="Q127" s="85"/>
      <c r="S127" s="85"/>
      <c r="U127" s="85"/>
      <c r="W127" s="85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</row>
    <row r="128" spans="2:35" x14ac:dyDescent="0.4">
      <c r="B128" s="85"/>
      <c r="C128" s="85"/>
      <c r="Q128" s="85"/>
      <c r="S128" s="85"/>
      <c r="U128" s="85"/>
      <c r="W128" s="85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</row>
    <row r="129" spans="2:54" x14ac:dyDescent="0.4">
      <c r="B129" s="85"/>
      <c r="C129" s="85"/>
      <c r="Q129" s="85"/>
      <c r="S129" s="85"/>
      <c r="U129" s="85"/>
      <c r="W129" s="85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</row>
    <row r="130" spans="2:54" x14ac:dyDescent="0.4">
      <c r="B130" s="85"/>
      <c r="C130" s="85"/>
      <c r="Q130" s="85"/>
      <c r="S130" s="85"/>
      <c r="U130" s="85"/>
      <c r="W130" s="85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</row>
    <row r="131" spans="2:54" x14ac:dyDescent="0.4">
      <c r="B131" s="85"/>
      <c r="C131" s="85"/>
      <c r="Q131" s="85"/>
      <c r="S131" s="85"/>
      <c r="U131" s="85"/>
      <c r="W131" s="85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</row>
    <row r="132" spans="2:54" x14ac:dyDescent="0.4">
      <c r="B132" s="85"/>
      <c r="C132" s="85"/>
      <c r="Q132" s="85"/>
      <c r="S132" s="85"/>
      <c r="U132" s="85"/>
      <c r="W132" s="85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</row>
    <row r="133" spans="2:54" x14ac:dyDescent="0.4">
      <c r="Q133" s="85"/>
      <c r="S133" s="85"/>
      <c r="U133" s="85"/>
      <c r="W133" s="85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</row>
    <row r="134" spans="2:54" x14ac:dyDescent="0.4">
      <c r="Q134" s="85"/>
      <c r="S134" s="85"/>
      <c r="U134" s="85"/>
      <c r="W134" s="85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P134" s="86"/>
      <c r="AQ134" s="86"/>
      <c r="AR134" s="86"/>
      <c r="AS134" s="86"/>
      <c r="AT134" s="86"/>
      <c r="AU134" s="86"/>
      <c r="AW134" s="86"/>
      <c r="AX134" s="86"/>
      <c r="AY134" s="86"/>
      <c r="AZ134" s="86"/>
      <c r="BA134" s="86"/>
      <c r="BB134" s="86"/>
    </row>
    <row r="135" spans="2:54" x14ac:dyDescent="0.4">
      <c r="Q135" s="85"/>
      <c r="S135" s="85"/>
      <c r="U135" s="85"/>
      <c r="W135" s="85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W135" s="86"/>
      <c r="AX135" s="86"/>
      <c r="AY135" s="86"/>
      <c r="AZ135" s="86"/>
      <c r="BA135" s="86"/>
      <c r="BB135" s="86"/>
    </row>
    <row r="136" spans="2:54" x14ac:dyDescent="0.4">
      <c r="AP136" s="86"/>
      <c r="AQ136" s="86"/>
      <c r="AR136" s="86"/>
      <c r="AS136" s="86"/>
      <c r="AT136" s="86"/>
      <c r="AU136" s="86"/>
      <c r="AW136" s="86"/>
      <c r="AX136" s="86"/>
      <c r="AY136" s="86"/>
      <c r="AZ136" s="86"/>
      <c r="BA136" s="86"/>
      <c r="BB136" s="86"/>
    </row>
    <row r="156" spans="2:35" x14ac:dyDescent="0.4">
      <c r="B156" s="85"/>
      <c r="C156" s="85"/>
      <c r="Q156" s="85"/>
      <c r="S156" s="85"/>
      <c r="U156" s="85"/>
      <c r="W156" s="85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</row>
    <row r="157" spans="2:35" x14ac:dyDescent="0.4">
      <c r="B157" s="85"/>
      <c r="C157" s="85"/>
      <c r="Q157" s="85"/>
      <c r="S157" s="85"/>
      <c r="U157" s="85"/>
      <c r="W157" s="85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</row>
    <row r="158" spans="2:35" x14ac:dyDescent="0.4">
      <c r="B158" s="85"/>
      <c r="C158" s="85"/>
      <c r="Q158" s="85"/>
      <c r="S158" s="85"/>
      <c r="U158" s="85"/>
      <c r="W158" s="85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</row>
    <row r="159" spans="2:35" x14ac:dyDescent="0.4">
      <c r="B159" s="85"/>
      <c r="C159" s="85"/>
      <c r="Q159" s="85"/>
      <c r="S159" s="85"/>
      <c r="U159" s="85"/>
      <c r="W159" s="85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</row>
    <row r="160" spans="2:35" x14ac:dyDescent="0.4">
      <c r="B160" s="85"/>
      <c r="C160" s="85"/>
      <c r="Q160" s="85"/>
      <c r="S160" s="85"/>
      <c r="U160" s="85"/>
      <c r="W160" s="85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</row>
    <row r="161" spans="2:54" x14ac:dyDescent="0.4">
      <c r="B161" s="85"/>
      <c r="C161" s="85"/>
      <c r="Q161" s="85"/>
      <c r="S161" s="85"/>
      <c r="U161" s="85"/>
      <c r="W161" s="85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</row>
    <row r="162" spans="2:54" x14ac:dyDescent="0.4">
      <c r="B162" s="85"/>
      <c r="C162" s="85"/>
      <c r="Q162" s="85"/>
      <c r="S162" s="85"/>
      <c r="U162" s="85"/>
      <c r="W162" s="85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</row>
    <row r="163" spans="2:54" x14ac:dyDescent="0.4">
      <c r="B163" s="85"/>
      <c r="C163" s="85"/>
      <c r="Q163" s="85"/>
      <c r="S163" s="85"/>
      <c r="U163" s="85"/>
      <c r="W163" s="85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</row>
    <row r="164" spans="2:54" x14ac:dyDescent="0.4">
      <c r="B164" s="85"/>
      <c r="C164" s="85"/>
      <c r="Q164" s="85"/>
      <c r="S164" s="85"/>
      <c r="U164" s="85"/>
      <c r="W164" s="85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</row>
    <row r="165" spans="2:54" x14ac:dyDescent="0.4">
      <c r="B165" s="85"/>
      <c r="C165" s="85"/>
      <c r="Q165" s="85"/>
      <c r="S165" s="85"/>
      <c r="U165" s="85"/>
      <c r="W165" s="85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</row>
    <row r="166" spans="2:54" x14ac:dyDescent="0.4">
      <c r="B166" s="85"/>
      <c r="C166" s="85"/>
      <c r="Q166" s="85"/>
      <c r="S166" s="85"/>
      <c r="U166" s="85"/>
      <c r="W166" s="85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</row>
    <row r="167" spans="2:54" x14ac:dyDescent="0.4">
      <c r="B167" s="85"/>
      <c r="C167" s="85"/>
      <c r="Q167" s="85"/>
      <c r="S167" s="85"/>
      <c r="U167" s="85"/>
      <c r="W167" s="85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</row>
    <row r="168" spans="2:54" x14ac:dyDescent="0.4">
      <c r="B168" s="85"/>
      <c r="C168" s="85"/>
      <c r="Q168" s="85"/>
      <c r="S168" s="85"/>
      <c r="U168" s="85"/>
      <c r="W168" s="85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</row>
    <row r="169" spans="2:54" x14ac:dyDescent="0.4">
      <c r="B169" s="85"/>
      <c r="C169" s="85"/>
      <c r="Q169" s="85"/>
      <c r="S169" s="85"/>
      <c r="U169" s="85"/>
      <c r="W169" s="85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</row>
    <row r="170" spans="2:54" x14ac:dyDescent="0.4">
      <c r="B170" s="85"/>
      <c r="C170" s="85"/>
      <c r="Q170" s="85"/>
      <c r="S170" s="85"/>
      <c r="U170" s="85"/>
      <c r="W170" s="85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</row>
    <row r="171" spans="2:54" x14ac:dyDescent="0.4">
      <c r="B171" s="85"/>
      <c r="C171" s="85"/>
      <c r="Q171" s="85"/>
      <c r="S171" s="85"/>
      <c r="U171" s="85"/>
      <c r="W171" s="85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</row>
    <row r="172" spans="2:54" x14ac:dyDescent="0.4">
      <c r="B172" s="85"/>
      <c r="C172" s="85"/>
      <c r="Q172" s="85"/>
      <c r="S172" s="85"/>
      <c r="U172" s="85"/>
      <c r="W172" s="85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</row>
    <row r="173" spans="2:54" x14ac:dyDescent="0.4">
      <c r="B173" s="85"/>
      <c r="C173" s="85"/>
      <c r="Q173" s="85"/>
      <c r="S173" s="85"/>
      <c r="U173" s="85"/>
      <c r="W173" s="85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</row>
    <row r="174" spans="2:54" x14ac:dyDescent="0.4">
      <c r="Q174" s="85"/>
      <c r="S174" s="85"/>
      <c r="U174" s="85"/>
      <c r="W174" s="85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</row>
    <row r="175" spans="2:54" x14ac:dyDescent="0.4">
      <c r="Q175" s="85"/>
      <c r="S175" s="85"/>
      <c r="U175" s="85"/>
      <c r="W175" s="85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P175" s="86"/>
      <c r="AQ175" s="86"/>
      <c r="AR175" s="86"/>
      <c r="AS175" s="86"/>
      <c r="AT175" s="86"/>
      <c r="AU175" s="86"/>
      <c r="AW175" s="86"/>
      <c r="AX175" s="86"/>
      <c r="AY175" s="86"/>
      <c r="AZ175" s="86"/>
      <c r="BA175" s="86"/>
      <c r="BB175" s="86"/>
    </row>
    <row r="176" spans="2:54" x14ac:dyDescent="0.4">
      <c r="Q176" s="85"/>
      <c r="S176" s="85"/>
      <c r="U176" s="85"/>
      <c r="W176" s="85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W176" s="86"/>
      <c r="AX176" s="86"/>
      <c r="AY176" s="86"/>
      <c r="AZ176" s="86"/>
      <c r="BA176" s="86"/>
      <c r="BB176" s="86"/>
    </row>
    <row r="177" spans="42:54" x14ac:dyDescent="0.4">
      <c r="AP177" s="86"/>
      <c r="AQ177" s="86"/>
      <c r="AR177" s="86"/>
      <c r="AS177" s="86"/>
      <c r="AT177" s="86"/>
      <c r="AU177" s="86"/>
      <c r="AW177" s="86"/>
      <c r="AX177" s="86"/>
      <c r="AY177" s="86"/>
      <c r="AZ177" s="86"/>
      <c r="BA177" s="86"/>
      <c r="BB177" s="86"/>
    </row>
    <row r="197" spans="2:37" x14ac:dyDescent="0.4">
      <c r="B197" s="85"/>
      <c r="C197" s="85"/>
      <c r="Q197" s="85"/>
      <c r="S197" s="85"/>
      <c r="U197" s="85"/>
      <c r="W197" s="85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</row>
    <row r="198" spans="2:37" x14ac:dyDescent="0.4">
      <c r="B198" s="85"/>
      <c r="C198" s="85"/>
      <c r="Q198" s="85"/>
      <c r="S198" s="85"/>
      <c r="U198" s="85"/>
      <c r="W198" s="85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</row>
    <row r="199" spans="2:37" x14ac:dyDescent="0.4">
      <c r="B199" s="85"/>
      <c r="C199" s="85"/>
      <c r="Q199" s="85"/>
      <c r="S199" s="85"/>
      <c r="U199" s="85"/>
      <c r="W199" s="85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</row>
    <row r="200" spans="2:37" x14ac:dyDescent="0.4">
      <c r="B200" s="85"/>
      <c r="C200" s="85"/>
      <c r="Q200" s="85"/>
      <c r="S200" s="85"/>
      <c r="U200" s="85"/>
      <c r="W200" s="85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</row>
    <row r="201" spans="2:37" x14ac:dyDescent="0.4">
      <c r="B201" s="85"/>
      <c r="C201" s="85"/>
      <c r="Q201" s="85"/>
      <c r="S201" s="85"/>
      <c r="U201" s="85"/>
      <c r="W201" s="85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</row>
    <row r="202" spans="2:37" x14ac:dyDescent="0.4">
      <c r="B202" s="85"/>
      <c r="C202" s="85"/>
      <c r="Q202" s="85"/>
      <c r="S202" s="85"/>
      <c r="U202" s="85"/>
      <c r="W202" s="85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</row>
    <row r="203" spans="2:37" x14ac:dyDescent="0.4">
      <c r="B203" s="85"/>
      <c r="C203" s="85"/>
      <c r="Q203" s="85"/>
      <c r="S203" s="85"/>
      <c r="U203" s="85"/>
      <c r="W203" s="85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</row>
    <row r="204" spans="2:37" x14ac:dyDescent="0.4">
      <c r="B204" s="85"/>
      <c r="C204" s="85"/>
      <c r="Q204" s="85"/>
      <c r="S204" s="85"/>
      <c r="U204" s="85"/>
      <c r="W204" s="85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</row>
    <row r="205" spans="2:37" x14ac:dyDescent="0.4">
      <c r="B205" s="85"/>
      <c r="C205" s="85"/>
      <c r="Q205" s="85"/>
      <c r="S205" s="85"/>
      <c r="U205" s="85"/>
      <c r="W205" s="85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</row>
    <row r="206" spans="2:37" x14ac:dyDescent="0.4">
      <c r="B206" s="85"/>
      <c r="C206" s="85"/>
      <c r="Q206" s="85"/>
      <c r="S206" s="85"/>
      <c r="U206" s="85"/>
      <c r="W206" s="85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</row>
    <row r="207" spans="2:37" x14ac:dyDescent="0.4">
      <c r="B207" s="85"/>
      <c r="C207" s="85"/>
      <c r="Q207" s="85"/>
      <c r="S207" s="85"/>
      <c r="U207" s="85"/>
      <c r="W207" s="85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</row>
    <row r="208" spans="2:37" x14ac:dyDescent="0.4">
      <c r="B208" s="85"/>
      <c r="C208" s="85"/>
      <c r="Q208" s="85"/>
      <c r="S208" s="85"/>
      <c r="U208" s="85"/>
      <c r="W208" s="85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</row>
    <row r="209" spans="2:37" x14ac:dyDescent="0.4">
      <c r="B209" s="85"/>
      <c r="C209" s="85"/>
      <c r="Q209" s="85"/>
      <c r="S209" s="85"/>
      <c r="U209" s="85"/>
      <c r="W209" s="85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</row>
    <row r="210" spans="2:37" x14ac:dyDescent="0.4">
      <c r="B210" s="85"/>
      <c r="C210" s="85"/>
      <c r="Q210" s="85"/>
      <c r="S210" s="85"/>
      <c r="U210" s="85"/>
      <c r="W210" s="85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</row>
    <row r="211" spans="2:37" x14ac:dyDescent="0.4">
      <c r="B211" s="85"/>
      <c r="C211" s="85"/>
      <c r="Q211" s="85"/>
      <c r="S211" s="85"/>
      <c r="U211" s="85"/>
      <c r="W211" s="85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</row>
    <row r="212" spans="2:37" x14ac:dyDescent="0.4">
      <c r="B212" s="85"/>
      <c r="C212" s="85"/>
      <c r="Q212" s="85"/>
      <c r="S212" s="85"/>
      <c r="U212" s="85"/>
      <c r="W212" s="85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</row>
    <row r="213" spans="2:37" x14ac:dyDescent="0.4">
      <c r="B213" s="85"/>
      <c r="C213" s="85"/>
      <c r="Q213" s="85"/>
      <c r="S213" s="85"/>
      <c r="U213" s="85"/>
      <c r="W213" s="85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</row>
    <row r="214" spans="2:37" x14ac:dyDescent="0.4">
      <c r="B214" s="85"/>
      <c r="C214" s="85"/>
      <c r="Q214" s="85"/>
      <c r="S214" s="85"/>
      <c r="U214" s="85"/>
      <c r="W214" s="85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</row>
    <row r="215" spans="2:37" x14ac:dyDescent="0.4">
      <c r="Q215" s="85"/>
      <c r="S215" s="85"/>
      <c r="U215" s="85"/>
      <c r="W215" s="85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</row>
    <row r="216" spans="2:37" x14ac:dyDescent="0.4">
      <c r="Q216" s="85"/>
      <c r="S216" s="85"/>
      <c r="U216" s="85"/>
      <c r="W216" s="85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</row>
    <row r="217" spans="2:37" x14ac:dyDescent="0.4">
      <c r="Q217" s="85"/>
      <c r="S217" s="85"/>
      <c r="U217" s="85"/>
      <c r="W217" s="85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</row>
  </sheetData>
  <mergeCells count="13">
    <mergeCell ref="B6:I6"/>
    <mergeCell ref="G7:H7"/>
    <mergeCell ref="L7:O7"/>
    <mergeCell ref="Z7:AB7"/>
    <mergeCell ref="P8:S8"/>
    <mergeCell ref="T8:W8"/>
    <mergeCell ref="X8:Y8"/>
    <mergeCell ref="Z8:AB8"/>
    <mergeCell ref="AD8:AI8"/>
    <mergeCell ref="AJ8:AO8"/>
    <mergeCell ref="AP8:AU8"/>
    <mergeCell ref="AW8:BB8"/>
    <mergeCell ref="BC8:BH8"/>
  </mergeCells>
  <pageMargins left="0.79" right="0" top="0.73" bottom="0" header="0.5" footer="0.5"/>
  <pageSetup scale="35" orientation="landscape" horizontalDpi="300" verticalDpi="300" r:id="rId1"/>
  <headerFooter alignWithMargins="0"/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W53"/>
  <sheetViews>
    <sheetView tabSelected="1" zoomScaleNormal="100" workbookViewId="0">
      <pane xSplit="2" ySplit="1" topLeftCell="F45" activePane="bottomRight" state="frozen"/>
      <selection pane="topRight" activeCell="C1" sqref="C1"/>
      <selection pane="bottomLeft" activeCell="A2" sqref="A2"/>
      <selection pane="bottomRight" activeCell="K53" sqref="K53"/>
    </sheetView>
  </sheetViews>
  <sheetFormatPr defaultColWidth="6.71875" defaultRowHeight="12.3" x14ac:dyDescent="0.4"/>
  <cols>
    <col min="1" max="22" width="15.71875" style="87" customWidth="1"/>
    <col min="23" max="16384" width="6.71875" style="87"/>
  </cols>
  <sheetData>
    <row r="1" spans="1:23" x14ac:dyDescent="0.4">
      <c r="A1" s="87" t="s">
        <v>65</v>
      </c>
      <c r="B1" s="87" t="s">
        <v>102</v>
      </c>
      <c r="C1" s="87" t="s">
        <v>69</v>
      </c>
      <c r="D1" s="87" t="s">
        <v>67</v>
      </c>
      <c r="E1" s="87" t="s">
        <v>66</v>
      </c>
      <c r="F1" s="87" t="s">
        <v>91</v>
      </c>
      <c r="G1" s="87" t="s">
        <v>70</v>
      </c>
      <c r="H1" s="87" t="s">
        <v>71</v>
      </c>
      <c r="I1" s="87" t="s">
        <v>108</v>
      </c>
      <c r="J1" s="87" t="s">
        <v>68</v>
      </c>
      <c r="K1" s="97" t="s">
        <v>89</v>
      </c>
      <c r="L1" s="97" t="s">
        <v>106</v>
      </c>
      <c r="M1" s="87" t="s">
        <v>90</v>
      </c>
      <c r="N1" s="97" t="s">
        <v>92</v>
      </c>
      <c r="O1" s="97" t="s">
        <v>93</v>
      </c>
      <c r="P1" s="97" t="s">
        <v>94</v>
      </c>
      <c r="Q1" s="87" t="s">
        <v>100</v>
      </c>
      <c r="R1" s="87" t="s">
        <v>101</v>
      </c>
      <c r="S1" s="87" t="s">
        <v>103</v>
      </c>
      <c r="T1" s="101" t="s">
        <v>104</v>
      </c>
      <c r="U1" s="87" t="s">
        <v>105</v>
      </c>
      <c r="V1" s="87" t="s">
        <v>107</v>
      </c>
      <c r="W1" s="100" t="s">
        <v>109</v>
      </c>
    </row>
    <row r="2" spans="1:23" x14ac:dyDescent="0.4">
      <c r="A2" s="87">
        <v>1969</v>
      </c>
      <c r="B2" s="87">
        <v>1971</v>
      </c>
      <c r="C2" s="88">
        <v>2242</v>
      </c>
      <c r="D2" s="88">
        <v>28674</v>
      </c>
      <c r="E2" s="88">
        <v>46724</v>
      </c>
      <c r="F2" s="88">
        <v>1287</v>
      </c>
      <c r="G2" s="87">
        <v>1381</v>
      </c>
      <c r="H2" s="87">
        <v>4113</v>
      </c>
      <c r="I2" s="88">
        <f>SUM(H2,C2)</f>
        <v>6355</v>
      </c>
      <c r="J2" s="89">
        <v>73.17</v>
      </c>
      <c r="M2" s="87">
        <v>7.8700000000000006E-2</v>
      </c>
      <c r="S2" s="87">
        <v>-1.5449999999999999</v>
      </c>
      <c r="T2" s="101">
        <v>21</v>
      </c>
      <c r="U2" s="87">
        <v>103</v>
      </c>
      <c r="W2" s="100"/>
    </row>
    <row r="3" spans="1:23" x14ac:dyDescent="0.4">
      <c r="A3" s="87">
        <v>1970</v>
      </c>
      <c r="B3" s="87">
        <v>1972</v>
      </c>
      <c r="C3" s="88">
        <v>2986</v>
      </c>
      <c r="D3" s="88">
        <v>31947</v>
      </c>
      <c r="E3" s="88">
        <v>20066</v>
      </c>
      <c r="F3" s="88">
        <v>648</v>
      </c>
      <c r="G3" s="87">
        <v>2483</v>
      </c>
      <c r="H3" s="87">
        <v>1750</v>
      </c>
      <c r="I3" s="88">
        <f t="shared" ref="I3:I47" si="0">SUM(H3,C3)</f>
        <v>4736</v>
      </c>
      <c r="J3" s="89">
        <v>76.05</v>
      </c>
      <c r="M3" s="87">
        <v>0.22020000000000001</v>
      </c>
      <c r="P3" s="88"/>
      <c r="S3" s="87">
        <v>-1.3975</v>
      </c>
      <c r="T3" s="101">
        <v>-10</v>
      </c>
      <c r="U3" s="87">
        <v>102</v>
      </c>
      <c r="W3" s="100"/>
    </row>
    <row r="4" spans="1:23" x14ac:dyDescent="0.4">
      <c r="A4" s="87">
        <v>1971</v>
      </c>
      <c r="B4" s="87">
        <v>1973</v>
      </c>
      <c r="C4" s="88">
        <v>1179</v>
      </c>
      <c r="D4" s="88">
        <v>17690</v>
      </c>
      <c r="E4" s="88">
        <v>16289</v>
      </c>
      <c r="F4" s="88">
        <v>1030</v>
      </c>
      <c r="G4" s="87">
        <v>746</v>
      </c>
      <c r="H4" s="87">
        <v>328</v>
      </c>
      <c r="I4" s="88">
        <f t="shared" si="0"/>
        <v>1507</v>
      </c>
      <c r="J4" s="89">
        <v>73.53</v>
      </c>
      <c r="M4" s="87">
        <v>0.11849999999999999</v>
      </c>
      <c r="P4" s="88"/>
      <c r="S4" s="87">
        <v>-1.4975000000000001</v>
      </c>
      <c r="T4" s="101">
        <v>25</v>
      </c>
      <c r="U4" s="87">
        <v>64</v>
      </c>
      <c r="W4" s="100"/>
    </row>
    <row r="5" spans="1:23" x14ac:dyDescent="0.4">
      <c r="A5" s="87">
        <v>1972</v>
      </c>
      <c r="B5" s="87">
        <v>1974</v>
      </c>
      <c r="C5" s="88">
        <v>2590</v>
      </c>
      <c r="D5" s="88">
        <v>26266</v>
      </c>
      <c r="E5" s="88">
        <v>30790</v>
      </c>
      <c r="F5" s="88">
        <v>1026</v>
      </c>
      <c r="G5" s="87">
        <v>2093</v>
      </c>
      <c r="H5" s="87">
        <v>1734</v>
      </c>
      <c r="I5" s="88">
        <f t="shared" si="0"/>
        <v>4324</v>
      </c>
      <c r="J5" s="89">
        <v>72.33</v>
      </c>
      <c r="M5" s="87">
        <v>6.7500000000000004E-2</v>
      </c>
      <c r="O5" s="87">
        <f>D5/AVERAGE((D2/E2),(D3/E3),(D4/E4))</f>
        <v>23937.707333972656</v>
      </c>
      <c r="P5" s="88"/>
      <c r="S5" s="87">
        <v>-0.33499999999999996</v>
      </c>
      <c r="T5" s="101">
        <v>-15</v>
      </c>
      <c r="U5" s="87">
        <v>98</v>
      </c>
      <c r="W5" s="100"/>
    </row>
    <row r="6" spans="1:23" x14ac:dyDescent="0.4">
      <c r="A6" s="87">
        <v>1973</v>
      </c>
      <c r="B6" s="87">
        <v>1975</v>
      </c>
      <c r="C6" s="88">
        <v>2686</v>
      </c>
      <c r="D6" s="88">
        <v>30546</v>
      </c>
      <c r="E6" s="88">
        <v>43810</v>
      </c>
      <c r="F6" s="88">
        <v>381</v>
      </c>
      <c r="G6" s="87">
        <v>1903</v>
      </c>
      <c r="H6" s="87">
        <v>957</v>
      </c>
      <c r="I6" s="88">
        <f t="shared" si="0"/>
        <v>3643</v>
      </c>
      <c r="J6" s="89">
        <v>74.19</v>
      </c>
      <c r="M6" s="87">
        <v>0.1381</v>
      </c>
      <c r="O6" s="87">
        <f t="shared" ref="O6:O45" si="1">D6/AVERAGE((D3/E3),(D4/E4),(D5/E5))</f>
        <v>25951.14094583071</v>
      </c>
      <c r="P6" s="88"/>
      <c r="S6" s="87">
        <v>-1.5225</v>
      </c>
      <c r="T6" s="101">
        <v>18</v>
      </c>
      <c r="U6" s="87">
        <v>80</v>
      </c>
      <c r="W6" s="100"/>
    </row>
    <row r="7" spans="1:23" x14ac:dyDescent="0.4">
      <c r="A7" s="87">
        <v>1974</v>
      </c>
      <c r="B7" s="87">
        <v>1976</v>
      </c>
      <c r="C7" s="88">
        <v>3077</v>
      </c>
      <c r="D7" s="88">
        <v>36090</v>
      </c>
      <c r="E7" s="88">
        <v>27810</v>
      </c>
      <c r="F7" s="88">
        <v>916</v>
      </c>
      <c r="G7" s="87">
        <v>2547</v>
      </c>
      <c r="H7" s="87">
        <v>773</v>
      </c>
      <c r="I7" s="88">
        <f t="shared" si="0"/>
        <v>3850</v>
      </c>
      <c r="J7" s="89">
        <v>75.83</v>
      </c>
      <c r="M7" s="87">
        <v>0.23530000000000001</v>
      </c>
      <c r="N7" s="87">
        <f>(AVERAGE((F2/E2),(F3/E3),(F4/E4),(F5/E5),(F6/E6))*E7)</f>
        <v>918.23153039577153</v>
      </c>
      <c r="O7" s="87">
        <f t="shared" si="1"/>
        <v>41068.669755076153</v>
      </c>
      <c r="P7" s="87">
        <f>D7/AVERAGE((D2/E2),(D3/E3),(D4/E4),(D5/E5),(D6/E6))</f>
        <v>37266.879141477293</v>
      </c>
      <c r="S7" s="87">
        <v>-0.31</v>
      </c>
      <c r="T7" s="101">
        <v>-22</v>
      </c>
      <c r="U7" s="87">
        <v>100</v>
      </c>
      <c r="W7" s="100"/>
    </row>
    <row r="8" spans="1:23" x14ac:dyDescent="0.4">
      <c r="A8" s="87">
        <v>1975</v>
      </c>
      <c r="B8" s="87">
        <v>1977</v>
      </c>
      <c r="C8" s="88">
        <v>3626</v>
      </c>
      <c r="D8" s="88">
        <v>19298</v>
      </c>
      <c r="E8" s="88">
        <v>18336</v>
      </c>
      <c r="F8" s="88">
        <v>688</v>
      </c>
      <c r="G8" s="87">
        <v>3053</v>
      </c>
      <c r="H8" s="87">
        <v>663</v>
      </c>
      <c r="I8" s="88">
        <f t="shared" si="0"/>
        <v>4289</v>
      </c>
      <c r="J8" s="89">
        <v>72.69</v>
      </c>
      <c r="M8" s="87">
        <v>9.1999999999999998E-2</v>
      </c>
      <c r="N8" s="87">
        <f t="shared" ref="N8:N44" si="2">(AVERAGE((F3/E3),(F4/E4),(F5/E5),(F6/E6),(F7/E7))*E8)</f>
        <v>625.19610939802374</v>
      </c>
      <c r="O8" s="87">
        <f t="shared" si="1"/>
        <v>20327.650521560518</v>
      </c>
      <c r="P8" s="87">
        <f t="shared" ref="P8:P45" si="3">D8/AVERAGE((D3/E3),(D4/E4),(D5/E5),(D6/E6),(D7/E7))</f>
        <v>17460.628770447325</v>
      </c>
      <c r="S8" s="87">
        <v>-0.14749999999999999</v>
      </c>
      <c r="T8" s="101">
        <v>-33</v>
      </c>
      <c r="U8" s="87">
        <v>70</v>
      </c>
      <c r="W8" s="100"/>
    </row>
    <row r="9" spans="1:23" x14ac:dyDescent="0.4">
      <c r="A9" s="87">
        <v>1976</v>
      </c>
      <c r="B9" s="87">
        <v>1978</v>
      </c>
      <c r="C9" s="88">
        <v>2495</v>
      </c>
      <c r="D9" s="88">
        <v>23126</v>
      </c>
      <c r="E9" s="88">
        <v>27920</v>
      </c>
      <c r="F9" s="88">
        <v>830</v>
      </c>
      <c r="G9" s="87">
        <v>1917</v>
      </c>
      <c r="H9" s="87">
        <v>1884</v>
      </c>
      <c r="I9" s="88">
        <f t="shared" si="0"/>
        <v>4379</v>
      </c>
      <c r="J9" s="89">
        <v>72.94</v>
      </c>
      <c r="M9" s="87">
        <v>9.1700000000000004E-2</v>
      </c>
      <c r="N9" s="87">
        <f t="shared" si="2"/>
        <v>981.17366155519244</v>
      </c>
      <c r="O9" s="87">
        <f t="shared" si="1"/>
        <v>22766.01020735591</v>
      </c>
      <c r="P9" s="87">
        <f t="shared" si="3"/>
        <v>23188.535125700011</v>
      </c>
      <c r="S9" s="87">
        <v>-0.35750000000000004</v>
      </c>
      <c r="T9" s="101">
        <v>-16</v>
      </c>
      <c r="U9" s="87">
        <v>66</v>
      </c>
      <c r="W9" s="100"/>
    </row>
    <row r="10" spans="1:23" x14ac:dyDescent="0.4">
      <c r="A10" s="87">
        <v>1977</v>
      </c>
      <c r="B10" s="87">
        <v>1979</v>
      </c>
      <c r="C10" s="88">
        <v>1378</v>
      </c>
      <c r="D10" s="88">
        <v>25730</v>
      </c>
      <c r="E10" s="88">
        <v>31464</v>
      </c>
      <c r="F10" s="88">
        <v>600</v>
      </c>
      <c r="G10" s="87">
        <v>1032</v>
      </c>
      <c r="H10" s="87">
        <v>2174</v>
      </c>
      <c r="I10" s="88">
        <f t="shared" si="0"/>
        <v>3552</v>
      </c>
      <c r="J10" s="89">
        <v>72.58</v>
      </c>
      <c r="M10" s="87">
        <v>7.6200000000000004E-2</v>
      </c>
      <c r="N10" s="87">
        <f t="shared" si="2"/>
        <v>894.87739530472697</v>
      </c>
      <c r="O10" s="87">
        <f t="shared" si="1"/>
        <v>24285.079440362133</v>
      </c>
      <c r="P10" s="87">
        <f t="shared" si="3"/>
        <v>27205.621456627152</v>
      </c>
      <c r="S10" s="87">
        <v>0.28499999999999998</v>
      </c>
      <c r="T10" s="101">
        <v>-3</v>
      </c>
      <c r="U10" s="87">
        <v>65</v>
      </c>
      <c r="W10" s="100"/>
    </row>
    <row r="11" spans="1:23" x14ac:dyDescent="0.4">
      <c r="A11" s="87">
        <v>1978</v>
      </c>
      <c r="B11" s="87">
        <v>1980</v>
      </c>
      <c r="C11" s="88">
        <v>2918</v>
      </c>
      <c r="D11" s="88">
        <v>43647</v>
      </c>
      <c r="E11" s="88">
        <v>24637</v>
      </c>
      <c r="F11" s="88">
        <v>1047</v>
      </c>
      <c r="G11" s="87">
        <v>2402</v>
      </c>
      <c r="H11" s="90">
        <v>22433</v>
      </c>
      <c r="I11" s="88">
        <f t="shared" si="0"/>
        <v>25351</v>
      </c>
      <c r="J11" s="89">
        <v>76.33</v>
      </c>
      <c r="M11" s="87">
        <v>0.24739999999999998</v>
      </c>
      <c r="N11" s="87">
        <f t="shared" si="2"/>
        <v>630.47786958913787</v>
      </c>
      <c r="O11" s="87">
        <f t="shared" si="1"/>
        <v>48523.260925566945</v>
      </c>
      <c r="P11" s="87">
        <f t="shared" si="3"/>
        <v>46497.353756499375</v>
      </c>
      <c r="S11" s="87">
        <v>-5.2499999999999991E-2</v>
      </c>
      <c r="T11" s="101">
        <v>2</v>
      </c>
      <c r="U11" s="87">
        <v>76</v>
      </c>
      <c r="W11" s="100"/>
    </row>
    <row r="12" spans="1:23" x14ac:dyDescent="0.4">
      <c r="A12" s="87">
        <v>1979</v>
      </c>
      <c r="B12" s="87">
        <v>1981</v>
      </c>
      <c r="C12" s="88">
        <v>2779</v>
      </c>
      <c r="D12" s="88">
        <v>34158</v>
      </c>
      <c r="E12" s="88">
        <v>38330</v>
      </c>
      <c r="F12" s="88">
        <v>948</v>
      </c>
      <c r="G12" s="87">
        <v>1844</v>
      </c>
      <c r="H12" s="90">
        <v>26679</v>
      </c>
      <c r="I12" s="88">
        <f t="shared" si="0"/>
        <v>29458</v>
      </c>
      <c r="J12" s="89">
        <v>74.64</v>
      </c>
      <c r="M12" s="87">
        <v>0.1537</v>
      </c>
      <c r="N12" s="87">
        <f t="shared" si="2"/>
        <v>1240.0051735510185</v>
      </c>
      <c r="O12" s="87">
        <f t="shared" si="1"/>
        <v>29983.683618891551</v>
      </c>
      <c r="P12" s="87">
        <f t="shared" si="3"/>
        <v>29610.643095538038</v>
      </c>
      <c r="S12" s="87">
        <v>0.97</v>
      </c>
      <c r="T12" s="101">
        <v>-31</v>
      </c>
      <c r="U12" s="87">
        <v>83</v>
      </c>
      <c r="W12" s="100"/>
    </row>
    <row r="13" spans="1:23" x14ac:dyDescent="0.4">
      <c r="A13" s="87">
        <v>1980</v>
      </c>
      <c r="B13" s="87">
        <v>1982</v>
      </c>
      <c r="C13" s="88">
        <v>4172</v>
      </c>
      <c r="D13" s="88">
        <v>43244</v>
      </c>
      <c r="E13" s="88">
        <v>29996</v>
      </c>
      <c r="F13" s="88">
        <v>692</v>
      </c>
      <c r="G13" s="87">
        <v>3215</v>
      </c>
      <c r="H13" s="90">
        <v>9438</v>
      </c>
      <c r="I13" s="88">
        <f t="shared" si="0"/>
        <v>13610</v>
      </c>
      <c r="J13" s="89">
        <v>75.319999999999993</v>
      </c>
      <c r="M13" s="87">
        <v>0.15380000000000002</v>
      </c>
      <c r="N13" s="87">
        <f t="shared" si="2"/>
        <v>921.16914555405651</v>
      </c>
      <c r="O13" s="87">
        <f t="shared" si="1"/>
        <v>37273.746939830824</v>
      </c>
      <c r="P13" s="87">
        <f t="shared" si="3"/>
        <v>40329.923900064758</v>
      </c>
      <c r="S13" s="87">
        <v>-0.54</v>
      </c>
      <c r="T13" s="101">
        <v>34</v>
      </c>
      <c r="U13" s="87">
        <v>104</v>
      </c>
      <c r="W13" s="100"/>
    </row>
    <row r="14" spans="1:23" x14ac:dyDescent="0.4">
      <c r="A14" s="87">
        <v>1981</v>
      </c>
      <c r="B14" s="87">
        <v>1983</v>
      </c>
      <c r="C14" s="88">
        <v>2376</v>
      </c>
      <c r="D14" s="88">
        <v>35050</v>
      </c>
      <c r="E14" s="88">
        <v>23842</v>
      </c>
      <c r="F14" s="88">
        <v>481</v>
      </c>
      <c r="G14" s="87">
        <v>1846</v>
      </c>
      <c r="H14" s="90">
        <v>14999</v>
      </c>
      <c r="I14" s="88">
        <f t="shared" si="0"/>
        <v>17375</v>
      </c>
      <c r="J14" s="89">
        <v>74.98</v>
      </c>
      <c r="M14" s="87">
        <v>0.13019999999999998</v>
      </c>
      <c r="N14" s="87">
        <f t="shared" si="2"/>
        <v>663.26818788379421</v>
      </c>
      <c r="O14" s="87">
        <f t="shared" si="1"/>
        <v>25618.733678509463</v>
      </c>
      <c r="P14" s="87">
        <f t="shared" si="3"/>
        <v>30475.751604096011</v>
      </c>
      <c r="S14" s="87">
        <v>1.6400000000000001</v>
      </c>
      <c r="T14" s="101">
        <v>-5</v>
      </c>
      <c r="U14" s="87">
        <v>91</v>
      </c>
      <c r="W14" s="100"/>
    </row>
    <row r="15" spans="1:23" x14ac:dyDescent="0.4">
      <c r="A15" s="87">
        <v>1982</v>
      </c>
      <c r="B15" s="87">
        <v>1984</v>
      </c>
      <c r="C15" s="88">
        <v>3095</v>
      </c>
      <c r="D15" s="88">
        <v>45964</v>
      </c>
      <c r="E15" s="88">
        <v>33684</v>
      </c>
      <c r="F15" s="88">
        <v>924</v>
      </c>
      <c r="G15" s="87">
        <v>2437</v>
      </c>
      <c r="H15" s="90">
        <v>26174</v>
      </c>
      <c r="I15" s="88">
        <f t="shared" si="0"/>
        <v>29269</v>
      </c>
      <c r="J15" s="89">
        <v>75.680000000000007</v>
      </c>
      <c r="M15" s="87">
        <v>0.18420000000000003</v>
      </c>
      <c r="N15" s="87">
        <f t="shared" si="2"/>
        <v>872.70716880356872</v>
      </c>
      <c r="O15" s="87">
        <f t="shared" si="1"/>
        <v>36259.606623172251</v>
      </c>
      <c r="P15" s="87">
        <f t="shared" si="3"/>
        <v>35952.7818248685</v>
      </c>
      <c r="S15" s="87">
        <v>0.1</v>
      </c>
      <c r="T15" s="101">
        <v>-53</v>
      </c>
      <c r="U15" s="87">
        <v>109</v>
      </c>
      <c r="W15" s="100">
        <v>13.157640000000001</v>
      </c>
    </row>
    <row r="16" spans="1:23" x14ac:dyDescent="0.4">
      <c r="A16" s="87">
        <v>1983</v>
      </c>
      <c r="B16" s="87">
        <v>1985</v>
      </c>
      <c r="C16" s="88">
        <v>4343</v>
      </c>
      <c r="D16" s="88">
        <v>56752</v>
      </c>
      <c r="E16" s="88">
        <v>51028</v>
      </c>
      <c r="F16" s="88">
        <v>1092</v>
      </c>
      <c r="G16" s="87">
        <v>3144</v>
      </c>
      <c r="H16" s="90">
        <v>10939</v>
      </c>
      <c r="I16" s="88">
        <f t="shared" si="0"/>
        <v>15282</v>
      </c>
      <c r="J16" s="89">
        <v>75.62</v>
      </c>
      <c r="M16" s="87">
        <v>0.1913</v>
      </c>
      <c r="N16" s="87">
        <f t="shared" si="2"/>
        <v>1407.4062153678281</v>
      </c>
      <c r="O16" s="87">
        <f t="shared" si="1"/>
        <v>39813.685933010471</v>
      </c>
      <c r="P16" s="87">
        <f t="shared" si="3"/>
        <v>40893.041450539888</v>
      </c>
      <c r="S16" s="87">
        <v>-0.03</v>
      </c>
      <c r="T16" s="101">
        <v>-23</v>
      </c>
      <c r="U16" s="87">
        <v>45</v>
      </c>
      <c r="W16" s="100">
        <v>13.353149999999999</v>
      </c>
    </row>
    <row r="17" spans="1:23" x14ac:dyDescent="0.4">
      <c r="A17" s="87">
        <v>1984</v>
      </c>
      <c r="B17" s="87">
        <v>1986</v>
      </c>
      <c r="C17" s="88">
        <v>4090</v>
      </c>
      <c r="D17" s="88">
        <v>64042</v>
      </c>
      <c r="E17" s="88">
        <v>67353</v>
      </c>
      <c r="F17" s="88">
        <v>1758</v>
      </c>
      <c r="G17" s="87">
        <v>3449</v>
      </c>
      <c r="H17" s="90">
        <v>12639</v>
      </c>
      <c r="I17" s="88">
        <f t="shared" si="0"/>
        <v>16729</v>
      </c>
      <c r="J17" s="89">
        <v>75.62</v>
      </c>
      <c r="M17" s="87">
        <v>0.185</v>
      </c>
      <c r="N17" s="87">
        <f t="shared" si="2"/>
        <v>1573.4771748017963</v>
      </c>
      <c r="O17" s="87">
        <f t="shared" si="1"/>
        <v>48678.519328716284</v>
      </c>
      <c r="P17" s="87">
        <f t="shared" si="3"/>
        <v>50991.712300648243</v>
      </c>
      <c r="S17" s="87">
        <v>0.58250000000000002</v>
      </c>
      <c r="T17" s="101">
        <v>-29</v>
      </c>
      <c r="U17" s="87">
        <v>86</v>
      </c>
      <c r="W17" s="100">
        <v>13.46034</v>
      </c>
    </row>
    <row r="18" spans="1:23" x14ac:dyDescent="0.4">
      <c r="A18" s="87">
        <v>1985</v>
      </c>
      <c r="B18" s="87">
        <v>1987</v>
      </c>
      <c r="C18" s="88">
        <v>2118</v>
      </c>
      <c r="D18" s="88">
        <v>42168</v>
      </c>
      <c r="E18" s="88">
        <v>62270</v>
      </c>
      <c r="F18" s="88">
        <v>2795</v>
      </c>
      <c r="G18" s="87">
        <v>1728</v>
      </c>
      <c r="H18" s="90">
        <v>27010</v>
      </c>
      <c r="I18" s="88">
        <f t="shared" si="0"/>
        <v>29128</v>
      </c>
      <c r="J18" s="89">
        <v>74.099999999999994</v>
      </c>
      <c r="M18" s="87">
        <v>0.125</v>
      </c>
      <c r="N18" s="87">
        <f t="shared" si="2"/>
        <v>1471.775722979623</v>
      </c>
      <c r="O18" s="87">
        <f t="shared" si="1"/>
        <v>36907.677012112159</v>
      </c>
      <c r="P18" s="87">
        <f t="shared" si="3"/>
        <v>33259.0181751739</v>
      </c>
      <c r="S18" s="87">
        <v>0.99749999999999994</v>
      </c>
      <c r="T18" s="101">
        <v>-21</v>
      </c>
      <c r="U18" s="87">
        <v>72</v>
      </c>
      <c r="W18" s="100">
        <v>13.56753</v>
      </c>
    </row>
    <row r="19" spans="1:23" x14ac:dyDescent="0.4">
      <c r="A19" s="87">
        <v>1986</v>
      </c>
      <c r="B19" s="87">
        <v>1988</v>
      </c>
      <c r="C19" s="88">
        <v>4316</v>
      </c>
      <c r="D19" s="88">
        <v>63872</v>
      </c>
      <c r="E19" s="88">
        <v>65363</v>
      </c>
      <c r="F19" s="88">
        <v>1623</v>
      </c>
      <c r="G19" s="87">
        <v>3314</v>
      </c>
      <c r="H19" s="90">
        <v>34000</v>
      </c>
      <c r="I19" s="88">
        <f t="shared" si="0"/>
        <v>38316</v>
      </c>
      <c r="J19" s="89">
        <v>75.3</v>
      </c>
      <c r="M19" s="87">
        <v>0.156</v>
      </c>
      <c r="N19" s="87">
        <f t="shared" si="2"/>
        <v>1830.0644368744315</v>
      </c>
      <c r="O19" s="87">
        <f t="shared" si="1"/>
        <v>69927.874639186295</v>
      </c>
      <c r="P19" s="87">
        <f t="shared" si="3"/>
        <v>57285.801132653178</v>
      </c>
      <c r="S19" s="87">
        <v>-0.11250000000000002</v>
      </c>
      <c r="T19" s="101">
        <v>-49</v>
      </c>
      <c r="U19" s="87">
        <v>85</v>
      </c>
      <c r="W19" s="100">
        <v>13.674720000000001</v>
      </c>
    </row>
    <row r="20" spans="1:23" x14ac:dyDescent="0.4">
      <c r="A20" s="87">
        <v>1987</v>
      </c>
      <c r="B20" s="87">
        <v>1989</v>
      </c>
      <c r="C20" s="88">
        <v>2688</v>
      </c>
      <c r="D20" s="88">
        <v>37372</v>
      </c>
      <c r="E20" s="88">
        <v>49734</v>
      </c>
      <c r="F20" s="88">
        <v>1192</v>
      </c>
      <c r="G20" s="87">
        <v>2145</v>
      </c>
      <c r="H20" s="90">
        <v>13154</v>
      </c>
      <c r="I20" s="88">
        <f t="shared" si="0"/>
        <v>15842</v>
      </c>
      <c r="J20" s="89">
        <v>75.2</v>
      </c>
      <c r="M20" s="87">
        <v>0.161</v>
      </c>
      <c r="N20" s="87">
        <f t="shared" si="2"/>
        <v>1438.7893363199603</v>
      </c>
      <c r="O20" s="87">
        <f t="shared" si="1"/>
        <v>43035.3016266876</v>
      </c>
      <c r="P20" s="87">
        <f t="shared" si="3"/>
        <v>36769.360983308383</v>
      </c>
      <c r="S20" s="87">
        <v>3.500000000000001E-2</v>
      </c>
      <c r="T20" s="101">
        <v>-16</v>
      </c>
      <c r="U20" s="87">
        <v>94</v>
      </c>
      <c r="W20" s="100">
        <v>13.78191</v>
      </c>
    </row>
    <row r="21" spans="1:23" x14ac:dyDescent="0.4">
      <c r="A21" s="87">
        <v>1988</v>
      </c>
      <c r="B21" s="87">
        <v>1990</v>
      </c>
      <c r="C21" s="88">
        <v>4399</v>
      </c>
      <c r="D21" s="88">
        <v>20840</v>
      </c>
      <c r="E21" s="88">
        <v>38423</v>
      </c>
      <c r="F21" s="88">
        <v>615</v>
      </c>
      <c r="G21" s="87">
        <v>3820</v>
      </c>
      <c r="H21" s="90">
        <v>7904</v>
      </c>
      <c r="I21" s="88">
        <f t="shared" si="0"/>
        <v>12303</v>
      </c>
      <c r="J21" s="89">
        <v>75.599999999999994</v>
      </c>
      <c r="M21" s="87">
        <v>0.17300000000000001</v>
      </c>
      <c r="N21" s="87">
        <f t="shared" si="2"/>
        <v>1084.9467863917916</v>
      </c>
      <c r="O21" s="87">
        <f t="shared" si="1"/>
        <v>25987.126310363881</v>
      </c>
      <c r="P21" s="87">
        <f t="shared" si="3"/>
        <v>23317.109966501248</v>
      </c>
      <c r="S21" s="87">
        <v>-0.32750000000000001</v>
      </c>
      <c r="T21" s="101">
        <v>-23</v>
      </c>
      <c r="U21" s="87">
        <v>76</v>
      </c>
      <c r="W21" s="100">
        <v>13.889099999999999</v>
      </c>
    </row>
    <row r="22" spans="1:23" x14ac:dyDescent="0.4">
      <c r="A22" s="87">
        <v>1989</v>
      </c>
      <c r="B22" s="87">
        <v>1991</v>
      </c>
      <c r="C22" s="88">
        <v>2810</v>
      </c>
      <c r="D22" s="88">
        <v>23163</v>
      </c>
      <c r="E22" s="88">
        <v>24139</v>
      </c>
      <c r="F22" s="88">
        <v>776</v>
      </c>
      <c r="G22" s="87">
        <v>2347</v>
      </c>
      <c r="H22" s="87">
        <v>5623</v>
      </c>
      <c r="I22" s="88">
        <f t="shared" si="0"/>
        <v>8433</v>
      </c>
      <c r="J22" s="89">
        <v>76</v>
      </c>
      <c r="M22" s="87">
        <v>0.191</v>
      </c>
      <c r="N22" s="87">
        <f t="shared" si="2"/>
        <v>655.56972119217096</v>
      </c>
      <c r="O22" s="87">
        <f t="shared" si="1"/>
        <v>30598.279440086888</v>
      </c>
      <c r="P22" s="87">
        <f t="shared" si="3"/>
        <v>29703.532816877996</v>
      </c>
      <c r="S22" s="87">
        <v>-1.5125000000000002</v>
      </c>
      <c r="T22" s="101">
        <v>15</v>
      </c>
      <c r="U22" s="87">
        <v>62</v>
      </c>
      <c r="W22" s="100">
        <v>13.99628</v>
      </c>
    </row>
    <row r="23" spans="1:23" x14ac:dyDescent="0.4">
      <c r="A23" s="87">
        <v>1990</v>
      </c>
      <c r="B23" s="87">
        <v>1992</v>
      </c>
      <c r="C23" s="88">
        <v>3156</v>
      </c>
      <c r="D23" s="88">
        <v>24050</v>
      </c>
      <c r="E23" s="88">
        <v>24116</v>
      </c>
      <c r="F23" s="88">
        <v>302</v>
      </c>
      <c r="G23" s="87">
        <v>2245</v>
      </c>
      <c r="H23" s="87">
        <v>913</v>
      </c>
      <c r="I23" s="88">
        <f t="shared" si="0"/>
        <v>4069</v>
      </c>
      <c r="J23" s="89">
        <v>76.599999999999994</v>
      </c>
      <c r="M23" s="87">
        <v>0.19699999999999998</v>
      </c>
      <c r="N23" s="87">
        <f t="shared" si="2"/>
        <v>684.10547902992107</v>
      </c>
      <c r="O23" s="87">
        <f t="shared" si="1"/>
        <v>32018.445160799482</v>
      </c>
      <c r="P23" s="87">
        <f t="shared" si="3"/>
        <v>30772.123843815436</v>
      </c>
      <c r="S23" s="87">
        <v>1.2075</v>
      </c>
      <c r="T23" s="101">
        <v>12</v>
      </c>
      <c r="U23" s="87">
        <v>64</v>
      </c>
      <c r="W23" s="100">
        <v>14.048249999999999</v>
      </c>
    </row>
    <row r="24" spans="1:23" x14ac:dyDescent="0.4">
      <c r="A24" s="87">
        <v>1991</v>
      </c>
      <c r="B24" s="87">
        <v>1993</v>
      </c>
      <c r="C24" s="88">
        <v>776</v>
      </c>
      <c r="D24" s="88">
        <v>15962</v>
      </c>
      <c r="E24" s="88">
        <v>18892</v>
      </c>
      <c r="F24" s="88">
        <v>346</v>
      </c>
      <c r="G24" s="87">
        <v>642</v>
      </c>
      <c r="H24" s="87">
        <v>2918</v>
      </c>
      <c r="I24" s="88">
        <f t="shared" si="0"/>
        <v>3694</v>
      </c>
      <c r="J24" s="89">
        <v>75</v>
      </c>
      <c r="M24" s="87">
        <v>0.13600000000000001</v>
      </c>
      <c r="N24" s="87">
        <f t="shared" si="2"/>
        <v>413.6367921789755</v>
      </c>
      <c r="O24" s="87">
        <f t="shared" si="1"/>
        <v>19160.422497596497</v>
      </c>
      <c r="P24" s="87">
        <f t="shared" si="3"/>
        <v>18877.248264219998</v>
      </c>
      <c r="S24" s="87">
        <v>1.82</v>
      </c>
      <c r="T24" s="101">
        <v>-111</v>
      </c>
      <c r="U24" s="87">
        <v>116</v>
      </c>
      <c r="W24" s="100">
        <v>14.86909</v>
      </c>
    </row>
    <row r="25" spans="1:23" x14ac:dyDescent="0.4">
      <c r="A25" s="87">
        <v>1992</v>
      </c>
      <c r="B25" s="87">
        <v>1994</v>
      </c>
      <c r="C25" s="88">
        <v>1710</v>
      </c>
      <c r="D25" s="88">
        <v>14164</v>
      </c>
      <c r="E25" s="88">
        <v>15493</v>
      </c>
      <c r="F25" s="88">
        <v>476</v>
      </c>
      <c r="G25" s="87">
        <v>1249</v>
      </c>
      <c r="H25" s="87">
        <v>2906</v>
      </c>
      <c r="I25" s="88">
        <f t="shared" si="0"/>
        <v>4616</v>
      </c>
      <c r="J25" s="87">
        <v>76.510000000000005</v>
      </c>
      <c r="M25" s="87">
        <v>0.24109999999999998</v>
      </c>
      <c r="N25" s="87">
        <f t="shared" si="2"/>
        <v>319.02606138335477</v>
      </c>
      <c r="O25" s="87">
        <f t="shared" si="1"/>
        <v>15166.296935461862</v>
      </c>
      <c r="P25" s="87">
        <f t="shared" si="3"/>
        <v>17291.897660137434</v>
      </c>
      <c r="S25" s="87">
        <v>-0.28499999999999998</v>
      </c>
      <c r="T25" s="101">
        <v>-17</v>
      </c>
      <c r="U25" s="87">
        <v>82</v>
      </c>
      <c r="W25" s="100">
        <v>13.570410000000001</v>
      </c>
    </row>
    <row r="26" spans="1:23" x14ac:dyDescent="0.4">
      <c r="A26" s="87">
        <v>1993</v>
      </c>
      <c r="B26" s="87">
        <v>1995</v>
      </c>
      <c r="C26" s="88">
        <v>1407</v>
      </c>
      <c r="D26" s="88">
        <v>18701</v>
      </c>
      <c r="E26" s="88">
        <v>24392</v>
      </c>
      <c r="F26" s="88">
        <v>593</v>
      </c>
      <c r="G26" s="87">
        <v>1211</v>
      </c>
      <c r="H26" s="87">
        <v>4395</v>
      </c>
      <c r="I26" s="88">
        <f t="shared" si="0"/>
        <v>5802</v>
      </c>
      <c r="J26" s="89">
        <v>78.17</v>
      </c>
      <c r="M26" s="87">
        <v>0.28999999999999998</v>
      </c>
      <c r="N26" s="87">
        <f t="shared" si="2"/>
        <v>535.22963306856059</v>
      </c>
      <c r="O26" s="87">
        <f t="shared" si="1"/>
        <v>20353.792764637168</v>
      </c>
      <c r="P26" s="87">
        <f t="shared" si="3"/>
        <v>21958.079615282197</v>
      </c>
      <c r="S26" s="87">
        <v>0.70250000000000001</v>
      </c>
      <c r="T26" s="101">
        <v>28</v>
      </c>
      <c r="U26" s="87">
        <v>100</v>
      </c>
      <c r="W26" s="100">
        <v>13.9222</v>
      </c>
    </row>
    <row r="27" spans="1:23" x14ac:dyDescent="0.4">
      <c r="A27" s="87">
        <v>1994</v>
      </c>
      <c r="B27" s="87">
        <v>1996</v>
      </c>
      <c r="C27" s="88">
        <v>764</v>
      </c>
      <c r="D27" s="88">
        <v>18629</v>
      </c>
      <c r="E27" s="88">
        <v>25816</v>
      </c>
      <c r="F27" s="88">
        <v>358</v>
      </c>
      <c r="G27" s="87">
        <v>637</v>
      </c>
      <c r="H27" s="87">
        <v>2095</v>
      </c>
      <c r="I27" s="88">
        <f t="shared" si="0"/>
        <v>2859</v>
      </c>
      <c r="J27" s="87">
        <v>76.650000000000006</v>
      </c>
      <c r="M27" s="87">
        <v>0.2077</v>
      </c>
      <c r="N27" s="87">
        <f t="shared" si="2"/>
        <v>609.35769843346986</v>
      </c>
      <c r="O27" s="87">
        <f t="shared" si="1"/>
        <v>22126.340918868656</v>
      </c>
      <c r="P27" s="87">
        <f t="shared" si="3"/>
        <v>20779.032446010391</v>
      </c>
      <c r="S27" s="87">
        <v>0.78499999999999992</v>
      </c>
      <c r="T27" s="101">
        <v>-62</v>
      </c>
      <c r="U27" s="87">
        <v>116</v>
      </c>
      <c r="W27" s="100">
        <v>13.60205</v>
      </c>
    </row>
    <row r="28" spans="1:23" x14ac:dyDescent="0.4">
      <c r="A28" s="87">
        <v>1995</v>
      </c>
      <c r="B28" s="87">
        <v>1997</v>
      </c>
      <c r="C28" s="88">
        <v>1642</v>
      </c>
      <c r="D28" s="88">
        <v>26175</v>
      </c>
      <c r="E28" s="88">
        <v>24524</v>
      </c>
      <c r="F28" s="88">
        <v>399</v>
      </c>
      <c r="G28" s="87">
        <v>1388</v>
      </c>
      <c r="H28" s="87">
        <v>2397</v>
      </c>
      <c r="I28" s="88">
        <f t="shared" si="0"/>
        <v>4039</v>
      </c>
      <c r="J28" s="87">
        <v>76.91</v>
      </c>
      <c r="M28" s="87">
        <v>0.20960000000000001</v>
      </c>
      <c r="N28" s="87">
        <f t="shared" si="2"/>
        <v>489.20283031213711</v>
      </c>
      <c r="O28" s="87">
        <f t="shared" si="1"/>
        <v>32684.541827680558</v>
      </c>
      <c r="P28" s="87">
        <f t="shared" si="3"/>
        <v>30832.69112662398</v>
      </c>
      <c r="S28" s="87">
        <v>1.9749999999999999</v>
      </c>
      <c r="T28" s="101">
        <v>-44</v>
      </c>
      <c r="U28" s="87">
        <v>78</v>
      </c>
      <c r="W28" s="100">
        <v>14.677720000000001</v>
      </c>
    </row>
    <row r="29" spans="1:23" x14ac:dyDescent="0.4">
      <c r="A29" s="87">
        <v>1996</v>
      </c>
      <c r="B29" s="87">
        <v>1998</v>
      </c>
      <c r="C29" s="88">
        <v>1618</v>
      </c>
      <c r="D29" s="88">
        <v>30865</v>
      </c>
      <c r="E29" s="88">
        <v>36860</v>
      </c>
      <c r="F29" s="88">
        <v>655</v>
      </c>
      <c r="G29" s="87">
        <v>1462</v>
      </c>
      <c r="H29" s="87">
        <v>1146</v>
      </c>
      <c r="I29" s="88">
        <f t="shared" si="0"/>
        <v>2764</v>
      </c>
      <c r="J29" s="87">
        <v>75.39</v>
      </c>
      <c r="K29" s="87">
        <v>24</v>
      </c>
      <c r="L29" s="87">
        <v>21</v>
      </c>
      <c r="M29" s="87">
        <v>0.14169999999999999</v>
      </c>
      <c r="N29" s="87">
        <f t="shared" si="2"/>
        <v>762.90305531951753</v>
      </c>
      <c r="O29" s="87">
        <f t="shared" si="1"/>
        <v>36231.992354171431</v>
      </c>
      <c r="P29" s="87">
        <f t="shared" si="3"/>
        <v>35766.916049525156</v>
      </c>
      <c r="Q29" s="87">
        <v>0.47840187294090802</v>
      </c>
      <c r="R29" s="87">
        <v>4.7279673248937701</v>
      </c>
      <c r="S29" s="87">
        <v>-0.90999999999999992</v>
      </c>
      <c r="T29" s="101">
        <v>-14</v>
      </c>
      <c r="U29" s="87">
        <v>83</v>
      </c>
      <c r="V29" s="87">
        <v>4.1143827160493833</v>
      </c>
      <c r="W29" s="100">
        <v>14.574149999999999</v>
      </c>
    </row>
    <row r="30" spans="1:23" x14ac:dyDescent="0.4">
      <c r="A30" s="87">
        <v>1997</v>
      </c>
      <c r="B30" s="87">
        <v>1999</v>
      </c>
      <c r="C30" s="88">
        <v>1708</v>
      </c>
      <c r="D30" s="88">
        <v>41243</v>
      </c>
      <c r="E30" s="88">
        <v>31168</v>
      </c>
      <c r="F30" s="88">
        <v>326</v>
      </c>
      <c r="G30" s="87">
        <v>1479</v>
      </c>
      <c r="H30" s="87">
        <v>1336</v>
      </c>
      <c r="I30" s="88">
        <f t="shared" si="0"/>
        <v>3044</v>
      </c>
      <c r="J30" s="89">
        <v>75.67</v>
      </c>
      <c r="K30" s="87">
        <v>5</v>
      </c>
      <c r="L30" s="87">
        <v>7.375</v>
      </c>
      <c r="M30" s="87">
        <v>0.15710000000000002</v>
      </c>
      <c r="N30" s="87">
        <f t="shared" si="2"/>
        <v>641.69855363354793</v>
      </c>
      <c r="O30" s="87">
        <f t="shared" si="1"/>
        <v>47111.774493108751</v>
      </c>
      <c r="P30" s="87">
        <f t="shared" si="3"/>
        <v>47876.908122650595</v>
      </c>
      <c r="Q30" s="87">
        <v>1.6388722563237299</v>
      </c>
      <c r="R30" s="87">
        <v>-2.7718231147903398</v>
      </c>
      <c r="S30" s="87">
        <v>-2.0924999999999998</v>
      </c>
      <c r="T30" s="101">
        <v>19</v>
      </c>
      <c r="U30" s="87">
        <v>88</v>
      </c>
      <c r="V30" s="87">
        <v>-3.0022839506172838</v>
      </c>
      <c r="W30" s="100">
        <v>13.6174</v>
      </c>
    </row>
    <row r="31" spans="1:23" x14ac:dyDescent="0.4">
      <c r="A31" s="87">
        <v>1998</v>
      </c>
      <c r="B31" s="87">
        <v>2000</v>
      </c>
      <c r="C31" s="88">
        <v>1864</v>
      </c>
      <c r="D31" s="88">
        <v>88338</v>
      </c>
      <c r="E31" s="88">
        <v>78333</v>
      </c>
      <c r="F31" s="88">
        <v>1471</v>
      </c>
      <c r="G31" s="87">
        <v>1288</v>
      </c>
      <c r="H31" s="87">
        <v>5162</v>
      </c>
      <c r="I31" s="88">
        <f t="shared" si="0"/>
        <v>7026</v>
      </c>
      <c r="J31" s="89">
        <v>75.52</v>
      </c>
      <c r="K31" s="87">
        <v>8</v>
      </c>
      <c r="L31" s="87">
        <v>8.8125</v>
      </c>
      <c r="M31" s="87">
        <v>0.1595</v>
      </c>
      <c r="N31" s="87">
        <f t="shared" si="2"/>
        <v>1295.2797255193946</v>
      </c>
      <c r="O31" s="87">
        <f t="shared" si="1"/>
        <v>82100.354936293923</v>
      </c>
      <c r="P31" s="87">
        <f t="shared" si="3"/>
        <v>93653.389254388603</v>
      </c>
      <c r="Q31" s="87">
        <v>0.96638408288356303</v>
      </c>
      <c r="R31" s="87">
        <v>-2.4689783486085699</v>
      </c>
      <c r="S31" s="87">
        <v>-1.1600000000000001</v>
      </c>
      <c r="T31" s="101">
        <v>-36</v>
      </c>
      <c r="U31" s="87">
        <v>134</v>
      </c>
      <c r="V31" s="87">
        <v>-3.8322839506172839</v>
      </c>
      <c r="W31" s="100">
        <v>14.34459</v>
      </c>
    </row>
    <row r="32" spans="1:23" x14ac:dyDescent="0.4">
      <c r="A32" s="87">
        <v>1999</v>
      </c>
      <c r="B32" s="87">
        <v>2001</v>
      </c>
      <c r="C32" s="88">
        <v>1547</v>
      </c>
      <c r="D32" s="88">
        <v>44696</v>
      </c>
      <c r="E32" s="88">
        <v>60448</v>
      </c>
      <c r="F32" s="88">
        <v>482</v>
      </c>
      <c r="G32" s="87">
        <v>1025</v>
      </c>
      <c r="H32" s="87">
        <v>3313</v>
      </c>
      <c r="I32" s="88">
        <f t="shared" si="0"/>
        <v>4860</v>
      </c>
      <c r="J32" s="89">
        <v>75.989999999999995</v>
      </c>
      <c r="K32" s="87">
        <v>6</v>
      </c>
      <c r="L32" s="87">
        <v>8.375</v>
      </c>
      <c r="M32" s="87">
        <v>0.22600000000000001</v>
      </c>
      <c r="N32" s="87">
        <f t="shared" si="2"/>
        <v>932.65623999515401</v>
      </c>
      <c r="O32" s="87">
        <f t="shared" si="1"/>
        <v>40776.932792104497</v>
      </c>
      <c r="P32" s="87">
        <f t="shared" si="3"/>
        <v>44015.881711401053</v>
      </c>
      <c r="Q32" s="87">
        <v>1.26884666928027</v>
      </c>
      <c r="R32" s="87">
        <v>-2.0829431269246701</v>
      </c>
      <c r="S32" s="87">
        <v>-1.5574999999999999</v>
      </c>
      <c r="T32" s="101">
        <v>2</v>
      </c>
      <c r="U32" s="87">
        <v>120</v>
      </c>
      <c r="V32" s="87">
        <v>-1.4522839506172835</v>
      </c>
      <c r="W32" s="100">
        <v>13.39911</v>
      </c>
    </row>
    <row r="33" spans="1:23" x14ac:dyDescent="0.4">
      <c r="A33" s="87">
        <v>2000</v>
      </c>
      <c r="B33" s="87">
        <v>2002</v>
      </c>
      <c r="C33" s="88">
        <v>3228</v>
      </c>
      <c r="D33" s="88">
        <v>81321</v>
      </c>
      <c r="E33" s="88">
        <v>38704</v>
      </c>
      <c r="F33" s="88">
        <v>1424</v>
      </c>
      <c r="G33" s="87">
        <v>1851</v>
      </c>
      <c r="H33" s="87">
        <v>10376</v>
      </c>
      <c r="I33" s="88">
        <f t="shared" si="0"/>
        <v>13604</v>
      </c>
      <c r="J33" s="87">
        <v>74.010000000000005</v>
      </c>
      <c r="K33" s="87">
        <v>3</v>
      </c>
      <c r="L33" s="87">
        <v>7.125</v>
      </c>
      <c r="M33" s="87">
        <v>8.8399999999999992E-2</v>
      </c>
      <c r="N33" s="87">
        <f t="shared" si="2"/>
        <v>551.54563478817249</v>
      </c>
      <c r="O33" s="87">
        <f t="shared" si="1"/>
        <v>76468.211606432218</v>
      </c>
      <c r="P33" s="87">
        <f t="shared" si="3"/>
        <v>79803.709391643933</v>
      </c>
      <c r="Q33" s="87">
        <v>1.9482147869240301</v>
      </c>
      <c r="R33" s="87">
        <v>-2.72612610688478</v>
      </c>
      <c r="S33" s="87">
        <v>-0.77</v>
      </c>
      <c r="T33" s="101">
        <v>-12</v>
      </c>
      <c r="U33" s="87">
        <v>84</v>
      </c>
      <c r="V33" s="87">
        <v>-1.5439506172839503</v>
      </c>
      <c r="W33" s="100">
        <v>13.713979999999999</v>
      </c>
    </row>
    <row r="34" spans="1:23" x14ac:dyDescent="0.4">
      <c r="A34" s="87">
        <v>2001</v>
      </c>
      <c r="B34" s="87">
        <v>2003</v>
      </c>
      <c r="C34" s="88">
        <v>1206</v>
      </c>
      <c r="D34" s="88">
        <v>20285</v>
      </c>
      <c r="E34" s="88">
        <v>15975</v>
      </c>
      <c r="F34" s="88">
        <v>1049</v>
      </c>
      <c r="G34" s="87">
        <v>757</v>
      </c>
      <c r="H34" s="87">
        <v>1659</v>
      </c>
      <c r="I34" s="88">
        <f t="shared" si="0"/>
        <v>2865</v>
      </c>
      <c r="J34" s="89">
        <v>73.989999999999995</v>
      </c>
      <c r="K34" s="87">
        <v>18</v>
      </c>
      <c r="L34" s="87">
        <v>15.75</v>
      </c>
      <c r="M34" s="87">
        <v>0.12050000000000001</v>
      </c>
      <c r="N34" s="87">
        <f t="shared" si="2"/>
        <v>293.218082430057</v>
      </c>
      <c r="O34" s="87">
        <f t="shared" si="1"/>
        <v>15335.525587466464</v>
      </c>
      <c r="P34" s="87">
        <f t="shared" si="3"/>
        <v>16548.801106513911</v>
      </c>
      <c r="Q34" s="87">
        <v>0.39906952846029198</v>
      </c>
      <c r="R34" s="87">
        <v>1.1299638508752901</v>
      </c>
      <c r="S34" s="87">
        <v>0.19750000000000001</v>
      </c>
      <c r="T34" s="101">
        <v>-34</v>
      </c>
      <c r="U34" s="87">
        <v>109</v>
      </c>
      <c r="V34" s="87">
        <v>1.5643827160493831</v>
      </c>
      <c r="W34" s="100">
        <v>14.35211</v>
      </c>
    </row>
    <row r="35" spans="1:23" x14ac:dyDescent="0.4">
      <c r="A35" s="87">
        <v>2002</v>
      </c>
      <c r="B35" s="87">
        <v>2004</v>
      </c>
      <c r="C35" s="88">
        <v>1505</v>
      </c>
      <c r="D35" s="88">
        <v>41912</v>
      </c>
      <c r="E35" s="88">
        <v>24702</v>
      </c>
      <c r="F35" s="88">
        <v>236</v>
      </c>
      <c r="G35" s="87">
        <v>1180</v>
      </c>
      <c r="H35" s="87">
        <v>1289</v>
      </c>
      <c r="I35" s="88">
        <f t="shared" si="0"/>
        <v>2794</v>
      </c>
      <c r="J35" s="89">
        <v>73.790000000000006</v>
      </c>
      <c r="K35" s="87">
        <v>20</v>
      </c>
      <c r="L35" s="87">
        <v>19.0625</v>
      </c>
      <c r="M35" s="87">
        <v>8.3800000000000013E-2</v>
      </c>
      <c r="N35" s="87">
        <f t="shared" si="2"/>
        <v>690.02176071507324</v>
      </c>
      <c r="O35" s="87">
        <f t="shared" si="1"/>
        <v>30590.396357174617</v>
      </c>
      <c r="P35" s="87">
        <f t="shared" si="3"/>
        <v>31938.881419487083</v>
      </c>
      <c r="Q35" s="87">
        <v>0.31845565885796701</v>
      </c>
      <c r="R35" s="87">
        <v>2.4438721164723201</v>
      </c>
      <c r="S35" s="87">
        <v>0.19500000000000001</v>
      </c>
      <c r="T35" s="101">
        <v>-27</v>
      </c>
      <c r="U35" s="87">
        <v>113</v>
      </c>
      <c r="V35" s="87">
        <v>0.99771604938271641</v>
      </c>
      <c r="W35" s="100">
        <v>11.92041</v>
      </c>
    </row>
    <row r="36" spans="1:23" x14ac:dyDescent="0.4">
      <c r="A36" s="87">
        <v>2003</v>
      </c>
      <c r="B36" s="87">
        <v>2005</v>
      </c>
      <c r="C36" s="88">
        <v>351</v>
      </c>
      <c r="D36" s="88">
        <v>14192</v>
      </c>
      <c r="E36" s="88">
        <v>4219</v>
      </c>
      <c r="F36" s="88">
        <v>160</v>
      </c>
      <c r="G36" s="87">
        <v>190</v>
      </c>
      <c r="H36" s="87">
        <v>135</v>
      </c>
      <c r="I36" s="88">
        <f t="shared" si="0"/>
        <v>486</v>
      </c>
      <c r="J36" s="89">
        <v>74.760000000000005</v>
      </c>
      <c r="K36" s="87">
        <v>22</v>
      </c>
      <c r="L36" s="87">
        <v>20.25</v>
      </c>
      <c r="M36" s="87">
        <v>0.1484</v>
      </c>
      <c r="N36" s="87">
        <f t="shared" si="2"/>
        <v>117.08876433211249</v>
      </c>
      <c r="O36" s="87">
        <f t="shared" si="1"/>
        <v>8401.6070153181881</v>
      </c>
      <c r="P36" s="87">
        <f t="shared" si="3"/>
        <v>10232.54190647416</v>
      </c>
      <c r="Q36" s="87">
        <v>0.48894228281692997</v>
      </c>
      <c r="R36" s="87">
        <v>3.99860454247955</v>
      </c>
      <c r="S36" s="87">
        <v>0.47500000000000003</v>
      </c>
      <c r="T36" s="101">
        <v>-55</v>
      </c>
      <c r="U36" s="87">
        <v>142</v>
      </c>
      <c r="V36" s="87">
        <v>3.964382716049383</v>
      </c>
      <c r="W36" s="100">
        <v>13.145200000000001</v>
      </c>
    </row>
    <row r="37" spans="1:23" x14ac:dyDescent="0.4">
      <c r="A37" s="87">
        <v>2004</v>
      </c>
      <c r="B37" s="87">
        <v>2006</v>
      </c>
      <c r="C37" s="88">
        <v>525</v>
      </c>
      <c r="D37" s="88">
        <v>22160</v>
      </c>
      <c r="E37" s="88">
        <v>7725</v>
      </c>
      <c r="F37" s="88">
        <v>165</v>
      </c>
      <c r="G37" s="87">
        <v>280</v>
      </c>
      <c r="H37" s="87">
        <v>443</v>
      </c>
      <c r="I37" s="88">
        <f t="shared" si="0"/>
        <v>968</v>
      </c>
      <c r="J37" s="89">
        <v>73.17</v>
      </c>
      <c r="K37" s="87">
        <v>13</v>
      </c>
      <c r="L37" s="87">
        <v>12.625</v>
      </c>
      <c r="M37" s="87">
        <v>9.1899999999999996E-2</v>
      </c>
      <c r="N37" s="87">
        <f t="shared" si="2"/>
        <v>243.9686650839941</v>
      </c>
      <c r="O37" s="87">
        <f t="shared" si="1"/>
        <v>10501.819577089913</v>
      </c>
      <c r="P37" s="87">
        <f t="shared" si="3"/>
        <v>12081.766142259556</v>
      </c>
      <c r="Q37" s="87">
        <v>1.1556355801139599</v>
      </c>
      <c r="R37" s="87">
        <v>-0.448043379611061</v>
      </c>
      <c r="S37" s="87">
        <v>-0.155</v>
      </c>
      <c r="T37" s="101">
        <v>-14</v>
      </c>
      <c r="U37" s="87">
        <v>109</v>
      </c>
      <c r="V37" s="87">
        <v>2.2577160493827164</v>
      </c>
      <c r="W37" s="100">
        <v>10.82236</v>
      </c>
    </row>
    <row r="38" spans="1:23" x14ac:dyDescent="0.4">
      <c r="A38" s="87">
        <v>2005</v>
      </c>
      <c r="B38" s="87">
        <v>2007</v>
      </c>
      <c r="C38" s="88">
        <v>742</v>
      </c>
      <c r="D38" s="88">
        <v>27547</v>
      </c>
      <c r="E38" s="88">
        <v>17977</v>
      </c>
      <c r="F38" s="88">
        <v>384</v>
      </c>
      <c r="G38" s="87">
        <v>521</v>
      </c>
      <c r="H38" s="87">
        <v>3129</v>
      </c>
      <c r="I38" s="88">
        <f t="shared" si="0"/>
        <v>3871</v>
      </c>
      <c r="J38" s="89">
        <v>73.150000000000006</v>
      </c>
      <c r="K38" s="87">
        <v>11</v>
      </c>
      <c r="L38" s="87">
        <v>11.1875</v>
      </c>
      <c r="M38" s="87">
        <v>7.1099999999999997E-2</v>
      </c>
      <c r="N38" s="87">
        <f t="shared" si="2"/>
        <v>615.87026327051444</v>
      </c>
      <c r="O38" s="87">
        <f t="shared" si="1"/>
        <v>10422.437274695405</v>
      </c>
      <c r="P38" s="87">
        <f t="shared" si="3"/>
        <v>12188.894211269149</v>
      </c>
      <c r="Q38" s="87">
        <v>0.47748217277102101</v>
      </c>
      <c r="R38" s="87">
        <v>-0.79245857513783202</v>
      </c>
      <c r="S38" s="87">
        <v>4.0000000000000008E-2</v>
      </c>
      <c r="T38" s="101">
        <v>9</v>
      </c>
      <c r="U38" s="87">
        <v>70</v>
      </c>
      <c r="V38" s="87">
        <v>-1.0522839506172836</v>
      </c>
      <c r="W38" s="100">
        <v>10.86553</v>
      </c>
    </row>
    <row r="39" spans="1:23" x14ac:dyDescent="0.4">
      <c r="A39" s="87">
        <v>2006</v>
      </c>
      <c r="B39" s="87">
        <v>2008</v>
      </c>
      <c r="C39" s="88">
        <v>3978</v>
      </c>
      <c r="D39" s="88">
        <v>89533</v>
      </c>
      <c r="E39" s="88">
        <v>20632</v>
      </c>
      <c r="F39" s="88">
        <v>174</v>
      </c>
      <c r="G39" s="87">
        <v>2719</v>
      </c>
      <c r="H39" s="87">
        <v>10277</v>
      </c>
      <c r="I39" s="88">
        <f t="shared" si="0"/>
        <v>14255</v>
      </c>
      <c r="J39" s="89">
        <v>73.81987577639751</v>
      </c>
      <c r="K39" s="87">
        <v>1</v>
      </c>
      <c r="L39" s="87">
        <v>3.375</v>
      </c>
      <c r="M39" s="87">
        <v>6.6500000000000004E-2</v>
      </c>
      <c r="N39" s="87">
        <f t="shared" si="2"/>
        <v>643.15107514688123</v>
      </c>
      <c r="O39" s="87">
        <f t="shared" si="1"/>
        <v>34591.94033972668</v>
      </c>
      <c r="P39" s="87">
        <f t="shared" si="3"/>
        <v>41715.872978464984</v>
      </c>
      <c r="Q39" s="87">
        <v>1.6413553955739899</v>
      </c>
      <c r="R39" s="87">
        <v>-4.9398788379810403</v>
      </c>
      <c r="S39" s="87">
        <v>-1.82</v>
      </c>
      <c r="T39" s="101">
        <v>0</v>
      </c>
      <c r="U39" s="87">
        <v>87</v>
      </c>
      <c r="V39" s="87">
        <v>-1.1856172839506172</v>
      </c>
      <c r="W39" s="100">
        <v>13.358689999999999</v>
      </c>
    </row>
    <row r="40" spans="1:23" x14ac:dyDescent="0.4">
      <c r="A40" s="87">
        <v>2007</v>
      </c>
      <c r="B40" s="87">
        <v>2009</v>
      </c>
      <c r="C40" s="88">
        <v>2861</v>
      </c>
      <c r="D40" s="88">
        <v>55533</v>
      </c>
      <c r="E40" s="91">
        <v>20276</v>
      </c>
      <c r="F40" s="91">
        <v>170</v>
      </c>
      <c r="G40" s="87">
        <v>1766</v>
      </c>
      <c r="H40" s="87">
        <v>7487</v>
      </c>
      <c r="I40" s="88">
        <f t="shared" si="0"/>
        <v>10348</v>
      </c>
      <c r="J40" s="89">
        <v>75.2</v>
      </c>
      <c r="K40" s="87">
        <v>10</v>
      </c>
      <c r="L40" s="87">
        <v>10</v>
      </c>
      <c r="M40" s="87">
        <v>0.10580000000000001</v>
      </c>
      <c r="N40" s="87">
        <f t="shared" si="2"/>
        <v>399.9680783979266</v>
      </c>
      <c r="O40" s="87">
        <f t="shared" si="1"/>
        <v>19060.631448997276</v>
      </c>
      <c r="P40" s="87">
        <f t="shared" si="3"/>
        <v>20119.177575306134</v>
      </c>
      <c r="Q40" s="87">
        <v>0.61840356099417504</v>
      </c>
      <c r="R40" s="87">
        <v>-1.5604315477952799</v>
      </c>
      <c r="S40" s="87">
        <v>-0.8125</v>
      </c>
      <c r="T40" s="101">
        <v>-5</v>
      </c>
      <c r="U40" s="87">
        <v>82</v>
      </c>
      <c r="V40" s="87">
        <v>-1.06895061728395</v>
      </c>
      <c r="W40" s="100">
        <v>15.04058</v>
      </c>
    </row>
    <row r="41" spans="1:23" x14ac:dyDescent="0.4">
      <c r="A41" s="87">
        <v>2008</v>
      </c>
      <c r="B41" s="87">
        <v>2010</v>
      </c>
      <c r="C41" s="88">
        <v>3705</v>
      </c>
      <c r="D41" s="92">
        <v>42587</v>
      </c>
      <c r="E41" s="87">
        <v>12134</v>
      </c>
      <c r="F41" s="87">
        <v>57</v>
      </c>
      <c r="G41" s="87">
        <v>1399</v>
      </c>
      <c r="H41" s="87">
        <v>4567</v>
      </c>
      <c r="I41" s="88">
        <f t="shared" si="0"/>
        <v>8272</v>
      </c>
      <c r="J41" s="89">
        <v>73.400000000000006</v>
      </c>
      <c r="K41" s="87">
        <v>16</v>
      </c>
      <c r="L41" s="87">
        <v>14.5625</v>
      </c>
      <c r="M41" s="87">
        <v>8.4199999999999997E-2</v>
      </c>
      <c r="N41" s="87">
        <f t="shared" si="2"/>
        <v>236.51914940422736</v>
      </c>
      <c r="O41" s="87">
        <f t="shared" si="1"/>
        <v>14837.432031257124</v>
      </c>
      <c r="P41" s="87">
        <f t="shared" si="3"/>
        <v>14345.664414461324</v>
      </c>
      <c r="Q41" s="87">
        <v>1.8724025218225</v>
      </c>
      <c r="R41" s="87">
        <v>0.28433447809741302</v>
      </c>
      <c r="S41" s="87">
        <v>-1.2925</v>
      </c>
      <c r="T41" s="101">
        <v>-35</v>
      </c>
      <c r="U41" s="87">
        <v>95</v>
      </c>
      <c r="V41" s="87">
        <v>2.6977160493827164</v>
      </c>
      <c r="W41" s="100">
        <v>13.27655</v>
      </c>
    </row>
    <row r="42" spans="1:23" x14ac:dyDescent="0.4">
      <c r="A42" s="87">
        <v>2009</v>
      </c>
      <c r="B42" s="87">
        <v>2011</v>
      </c>
      <c r="C42" s="92">
        <v>2078</v>
      </c>
      <c r="D42" s="87">
        <v>32576</v>
      </c>
      <c r="E42" s="88">
        <v>10532</v>
      </c>
      <c r="F42" s="88">
        <v>51</v>
      </c>
      <c r="G42" s="87">
        <v>1314</v>
      </c>
      <c r="H42" s="87">
        <v>3586</v>
      </c>
      <c r="I42" s="88">
        <f t="shared" si="0"/>
        <v>5664</v>
      </c>
      <c r="J42" s="87">
        <v>72</v>
      </c>
      <c r="K42" s="87">
        <v>7</v>
      </c>
      <c r="L42" s="87">
        <v>8.5</v>
      </c>
      <c r="M42" s="87">
        <v>0.03</v>
      </c>
      <c r="N42" s="87">
        <f t="shared" si="2"/>
        <v>135.30501037293669</v>
      </c>
      <c r="O42" s="87">
        <f t="shared" si="1"/>
        <v>9229.9848756466181</v>
      </c>
      <c r="P42" s="87">
        <f t="shared" si="3"/>
        <v>10866.595665192712</v>
      </c>
      <c r="Q42" s="87">
        <v>1.2095836329877501</v>
      </c>
      <c r="R42" s="87">
        <v>-2.5217746617336201</v>
      </c>
      <c r="S42" s="87">
        <v>-1.6025</v>
      </c>
      <c r="T42" s="101">
        <v>-36</v>
      </c>
      <c r="U42" s="87">
        <v>105</v>
      </c>
      <c r="V42" s="87">
        <v>-2.5556172839506166</v>
      </c>
      <c r="W42" s="100">
        <v>14.249320000000001</v>
      </c>
    </row>
    <row r="43" spans="1:23" x14ac:dyDescent="0.4">
      <c r="A43" s="87">
        <v>2010</v>
      </c>
      <c r="B43" s="87">
        <v>2012</v>
      </c>
      <c r="C43" s="87">
        <v>2431</v>
      </c>
      <c r="D43" s="88">
        <v>39176</v>
      </c>
      <c r="E43" s="88">
        <v>21258</v>
      </c>
      <c r="F43" s="88">
        <v>125</v>
      </c>
      <c r="G43" s="87">
        <v>1664</v>
      </c>
      <c r="H43" s="87">
        <v>3877</v>
      </c>
      <c r="I43" s="88">
        <f t="shared" si="0"/>
        <v>6308</v>
      </c>
      <c r="J43" s="87">
        <v>73</v>
      </c>
      <c r="K43" s="87">
        <v>3</v>
      </c>
      <c r="L43" s="87">
        <v>7.125</v>
      </c>
      <c r="M43" s="87">
        <v>2.8999999999999998E-2</v>
      </c>
      <c r="N43" s="87">
        <f t="shared" si="2"/>
        <v>202.87935698722382</v>
      </c>
      <c r="O43" s="87">
        <f t="shared" si="1"/>
        <v>12581.104288152343</v>
      </c>
      <c r="P43" s="87">
        <f t="shared" si="3"/>
        <v>12875.409816472686</v>
      </c>
      <c r="Q43" s="87">
        <v>1.5452443626655199</v>
      </c>
      <c r="R43" s="87">
        <v>-3.1986719062654201</v>
      </c>
      <c r="S43" s="87">
        <v>-2.1875</v>
      </c>
      <c r="T43" s="101">
        <v>-35</v>
      </c>
      <c r="U43" s="87">
        <v>123</v>
      </c>
      <c r="V43" s="87">
        <v>-1.7356172839506168</v>
      </c>
      <c r="W43" s="100">
        <v>15.95548</v>
      </c>
    </row>
    <row r="44" spans="1:23" x14ac:dyDescent="0.4">
      <c r="A44" s="87">
        <v>2011</v>
      </c>
      <c r="B44" s="87">
        <v>2013</v>
      </c>
      <c r="C44" s="88">
        <v>2029</v>
      </c>
      <c r="D44" s="88">
        <v>63223</v>
      </c>
      <c r="E44" s="87">
        <v>30148</v>
      </c>
      <c r="F44" s="87">
        <v>513</v>
      </c>
      <c r="G44" s="87">
        <v>1598</v>
      </c>
      <c r="H44" s="87">
        <v>12748</v>
      </c>
      <c r="I44" s="88">
        <f t="shared" si="0"/>
        <v>14777</v>
      </c>
      <c r="J44" s="87">
        <v>72</v>
      </c>
      <c r="K44" s="87">
        <v>9</v>
      </c>
      <c r="L44" s="87">
        <v>9.6875</v>
      </c>
      <c r="M44" s="87">
        <v>1.4999999999999999E-2</v>
      </c>
      <c r="N44" s="87">
        <f t="shared" si="2"/>
        <v>194.38143989241911</v>
      </c>
      <c r="O44" s="87">
        <f t="shared" si="1"/>
        <v>22457.577440686142</v>
      </c>
      <c r="P44" s="87">
        <f t="shared" si="3"/>
        <v>20362.944208359659</v>
      </c>
      <c r="Q44" s="87">
        <v>1.0883122308999</v>
      </c>
      <c r="R44" s="87">
        <v>-1.9811047394744701</v>
      </c>
      <c r="S44" s="87">
        <v>-1.1200000000000001</v>
      </c>
      <c r="T44" s="101">
        <v>-21</v>
      </c>
      <c r="U44" s="87">
        <v>97</v>
      </c>
      <c r="V44" s="87">
        <v>-2.9356172839506169</v>
      </c>
      <c r="W44" s="100">
        <v>14.93188</v>
      </c>
    </row>
    <row r="45" spans="1:23" x14ac:dyDescent="0.4">
      <c r="A45" s="87">
        <v>2012</v>
      </c>
      <c r="B45" s="87">
        <v>2014</v>
      </c>
      <c r="C45" s="88">
        <v>2539</v>
      </c>
      <c r="D45" s="88">
        <v>16952</v>
      </c>
      <c r="E45" s="87">
        <v>18550</v>
      </c>
      <c r="F45" s="87">
        <v>76</v>
      </c>
      <c r="G45" s="87">
        <v>2044</v>
      </c>
      <c r="H45" s="87">
        <v>5678</v>
      </c>
      <c r="I45" s="88">
        <f t="shared" si="0"/>
        <v>8217</v>
      </c>
      <c r="J45" s="87">
        <v>75.86</v>
      </c>
      <c r="K45" s="87">
        <v>17</v>
      </c>
      <c r="L45" s="87">
        <v>14.9375</v>
      </c>
      <c r="M45" s="87">
        <v>0.25869999999999999</v>
      </c>
      <c r="N45" s="87">
        <f>(AVERAGE((F40/E40),(F41/E41),(F42/E42),(F43/E43),(F44/E44))*E45)</f>
        <v>151.44375554041039</v>
      </c>
      <c r="O45" s="87">
        <f t="shared" si="1"/>
        <v>7231.0329042583553</v>
      </c>
      <c r="P45" s="87">
        <f t="shared" si="3"/>
        <v>6381.7618625601917</v>
      </c>
      <c r="Q45" s="87">
        <v>0.46158673706402198</v>
      </c>
      <c r="R45" s="87">
        <v>0.48675102063780901</v>
      </c>
      <c r="S45" s="87">
        <v>0.39500000000000002</v>
      </c>
      <c r="T45" s="101">
        <v>-37</v>
      </c>
      <c r="U45" s="87">
        <v>129</v>
      </c>
      <c r="V45" s="87">
        <v>-0.53561728395061681</v>
      </c>
      <c r="W45" s="100">
        <v>15.052020000000001</v>
      </c>
    </row>
    <row r="46" spans="1:23" x14ac:dyDescent="0.4">
      <c r="A46" s="87">
        <v>2013</v>
      </c>
      <c r="B46" s="87">
        <v>2015</v>
      </c>
      <c r="C46" s="87">
        <v>2543</v>
      </c>
      <c r="D46" s="87">
        <v>31711</v>
      </c>
      <c r="E46" s="87">
        <v>10605</v>
      </c>
      <c r="F46" s="87">
        <v>245</v>
      </c>
      <c r="G46" s="87">
        <v>2161</v>
      </c>
      <c r="H46" s="87">
        <v>685</v>
      </c>
      <c r="I46" s="88">
        <f t="shared" si="0"/>
        <v>3228</v>
      </c>
      <c r="J46" s="87">
        <v>69.55</v>
      </c>
      <c r="K46" s="87">
        <v>25</v>
      </c>
      <c r="L46" s="87">
        <v>21.25</v>
      </c>
      <c r="M46" s="87">
        <v>1.9300000000000001E-2</v>
      </c>
      <c r="N46" s="87">
        <f>(AVERAGE((F41/E41),(F42/E42),(F43/E43),(F44/E44),(F45/E45))*E46)</f>
        <v>77.486827307981955</v>
      </c>
      <c r="O46" s="87">
        <f>D46/AVERAGE((D43/E43),(D44/E44),(D45/E45))</f>
        <v>19599.594830758007</v>
      </c>
      <c r="P46" s="87">
        <f>D46/AVERAGE((D41/E41),(D42/E42),(D43/E43),(D44/E44),(D45/E45))</f>
        <v>13839.621650016586</v>
      </c>
      <c r="Q46" s="87">
        <v>0.51021891097669703</v>
      </c>
      <c r="R46" s="87">
        <v>5.4537103323061</v>
      </c>
      <c r="S46" s="87">
        <v>0.87749999999999995</v>
      </c>
      <c r="T46" s="101">
        <v>50</v>
      </c>
      <c r="U46" s="87">
        <v>103</v>
      </c>
      <c r="V46" s="87">
        <v>6.9977160493827171</v>
      </c>
      <c r="W46" s="100">
        <v>14.47357</v>
      </c>
    </row>
    <row r="47" spans="1:23" x14ac:dyDescent="0.4">
      <c r="A47" s="87">
        <v>2014</v>
      </c>
      <c r="B47" s="87">
        <v>2016</v>
      </c>
      <c r="C47" s="87">
        <v>2879</v>
      </c>
      <c r="D47" s="87">
        <v>26760</v>
      </c>
      <c r="E47" s="87">
        <v>9884</v>
      </c>
      <c r="F47" s="87">
        <v>0</v>
      </c>
      <c r="G47" s="87">
        <v>2442</v>
      </c>
      <c r="H47" s="87">
        <v>3727</v>
      </c>
      <c r="I47" s="88">
        <f t="shared" si="0"/>
        <v>6606</v>
      </c>
      <c r="J47" s="87">
        <v>70.599999999999994</v>
      </c>
      <c r="K47" s="87">
        <v>23</v>
      </c>
      <c r="L47" s="87">
        <v>20.625</v>
      </c>
      <c r="N47" s="87">
        <f>(AVERAGE((F42/E42),(F43/E43),(F44/E44),(F45/E45),(F46/E46))*E47)</f>
        <v>108.60128768508177</v>
      </c>
      <c r="O47" s="87">
        <f>D47/AVERAGE((D44/E44),(D45/E45),(D46/E46))</f>
        <v>13377.468418533435</v>
      </c>
      <c r="P47" s="87">
        <f>D47/AVERAGE((D42/E42),(D43/E43),(D44/E44),(D45/E45),(D46/E46))</f>
        <v>12233.626178205974</v>
      </c>
      <c r="Q47" s="87">
        <v>0.48985327903260001</v>
      </c>
      <c r="R47" s="87">
        <v>5.4995437209231097</v>
      </c>
      <c r="S47" s="87">
        <v>0.59499999999999997</v>
      </c>
      <c r="T47" s="101">
        <v>28</v>
      </c>
      <c r="U47" s="87">
        <v>86</v>
      </c>
      <c r="V47" s="87">
        <v>7.7310493827160487</v>
      </c>
      <c r="W47" s="100">
        <v>14.514720000000001</v>
      </c>
    </row>
    <row r="48" spans="1:23" x14ac:dyDescent="0.4">
      <c r="A48" s="87">
        <v>2015</v>
      </c>
      <c r="B48" s="87">
        <v>2017</v>
      </c>
      <c r="C48" s="87">
        <v>2219</v>
      </c>
      <c r="D48" s="87">
        <v>17163</v>
      </c>
      <c r="E48" s="87">
        <v>9137</v>
      </c>
      <c r="F48" s="87">
        <v>0</v>
      </c>
      <c r="G48" s="87">
        <v>1999</v>
      </c>
      <c r="H48" s="87">
        <v>1358</v>
      </c>
      <c r="I48" s="88">
        <f>SUM(H48,C48)</f>
        <v>3577</v>
      </c>
      <c r="K48" s="87">
        <v>20</v>
      </c>
      <c r="L48" s="87">
        <v>19.0625</v>
      </c>
      <c r="N48" s="87">
        <f t="shared" ref="N48" si="4">(AVERAGE((F43/E43),(F44/E44),(F45/E45),(F46/E46),(F47/E47))*E48)</f>
        <v>91.544587321875383</v>
      </c>
      <c r="O48" s="87">
        <f>D48/AVERAGE((D45/E45),(D46/E46),(D47/E47))</f>
        <v>7787.8485791325202</v>
      </c>
      <c r="P48" s="87">
        <f>D48/AVERAGE((D43/E43),(D44/E44),(D45/E45),(D46/E46),(D47/E47))</f>
        <v>8133.0254253104404</v>
      </c>
      <c r="Q48" s="87">
        <v>0.64177109605955895</v>
      </c>
      <c r="R48" s="87">
        <v>3.2991550596000199</v>
      </c>
      <c r="S48" s="87">
        <v>-6.5000000000000016E-2</v>
      </c>
      <c r="T48" s="101">
        <v>-45</v>
      </c>
      <c r="U48" s="87">
        <v>116</v>
      </c>
      <c r="V48" s="87">
        <v>2.3643827160493833</v>
      </c>
      <c r="W48" s="100">
        <v>14.529019999999999</v>
      </c>
    </row>
    <row r="49" spans="1:23" x14ac:dyDescent="0.4">
      <c r="A49" s="87">
        <v>2016</v>
      </c>
      <c r="B49" s="87">
        <v>2018</v>
      </c>
      <c r="C49" s="87">
        <v>2022</v>
      </c>
      <c r="D49" s="87">
        <v>36828</v>
      </c>
      <c r="E49" s="87">
        <v>12063</v>
      </c>
      <c r="F49" s="102">
        <v>49</v>
      </c>
      <c r="G49" s="87">
        <v>1734</v>
      </c>
      <c r="H49" s="87">
        <v>1723</v>
      </c>
      <c r="I49" s="88">
        <f>SUM(H49,C49)</f>
        <v>3745</v>
      </c>
      <c r="K49" s="87">
        <v>15</v>
      </c>
      <c r="L49" s="87">
        <v>14</v>
      </c>
      <c r="N49" s="87">
        <f>(AVERAGE((F44/E44),(F45/E45),(F46/E46),(F47/E47),(F48/E48))*E49)</f>
        <v>106.67407260305183</v>
      </c>
      <c r="O49" s="87">
        <f t="shared" ref="O49" si="5">D49/AVERAGE((D46/E46),(D47/E47),(D48/E48))</f>
        <v>14583.41037229619</v>
      </c>
      <c r="P49" s="87">
        <f t="shared" ref="P49" si="6">D49/AVERAGE((D44/E44),(D45/E45),(D46/E46),(D47/E47),(D48/E48))</f>
        <v>17393.114877687545</v>
      </c>
      <c r="Q49" s="87">
        <v>1.12135162134648</v>
      </c>
      <c r="R49" s="87">
        <v>0.198362973350729</v>
      </c>
      <c r="S49" s="87">
        <v>-0.33</v>
      </c>
      <c r="T49" s="101">
        <v>8</v>
      </c>
      <c r="U49" s="87">
        <v>105</v>
      </c>
      <c r="V49" s="87">
        <v>-3.5617283950616849E-2</v>
      </c>
      <c r="W49" s="100">
        <v>14.672879999999999</v>
      </c>
    </row>
    <row r="50" spans="1:23" x14ac:dyDescent="0.4">
      <c r="A50" s="87">
        <v>2017</v>
      </c>
      <c r="B50" s="87">
        <v>2019</v>
      </c>
      <c r="C50" s="87">
        <v>1362</v>
      </c>
      <c r="D50" s="87">
        <v>29245</v>
      </c>
      <c r="E50" s="103">
        <v>17435</v>
      </c>
      <c r="G50" s="87">
        <v>1124</v>
      </c>
      <c r="H50" s="99">
        <v>4048</v>
      </c>
      <c r="I50" s="88">
        <f>SUM(H50,C50)</f>
        <v>5410</v>
      </c>
      <c r="K50" s="87">
        <v>19</v>
      </c>
      <c r="L50" s="87">
        <v>18.125</v>
      </c>
      <c r="O50" s="87">
        <f>D50/AVERAGE((D47/E47),(D48/E48),(D49/E49))</f>
        <v>11485.466367949011</v>
      </c>
      <c r="P50" s="87">
        <f>D50/AVERAGE((D45/E45),(D46/E46),(D47/E47),(D48/E48),(D49/E49))</f>
        <v>12668.034978094216</v>
      </c>
      <c r="Q50" s="87">
        <v>0.433904995595703</v>
      </c>
      <c r="R50" s="87">
        <v>2.3533480435023799</v>
      </c>
      <c r="S50" s="87">
        <v>0.20499999999999999</v>
      </c>
      <c r="T50" s="101">
        <v>14</v>
      </c>
      <c r="U50" s="87">
        <v>109</v>
      </c>
      <c r="V50" s="87">
        <v>-0.36895061728395007</v>
      </c>
    </row>
    <row r="51" spans="1:23" x14ac:dyDescent="0.4">
      <c r="A51" s="87">
        <v>2018</v>
      </c>
      <c r="B51" s="87">
        <v>2020</v>
      </c>
      <c r="C51" s="87">
        <v>1840</v>
      </c>
      <c r="D51" s="103">
        <v>37907</v>
      </c>
      <c r="E51" s="88"/>
      <c r="G51" s="87">
        <v>1379</v>
      </c>
      <c r="H51" s="87">
        <v>5967</v>
      </c>
      <c r="I51" s="87">
        <f>SUM(H51,C51)</f>
        <v>7807</v>
      </c>
      <c r="K51" s="87">
        <v>14</v>
      </c>
      <c r="L51" s="87">
        <v>13.9375</v>
      </c>
      <c r="Q51" s="87">
        <v>1.25279171375</v>
      </c>
      <c r="R51" s="87">
        <v>2.7126699937130998E-2</v>
      </c>
      <c r="S51" s="87">
        <v>-0.87250000000000005</v>
      </c>
      <c r="T51" s="101">
        <v>-27</v>
      </c>
      <c r="U51" s="87">
        <v>94</v>
      </c>
      <c r="V51" s="87">
        <v>-2.1022839506172835</v>
      </c>
    </row>
    <row r="52" spans="1:23" x14ac:dyDescent="0.4">
      <c r="A52" s="87">
        <v>2019</v>
      </c>
      <c r="B52" s="87">
        <v>2021</v>
      </c>
      <c r="C52" s="103">
        <v>1926</v>
      </c>
      <c r="G52" s="103">
        <v>1572</v>
      </c>
      <c r="H52" s="87">
        <v>1948</v>
      </c>
      <c r="I52" s="103">
        <f>SUM(H52,C52)</f>
        <v>3874</v>
      </c>
      <c r="K52" s="102">
        <v>2</v>
      </c>
      <c r="L52" s="102">
        <v>6.5625</v>
      </c>
      <c r="Q52" s="102">
        <v>1.3893193399444399</v>
      </c>
      <c r="R52" s="102">
        <v>-2.7990131091621602</v>
      </c>
      <c r="S52" s="104">
        <v>-1.6600000000000001</v>
      </c>
      <c r="U52" s="102">
        <v>81</v>
      </c>
      <c r="V52" s="102">
        <v>-2.8689506172839505</v>
      </c>
    </row>
    <row r="53" spans="1:23" x14ac:dyDescent="0.4">
      <c r="A53" s="87">
        <v>2020</v>
      </c>
      <c r="B53" s="87">
        <v>2022</v>
      </c>
      <c r="H53" s="102">
        <v>2731</v>
      </c>
    </row>
  </sheetData>
  <pageMargins left="0.79" right="0" top="0.73" bottom="0" header="0.5" footer="0.5"/>
  <pageSetup scale="35"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G52"/>
  <sheetViews>
    <sheetView zoomScaleNormal="100" workbookViewId="0">
      <pane ySplit="1" topLeftCell="A20" activePane="bottomLeft" state="frozen"/>
      <selection pane="bottomLeft" activeCell="D64" sqref="D64"/>
    </sheetView>
  </sheetViews>
  <sheetFormatPr defaultColWidth="6.71875" defaultRowHeight="12.3" x14ac:dyDescent="0.4"/>
  <cols>
    <col min="1" max="6" width="15.71875" style="87" customWidth="1"/>
    <col min="7" max="16384" width="6.71875" style="87"/>
  </cols>
  <sheetData>
    <row r="1" spans="1:7" x14ac:dyDescent="0.4">
      <c r="A1" s="87" t="s">
        <v>65</v>
      </c>
      <c r="B1" s="87" t="s">
        <v>95</v>
      </c>
      <c r="C1" s="87" t="s">
        <v>96</v>
      </c>
      <c r="D1" s="87" t="s">
        <v>97</v>
      </c>
      <c r="E1" s="87" t="s">
        <v>98</v>
      </c>
      <c r="F1" s="87" t="s">
        <v>99</v>
      </c>
    </row>
    <row r="2" spans="1:7" x14ac:dyDescent="0.4">
      <c r="A2" s="87">
        <v>1969</v>
      </c>
      <c r="B2" s="88">
        <v>176</v>
      </c>
      <c r="C2" s="88">
        <v>1458</v>
      </c>
      <c r="D2" s="88">
        <v>634</v>
      </c>
      <c r="E2" s="88">
        <v>4</v>
      </c>
      <c r="F2" s="88">
        <f>SUM(B2,1406,609,9)</f>
        <v>2200</v>
      </c>
      <c r="G2" s="98"/>
    </row>
    <row r="3" spans="1:7" x14ac:dyDescent="0.4">
      <c r="A3" s="87">
        <v>1970</v>
      </c>
      <c r="B3" s="88">
        <v>101</v>
      </c>
      <c r="C3" s="88">
        <v>1466</v>
      </c>
      <c r="D3" s="88">
        <v>310</v>
      </c>
      <c r="E3" s="88">
        <v>0</v>
      </c>
      <c r="F3" s="88">
        <f>SUM(B3,C2,631,10)</f>
        <v>2200</v>
      </c>
      <c r="G3" s="98"/>
    </row>
    <row r="4" spans="1:7" x14ac:dyDescent="0.4">
      <c r="A4" s="87">
        <v>1971</v>
      </c>
      <c r="B4" s="88">
        <v>90</v>
      </c>
      <c r="C4" s="88">
        <v>717</v>
      </c>
      <c r="D4" s="88">
        <v>541</v>
      </c>
      <c r="E4" s="88">
        <v>32</v>
      </c>
      <c r="F4" s="88">
        <f>SUM(B4,C3,D2,10)</f>
        <v>2200</v>
      </c>
      <c r="G4" s="98"/>
    </row>
    <row r="5" spans="1:7" x14ac:dyDescent="0.4">
      <c r="A5" s="87">
        <v>1972</v>
      </c>
      <c r="B5" s="88">
        <v>69</v>
      </c>
      <c r="C5" s="88">
        <v>1501</v>
      </c>
      <c r="D5" s="88">
        <v>819</v>
      </c>
      <c r="E5" s="88">
        <v>8</v>
      </c>
      <c r="F5" s="88">
        <f>SUM(B5,C4,D3,E2)</f>
        <v>1100</v>
      </c>
      <c r="G5" s="98"/>
    </row>
    <row r="6" spans="1:7" x14ac:dyDescent="0.4">
      <c r="A6" s="87">
        <v>1973</v>
      </c>
      <c r="B6" s="88">
        <v>158</v>
      </c>
      <c r="C6" s="88">
        <v>3027</v>
      </c>
      <c r="D6" s="88">
        <v>1819</v>
      </c>
      <c r="E6" s="88">
        <v>25</v>
      </c>
      <c r="F6" s="88">
        <f t="shared" ref="F6:F46" si="0">SUM(B6,C5,D4,E3)</f>
        <v>2200</v>
      </c>
      <c r="G6" s="98"/>
    </row>
    <row r="7" spans="1:7" x14ac:dyDescent="0.4">
      <c r="A7" s="87">
        <v>1974</v>
      </c>
      <c r="B7" s="88">
        <v>122</v>
      </c>
      <c r="C7" s="88">
        <v>1759</v>
      </c>
      <c r="D7" s="88">
        <v>1251</v>
      </c>
      <c r="E7" s="88">
        <v>25</v>
      </c>
      <c r="F7" s="88">
        <f t="shared" si="0"/>
        <v>4000</v>
      </c>
      <c r="G7" s="98"/>
    </row>
    <row r="8" spans="1:7" x14ac:dyDescent="0.4">
      <c r="A8" s="87">
        <v>1975</v>
      </c>
      <c r="B8" s="88">
        <v>414</v>
      </c>
      <c r="C8" s="88">
        <v>3366</v>
      </c>
      <c r="D8" s="88">
        <v>2035</v>
      </c>
      <c r="E8" s="88">
        <v>49</v>
      </c>
      <c r="F8" s="88">
        <f t="shared" si="0"/>
        <v>4000</v>
      </c>
      <c r="G8" s="98"/>
    </row>
    <row r="9" spans="1:7" x14ac:dyDescent="0.4">
      <c r="A9" s="87">
        <v>1976</v>
      </c>
      <c r="B9" s="88">
        <v>384</v>
      </c>
      <c r="C9" s="88">
        <v>6115</v>
      </c>
      <c r="D9" s="88">
        <v>2900</v>
      </c>
      <c r="E9" s="88">
        <v>49</v>
      </c>
      <c r="F9" s="88">
        <f t="shared" si="0"/>
        <v>5026</v>
      </c>
      <c r="G9" s="98"/>
    </row>
    <row r="10" spans="1:7" x14ac:dyDescent="0.4">
      <c r="A10" s="87">
        <v>1977</v>
      </c>
      <c r="B10" s="88">
        <v>290</v>
      </c>
      <c r="C10" s="88">
        <v>4779</v>
      </c>
      <c r="D10" s="88">
        <v>1952</v>
      </c>
      <c r="E10" s="88">
        <v>62</v>
      </c>
      <c r="F10" s="88">
        <f t="shared" si="0"/>
        <v>8465</v>
      </c>
      <c r="G10" s="98"/>
    </row>
    <row r="11" spans="1:7" x14ac:dyDescent="0.4">
      <c r="A11" s="87">
        <v>1978</v>
      </c>
      <c r="B11" s="88">
        <v>306</v>
      </c>
      <c r="C11" s="88">
        <v>4933</v>
      </c>
      <c r="D11" s="88">
        <v>2313</v>
      </c>
      <c r="E11" s="88">
        <v>69</v>
      </c>
      <c r="F11" s="88">
        <f t="shared" si="0"/>
        <v>8034</v>
      </c>
      <c r="G11" s="98"/>
    </row>
    <row r="12" spans="1:7" x14ac:dyDescent="0.4">
      <c r="A12" s="87">
        <v>1979</v>
      </c>
      <c r="B12" s="88">
        <v>329</v>
      </c>
      <c r="C12" s="88">
        <v>7425</v>
      </c>
      <c r="D12" s="88">
        <v>4086</v>
      </c>
      <c r="E12" s="88">
        <v>45</v>
      </c>
      <c r="F12" s="88">
        <f t="shared" si="0"/>
        <v>7263</v>
      </c>
      <c r="G12" s="98"/>
    </row>
    <row r="13" spans="1:7" x14ac:dyDescent="0.4">
      <c r="A13" s="87">
        <v>1980</v>
      </c>
      <c r="B13" s="88">
        <v>632</v>
      </c>
      <c r="C13" s="88">
        <v>6742</v>
      </c>
      <c r="D13" s="88">
        <v>1766</v>
      </c>
      <c r="E13" s="88">
        <v>46</v>
      </c>
      <c r="F13" s="88">
        <f t="shared" si="0"/>
        <v>10432</v>
      </c>
      <c r="G13" s="98"/>
    </row>
    <row r="14" spans="1:7" x14ac:dyDescent="0.4">
      <c r="A14" s="87">
        <v>1981</v>
      </c>
      <c r="B14" s="88">
        <v>391</v>
      </c>
      <c r="C14" s="88">
        <v>4456</v>
      </c>
      <c r="D14" s="88">
        <v>1745</v>
      </c>
      <c r="E14" s="88">
        <v>0</v>
      </c>
      <c r="F14" s="88">
        <f t="shared" si="0"/>
        <v>11288</v>
      </c>
      <c r="G14" s="98"/>
    </row>
    <row r="15" spans="1:7" x14ac:dyDescent="0.4">
      <c r="A15" s="87">
        <v>1982</v>
      </c>
      <c r="B15" s="88">
        <v>350</v>
      </c>
      <c r="C15" s="88">
        <v>5600</v>
      </c>
      <c r="D15" s="88">
        <v>2080</v>
      </c>
      <c r="E15" s="88">
        <v>36</v>
      </c>
      <c r="F15" s="88">
        <f t="shared" si="0"/>
        <v>6617</v>
      </c>
      <c r="G15" s="98"/>
    </row>
    <row r="16" spans="1:7" x14ac:dyDescent="0.4">
      <c r="A16" s="87">
        <v>1983</v>
      </c>
      <c r="B16" s="88">
        <v>506</v>
      </c>
      <c r="C16" s="88">
        <v>6297</v>
      </c>
      <c r="D16" s="88">
        <v>5021</v>
      </c>
      <c r="E16" s="88">
        <v>36</v>
      </c>
      <c r="F16" s="88">
        <f t="shared" si="0"/>
        <v>7897</v>
      </c>
      <c r="G16" s="98"/>
    </row>
    <row r="17" spans="1:7" x14ac:dyDescent="0.4">
      <c r="A17" s="87">
        <v>1984</v>
      </c>
      <c r="B17" s="88">
        <v>312</v>
      </c>
      <c r="C17" s="88">
        <v>3537</v>
      </c>
      <c r="D17" s="88">
        <v>4274</v>
      </c>
      <c r="E17" s="88">
        <v>69</v>
      </c>
      <c r="F17" s="88">
        <f t="shared" si="0"/>
        <v>8689</v>
      </c>
      <c r="G17" s="98"/>
    </row>
    <row r="18" spans="1:7" x14ac:dyDescent="0.4">
      <c r="A18" s="87">
        <v>1985</v>
      </c>
      <c r="B18" s="88">
        <v>93</v>
      </c>
      <c r="C18" s="88">
        <v>3594</v>
      </c>
      <c r="D18" s="88">
        <v>4174</v>
      </c>
      <c r="E18" s="88">
        <v>84</v>
      </c>
      <c r="F18" s="88">
        <f t="shared" si="0"/>
        <v>8687</v>
      </c>
      <c r="G18" s="98"/>
    </row>
    <row r="19" spans="1:7" x14ac:dyDescent="0.4">
      <c r="A19" s="87">
        <v>1986</v>
      </c>
      <c r="B19" s="88">
        <v>536</v>
      </c>
      <c r="C19" s="88">
        <v>6885</v>
      </c>
      <c r="D19" s="88">
        <v>6501</v>
      </c>
      <c r="E19" s="88">
        <v>343</v>
      </c>
      <c r="F19" s="88">
        <f t="shared" si="0"/>
        <v>8440</v>
      </c>
      <c r="G19" s="98"/>
    </row>
    <row r="20" spans="1:7" x14ac:dyDescent="0.4">
      <c r="A20" s="87">
        <v>1987</v>
      </c>
      <c r="B20" s="88">
        <v>342</v>
      </c>
      <c r="C20" s="88">
        <v>4972</v>
      </c>
      <c r="D20" s="88">
        <v>7802</v>
      </c>
      <c r="E20" s="88">
        <v>214</v>
      </c>
      <c r="F20" s="88">
        <f t="shared" si="0"/>
        <v>11470</v>
      </c>
      <c r="G20" s="98"/>
    </row>
    <row r="21" spans="1:7" x14ac:dyDescent="0.4">
      <c r="A21" s="87">
        <v>1988</v>
      </c>
      <c r="B21" s="88">
        <v>300</v>
      </c>
      <c r="C21" s="88">
        <v>3209</v>
      </c>
      <c r="D21" s="88">
        <v>7084</v>
      </c>
      <c r="E21" s="88">
        <v>45</v>
      </c>
      <c r="F21" s="88">
        <f t="shared" si="0"/>
        <v>11857</v>
      </c>
      <c r="G21" s="98"/>
    </row>
    <row r="22" spans="1:7" x14ac:dyDescent="0.4">
      <c r="A22" s="87">
        <v>1989</v>
      </c>
      <c r="B22" s="88">
        <v>179</v>
      </c>
      <c r="C22" s="88">
        <v>3205</v>
      </c>
      <c r="D22" s="88">
        <v>2457</v>
      </c>
      <c r="E22" s="88">
        <v>107</v>
      </c>
      <c r="F22" s="88">
        <f t="shared" si="0"/>
        <v>11533</v>
      </c>
      <c r="G22" s="98"/>
    </row>
    <row r="23" spans="1:7" x14ac:dyDescent="0.4">
      <c r="A23" s="87">
        <v>1990</v>
      </c>
      <c r="B23" s="88">
        <v>311</v>
      </c>
      <c r="C23" s="88">
        <v>4915</v>
      </c>
      <c r="D23" s="88">
        <v>3616</v>
      </c>
      <c r="E23" s="88">
        <v>18</v>
      </c>
      <c r="F23" s="88">
        <f t="shared" si="0"/>
        <v>10814</v>
      </c>
      <c r="G23" s="98"/>
    </row>
    <row r="24" spans="1:7" x14ac:dyDescent="0.4">
      <c r="A24" s="87">
        <v>1991</v>
      </c>
      <c r="B24" s="88">
        <v>73</v>
      </c>
      <c r="C24" s="88">
        <v>2714</v>
      </c>
      <c r="D24" s="88">
        <v>2453</v>
      </c>
      <c r="E24" s="88">
        <v>64</v>
      </c>
      <c r="F24" s="88">
        <f t="shared" si="0"/>
        <v>7490</v>
      </c>
      <c r="G24" s="98"/>
    </row>
    <row r="25" spans="1:7" x14ac:dyDescent="0.4">
      <c r="A25" s="87">
        <v>1992</v>
      </c>
      <c r="B25" s="88">
        <v>210</v>
      </c>
      <c r="C25" s="88">
        <v>3300</v>
      </c>
      <c r="D25" s="88">
        <v>2533</v>
      </c>
      <c r="E25" s="88">
        <v>49</v>
      </c>
      <c r="F25" s="88">
        <f t="shared" si="0"/>
        <v>6647</v>
      </c>
      <c r="G25" s="98"/>
    </row>
    <row r="26" spans="1:7" x14ac:dyDescent="0.4">
      <c r="A26" s="87">
        <v>1993</v>
      </c>
      <c r="B26" s="88">
        <v>147</v>
      </c>
      <c r="C26" s="88">
        <v>3110</v>
      </c>
      <c r="D26" s="88">
        <v>3950</v>
      </c>
      <c r="E26" s="88">
        <v>21</v>
      </c>
      <c r="F26" s="88">
        <f t="shared" si="0"/>
        <v>5918</v>
      </c>
      <c r="G26" s="98"/>
    </row>
    <row r="27" spans="1:7" x14ac:dyDescent="0.4">
      <c r="A27" s="87">
        <v>1994</v>
      </c>
      <c r="B27" s="88">
        <v>113</v>
      </c>
      <c r="C27" s="88">
        <v>3169</v>
      </c>
      <c r="D27" s="88">
        <v>3573</v>
      </c>
      <c r="E27" s="88">
        <v>16</v>
      </c>
      <c r="F27" s="88">
        <f t="shared" si="0"/>
        <v>5820</v>
      </c>
      <c r="G27" s="98"/>
    </row>
    <row r="28" spans="1:7" x14ac:dyDescent="0.4">
      <c r="A28" s="87">
        <v>1995</v>
      </c>
      <c r="B28" s="88">
        <v>195</v>
      </c>
      <c r="C28" s="88">
        <v>3752</v>
      </c>
      <c r="D28" s="88">
        <v>3142</v>
      </c>
      <c r="E28" s="88">
        <v>34</v>
      </c>
      <c r="F28" s="88">
        <f t="shared" si="0"/>
        <v>7363</v>
      </c>
      <c r="G28" s="98"/>
    </row>
    <row r="29" spans="1:7" x14ac:dyDescent="0.4">
      <c r="A29" s="87">
        <v>1996</v>
      </c>
      <c r="B29" s="88">
        <v>98</v>
      </c>
      <c r="C29" s="88">
        <v>4571</v>
      </c>
      <c r="D29" s="88">
        <v>3687</v>
      </c>
      <c r="E29" s="88">
        <v>38</v>
      </c>
      <c r="F29" s="88">
        <f t="shared" si="0"/>
        <v>7444</v>
      </c>
      <c r="G29" s="98"/>
    </row>
    <row r="30" spans="1:7" x14ac:dyDescent="0.4">
      <c r="A30" s="87">
        <v>1997</v>
      </c>
      <c r="B30" s="88">
        <v>166</v>
      </c>
      <c r="C30" s="88">
        <v>6708</v>
      </c>
      <c r="D30" s="88">
        <v>4497</v>
      </c>
      <c r="E30" s="88">
        <v>80</v>
      </c>
      <c r="F30" s="88">
        <f t="shared" si="0"/>
        <v>7895</v>
      </c>
      <c r="G30" s="98"/>
    </row>
    <row r="31" spans="1:7" x14ac:dyDescent="0.4">
      <c r="A31" s="87">
        <v>1998</v>
      </c>
      <c r="B31" s="88">
        <v>381</v>
      </c>
      <c r="C31" s="88">
        <v>9557</v>
      </c>
      <c r="D31" s="88">
        <v>7992</v>
      </c>
      <c r="E31" s="88">
        <v>0</v>
      </c>
      <c r="F31" s="88">
        <f t="shared" si="0"/>
        <v>10810</v>
      </c>
      <c r="G31" s="98"/>
    </row>
    <row r="32" spans="1:7" x14ac:dyDescent="0.4">
      <c r="A32" s="87">
        <v>1999</v>
      </c>
      <c r="B32" s="88">
        <v>264</v>
      </c>
      <c r="C32" s="88">
        <v>6404</v>
      </c>
      <c r="D32" s="88">
        <v>6875</v>
      </c>
      <c r="E32" s="88">
        <v>0</v>
      </c>
      <c r="F32" s="88">
        <f t="shared" si="0"/>
        <v>14356</v>
      </c>
      <c r="G32" s="98"/>
    </row>
    <row r="33" spans="1:7" x14ac:dyDescent="0.4">
      <c r="A33" s="87">
        <v>2000</v>
      </c>
      <c r="B33" s="88">
        <v>935</v>
      </c>
      <c r="C33" s="88">
        <v>14732</v>
      </c>
      <c r="D33" s="88">
        <v>6441</v>
      </c>
      <c r="E33" s="88">
        <v>163</v>
      </c>
      <c r="F33" s="88">
        <f t="shared" si="0"/>
        <v>15411</v>
      </c>
      <c r="G33" s="98"/>
    </row>
    <row r="34" spans="1:7" x14ac:dyDescent="0.4">
      <c r="A34" s="87">
        <v>2001</v>
      </c>
      <c r="B34" s="88">
        <v>324</v>
      </c>
      <c r="C34" s="88">
        <v>6063</v>
      </c>
      <c r="D34" s="88">
        <v>2485</v>
      </c>
      <c r="E34" s="88">
        <v>71</v>
      </c>
      <c r="F34" s="88">
        <f t="shared" si="0"/>
        <v>21931</v>
      </c>
      <c r="G34" s="98"/>
    </row>
    <row r="35" spans="1:7" x14ac:dyDescent="0.4">
      <c r="A35" s="87">
        <v>2002</v>
      </c>
      <c r="B35" s="88">
        <v>155</v>
      </c>
      <c r="C35" s="88">
        <v>7695</v>
      </c>
      <c r="D35" s="88">
        <v>5847</v>
      </c>
      <c r="E35" s="88">
        <v>114</v>
      </c>
      <c r="F35" s="88">
        <f t="shared" si="0"/>
        <v>12659</v>
      </c>
      <c r="G35" s="98"/>
    </row>
    <row r="36" spans="1:7" x14ac:dyDescent="0.4">
      <c r="A36" s="87">
        <v>2003</v>
      </c>
      <c r="B36" s="88">
        <v>80</v>
      </c>
      <c r="C36" s="88">
        <v>2551</v>
      </c>
      <c r="D36" s="88">
        <v>1312</v>
      </c>
      <c r="E36" s="88">
        <v>0</v>
      </c>
      <c r="F36" s="88">
        <f t="shared" si="0"/>
        <v>10423</v>
      </c>
      <c r="G36" s="98"/>
    </row>
    <row r="37" spans="1:7" x14ac:dyDescent="0.4">
      <c r="A37" s="87">
        <v>2004</v>
      </c>
      <c r="B37" s="88">
        <v>175</v>
      </c>
      <c r="C37" s="88">
        <v>5967</v>
      </c>
      <c r="D37" s="88">
        <v>1303</v>
      </c>
      <c r="E37" s="88">
        <v>15</v>
      </c>
      <c r="F37" s="88">
        <f t="shared" si="0"/>
        <v>8644</v>
      </c>
      <c r="G37" s="98"/>
    </row>
    <row r="38" spans="1:7" x14ac:dyDescent="0.4">
      <c r="A38" s="87">
        <v>2005</v>
      </c>
      <c r="B38" s="88">
        <v>113</v>
      </c>
      <c r="C38" s="88">
        <v>2210</v>
      </c>
      <c r="D38" s="88">
        <v>1277</v>
      </c>
      <c r="E38" s="88">
        <v>40</v>
      </c>
      <c r="F38" s="88">
        <f t="shared" si="0"/>
        <v>7506</v>
      </c>
      <c r="G38" s="98"/>
    </row>
    <row r="39" spans="1:7" x14ac:dyDescent="0.4">
      <c r="A39" s="87">
        <v>2006</v>
      </c>
      <c r="B39" s="88">
        <v>749</v>
      </c>
      <c r="C39" s="88">
        <v>9445</v>
      </c>
      <c r="D39" s="88">
        <v>2025</v>
      </c>
      <c r="E39" s="88">
        <v>46</v>
      </c>
      <c r="F39" s="88">
        <f t="shared" si="0"/>
        <v>4262</v>
      </c>
      <c r="G39" s="98"/>
    </row>
    <row r="40" spans="1:7" x14ac:dyDescent="0.4">
      <c r="A40" s="87">
        <v>2007</v>
      </c>
      <c r="B40" s="88">
        <v>236</v>
      </c>
      <c r="C40" s="88">
        <v>4451</v>
      </c>
      <c r="D40" s="91">
        <v>2825</v>
      </c>
      <c r="E40" s="91">
        <v>54</v>
      </c>
      <c r="F40" s="88">
        <f t="shared" si="0"/>
        <v>10973</v>
      </c>
      <c r="G40" s="98"/>
    </row>
    <row r="41" spans="1:7" x14ac:dyDescent="0.4">
      <c r="A41" s="87">
        <v>2008</v>
      </c>
      <c r="B41" s="88">
        <v>259</v>
      </c>
      <c r="C41" s="92">
        <v>2766</v>
      </c>
      <c r="D41" s="87">
        <v>1339</v>
      </c>
      <c r="E41" s="87">
        <v>0</v>
      </c>
      <c r="F41" s="88">
        <f t="shared" si="0"/>
        <v>6775</v>
      </c>
      <c r="G41" s="98"/>
    </row>
    <row r="42" spans="1:7" x14ac:dyDescent="0.4">
      <c r="A42" s="87">
        <v>2009</v>
      </c>
      <c r="B42" s="92">
        <v>162</v>
      </c>
      <c r="C42" s="87">
        <v>4386</v>
      </c>
      <c r="D42" s="88">
        <v>528</v>
      </c>
      <c r="E42" s="88">
        <v>0</v>
      </c>
      <c r="F42" s="88">
        <f t="shared" si="0"/>
        <v>5799</v>
      </c>
      <c r="G42" s="98"/>
    </row>
    <row r="43" spans="1:7" x14ac:dyDescent="0.4">
      <c r="A43" s="87">
        <v>2010</v>
      </c>
      <c r="B43" s="87">
        <v>374</v>
      </c>
      <c r="C43" s="88">
        <v>4852</v>
      </c>
      <c r="D43" s="88">
        <v>2070</v>
      </c>
      <c r="E43" s="88">
        <v>0</v>
      </c>
      <c r="F43" s="88">
        <f t="shared" si="0"/>
        <v>6153</v>
      </c>
      <c r="G43" s="98"/>
    </row>
    <row r="44" spans="1:7" x14ac:dyDescent="0.4">
      <c r="A44" s="87">
        <v>2011</v>
      </c>
      <c r="B44" s="88">
        <v>232</v>
      </c>
      <c r="C44" s="88">
        <v>6059</v>
      </c>
      <c r="D44" s="87">
        <v>3606</v>
      </c>
      <c r="E44" s="87">
        <v>305</v>
      </c>
      <c r="F44" s="88">
        <f t="shared" si="0"/>
        <v>5612</v>
      </c>
      <c r="G44" s="98"/>
    </row>
    <row r="45" spans="1:7" x14ac:dyDescent="0.4">
      <c r="A45" s="87">
        <v>2012</v>
      </c>
      <c r="B45" s="88">
        <v>317</v>
      </c>
      <c r="C45" s="88">
        <v>1959</v>
      </c>
      <c r="D45" s="87">
        <v>3088</v>
      </c>
      <c r="E45" s="87">
        <v>0</v>
      </c>
      <c r="F45" s="88">
        <f t="shared" si="0"/>
        <v>8446</v>
      </c>
      <c r="G45" s="98"/>
    </row>
    <row r="46" spans="1:7" x14ac:dyDescent="0.4">
      <c r="A46" s="87">
        <v>2013</v>
      </c>
      <c r="B46" s="87">
        <v>224</v>
      </c>
      <c r="C46" s="87">
        <v>973</v>
      </c>
      <c r="D46" s="87">
        <v>562</v>
      </c>
      <c r="E46" s="87">
        <v>0</v>
      </c>
      <c r="F46" s="88">
        <f t="shared" si="0"/>
        <v>5789</v>
      </c>
      <c r="G46" s="98"/>
    </row>
    <row r="47" spans="1:7" x14ac:dyDescent="0.4">
      <c r="A47" s="87">
        <v>2014</v>
      </c>
      <c r="B47" s="87">
        <v>161</v>
      </c>
      <c r="C47" s="87">
        <v>1966</v>
      </c>
      <c r="D47" s="87">
        <v>649</v>
      </c>
      <c r="E47" s="87">
        <v>0</v>
      </c>
      <c r="F47" s="88">
        <f t="shared" ref="F47:F52" si="1">SUM(B47,C46,D45,E44)</f>
        <v>4527</v>
      </c>
      <c r="G47" s="98"/>
    </row>
    <row r="48" spans="1:7" x14ac:dyDescent="0.4">
      <c r="A48" s="87">
        <v>2015</v>
      </c>
      <c r="B48" s="87">
        <v>129</v>
      </c>
      <c r="C48" s="87">
        <v>1840</v>
      </c>
      <c r="D48" s="87">
        <v>143</v>
      </c>
      <c r="E48" s="87">
        <v>0</v>
      </c>
      <c r="F48" s="88">
        <f t="shared" si="1"/>
        <v>2657</v>
      </c>
      <c r="G48" s="98"/>
    </row>
    <row r="49" spans="1:7" x14ac:dyDescent="0.4">
      <c r="A49" s="87">
        <v>2016</v>
      </c>
      <c r="B49" s="87">
        <v>203</v>
      </c>
      <c r="C49" s="87">
        <v>4716</v>
      </c>
      <c r="D49" s="87">
        <v>1392</v>
      </c>
      <c r="E49" s="87">
        <v>0</v>
      </c>
      <c r="F49" s="88">
        <f t="shared" si="1"/>
        <v>2692</v>
      </c>
      <c r="G49" s="98"/>
    </row>
    <row r="50" spans="1:7" x14ac:dyDescent="0.4">
      <c r="A50" s="87">
        <v>2017</v>
      </c>
      <c r="B50" s="87">
        <v>174</v>
      </c>
      <c r="C50" s="87">
        <v>1990</v>
      </c>
      <c r="D50" s="87">
        <v>346</v>
      </c>
      <c r="F50" s="88">
        <f t="shared" si="1"/>
        <v>5033</v>
      </c>
    </row>
    <row r="51" spans="1:7" x14ac:dyDescent="0.4">
      <c r="A51" s="87">
        <v>2018</v>
      </c>
      <c r="B51" s="87">
        <v>351</v>
      </c>
      <c r="C51" s="87">
        <v>5796</v>
      </c>
      <c r="F51" s="88">
        <f t="shared" si="1"/>
        <v>3733</v>
      </c>
    </row>
    <row r="52" spans="1:7" x14ac:dyDescent="0.4">
      <c r="A52" s="87">
        <v>2019</v>
      </c>
      <c r="B52" s="87">
        <v>290</v>
      </c>
      <c r="F52" s="88">
        <f t="shared" si="1"/>
        <v>6432</v>
      </c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E46"/>
  <sheetViews>
    <sheetView zoomScaleNormal="100" workbookViewId="0">
      <selection activeCell="B50" sqref="B50"/>
    </sheetView>
  </sheetViews>
  <sheetFormatPr defaultColWidth="6.71875" defaultRowHeight="12.3" x14ac:dyDescent="0.4"/>
  <cols>
    <col min="1" max="5" width="15.71875" style="92" customWidth="1"/>
    <col min="6" max="16384" width="6.71875" style="92"/>
  </cols>
  <sheetData>
    <row r="1" spans="1:5" x14ac:dyDescent="0.4">
      <c r="A1" s="92" t="s">
        <v>65</v>
      </c>
      <c r="B1" s="92" t="s">
        <v>72</v>
      </c>
      <c r="C1" s="92" t="s">
        <v>73</v>
      </c>
      <c r="D1" s="92" t="s">
        <v>74</v>
      </c>
      <c r="E1" s="92" t="s">
        <v>75</v>
      </c>
    </row>
    <row r="2" spans="1:5" x14ac:dyDescent="0.4">
      <c r="A2" s="92">
        <v>1969</v>
      </c>
      <c r="B2" s="94">
        <v>5.9137022000000004E-2</v>
      </c>
      <c r="C2" s="94">
        <v>0.12160529199999999</v>
      </c>
      <c r="D2" s="94">
        <v>3.3004457399999999E-2</v>
      </c>
      <c r="E2" s="94">
        <v>3.7775318600000002E-3</v>
      </c>
    </row>
    <row r="3" spans="1:5" x14ac:dyDescent="0.4">
      <c r="A3" s="92">
        <v>1970</v>
      </c>
      <c r="B3" s="94">
        <v>5.9137022000000004E-2</v>
      </c>
      <c r="C3" s="94">
        <v>0.12160529199999999</v>
      </c>
      <c r="D3" s="94">
        <v>3.3004457399999999E-2</v>
      </c>
      <c r="E3" s="94">
        <v>3.7775318600000002E-3</v>
      </c>
    </row>
    <row r="4" spans="1:5" x14ac:dyDescent="0.4">
      <c r="A4" s="92">
        <v>1971</v>
      </c>
      <c r="B4" s="94">
        <v>5.9137022000000004E-2</v>
      </c>
      <c r="C4" s="94">
        <v>0.12160529199999999</v>
      </c>
      <c r="D4" s="94">
        <v>3.3004457399999999E-2</v>
      </c>
      <c r="E4" s="94">
        <v>3.7775318600000002E-3</v>
      </c>
    </row>
    <row r="5" spans="1:5" x14ac:dyDescent="0.4">
      <c r="A5" s="92">
        <v>1972</v>
      </c>
      <c r="B5" s="94">
        <v>5.9137022000000004E-2</v>
      </c>
      <c r="C5" s="94">
        <v>0.12160529199999999</v>
      </c>
      <c r="D5" s="94">
        <v>3.3004457399999999E-2</v>
      </c>
      <c r="E5" s="94">
        <v>3.7775318600000002E-3</v>
      </c>
    </row>
    <row r="6" spans="1:5" x14ac:dyDescent="0.4">
      <c r="A6" s="92">
        <v>1973</v>
      </c>
      <c r="B6" s="94">
        <v>5.9137022000000004E-2</v>
      </c>
      <c r="C6" s="94">
        <v>0.12160529199999999</v>
      </c>
      <c r="D6" s="94">
        <v>3.3004457399999999E-2</v>
      </c>
      <c r="E6" s="94">
        <v>3.7775318600000002E-3</v>
      </c>
    </row>
    <row r="7" spans="1:5" x14ac:dyDescent="0.4">
      <c r="A7" s="92">
        <v>1974</v>
      </c>
      <c r="B7" s="94">
        <v>5.9137022000000004E-2</v>
      </c>
      <c r="C7" s="94">
        <v>0.12160529199999999</v>
      </c>
      <c r="D7" s="94">
        <v>3.3004457399999999E-2</v>
      </c>
      <c r="E7" s="94">
        <v>3.7775318600000002E-3</v>
      </c>
    </row>
    <row r="8" spans="1:5" x14ac:dyDescent="0.4">
      <c r="A8" s="92">
        <v>1975</v>
      </c>
      <c r="B8" s="92">
        <v>3.5365029999999999E-2</v>
      </c>
      <c r="C8" s="92">
        <v>6.8508340000000001E-2</v>
      </c>
      <c r="D8" s="92">
        <v>4.9946870000000003E-3</v>
      </c>
      <c r="E8" s="92">
        <v>3.0196429999999999E-4</v>
      </c>
    </row>
    <row r="9" spans="1:5" x14ac:dyDescent="0.4">
      <c r="A9" s="92">
        <v>1976</v>
      </c>
      <c r="B9" s="92">
        <v>5.3084050000000001E-2</v>
      </c>
      <c r="C9" s="92">
        <v>0.1073706</v>
      </c>
      <c r="D9" s="92">
        <v>7.399671E-3</v>
      </c>
      <c r="E9" s="92">
        <v>5.1571989999999997E-4</v>
      </c>
    </row>
    <row r="10" spans="1:5" x14ac:dyDescent="0.4">
      <c r="A10" s="92">
        <v>1977</v>
      </c>
      <c r="B10" s="92">
        <v>4.2565499999999999E-2</v>
      </c>
      <c r="C10" s="92">
        <v>0.1174748</v>
      </c>
      <c r="D10" s="92">
        <v>4.2099079999999997E-2</v>
      </c>
      <c r="E10" s="92">
        <v>4.722142E-4</v>
      </c>
    </row>
    <row r="11" spans="1:5" x14ac:dyDescent="0.4">
      <c r="A11" s="92">
        <v>1978</v>
      </c>
      <c r="B11" s="92">
        <v>9.3283279999999996E-2</v>
      </c>
      <c r="C11" s="92">
        <v>0.136765</v>
      </c>
      <c r="D11" s="92">
        <v>2.4966849999999999E-2</v>
      </c>
      <c r="E11" s="92">
        <v>5.9906770000000002E-4</v>
      </c>
    </row>
    <row r="12" spans="1:5" x14ac:dyDescent="0.4">
      <c r="A12" s="92">
        <v>1979</v>
      </c>
      <c r="B12" s="92">
        <v>9.1865279999999994E-2</v>
      </c>
      <c r="C12" s="92">
        <v>0.185002</v>
      </c>
      <c r="D12" s="92">
        <v>3.412072E-2</v>
      </c>
      <c r="E12" s="92">
        <v>3.2280780000000002E-2</v>
      </c>
    </row>
    <row r="13" spans="1:5" x14ac:dyDescent="0.4">
      <c r="A13" s="92">
        <v>1980</v>
      </c>
      <c r="B13" s="92">
        <v>4.5570100000000002E-2</v>
      </c>
      <c r="C13" s="92">
        <v>7.9724859999999995E-2</v>
      </c>
      <c r="D13" s="92">
        <v>1.352575E-2</v>
      </c>
      <c r="E13" s="92">
        <v>3.563277E-4</v>
      </c>
    </row>
    <row r="14" spans="1:5" x14ac:dyDescent="0.4">
      <c r="A14" s="92">
        <v>1981</v>
      </c>
      <c r="B14" s="92">
        <v>3.862471E-2</v>
      </c>
      <c r="C14" s="92">
        <v>0.13317889999999999</v>
      </c>
      <c r="D14" s="92">
        <v>2.5169520000000001E-2</v>
      </c>
      <c r="E14" s="92">
        <v>6.885118E-4</v>
      </c>
    </row>
    <row r="15" spans="1:5" x14ac:dyDescent="0.4">
      <c r="A15" s="92">
        <v>1982</v>
      </c>
      <c r="B15" s="92">
        <v>4.1065379999999999E-2</v>
      </c>
      <c r="C15" s="92">
        <v>9.7926819999999998E-2</v>
      </c>
      <c r="D15" s="92">
        <v>1.7144860000000001E-3</v>
      </c>
      <c r="E15" s="92">
        <v>4.2797119999999999E-4</v>
      </c>
    </row>
    <row r="16" spans="1:5" x14ac:dyDescent="0.4">
      <c r="A16" s="92">
        <v>1983</v>
      </c>
      <c r="B16" s="92">
        <v>0.1108335</v>
      </c>
      <c r="C16" s="92">
        <v>0.17148579999999999</v>
      </c>
      <c r="D16" s="92">
        <v>0.12985910000000001</v>
      </c>
      <c r="E16" s="92">
        <v>1.384808E-3</v>
      </c>
    </row>
    <row r="17" spans="1:5" x14ac:dyDescent="0.4">
      <c r="A17" s="92">
        <v>1984</v>
      </c>
      <c r="B17" s="92">
        <v>3.9113389999999998E-2</v>
      </c>
      <c r="C17" s="92">
        <v>0.11861579999999999</v>
      </c>
      <c r="D17" s="92">
        <v>4.619471E-2</v>
      </c>
      <c r="E17" s="92">
        <v>7.4795380000000004E-4</v>
      </c>
    </row>
    <row r="18" spans="1:5" x14ac:dyDescent="0.4">
      <c r="A18" s="92">
        <v>1985</v>
      </c>
      <c r="B18" s="92">
        <v>2.470909E-2</v>
      </c>
      <c r="C18" s="92">
        <v>6.926388E-2</v>
      </c>
      <c r="D18" s="92">
        <v>1.3422099999999999E-2</v>
      </c>
      <c r="E18" s="92">
        <v>4.327E-4</v>
      </c>
    </row>
    <row r="19" spans="1:5" x14ac:dyDescent="0.4">
      <c r="A19" s="92">
        <v>1986</v>
      </c>
      <c r="B19" s="92">
        <v>2.263389E-2</v>
      </c>
      <c r="C19" s="92">
        <v>0.12787689999999999</v>
      </c>
      <c r="D19" s="92">
        <v>2.3992409999999999E-2</v>
      </c>
      <c r="E19" s="92">
        <v>5.9941560000000005E-4</v>
      </c>
    </row>
    <row r="20" spans="1:5" x14ac:dyDescent="0.4">
      <c r="A20" s="92">
        <v>1987</v>
      </c>
      <c r="B20" s="92">
        <v>2.7956760000000001E-2</v>
      </c>
      <c r="C20" s="92">
        <v>5.2903770000000003E-2</v>
      </c>
      <c r="D20" s="92">
        <v>6.5366079999999993E-2</v>
      </c>
      <c r="E20" s="92">
        <v>5.7159300000000003E-2</v>
      </c>
    </row>
    <row r="21" spans="1:5" x14ac:dyDescent="0.4">
      <c r="A21" s="92">
        <v>1988</v>
      </c>
      <c r="B21" s="92">
        <v>3.497434E-2</v>
      </c>
      <c r="C21" s="92">
        <v>4.5449740000000002E-2</v>
      </c>
      <c r="D21" s="92">
        <v>7.0047860000000003E-2</v>
      </c>
      <c r="E21" s="92">
        <v>0.21698190000000001</v>
      </c>
    </row>
    <row r="22" spans="1:5" x14ac:dyDescent="0.4">
      <c r="A22" s="92">
        <v>1989</v>
      </c>
      <c r="B22" s="92">
        <v>4.3573399999999998E-2</v>
      </c>
      <c r="C22" s="92">
        <v>0.1003743</v>
      </c>
      <c r="D22" s="92">
        <v>6.0929759999999999E-2</v>
      </c>
      <c r="E22" s="92">
        <v>7.4276919999999996E-2</v>
      </c>
    </row>
    <row r="23" spans="1:5" x14ac:dyDescent="0.4">
      <c r="A23" s="92">
        <v>1990</v>
      </c>
      <c r="B23" s="92">
        <v>1.4242599999999999E-2</v>
      </c>
      <c r="C23" s="92">
        <v>3.3888599999999998E-2</v>
      </c>
      <c r="D23" s="92">
        <v>1.993166E-2</v>
      </c>
      <c r="E23" s="92">
        <v>1.7943080000000001E-4</v>
      </c>
    </row>
    <row r="24" spans="1:5" x14ac:dyDescent="0.4">
      <c r="A24" s="92">
        <v>1991</v>
      </c>
      <c r="B24" s="92">
        <v>2.663625E-2</v>
      </c>
      <c r="C24" s="92">
        <v>5.1168930000000001E-2</v>
      </c>
      <c r="D24" s="92">
        <v>2.0947279999999999E-2</v>
      </c>
      <c r="E24" s="92">
        <v>1.5537139999999999E-4</v>
      </c>
    </row>
    <row r="25" spans="1:5" x14ac:dyDescent="0.4">
      <c r="A25" s="92">
        <v>1992</v>
      </c>
      <c r="B25" s="92">
        <v>1.201751E-2</v>
      </c>
      <c r="C25" s="92">
        <v>1.3656120000000001E-2</v>
      </c>
      <c r="D25" s="92">
        <v>2.8429980000000001E-2</v>
      </c>
      <c r="E25" s="95">
        <v>4.6890649999999998E-5</v>
      </c>
    </row>
    <row r="26" spans="1:5" x14ac:dyDescent="0.4">
      <c r="A26" s="92">
        <v>1993</v>
      </c>
      <c r="B26" s="92">
        <v>1.4316479999999999E-2</v>
      </c>
      <c r="C26" s="92">
        <v>4.2192960000000002E-2</v>
      </c>
      <c r="D26" s="92">
        <v>2.9826780000000001E-2</v>
      </c>
      <c r="E26" s="92">
        <v>1.055595E-4</v>
      </c>
    </row>
    <row r="27" spans="1:5" x14ac:dyDescent="0.4">
      <c r="A27" s="92">
        <v>1994</v>
      </c>
      <c r="B27" s="92">
        <v>8.2039480000000008E-3</v>
      </c>
      <c r="C27" s="92">
        <v>4.2203579999999997E-2</v>
      </c>
      <c r="D27" s="92">
        <v>3.5881589999999998E-2</v>
      </c>
      <c r="E27" s="92">
        <v>0</v>
      </c>
    </row>
    <row r="28" spans="1:5" x14ac:dyDescent="0.4">
      <c r="A28" s="92">
        <v>1995</v>
      </c>
      <c r="B28" s="92">
        <v>5.6849500000000002E-3</v>
      </c>
      <c r="C28" s="92">
        <v>4.1688620000000003E-2</v>
      </c>
      <c r="D28" s="92">
        <v>3.687352E-2</v>
      </c>
      <c r="E28" s="95">
        <v>7.7167430000000005E-5</v>
      </c>
    </row>
    <row r="29" spans="1:5" x14ac:dyDescent="0.4">
      <c r="A29" s="92">
        <v>1996</v>
      </c>
      <c r="B29" s="92">
        <v>5.6240730000000003E-3</v>
      </c>
      <c r="C29" s="92">
        <v>4.3078239999999997E-2</v>
      </c>
      <c r="D29" s="92">
        <v>1.7473820000000001E-2</v>
      </c>
      <c r="E29" s="92">
        <v>5.0285629999999998E-2</v>
      </c>
    </row>
    <row r="30" spans="1:5" x14ac:dyDescent="0.4">
      <c r="A30" s="92">
        <v>1997</v>
      </c>
      <c r="B30" s="92">
        <v>5.7524430000000003E-3</v>
      </c>
      <c r="C30" s="92">
        <v>2.0347179999999999E-2</v>
      </c>
      <c r="D30" s="92">
        <v>3.5063490000000003E-2</v>
      </c>
      <c r="E30" s="92">
        <v>0.1146821</v>
      </c>
    </row>
    <row r="31" spans="1:5" x14ac:dyDescent="0.4">
      <c r="A31" s="92">
        <v>1998</v>
      </c>
      <c r="B31" s="92">
        <v>8.3322599999999993E-3</v>
      </c>
      <c r="C31" s="92">
        <v>3.9873819999999997E-2</v>
      </c>
      <c r="D31" s="92">
        <v>6.9660449999999999E-2</v>
      </c>
      <c r="E31" s="92">
        <v>7.0155110000000007E-2</v>
      </c>
    </row>
    <row r="32" spans="1:5" x14ac:dyDescent="0.4">
      <c r="A32" s="92">
        <v>1999</v>
      </c>
      <c r="B32" s="92">
        <v>1.356955E-2</v>
      </c>
      <c r="C32" s="92">
        <v>4.6400049999999998E-2</v>
      </c>
      <c r="D32" s="92">
        <v>9.5431849999999999E-2</v>
      </c>
      <c r="E32" s="92">
        <v>0.1641919</v>
      </c>
    </row>
    <row r="33" spans="1:5" x14ac:dyDescent="0.4">
      <c r="A33" s="92">
        <v>2000</v>
      </c>
      <c r="B33" s="92">
        <v>1.171471E-2</v>
      </c>
      <c r="C33" s="92">
        <v>7.9007800000000003E-2</v>
      </c>
      <c r="D33" s="92">
        <v>8.8398989999999997E-2</v>
      </c>
      <c r="E33" s="92">
        <v>9.8544720000000002E-2</v>
      </c>
    </row>
    <row r="34" spans="1:5" x14ac:dyDescent="0.4">
      <c r="A34" s="92">
        <v>2001</v>
      </c>
      <c r="B34" s="92">
        <v>1.8344409999999998E-2</v>
      </c>
      <c r="C34" s="92">
        <v>6.5210249999999997E-2</v>
      </c>
      <c r="D34" s="92">
        <v>8.0995189999999995E-2</v>
      </c>
      <c r="E34" s="92">
        <v>2.6217070000000001E-4</v>
      </c>
    </row>
    <row r="35" spans="1:5" x14ac:dyDescent="0.4">
      <c r="A35" s="92">
        <v>2002</v>
      </c>
      <c r="B35" s="92">
        <v>8.3475860000000006E-3</v>
      </c>
      <c r="C35" s="92">
        <v>7.637505E-2</v>
      </c>
      <c r="D35" s="92">
        <v>5.0256210000000003E-2</v>
      </c>
      <c r="E35" s="92">
        <v>2.1018830000000001E-4</v>
      </c>
    </row>
    <row r="36" spans="1:5" x14ac:dyDescent="0.4">
      <c r="A36" s="92">
        <v>2003</v>
      </c>
      <c r="B36" s="92">
        <v>6.9647700000000003E-3</v>
      </c>
      <c r="C36" s="92">
        <v>4.8445830000000002E-2</v>
      </c>
      <c r="D36" s="92">
        <v>4.1390379999999997E-2</v>
      </c>
      <c r="E36" s="92">
        <v>0</v>
      </c>
    </row>
    <row r="37" spans="1:5" x14ac:dyDescent="0.4">
      <c r="A37" s="92">
        <v>2004</v>
      </c>
      <c r="B37" s="92">
        <v>2.8632269999999999E-3</v>
      </c>
      <c r="C37" s="92">
        <v>1.6162559999999999E-2</v>
      </c>
      <c r="D37" s="92">
        <v>1.5421549999999999E-2</v>
      </c>
      <c r="E37" s="95">
        <v>5.1186719999999997E-5</v>
      </c>
    </row>
    <row r="38" spans="1:5" x14ac:dyDescent="0.4">
      <c r="A38" s="92">
        <v>2005</v>
      </c>
      <c r="B38" s="92">
        <v>9.0368319999999999E-3</v>
      </c>
      <c r="C38" s="92">
        <v>3.8235039999999998E-2</v>
      </c>
      <c r="D38" s="92">
        <v>2.341961E-2</v>
      </c>
      <c r="E38" s="95">
        <v>9.593506E-5</v>
      </c>
    </row>
    <row r="39" spans="1:5" x14ac:dyDescent="0.4">
      <c r="A39" s="92">
        <v>2006</v>
      </c>
      <c r="B39" s="92">
        <v>1.8727000000000001E-2</v>
      </c>
      <c r="C39" s="92">
        <v>5.3098979999999997E-2</v>
      </c>
      <c r="D39" s="92">
        <v>6.0846280000000003E-2</v>
      </c>
      <c r="E39" s="92">
        <v>0.66795059999999995</v>
      </c>
    </row>
    <row r="40" spans="1:5" x14ac:dyDescent="0.4">
      <c r="A40" s="92">
        <v>2007</v>
      </c>
      <c r="B40" s="92">
        <v>1.3590420000000001E-2</v>
      </c>
      <c r="C40" s="92">
        <v>6.138938E-2</v>
      </c>
      <c r="D40" s="92">
        <v>0.1236056</v>
      </c>
      <c r="E40" s="92">
        <v>2.6168220000000002E-4</v>
      </c>
    </row>
    <row r="41" spans="1:5" x14ac:dyDescent="0.4">
      <c r="A41" s="92">
        <v>2008</v>
      </c>
      <c r="B41" s="92">
        <v>1.2562210000000001E-2</v>
      </c>
      <c r="C41" s="92">
        <v>8.0331830000000007E-2</v>
      </c>
      <c r="D41" s="92">
        <v>4.4177189999999998E-2</v>
      </c>
    </row>
    <row r="42" spans="1:5" x14ac:dyDescent="0.4">
      <c r="A42" s="92">
        <v>2009</v>
      </c>
      <c r="B42" s="92">
        <v>1.1457220000000001E-2</v>
      </c>
      <c r="C42" s="92">
        <v>4.2243360000000001E-2</v>
      </c>
    </row>
    <row r="43" spans="1:5" x14ac:dyDescent="0.4">
      <c r="A43" s="92">
        <v>2010</v>
      </c>
      <c r="B43" s="92">
        <v>2.7278990000000002E-3</v>
      </c>
    </row>
    <row r="44" spans="1:5" x14ac:dyDescent="0.4">
      <c r="A44" s="92">
        <v>2011</v>
      </c>
      <c r="B44" s="94"/>
      <c r="C44" s="94"/>
      <c r="D44" s="94"/>
      <c r="E44" s="94"/>
    </row>
    <row r="45" spans="1:5" x14ac:dyDescent="0.4">
      <c r="A45" s="92">
        <v>2012</v>
      </c>
      <c r="B45" s="94"/>
      <c r="C45" s="94"/>
      <c r="D45" s="94"/>
      <c r="E45" s="94"/>
    </row>
    <row r="46" spans="1:5" x14ac:dyDescent="0.4">
      <c r="A46" s="92">
        <v>2013</v>
      </c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>
    <pageSetUpPr fitToPage="1"/>
  </sheetPr>
  <dimension ref="A1:N189"/>
  <sheetViews>
    <sheetView zoomScaleNormal="100" workbookViewId="0"/>
  </sheetViews>
  <sheetFormatPr defaultColWidth="6.71875" defaultRowHeight="12.3" x14ac:dyDescent="0.4"/>
  <cols>
    <col min="1" max="14" width="15.71875" style="87" customWidth="1"/>
    <col min="15" max="16384" width="6.71875" style="87"/>
  </cols>
  <sheetData>
    <row r="1" spans="1:14" x14ac:dyDescent="0.4">
      <c r="A1" s="92" t="s">
        <v>65</v>
      </c>
      <c r="B1" s="87" t="s">
        <v>76</v>
      </c>
      <c r="C1" s="87" t="s">
        <v>78</v>
      </c>
      <c r="D1" s="87" t="s">
        <v>77</v>
      </c>
      <c r="E1" s="87" t="s">
        <v>79</v>
      </c>
      <c r="F1" s="87" t="s">
        <v>80</v>
      </c>
      <c r="G1" s="87" t="s">
        <v>81</v>
      </c>
      <c r="H1" s="87" t="s">
        <v>82</v>
      </c>
      <c r="I1" s="87" t="s">
        <v>83</v>
      </c>
      <c r="J1" s="87" t="s">
        <v>84</v>
      </c>
      <c r="K1" s="87" t="s">
        <v>85</v>
      </c>
      <c r="L1" s="87" t="s">
        <v>86</v>
      </c>
      <c r="M1" s="87" t="s">
        <v>87</v>
      </c>
      <c r="N1" s="87" t="s">
        <v>88</v>
      </c>
    </row>
    <row r="2" spans="1:14" x14ac:dyDescent="0.4">
      <c r="A2" s="87">
        <v>1969</v>
      </c>
      <c r="B2" s="87">
        <v>313346</v>
      </c>
      <c r="C2" s="89">
        <v>0.69835899698900572</v>
      </c>
      <c r="D2" s="87">
        <v>2612172</v>
      </c>
      <c r="E2" s="89">
        <v>0.60039965780392313</v>
      </c>
      <c r="F2" s="87">
        <v>135343</v>
      </c>
      <c r="G2" s="89">
        <v>0.30164100301099428</v>
      </c>
      <c r="H2" s="87">
        <v>1738550</v>
      </c>
      <c r="I2" s="89">
        <v>0.39960034219607687</v>
      </c>
      <c r="J2" s="88">
        <v>448689</v>
      </c>
      <c r="K2" s="87">
        <v>4350722</v>
      </c>
      <c r="L2" s="89">
        <v>8.336382146253662</v>
      </c>
      <c r="M2" s="89">
        <v>12.845511034926076</v>
      </c>
      <c r="N2" s="89">
        <v>9.696520306938659</v>
      </c>
    </row>
    <row r="3" spans="1:14" x14ac:dyDescent="0.4">
      <c r="A3" s="87">
        <v>1970</v>
      </c>
      <c r="B3" s="87">
        <v>111121</v>
      </c>
      <c r="C3" s="89">
        <v>0.41106445944696202</v>
      </c>
      <c r="D3" s="87">
        <v>772305</v>
      </c>
      <c r="E3" s="89">
        <v>0.3013570931617785</v>
      </c>
      <c r="F3" s="87">
        <v>159204</v>
      </c>
      <c r="G3" s="89">
        <v>0.58893554055303798</v>
      </c>
      <c r="H3" s="87">
        <v>1790452</v>
      </c>
      <c r="I3" s="89">
        <v>0.6986429068382215</v>
      </c>
      <c r="J3" s="88">
        <v>270325</v>
      </c>
      <c r="K3" s="87">
        <v>2562757</v>
      </c>
      <c r="L3" s="89">
        <v>6.9501264387469517</v>
      </c>
      <c r="M3" s="89">
        <v>11.246275219215597</v>
      </c>
      <c r="N3" s="89">
        <v>9.4802811430685292</v>
      </c>
    </row>
    <row r="4" spans="1:14" x14ac:dyDescent="0.4">
      <c r="A4" s="87">
        <v>1971</v>
      </c>
      <c r="B4" s="87">
        <v>21730</v>
      </c>
      <c r="C4" s="89">
        <v>5.1829784595129005E-2</v>
      </c>
      <c r="D4" s="87">
        <v>144390</v>
      </c>
      <c r="E4" s="89">
        <v>3.837960912817498E-2</v>
      </c>
      <c r="F4" s="87">
        <v>397527</v>
      </c>
      <c r="G4" s="89">
        <v>0.94817021540487101</v>
      </c>
      <c r="H4" s="87">
        <v>3617764</v>
      </c>
      <c r="I4" s="89">
        <v>0.96162039087182505</v>
      </c>
      <c r="J4" s="88">
        <v>419257</v>
      </c>
      <c r="K4" s="87">
        <v>3762154</v>
      </c>
      <c r="L4" s="89">
        <v>6.644730786930511</v>
      </c>
      <c r="M4" s="89">
        <v>9.1006749227096524</v>
      </c>
      <c r="N4" s="89">
        <v>8.9733838671745492</v>
      </c>
    </row>
    <row r="5" spans="1:14" x14ac:dyDescent="0.4">
      <c r="A5" s="87">
        <v>1972</v>
      </c>
      <c r="B5" s="87">
        <v>35282</v>
      </c>
      <c r="C5" s="89">
        <v>0.12323738268137886</v>
      </c>
      <c r="D5" s="87">
        <v>352834</v>
      </c>
      <c r="E5" s="89">
        <v>0.11716306743731815</v>
      </c>
      <c r="F5" s="87">
        <v>251011</v>
      </c>
      <c r="G5" s="89">
        <v>0.87676261731862115</v>
      </c>
      <c r="H5" s="87">
        <v>2658644</v>
      </c>
      <c r="I5" s="89">
        <v>0.88283693256268181</v>
      </c>
      <c r="J5" s="88">
        <v>286293</v>
      </c>
      <c r="K5" s="87">
        <v>3011478</v>
      </c>
      <c r="L5" s="89">
        <v>10.00039680290233</v>
      </c>
      <c r="M5" s="89">
        <v>10.591742991343009</v>
      </c>
      <c r="N5" s="89">
        <v>10.518867034820969</v>
      </c>
    </row>
    <row r="6" spans="1:14" x14ac:dyDescent="0.4">
      <c r="A6" s="87">
        <v>1973</v>
      </c>
      <c r="B6" s="87">
        <v>0</v>
      </c>
      <c r="C6" s="89">
        <v>0</v>
      </c>
      <c r="D6" s="87">
        <v>0</v>
      </c>
      <c r="E6" s="89">
        <v>0</v>
      </c>
      <c r="F6" s="87">
        <v>277321</v>
      </c>
      <c r="G6" s="89">
        <v>1</v>
      </c>
      <c r="H6" s="87">
        <v>3013869</v>
      </c>
      <c r="I6" s="89">
        <v>1</v>
      </c>
      <c r="J6" s="88">
        <v>277321</v>
      </c>
      <c r="K6" s="87">
        <v>3013869</v>
      </c>
      <c r="L6" s="89"/>
      <c r="M6" s="89">
        <v>10.867799409348732</v>
      </c>
      <c r="N6" s="89">
        <v>10.867799409348732</v>
      </c>
    </row>
    <row r="7" spans="1:14" x14ac:dyDescent="0.4">
      <c r="A7" s="87">
        <v>1974</v>
      </c>
      <c r="B7" s="87">
        <v>142174</v>
      </c>
      <c r="C7" s="89">
        <v>0.30807200929152151</v>
      </c>
      <c r="D7" s="87">
        <v>2008388</v>
      </c>
      <c r="E7" s="89">
        <v>0.37164352577899146</v>
      </c>
      <c r="F7" s="87">
        <v>319322</v>
      </c>
      <c r="G7" s="89">
        <v>0.69192799070847855</v>
      </c>
      <c r="H7" s="87">
        <v>3395683</v>
      </c>
      <c r="I7" s="89">
        <v>0.6283564742210086</v>
      </c>
      <c r="J7" s="88">
        <v>461496</v>
      </c>
      <c r="K7" s="87">
        <v>5404071</v>
      </c>
      <c r="L7" s="89">
        <v>14.126267812680236</v>
      </c>
      <c r="M7" s="89">
        <v>10.634040247774973</v>
      </c>
      <c r="N7" s="89">
        <v>11.709897810598575</v>
      </c>
    </row>
    <row r="8" spans="1:14" x14ac:dyDescent="0.4">
      <c r="A8" s="87">
        <v>1975</v>
      </c>
      <c r="B8" s="87">
        <v>133329</v>
      </c>
      <c r="C8" s="89">
        <v>0.34751954209336938</v>
      </c>
      <c r="D8" s="87">
        <v>1313708</v>
      </c>
      <c r="E8" s="89">
        <v>0.28693510745530931</v>
      </c>
      <c r="F8" s="87">
        <v>250330</v>
      </c>
      <c r="G8" s="89">
        <v>0.65248045790663067</v>
      </c>
      <c r="H8" s="87">
        <v>3264707</v>
      </c>
      <c r="I8" s="89">
        <v>0.71306489254469063</v>
      </c>
      <c r="J8" s="88">
        <v>383659</v>
      </c>
      <c r="K8" s="87">
        <v>4578415</v>
      </c>
      <c r="L8" s="89">
        <v>9.8531302267323682</v>
      </c>
      <c r="M8" s="89">
        <v>13.041613070746614</v>
      </c>
      <c r="N8" s="89">
        <v>11.93355297282222</v>
      </c>
    </row>
    <row r="9" spans="1:14" x14ac:dyDescent="0.4">
      <c r="A9" s="87">
        <v>1976</v>
      </c>
      <c r="B9" s="88">
        <v>0</v>
      </c>
      <c r="C9" s="89">
        <v>0</v>
      </c>
      <c r="D9" s="88">
        <v>0</v>
      </c>
      <c r="E9" s="89">
        <v>0</v>
      </c>
      <c r="F9" s="88">
        <v>490951.49096638645</v>
      </c>
      <c r="G9" s="89">
        <v>1</v>
      </c>
      <c r="H9" s="88">
        <v>2849516</v>
      </c>
      <c r="I9" s="89">
        <v>1</v>
      </c>
      <c r="J9" s="88">
        <v>490951.49096638645</v>
      </c>
      <c r="K9" s="87">
        <v>2849516</v>
      </c>
      <c r="L9" s="89"/>
      <c r="M9" s="89">
        <v>5.8040683294209519</v>
      </c>
      <c r="N9" s="89">
        <v>5.8040683294209519</v>
      </c>
    </row>
    <row r="10" spans="1:14" x14ac:dyDescent="0.4">
      <c r="A10" s="87">
        <v>1977</v>
      </c>
      <c r="B10" s="88">
        <v>123391.45227743271</v>
      </c>
      <c r="C10" s="89">
        <v>0.23641729884166349</v>
      </c>
      <c r="D10" s="88">
        <v>855790</v>
      </c>
      <c r="E10" s="89">
        <v>0.20421131703759843</v>
      </c>
      <c r="F10" s="88">
        <v>398530.81348735827</v>
      </c>
      <c r="G10" s="89">
        <v>0.76358270115833649</v>
      </c>
      <c r="H10" s="88">
        <v>3334918</v>
      </c>
      <c r="I10" s="89">
        <v>0.79578868296240157</v>
      </c>
      <c r="J10" s="88">
        <v>521922.26576479099</v>
      </c>
      <c r="K10" s="87">
        <v>4190708</v>
      </c>
      <c r="L10" s="89">
        <v>6.9355695569239773</v>
      </c>
      <c r="M10" s="89">
        <v>8.3680304938473373</v>
      </c>
      <c r="N10" s="89">
        <v>8.0293719484437176</v>
      </c>
    </row>
    <row r="11" spans="1:14" x14ac:dyDescent="0.4">
      <c r="A11" s="87">
        <v>1978</v>
      </c>
      <c r="B11" s="88">
        <v>55706.425274022658</v>
      </c>
      <c r="C11" s="89">
        <v>0.18512141974228949</v>
      </c>
      <c r="D11" s="88">
        <v>2934150</v>
      </c>
      <c r="E11" s="89">
        <v>0.5525099598292692</v>
      </c>
      <c r="F11" s="88">
        <v>245211.8874289183</v>
      </c>
      <c r="G11" s="89">
        <v>0.81487858025771054</v>
      </c>
      <c r="H11" s="88">
        <v>2376433</v>
      </c>
      <c r="I11" s="89">
        <v>0.4474900401707308</v>
      </c>
      <c r="J11" s="88">
        <v>300918.31270294095</v>
      </c>
      <c r="K11" s="87">
        <v>5310583</v>
      </c>
      <c r="L11" s="89">
        <v>52.67166194145058</v>
      </c>
      <c r="M11" s="89">
        <v>9.6913450033652104</v>
      </c>
      <c r="N11" s="89">
        <v>17.647922295917148</v>
      </c>
    </row>
    <row r="12" spans="1:14" x14ac:dyDescent="0.4">
      <c r="A12" s="87">
        <v>1979</v>
      </c>
      <c r="B12" s="88">
        <v>303508.30231250933</v>
      </c>
      <c r="C12" s="89">
        <v>0.50478016923000546</v>
      </c>
      <c r="D12" s="88">
        <v>2132932</v>
      </c>
      <c r="E12" s="89">
        <v>0.45452263373257873</v>
      </c>
      <c r="F12" s="88">
        <v>297759.97408488282</v>
      </c>
      <c r="G12" s="89">
        <v>0.49521983076999448</v>
      </c>
      <c r="H12" s="88">
        <v>2559754</v>
      </c>
      <c r="I12" s="89">
        <v>0.54547736626742127</v>
      </c>
      <c r="J12" s="88">
        <v>601268.27639739215</v>
      </c>
      <c r="K12" s="87">
        <v>4692686</v>
      </c>
      <c r="L12" s="89">
        <v>7.0275902957139289</v>
      </c>
      <c r="M12" s="89">
        <v>8.5967027901147244</v>
      </c>
      <c r="N12" s="89">
        <v>7.8046459196501745</v>
      </c>
    </row>
    <row r="13" spans="1:14" x14ac:dyDescent="0.4">
      <c r="A13" s="87">
        <v>1980</v>
      </c>
      <c r="B13" s="88">
        <v>531044.14075522404</v>
      </c>
      <c r="C13" s="89">
        <v>0.77760555502408357</v>
      </c>
      <c r="D13" s="88">
        <v>3446757</v>
      </c>
      <c r="E13" s="89">
        <v>0.6832457790690829</v>
      </c>
      <c r="F13" s="88">
        <v>151878.11632507265</v>
      </c>
      <c r="G13" s="89">
        <v>0.22239444497591634</v>
      </c>
      <c r="H13" s="88">
        <v>1597924</v>
      </c>
      <c r="I13" s="89">
        <v>0.31675422093091715</v>
      </c>
      <c r="J13" s="88">
        <v>682922.25708029675</v>
      </c>
      <c r="K13" s="87">
        <v>5044681</v>
      </c>
      <c r="L13" s="89">
        <v>6.4905282545782299</v>
      </c>
      <c r="M13" s="89">
        <v>10.521094405594813</v>
      </c>
      <c r="N13" s="89">
        <v>7.3869037766722769</v>
      </c>
    </row>
    <row r="14" spans="1:14" x14ac:dyDescent="0.4">
      <c r="A14" s="87">
        <v>1981</v>
      </c>
      <c r="B14" s="88">
        <v>383749.89276571939</v>
      </c>
      <c r="C14" s="89">
        <v>0.67625037382215392</v>
      </c>
      <c r="D14" s="88">
        <v>2684941</v>
      </c>
      <c r="E14" s="89">
        <v>0.57291843596018122</v>
      </c>
      <c r="F14" s="88">
        <v>183717.28746927626</v>
      </c>
      <c r="G14" s="89">
        <v>0.32374962617784608</v>
      </c>
      <c r="H14" s="88">
        <v>2001487</v>
      </c>
      <c r="I14" s="89">
        <v>0.42708156403981884</v>
      </c>
      <c r="J14" s="88">
        <v>567467.18023499567</v>
      </c>
      <c r="K14" s="87">
        <v>4686428</v>
      </c>
      <c r="L14" s="89">
        <v>6.9965908801938497</v>
      </c>
      <c r="M14" s="89">
        <v>10.894385757435682</v>
      </c>
      <c r="N14" s="89">
        <v>8.2585005146188148</v>
      </c>
    </row>
    <row r="15" spans="1:14" x14ac:dyDescent="0.4">
      <c r="A15" s="87">
        <v>1982</v>
      </c>
      <c r="B15" s="88">
        <v>371582.69373109768</v>
      </c>
      <c r="C15" s="89">
        <v>0.50801378659777252</v>
      </c>
      <c r="D15" s="88">
        <v>2670921</v>
      </c>
      <c r="E15" s="89">
        <v>0.27331901785621093</v>
      </c>
      <c r="F15" s="88">
        <v>359859.45121467276</v>
      </c>
      <c r="G15" s="89">
        <v>0.49198621340222737</v>
      </c>
      <c r="H15" s="88">
        <v>7101253</v>
      </c>
      <c r="I15" s="89">
        <v>0.72668098214378907</v>
      </c>
      <c r="J15" s="88">
        <v>731442.1449457705</v>
      </c>
      <c r="K15" s="87">
        <v>9772174</v>
      </c>
      <c r="L15" s="89">
        <v>7.1879585488253621</v>
      </c>
      <c r="M15" s="89">
        <v>19.73340696216361</v>
      </c>
      <c r="N15" s="89">
        <v>13.360146209136628</v>
      </c>
    </row>
    <row r="16" spans="1:14" x14ac:dyDescent="0.4">
      <c r="A16" s="87">
        <v>1983</v>
      </c>
      <c r="B16" s="88">
        <v>426646.61348153971</v>
      </c>
      <c r="C16" s="89">
        <v>0.65448444653843152</v>
      </c>
      <c r="D16" s="88">
        <v>3125662</v>
      </c>
      <c r="E16" s="89">
        <v>0.37451637709801577</v>
      </c>
      <c r="F16" s="88">
        <v>225235.3613126266</v>
      </c>
      <c r="G16" s="89">
        <v>0.34551555346156848</v>
      </c>
      <c r="H16" s="88">
        <v>5220200</v>
      </c>
      <c r="I16" s="89">
        <v>0.62548362290198423</v>
      </c>
      <c r="J16" s="88">
        <v>651881.97479416628</v>
      </c>
      <c r="K16" s="87">
        <v>8345862</v>
      </c>
      <c r="L16" s="89">
        <v>7.3261146373431654</v>
      </c>
      <c r="M16" s="89">
        <v>23.176644952984823</v>
      </c>
      <c r="N16" s="89">
        <v>12.802719392011463</v>
      </c>
    </row>
    <row r="17" spans="1:14" x14ac:dyDescent="0.4">
      <c r="A17" s="87">
        <v>1984</v>
      </c>
      <c r="B17" s="88">
        <v>366023.78031430737</v>
      </c>
      <c r="C17" s="89">
        <v>0.58492370001283556</v>
      </c>
      <c r="D17" s="88">
        <v>2957584</v>
      </c>
      <c r="E17" s="89">
        <v>0.36787522424825292</v>
      </c>
      <c r="F17" s="88">
        <v>259739.51207113595</v>
      </c>
      <c r="G17" s="89">
        <v>0.41507629998716439</v>
      </c>
      <c r="H17" s="88">
        <v>5082055</v>
      </c>
      <c r="I17" s="89">
        <v>0.63212477575174708</v>
      </c>
      <c r="J17" s="88">
        <v>625763.29238544335</v>
      </c>
      <c r="K17" s="87">
        <v>8039639</v>
      </c>
      <c r="L17" s="89">
        <v>8.0803055950635247</v>
      </c>
      <c r="M17" s="89">
        <v>19.565968071150284</v>
      </c>
      <c r="N17" s="89">
        <v>12.84773187853903</v>
      </c>
    </row>
    <row r="18" spans="1:14" x14ac:dyDescent="0.4">
      <c r="A18" s="87">
        <v>1985</v>
      </c>
      <c r="B18" s="88">
        <v>218674.08682617455</v>
      </c>
      <c r="C18" s="89">
        <v>0.37434312001913367</v>
      </c>
      <c r="D18" s="88">
        <v>1811599</v>
      </c>
      <c r="E18" s="89">
        <v>0.22833405911405177</v>
      </c>
      <c r="F18" s="88">
        <v>365480.06248742185</v>
      </c>
      <c r="G18" s="89">
        <v>0.62565687998086628</v>
      </c>
      <c r="H18" s="88">
        <v>6122386</v>
      </c>
      <c r="I18" s="89">
        <v>0.7716659408859482</v>
      </c>
      <c r="J18" s="88">
        <v>584154.14931359643</v>
      </c>
      <c r="K18" s="87">
        <v>7933985</v>
      </c>
      <c r="L18" s="89">
        <v>8.2844704020191102</v>
      </c>
      <c r="M18" s="89">
        <v>16.751627868102119</v>
      </c>
      <c r="N18" s="89">
        <v>13.582005724555303</v>
      </c>
    </row>
    <row r="19" spans="1:14" x14ac:dyDescent="0.4">
      <c r="A19" s="87">
        <v>1986</v>
      </c>
      <c r="B19" s="88">
        <v>244782.51989344135</v>
      </c>
      <c r="C19" s="89">
        <v>0.39692622783531084</v>
      </c>
      <c r="D19" s="88">
        <v>1922634</v>
      </c>
      <c r="E19" s="89">
        <v>0.28133411998967511</v>
      </c>
      <c r="F19" s="88">
        <v>371912.7315853911</v>
      </c>
      <c r="G19" s="89">
        <v>0.60307377216468916</v>
      </c>
      <c r="H19" s="88">
        <v>4911354</v>
      </c>
      <c r="I19" s="89">
        <v>0.71866588001032483</v>
      </c>
      <c r="J19" s="88">
        <v>616695.25147883245</v>
      </c>
      <c r="K19" s="87">
        <v>6833988</v>
      </c>
      <c r="L19" s="89">
        <v>7.8544579116064348</v>
      </c>
      <c r="M19" s="89">
        <v>13.20566246566462</v>
      </c>
      <c r="N19" s="89">
        <v>11.081629027647168</v>
      </c>
    </row>
    <row r="20" spans="1:14" x14ac:dyDescent="0.4">
      <c r="A20" s="87">
        <v>1987</v>
      </c>
      <c r="B20" s="88">
        <v>200623.8125540888</v>
      </c>
      <c r="C20" s="89">
        <v>0.37361638039376749</v>
      </c>
      <c r="D20" s="88">
        <v>1775727</v>
      </c>
      <c r="E20" s="89">
        <v>0.32519303979905256</v>
      </c>
      <c r="F20" s="88">
        <v>336354.28338122397</v>
      </c>
      <c r="G20" s="89">
        <v>0.62638361960623246</v>
      </c>
      <c r="H20" s="88">
        <v>3684805</v>
      </c>
      <c r="I20" s="89">
        <v>0.67480696020094744</v>
      </c>
      <c r="J20" s="88">
        <v>536978.0959353128</v>
      </c>
      <c r="K20" s="87">
        <v>5460532</v>
      </c>
      <c r="L20" s="89">
        <v>8.8510280878111534</v>
      </c>
      <c r="M20" s="89">
        <v>10.955130295824542</v>
      </c>
      <c r="N20" s="89">
        <v>10.169003244888046</v>
      </c>
    </row>
    <row r="21" spans="1:14" x14ac:dyDescent="0.4">
      <c r="A21" s="87">
        <v>1988</v>
      </c>
      <c r="B21" s="88">
        <v>220172.96617203639</v>
      </c>
      <c r="C21" s="89">
        <v>0.4076607903508731</v>
      </c>
      <c r="D21" s="88">
        <v>1854829</v>
      </c>
      <c r="E21" s="89">
        <v>0.28167863139249244</v>
      </c>
      <c r="F21" s="88">
        <v>319915.68444980489</v>
      </c>
      <c r="G21" s="89">
        <v>0.5923392096491269</v>
      </c>
      <c r="H21" s="88">
        <v>4730083</v>
      </c>
      <c r="I21" s="89">
        <v>0.71832136860750762</v>
      </c>
      <c r="J21" s="88">
        <v>540088.65062184131</v>
      </c>
      <c r="K21" s="87">
        <v>6584912</v>
      </c>
      <c r="L21" s="89">
        <v>8.4244175488406405</v>
      </c>
      <c r="M21" s="89">
        <v>14.785405123649557</v>
      </c>
      <c r="N21" s="89">
        <v>12.192279901490869</v>
      </c>
    </row>
    <row r="22" spans="1:14" x14ac:dyDescent="0.4">
      <c r="A22" s="87">
        <v>1989</v>
      </c>
      <c r="B22" s="88">
        <v>187744.11360093826</v>
      </c>
      <c r="C22" s="89">
        <v>0.36903555834511842</v>
      </c>
      <c r="D22" s="88">
        <v>1645914</v>
      </c>
      <c r="E22" s="89">
        <v>0.26805028664639191</v>
      </c>
      <c r="F22" s="88">
        <v>320998.49766082474</v>
      </c>
      <c r="G22" s="89">
        <v>0.63096444165488152</v>
      </c>
      <c r="H22" s="88">
        <v>4494404</v>
      </c>
      <c r="I22" s="89">
        <v>0.73194971335360803</v>
      </c>
      <c r="J22" s="88">
        <v>508742.61126176303</v>
      </c>
      <c r="K22" s="87">
        <v>6140318</v>
      </c>
      <c r="L22" s="89">
        <v>8.7667941669718186</v>
      </c>
      <c r="M22" s="89">
        <v>14.001324095756058</v>
      </c>
      <c r="N22" s="89">
        <v>12.069596420812932</v>
      </c>
    </row>
    <row r="23" spans="1:14" x14ac:dyDescent="0.4">
      <c r="A23" s="87">
        <v>1990</v>
      </c>
      <c r="B23" s="88">
        <v>197497.05782392327</v>
      </c>
      <c r="C23" s="89">
        <v>0.33846557024849261</v>
      </c>
      <c r="D23" s="88">
        <v>1780897</v>
      </c>
      <c r="E23" s="89">
        <v>0.26683054995443689</v>
      </c>
      <c r="F23" s="88">
        <v>386010.02586239105</v>
      </c>
      <c r="G23" s="89">
        <v>0.66153442975150745</v>
      </c>
      <c r="H23" s="88">
        <v>4893365</v>
      </c>
      <c r="I23" s="89">
        <v>0.73316945004556311</v>
      </c>
      <c r="J23" s="88">
        <v>583507.08368631429</v>
      </c>
      <c r="K23" s="87">
        <v>6674262</v>
      </c>
      <c r="L23" s="89">
        <v>9.0173343320777093</v>
      </c>
      <c r="M23" s="89">
        <v>12.676782135561522</v>
      </c>
      <c r="N23" s="89">
        <v>11.438185047960781</v>
      </c>
    </row>
    <row r="24" spans="1:14" x14ac:dyDescent="0.4">
      <c r="A24" s="87">
        <v>1991</v>
      </c>
      <c r="B24" s="88">
        <v>188505.8846967626</v>
      </c>
      <c r="C24" s="89">
        <v>0.3320892663352451</v>
      </c>
      <c r="D24" s="88">
        <v>1664817</v>
      </c>
      <c r="E24" s="89">
        <v>0.25075826941809104</v>
      </c>
      <c r="F24" s="88">
        <v>379130.30173289857</v>
      </c>
      <c r="G24" s="89">
        <v>0.66791073366475484</v>
      </c>
      <c r="H24" s="88">
        <v>4974314</v>
      </c>
      <c r="I24" s="89">
        <v>0.74924173058190902</v>
      </c>
      <c r="J24" s="88">
        <v>567636.18642966123</v>
      </c>
      <c r="K24" s="87">
        <v>6639131</v>
      </c>
      <c r="L24" s="89">
        <v>8.8316447132570151</v>
      </c>
      <c r="M24" s="89">
        <v>13.120328228220751</v>
      </c>
      <c r="N24" s="89">
        <v>11.696102466192382</v>
      </c>
    </row>
    <row r="25" spans="1:14" x14ac:dyDescent="0.4">
      <c r="A25" s="87">
        <v>1992</v>
      </c>
      <c r="B25" s="88">
        <v>167812.68037718278</v>
      </c>
      <c r="C25" s="89">
        <v>0.31945401401584667</v>
      </c>
      <c r="D25" s="88">
        <v>1428728</v>
      </c>
      <c r="E25" s="89">
        <v>0.24100198995223407</v>
      </c>
      <c r="F25" s="88">
        <v>357498.23454172746</v>
      </c>
      <c r="G25" s="89">
        <v>0.68054598598415339</v>
      </c>
      <c r="H25" s="88">
        <v>4499555</v>
      </c>
      <c r="I25" s="89">
        <v>0.7589980100477659</v>
      </c>
      <c r="J25" s="88">
        <v>525310.91491891025</v>
      </c>
      <c r="K25" s="87">
        <v>5928283</v>
      </c>
      <c r="L25" s="89">
        <v>8.5138262304656074</v>
      </c>
      <c r="M25" s="89">
        <v>12.586229987311471</v>
      </c>
      <c r="N25" s="89">
        <v>11.285284260493846</v>
      </c>
    </row>
    <row r="26" spans="1:14" x14ac:dyDescent="0.4">
      <c r="A26" s="87">
        <v>1993</v>
      </c>
      <c r="B26" s="88">
        <v>119058.94169046142</v>
      </c>
      <c r="C26" s="89">
        <v>0.19618415664869576</v>
      </c>
      <c r="D26" s="88">
        <v>1483956</v>
      </c>
      <c r="E26" s="89">
        <v>0.20536159104043364</v>
      </c>
      <c r="F26" s="88">
        <v>487814.43546842207</v>
      </c>
      <c r="G26" s="89">
        <v>0.80381584335130429</v>
      </c>
      <c r="H26" s="88">
        <v>5742108</v>
      </c>
      <c r="I26" s="89">
        <v>0.79463840895956639</v>
      </c>
      <c r="J26" s="88">
        <v>606873.37715888349</v>
      </c>
      <c r="K26" s="87">
        <v>7226064</v>
      </c>
      <c r="L26" s="89">
        <v>12.464044942194285</v>
      </c>
      <c r="M26" s="89">
        <v>11.771090772428989</v>
      </c>
      <c r="N26" s="89">
        <v>11.907037401820592</v>
      </c>
    </row>
    <row r="27" spans="1:14" x14ac:dyDescent="0.4">
      <c r="A27" s="87">
        <v>1994</v>
      </c>
      <c r="B27" s="88">
        <v>132424.14639042609</v>
      </c>
      <c r="C27" s="89">
        <v>0.22460421351703425</v>
      </c>
      <c r="D27" s="88">
        <v>1321817</v>
      </c>
      <c r="E27" s="89">
        <v>0.22069077092682754</v>
      </c>
      <c r="F27" s="88">
        <v>457164.73227227497</v>
      </c>
      <c r="G27" s="89">
        <v>0.77539578648296581</v>
      </c>
      <c r="H27" s="88">
        <v>4667636</v>
      </c>
      <c r="I27" s="89">
        <v>0.77930922907317246</v>
      </c>
      <c r="J27" s="88">
        <v>589588.878662701</v>
      </c>
      <c r="K27" s="87">
        <v>5989453</v>
      </c>
      <c r="L27" s="89">
        <v>9.98169167806366</v>
      </c>
      <c r="M27" s="89">
        <v>10.209965184322403</v>
      </c>
      <c r="N27" s="89">
        <v>10.158693992982384</v>
      </c>
    </row>
    <row r="28" spans="1:14" x14ac:dyDescent="0.4">
      <c r="A28" s="87">
        <v>1995</v>
      </c>
      <c r="B28" s="88">
        <v>123499.40988156713</v>
      </c>
      <c r="C28" s="89">
        <v>0.22124730658530578</v>
      </c>
      <c r="D28" s="88">
        <v>1131312</v>
      </c>
      <c r="E28" s="89">
        <v>0.16614941039834902</v>
      </c>
      <c r="F28" s="88">
        <v>434696.80858380778</v>
      </c>
      <c r="G28" s="89">
        <v>0.77875269341469422</v>
      </c>
      <c r="H28" s="88">
        <v>5677692</v>
      </c>
      <c r="I28" s="89">
        <v>0.83385058960165104</v>
      </c>
      <c r="J28" s="88">
        <v>558196.2184653749</v>
      </c>
      <c r="K28" s="87">
        <v>6809004</v>
      </c>
      <c r="L28" s="89">
        <v>9.1604648239606981</v>
      </c>
      <c r="M28" s="89">
        <v>13.061269114206906</v>
      </c>
      <c r="N28" s="89">
        <v>12.198226671473527</v>
      </c>
    </row>
    <row r="29" spans="1:14" x14ac:dyDescent="0.4">
      <c r="A29" s="87">
        <v>1996</v>
      </c>
      <c r="B29" s="88">
        <v>182183.88349752864</v>
      </c>
      <c r="C29" s="89">
        <v>0.31202690810368672</v>
      </c>
      <c r="D29" s="88">
        <v>1661676</v>
      </c>
      <c r="E29" s="89">
        <v>0.2297962518482706</v>
      </c>
      <c r="F29" s="88">
        <v>401688.4645789034</v>
      </c>
      <c r="G29" s="89">
        <v>0.68797309189631328</v>
      </c>
      <c r="H29" s="88">
        <v>5569408</v>
      </c>
      <c r="I29" s="89">
        <v>0.77020374815172943</v>
      </c>
      <c r="J29" s="88">
        <v>583872.34807643201</v>
      </c>
      <c r="K29" s="87">
        <v>7231084</v>
      </c>
      <c r="L29" s="89">
        <v>9.1208726485542329</v>
      </c>
      <c r="M29" s="89">
        <v>13.864993623450207</v>
      </c>
      <c r="N29" s="89">
        <v>12.38470022398357</v>
      </c>
    </row>
    <row r="30" spans="1:14" x14ac:dyDescent="0.4">
      <c r="A30" s="87">
        <v>1997</v>
      </c>
      <c r="B30" s="88">
        <v>162518.16039293131</v>
      </c>
      <c r="C30" s="89">
        <v>0.28738869781942949</v>
      </c>
      <c r="D30" s="88">
        <v>1664797</v>
      </c>
      <c r="E30" s="89">
        <v>0.29258737478281743</v>
      </c>
      <c r="F30" s="88">
        <v>402981.3238458116</v>
      </c>
      <c r="G30" s="89">
        <v>0.71261130218057056</v>
      </c>
      <c r="H30" s="88">
        <v>4025117</v>
      </c>
      <c r="I30" s="89">
        <v>0.70741262521718251</v>
      </c>
      <c r="J30" s="88">
        <v>565499.48423874285</v>
      </c>
      <c r="K30" s="87">
        <v>5689914</v>
      </c>
      <c r="L30" s="89">
        <v>10.243759811056844</v>
      </c>
      <c r="M30" s="89">
        <v>9.9883462627664787</v>
      </c>
      <c r="N30" s="89">
        <v>10.061749229815087</v>
      </c>
    </row>
    <row r="31" spans="1:14" x14ac:dyDescent="0.4">
      <c r="A31" s="87">
        <v>1998</v>
      </c>
      <c r="B31" s="88">
        <v>207811.76566624444</v>
      </c>
      <c r="C31" s="89">
        <v>0.3220400981447189</v>
      </c>
      <c r="D31" s="88">
        <v>1744252</v>
      </c>
      <c r="E31" s="89">
        <v>0.28577073881379023</v>
      </c>
      <c r="F31" s="88">
        <v>437486.03067481134</v>
      </c>
      <c r="G31" s="89">
        <v>0.6779599018552811</v>
      </c>
      <c r="H31" s="88">
        <v>4359424</v>
      </c>
      <c r="I31" s="89">
        <v>0.71422926118620977</v>
      </c>
      <c r="J31" s="88">
        <v>645297.79634105577</v>
      </c>
      <c r="K31" s="87">
        <v>6103676</v>
      </c>
      <c r="L31" s="89">
        <v>8.3934227420085126</v>
      </c>
      <c r="M31" s="89">
        <v>9.9647158865294436</v>
      </c>
      <c r="N31" s="89">
        <v>9.4586964880537998</v>
      </c>
    </row>
    <row r="32" spans="1:14" x14ac:dyDescent="0.4">
      <c r="A32" s="87">
        <v>1999</v>
      </c>
      <c r="B32" s="88">
        <v>165985.95223095955</v>
      </c>
      <c r="C32" s="89">
        <v>0.2810554713443586</v>
      </c>
      <c r="D32" s="88">
        <v>1867443</v>
      </c>
      <c r="E32" s="89">
        <v>0.30616796026236648</v>
      </c>
      <c r="F32" s="88">
        <v>424594.80194189894</v>
      </c>
      <c r="G32" s="89">
        <v>0.71894452865564129</v>
      </c>
      <c r="H32" s="88">
        <v>4231964</v>
      </c>
      <c r="I32" s="89">
        <v>0.69383203973763352</v>
      </c>
      <c r="J32" s="88">
        <v>590580.75417285855</v>
      </c>
      <c r="K32" s="87">
        <v>6099407</v>
      </c>
      <c r="L32" s="89">
        <v>11.250608710558616</v>
      </c>
      <c r="M32" s="89">
        <v>9.9670650244538255</v>
      </c>
      <c r="N32" s="89">
        <v>10.327812000143082</v>
      </c>
    </row>
    <row r="33" spans="1:14" x14ac:dyDescent="0.4">
      <c r="A33" s="87">
        <v>2000</v>
      </c>
      <c r="B33" s="88">
        <v>151876.42884585584</v>
      </c>
      <c r="C33" s="89">
        <v>0.26211650175904533</v>
      </c>
      <c r="D33" s="88">
        <v>1652668</v>
      </c>
      <c r="E33" s="89">
        <v>0.28022250711675861</v>
      </c>
      <c r="F33" s="88">
        <v>427546.94902857736</v>
      </c>
      <c r="G33" s="89">
        <v>0.73788349824095478</v>
      </c>
      <c r="H33" s="88">
        <v>4245031</v>
      </c>
      <c r="I33" s="89">
        <v>0.71977749288324144</v>
      </c>
      <c r="J33" s="88">
        <v>579423.37787443318</v>
      </c>
      <c r="K33" s="87">
        <v>5897699</v>
      </c>
      <c r="L33" s="89">
        <v>10.881662233955637</v>
      </c>
      <c r="M33" s="89">
        <v>9.928806671746969</v>
      </c>
      <c r="N33" s="89">
        <v>10.178565838394753</v>
      </c>
    </row>
    <row r="34" spans="1:14" x14ac:dyDescent="0.4">
      <c r="A34" s="87">
        <v>2001</v>
      </c>
      <c r="B34" s="88">
        <v>164334.26120367218</v>
      </c>
      <c r="C34" s="89">
        <v>0.27889159561951438</v>
      </c>
      <c r="D34" s="88">
        <v>1649990</v>
      </c>
      <c r="E34" s="89">
        <v>0.28023760896426098</v>
      </c>
      <c r="F34" s="88">
        <v>424906.3748887463</v>
      </c>
      <c r="G34" s="89">
        <v>0.72110840438048573</v>
      </c>
      <c r="H34" s="88">
        <v>4237835</v>
      </c>
      <c r="I34" s="89">
        <v>0.71976239103573902</v>
      </c>
      <c r="J34" s="88">
        <v>589240.63609241846</v>
      </c>
      <c r="K34" s="87">
        <v>5887825</v>
      </c>
      <c r="L34" s="89">
        <v>10.040450408299456</v>
      </c>
      <c r="M34" s="89">
        <v>9.9735735927934641</v>
      </c>
      <c r="N34" s="89">
        <v>9.9922249745798837</v>
      </c>
    </row>
    <row r="35" spans="1:14" x14ac:dyDescent="0.4">
      <c r="A35" s="87">
        <v>2002</v>
      </c>
      <c r="B35" s="88">
        <v>141416.53742965087</v>
      </c>
      <c r="C35" s="89">
        <v>0.24228471214683098</v>
      </c>
      <c r="D35" s="88">
        <v>1291217</v>
      </c>
      <c r="E35" s="89">
        <v>0.22367803121577076</v>
      </c>
      <c r="F35" s="88">
        <v>442262.62324289163</v>
      </c>
      <c r="G35" s="89">
        <v>0.757715287853169</v>
      </c>
      <c r="H35" s="88">
        <v>4481442</v>
      </c>
      <c r="I35" s="89">
        <v>0.77632196878422921</v>
      </c>
      <c r="J35" s="88">
        <v>583679.16067254252</v>
      </c>
      <c r="K35" s="87">
        <v>5772659</v>
      </c>
      <c r="L35" s="89">
        <v>9.1305940837529658</v>
      </c>
      <c r="M35" s="89">
        <v>10.132988329739051</v>
      </c>
      <c r="N35" s="89">
        <v>9.8901235283926727</v>
      </c>
    </row>
    <row r="36" spans="1:14" x14ac:dyDescent="0.4">
      <c r="A36" s="87">
        <v>2003</v>
      </c>
      <c r="B36" s="88">
        <v>143998.92393283409</v>
      </c>
      <c r="C36" s="89">
        <v>0.25424554763592994</v>
      </c>
      <c r="D36" s="88">
        <v>1307194</v>
      </c>
      <c r="E36" s="89">
        <v>0.22364571563877902</v>
      </c>
      <c r="F36" s="88">
        <v>422378.44342635811</v>
      </c>
      <c r="G36" s="89">
        <v>0.74575445236407001</v>
      </c>
      <c r="H36" s="88">
        <v>4537738</v>
      </c>
      <c r="I36" s="89">
        <v>0.776354284361221</v>
      </c>
      <c r="J36" s="88">
        <v>566377.36735919223</v>
      </c>
      <c r="K36" s="87">
        <v>5844932</v>
      </c>
      <c r="L36" s="89">
        <v>9.0778039467136509</v>
      </c>
      <c r="M36" s="89">
        <v>10.743299215721356</v>
      </c>
      <c r="N36" s="89">
        <v>10.319854458967441</v>
      </c>
    </row>
    <row r="37" spans="1:14" x14ac:dyDescent="0.4">
      <c r="A37" s="87">
        <v>2004</v>
      </c>
      <c r="B37" s="88">
        <v>120974.41406781931</v>
      </c>
      <c r="C37" s="89">
        <v>0.21554310317473865</v>
      </c>
      <c r="D37" s="88">
        <v>1113835</v>
      </c>
      <c r="E37" s="89">
        <v>0.19423195602941534</v>
      </c>
      <c r="F37" s="88">
        <v>440279.51744743105</v>
      </c>
      <c r="G37" s="89">
        <v>0.78445689682526132</v>
      </c>
      <c r="H37" s="88">
        <v>4620726</v>
      </c>
      <c r="I37" s="89">
        <v>0.80576804397058466</v>
      </c>
      <c r="J37" s="88">
        <v>561253.93151525036</v>
      </c>
      <c r="K37" s="87">
        <v>5734561</v>
      </c>
      <c r="L37" s="89">
        <v>9.2071948319218517</v>
      </c>
      <c r="M37" s="89">
        <v>10.494982884484765</v>
      </c>
      <c r="N37" s="89">
        <v>10.217409051404001</v>
      </c>
    </row>
    <row r="38" spans="1:14" x14ac:dyDescent="0.4">
      <c r="A38" s="87">
        <v>2005</v>
      </c>
      <c r="B38" s="88">
        <v>127757.94331458441</v>
      </c>
      <c r="C38" s="89">
        <v>0.23840513638249075</v>
      </c>
      <c r="D38" s="88">
        <v>1290691</v>
      </c>
      <c r="E38" s="89">
        <v>0.21900680814398113</v>
      </c>
      <c r="F38" s="88">
        <v>408127.92413423187</v>
      </c>
      <c r="G38" s="89">
        <v>0.76159486361750917</v>
      </c>
      <c r="H38" s="88">
        <v>4602692</v>
      </c>
      <c r="I38" s="89">
        <v>0.7809931918560189</v>
      </c>
      <c r="J38" s="88">
        <v>535885.86744881631</v>
      </c>
      <c r="K38" s="87">
        <v>5893383</v>
      </c>
      <c r="L38" s="89">
        <v>10.10262819292473</v>
      </c>
      <c r="M38" s="89">
        <v>11.277571878385343</v>
      </c>
      <c r="N38" s="89">
        <v>10.997459268811358</v>
      </c>
    </row>
    <row r="39" spans="1:14" x14ac:dyDescent="0.4">
      <c r="A39" s="87">
        <v>2006</v>
      </c>
      <c r="B39" s="88">
        <v>159644.99259879504</v>
      </c>
      <c r="C39" s="89">
        <v>0.27703805695678779</v>
      </c>
      <c r="D39" s="88">
        <v>1389216</v>
      </c>
      <c r="E39" s="89">
        <v>0.23093683438319282</v>
      </c>
      <c r="F39" s="88">
        <v>416611.54902030953</v>
      </c>
      <c r="G39" s="89">
        <v>0.72296194304321226</v>
      </c>
      <c r="H39" s="88">
        <v>4626351</v>
      </c>
      <c r="I39" s="89">
        <v>0.76906316561680721</v>
      </c>
      <c r="J39" s="88">
        <v>576256.54161910457</v>
      </c>
      <c r="K39" s="87">
        <v>6015567</v>
      </c>
      <c r="L39" s="89">
        <v>8.7019077603720927</v>
      </c>
      <c r="M39" s="89">
        <v>11.104711357328378</v>
      </c>
      <c r="N39" s="89">
        <v>10.439043317578829</v>
      </c>
    </row>
    <row r="40" spans="1:14" x14ac:dyDescent="0.4">
      <c r="A40" s="87">
        <v>2007</v>
      </c>
      <c r="B40" s="88"/>
      <c r="C40" s="89"/>
      <c r="D40" s="88"/>
      <c r="E40" s="89"/>
      <c r="F40" s="88"/>
      <c r="G40" s="89"/>
      <c r="H40" s="88"/>
      <c r="I40" s="89"/>
      <c r="J40" s="88"/>
      <c r="L40" s="89"/>
      <c r="M40" s="89"/>
      <c r="N40" s="89"/>
    </row>
    <row r="41" spans="1:14" x14ac:dyDescent="0.4">
      <c r="A41" s="87">
        <v>2008</v>
      </c>
      <c r="B41" s="88"/>
      <c r="C41" s="89"/>
      <c r="E41" s="89"/>
      <c r="F41" s="88"/>
      <c r="G41" s="89"/>
      <c r="I41" s="89"/>
      <c r="J41" s="88"/>
      <c r="L41" s="89"/>
      <c r="M41" s="89"/>
      <c r="N41" s="89"/>
    </row>
    <row r="42" spans="1:14" x14ac:dyDescent="0.4">
      <c r="A42" s="87">
        <v>2009</v>
      </c>
    </row>
    <row r="43" spans="1:14" x14ac:dyDescent="0.4">
      <c r="A43" s="87">
        <v>2010</v>
      </c>
    </row>
    <row r="44" spans="1:14" x14ac:dyDescent="0.4">
      <c r="A44" s="87">
        <v>2011</v>
      </c>
    </row>
    <row r="45" spans="1:14" x14ac:dyDescent="0.4">
      <c r="A45" s="87">
        <v>2012</v>
      </c>
    </row>
    <row r="46" spans="1:14" x14ac:dyDescent="0.4">
      <c r="A46" s="87">
        <v>2013</v>
      </c>
    </row>
    <row r="47" spans="1:14" x14ac:dyDescent="0.4">
      <c r="C47" s="93"/>
      <c r="E47" s="93"/>
      <c r="G47" s="93"/>
      <c r="I47" s="93"/>
      <c r="L47" s="96"/>
      <c r="M47" s="96"/>
      <c r="N47" s="96"/>
    </row>
    <row r="48" spans="1:14" x14ac:dyDescent="0.4">
      <c r="C48" s="93"/>
      <c r="E48" s="93"/>
      <c r="G48" s="93"/>
      <c r="I48" s="93"/>
      <c r="L48" s="96"/>
      <c r="M48" s="96"/>
      <c r="N48" s="96"/>
    </row>
    <row r="49" spans="3:14" x14ac:dyDescent="0.4">
      <c r="C49" s="93"/>
      <c r="E49" s="93"/>
      <c r="G49" s="93"/>
      <c r="I49" s="93"/>
      <c r="L49" s="96"/>
      <c r="M49" s="96"/>
      <c r="N49" s="96"/>
    </row>
    <row r="50" spans="3:14" x14ac:dyDescent="0.4">
      <c r="C50" s="93"/>
      <c r="E50" s="93"/>
      <c r="G50" s="93"/>
      <c r="I50" s="93"/>
      <c r="L50" s="96"/>
      <c r="M50" s="96"/>
      <c r="N50" s="96"/>
    </row>
    <row r="51" spans="3:14" x14ac:dyDescent="0.4">
      <c r="C51" s="93"/>
      <c r="E51" s="93"/>
      <c r="G51" s="93"/>
      <c r="I51" s="93"/>
      <c r="L51" s="96"/>
      <c r="M51" s="96"/>
      <c r="N51" s="96"/>
    </row>
    <row r="53" spans="3:14" x14ac:dyDescent="0.4">
      <c r="C53" s="93"/>
      <c r="E53" s="93"/>
      <c r="G53" s="93"/>
      <c r="I53" s="93"/>
      <c r="L53" s="96"/>
      <c r="M53" s="96"/>
      <c r="N53" s="96"/>
    </row>
    <row r="54" spans="3:14" x14ac:dyDescent="0.4">
      <c r="C54" s="93"/>
      <c r="E54" s="93"/>
      <c r="G54" s="93"/>
      <c r="I54" s="93"/>
      <c r="L54" s="96"/>
      <c r="M54" s="96"/>
      <c r="N54" s="96"/>
    </row>
    <row r="55" spans="3:14" x14ac:dyDescent="0.4">
      <c r="C55" s="93"/>
      <c r="E55" s="93"/>
      <c r="G55" s="93"/>
      <c r="I55" s="93"/>
      <c r="L55" s="96"/>
      <c r="M55" s="96"/>
      <c r="N55" s="96"/>
    </row>
    <row r="56" spans="3:14" x14ac:dyDescent="0.4">
      <c r="C56" s="93"/>
      <c r="E56" s="93"/>
      <c r="G56" s="93"/>
      <c r="I56" s="93"/>
      <c r="L56" s="96"/>
      <c r="M56" s="96"/>
      <c r="N56" s="96"/>
    </row>
    <row r="57" spans="3:14" x14ac:dyDescent="0.4">
      <c r="C57" s="93"/>
      <c r="E57" s="93"/>
      <c r="G57" s="93"/>
      <c r="I57" s="93"/>
      <c r="L57" s="96"/>
      <c r="M57" s="96"/>
      <c r="N57" s="96"/>
    </row>
    <row r="58" spans="3:14" x14ac:dyDescent="0.4">
      <c r="C58" s="93"/>
      <c r="E58" s="93"/>
      <c r="G58" s="93"/>
      <c r="I58" s="93"/>
      <c r="L58" s="96"/>
      <c r="M58" s="96"/>
      <c r="N58" s="96"/>
    </row>
    <row r="60" spans="3:14" x14ac:dyDescent="0.4">
      <c r="C60" s="93"/>
      <c r="E60" s="93"/>
      <c r="G60" s="93"/>
      <c r="I60" s="93"/>
      <c r="L60" s="96"/>
      <c r="M60" s="96"/>
      <c r="N60" s="96"/>
    </row>
    <row r="61" spans="3:14" x14ac:dyDescent="0.4">
      <c r="C61" s="93"/>
      <c r="E61" s="93"/>
      <c r="G61" s="93"/>
      <c r="I61" s="93"/>
      <c r="L61" s="96"/>
      <c r="M61" s="96"/>
      <c r="N61" s="96"/>
    </row>
    <row r="62" spans="3:14" x14ac:dyDescent="0.4">
      <c r="C62" s="93"/>
      <c r="E62" s="93"/>
      <c r="G62" s="93"/>
      <c r="I62" s="93"/>
      <c r="L62" s="96"/>
      <c r="M62" s="96"/>
      <c r="N62" s="96"/>
    </row>
    <row r="63" spans="3:14" x14ac:dyDescent="0.4">
      <c r="C63" s="93"/>
      <c r="E63" s="93"/>
      <c r="G63" s="93"/>
      <c r="I63" s="93"/>
      <c r="L63" s="96"/>
      <c r="M63" s="96"/>
      <c r="N63" s="96"/>
    </row>
    <row r="64" spans="3:14" x14ac:dyDescent="0.4">
      <c r="C64" s="93"/>
      <c r="E64" s="93"/>
      <c r="G64" s="93"/>
      <c r="I64" s="93"/>
      <c r="L64" s="96"/>
      <c r="M64" s="96"/>
      <c r="N64" s="96"/>
    </row>
    <row r="65" spans="3:14" x14ac:dyDescent="0.4">
      <c r="C65" s="93"/>
      <c r="E65" s="93"/>
      <c r="G65" s="93"/>
      <c r="I65" s="93"/>
      <c r="L65" s="96"/>
      <c r="M65" s="96"/>
      <c r="N65" s="96"/>
    </row>
    <row r="66" spans="3:14" x14ac:dyDescent="0.4">
      <c r="C66" s="93"/>
      <c r="E66" s="93"/>
      <c r="G66" s="93"/>
      <c r="I66" s="93"/>
      <c r="L66" s="96"/>
      <c r="M66" s="96"/>
      <c r="N66" s="96"/>
    </row>
    <row r="87" spans="3:14" x14ac:dyDescent="0.4">
      <c r="C87" s="93"/>
      <c r="E87" s="93"/>
      <c r="G87" s="93"/>
      <c r="I87" s="93"/>
      <c r="L87" s="96"/>
      <c r="M87" s="96"/>
      <c r="N87" s="96"/>
    </row>
    <row r="88" spans="3:14" x14ac:dyDescent="0.4">
      <c r="C88" s="93"/>
      <c r="E88" s="93"/>
      <c r="G88" s="93"/>
      <c r="I88" s="93"/>
      <c r="L88" s="96"/>
      <c r="M88" s="96"/>
      <c r="N88" s="96"/>
    </row>
    <row r="89" spans="3:14" x14ac:dyDescent="0.4">
      <c r="C89" s="93"/>
      <c r="E89" s="93"/>
      <c r="G89" s="93"/>
      <c r="I89" s="93"/>
      <c r="L89" s="96"/>
      <c r="M89" s="96"/>
      <c r="N89" s="96"/>
    </row>
    <row r="90" spans="3:14" x14ac:dyDescent="0.4">
      <c r="C90" s="93"/>
      <c r="E90" s="93"/>
      <c r="G90" s="93"/>
      <c r="I90" s="93"/>
      <c r="L90" s="96"/>
      <c r="M90" s="96"/>
      <c r="N90" s="96"/>
    </row>
    <row r="91" spans="3:14" x14ac:dyDescent="0.4">
      <c r="C91" s="93"/>
      <c r="E91" s="93"/>
      <c r="G91" s="93"/>
      <c r="I91" s="93"/>
      <c r="L91" s="96"/>
      <c r="M91" s="96"/>
      <c r="N91" s="96"/>
    </row>
    <row r="92" spans="3:14" x14ac:dyDescent="0.4">
      <c r="C92" s="93"/>
      <c r="E92" s="93"/>
      <c r="G92" s="93"/>
      <c r="I92" s="93"/>
      <c r="L92" s="96"/>
      <c r="M92" s="96"/>
      <c r="N92" s="96"/>
    </row>
    <row r="93" spans="3:14" x14ac:dyDescent="0.4">
      <c r="C93" s="93"/>
      <c r="E93" s="93"/>
      <c r="G93" s="93"/>
      <c r="I93" s="93"/>
      <c r="L93" s="96"/>
      <c r="M93" s="96"/>
      <c r="N93" s="96"/>
    </row>
    <row r="94" spans="3:14" x14ac:dyDescent="0.4">
      <c r="C94" s="93"/>
      <c r="E94" s="93"/>
      <c r="G94" s="93"/>
      <c r="I94" s="93"/>
      <c r="L94" s="96"/>
      <c r="M94" s="96"/>
      <c r="N94" s="96"/>
    </row>
    <row r="95" spans="3:14" x14ac:dyDescent="0.4">
      <c r="C95" s="93"/>
      <c r="E95" s="93"/>
      <c r="G95" s="93"/>
      <c r="I95" s="93"/>
      <c r="L95" s="96"/>
      <c r="M95" s="96"/>
      <c r="N95" s="96"/>
    </row>
    <row r="96" spans="3:14" x14ac:dyDescent="0.4">
      <c r="C96" s="93"/>
      <c r="E96" s="93"/>
      <c r="G96" s="93"/>
      <c r="I96" s="93"/>
      <c r="L96" s="96"/>
      <c r="M96" s="96"/>
      <c r="N96" s="96"/>
    </row>
    <row r="97" spans="3:14" x14ac:dyDescent="0.4">
      <c r="C97" s="93"/>
      <c r="E97" s="93"/>
      <c r="G97" s="93"/>
      <c r="I97" s="93"/>
      <c r="L97" s="96"/>
      <c r="M97" s="96"/>
      <c r="N97" s="96"/>
    </row>
    <row r="98" spans="3:14" x14ac:dyDescent="0.4">
      <c r="C98" s="93"/>
      <c r="E98" s="93"/>
      <c r="G98" s="93"/>
      <c r="I98" s="93"/>
      <c r="L98" s="96"/>
      <c r="M98" s="96"/>
      <c r="N98" s="96"/>
    </row>
    <row r="99" spans="3:14" x14ac:dyDescent="0.4">
      <c r="C99" s="93"/>
      <c r="E99" s="93"/>
      <c r="G99" s="93"/>
      <c r="I99" s="93"/>
      <c r="L99" s="96"/>
      <c r="M99" s="96"/>
      <c r="N99" s="96"/>
    </row>
    <row r="100" spans="3:14" x14ac:dyDescent="0.4">
      <c r="C100" s="93"/>
      <c r="E100" s="93"/>
      <c r="G100" s="93"/>
      <c r="I100" s="93"/>
      <c r="L100" s="96"/>
      <c r="M100" s="96"/>
      <c r="N100" s="96"/>
    </row>
    <row r="101" spans="3:14" x14ac:dyDescent="0.4">
      <c r="C101" s="93"/>
      <c r="E101" s="93"/>
      <c r="G101" s="93"/>
      <c r="I101" s="93"/>
      <c r="L101" s="96"/>
      <c r="M101" s="96"/>
      <c r="N101" s="96"/>
    </row>
    <row r="102" spans="3:14" x14ac:dyDescent="0.4">
      <c r="C102" s="93"/>
      <c r="E102" s="93"/>
      <c r="G102" s="93"/>
      <c r="I102" s="93"/>
      <c r="L102" s="96"/>
      <c r="M102" s="96"/>
      <c r="N102" s="96"/>
    </row>
    <row r="103" spans="3:14" x14ac:dyDescent="0.4">
      <c r="C103" s="93"/>
      <c r="E103" s="93"/>
      <c r="G103" s="93"/>
      <c r="I103" s="93"/>
      <c r="L103" s="96"/>
      <c r="M103" s="96"/>
      <c r="N103" s="96"/>
    </row>
    <row r="104" spans="3:14" x14ac:dyDescent="0.4">
      <c r="C104" s="93"/>
      <c r="E104" s="93"/>
      <c r="G104" s="93"/>
      <c r="I104" s="93"/>
      <c r="L104" s="96"/>
      <c r="M104" s="96"/>
      <c r="N104" s="96"/>
    </row>
    <row r="105" spans="3:14" x14ac:dyDescent="0.4">
      <c r="C105" s="93"/>
      <c r="E105" s="93"/>
      <c r="G105" s="93"/>
      <c r="I105" s="93"/>
      <c r="L105" s="96"/>
      <c r="M105" s="96"/>
      <c r="N105" s="96"/>
    </row>
    <row r="106" spans="3:14" x14ac:dyDescent="0.4">
      <c r="C106" s="93"/>
      <c r="E106" s="93"/>
      <c r="G106" s="93"/>
      <c r="I106" s="93"/>
      <c r="L106" s="96"/>
      <c r="M106" s="96"/>
      <c r="N106" s="96"/>
    </row>
    <row r="107" spans="3:14" x14ac:dyDescent="0.4">
      <c r="C107" s="93"/>
      <c r="E107" s="93"/>
      <c r="G107" s="93"/>
      <c r="I107" s="93"/>
      <c r="L107" s="96"/>
      <c r="M107" s="96"/>
      <c r="N107" s="96"/>
    </row>
    <row r="128" spans="3:14" x14ac:dyDescent="0.4">
      <c r="C128" s="93"/>
      <c r="E128" s="93"/>
      <c r="G128" s="93"/>
      <c r="I128" s="93"/>
      <c r="L128" s="96"/>
      <c r="M128" s="96"/>
      <c r="N128" s="96"/>
    </row>
    <row r="129" spans="3:14" x14ac:dyDescent="0.4">
      <c r="C129" s="93"/>
      <c r="E129" s="93"/>
      <c r="G129" s="93"/>
      <c r="I129" s="93"/>
      <c r="L129" s="96"/>
      <c r="M129" s="96"/>
      <c r="N129" s="96"/>
    </row>
    <row r="130" spans="3:14" x14ac:dyDescent="0.4">
      <c r="C130" s="93"/>
      <c r="E130" s="93"/>
      <c r="G130" s="93"/>
      <c r="I130" s="93"/>
      <c r="L130" s="96"/>
      <c r="M130" s="96"/>
      <c r="N130" s="96"/>
    </row>
    <row r="131" spans="3:14" x14ac:dyDescent="0.4">
      <c r="C131" s="93"/>
      <c r="E131" s="93"/>
      <c r="G131" s="93"/>
      <c r="I131" s="93"/>
      <c r="L131" s="96"/>
      <c r="M131" s="96"/>
      <c r="N131" s="96"/>
    </row>
    <row r="132" spans="3:14" x14ac:dyDescent="0.4">
      <c r="C132" s="93"/>
      <c r="E132" s="93"/>
      <c r="G132" s="93"/>
      <c r="I132" s="93"/>
      <c r="L132" s="96"/>
      <c r="M132" s="96"/>
      <c r="N132" s="96"/>
    </row>
    <row r="133" spans="3:14" x14ac:dyDescent="0.4">
      <c r="C133" s="93"/>
      <c r="E133" s="93"/>
      <c r="G133" s="93"/>
      <c r="I133" s="93"/>
      <c r="L133" s="96"/>
      <c r="M133" s="96"/>
      <c r="N133" s="96"/>
    </row>
    <row r="134" spans="3:14" x14ac:dyDescent="0.4">
      <c r="C134" s="93"/>
      <c r="E134" s="93"/>
      <c r="G134" s="93"/>
      <c r="I134" s="93"/>
      <c r="L134" s="96"/>
      <c r="M134" s="96"/>
      <c r="N134" s="96"/>
    </row>
    <row r="135" spans="3:14" x14ac:dyDescent="0.4">
      <c r="C135" s="93"/>
      <c r="E135" s="93"/>
      <c r="G135" s="93"/>
      <c r="I135" s="93"/>
      <c r="L135" s="96"/>
      <c r="M135" s="96"/>
      <c r="N135" s="96"/>
    </row>
    <row r="136" spans="3:14" x14ac:dyDescent="0.4">
      <c r="C136" s="93"/>
      <c r="E136" s="93"/>
      <c r="G136" s="93"/>
      <c r="I136" s="93"/>
      <c r="L136" s="96"/>
      <c r="M136" s="96"/>
      <c r="N136" s="96"/>
    </row>
    <row r="137" spans="3:14" x14ac:dyDescent="0.4">
      <c r="C137" s="93"/>
      <c r="E137" s="93"/>
      <c r="G137" s="93"/>
      <c r="I137" s="93"/>
      <c r="L137" s="96"/>
      <c r="M137" s="96"/>
      <c r="N137" s="96"/>
    </row>
    <row r="138" spans="3:14" x14ac:dyDescent="0.4">
      <c r="C138" s="93"/>
      <c r="E138" s="93"/>
      <c r="G138" s="93"/>
      <c r="I138" s="93"/>
      <c r="L138" s="96"/>
      <c r="M138" s="96"/>
      <c r="N138" s="96"/>
    </row>
    <row r="139" spans="3:14" x14ac:dyDescent="0.4">
      <c r="C139" s="93"/>
      <c r="E139" s="93"/>
      <c r="G139" s="93"/>
      <c r="I139" s="93"/>
      <c r="L139" s="96"/>
      <c r="M139" s="96"/>
      <c r="N139" s="96"/>
    </row>
    <row r="140" spans="3:14" x14ac:dyDescent="0.4">
      <c r="C140" s="93"/>
      <c r="E140" s="93"/>
      <c r="G140" s="93"/>
      <c r="I140" s="93"/>
      <c r="L140" s="96"/>
      <c r="M140" s="96"/>
      <c r="N140" s="96"/>
    </row>
    <row r="141" spans="3:14" x14ac:dyDescent="0.4">
      <c r="C141" s="93"/>
      <c r="E141" s="93"/>
      <c r="G141" s="93"/>
      <c r="I141" s="93"/>
      <c r="L141" s="96"/>
      <c r="M141" s="96"/>
      <c r="N141" s="96"/>
    </row>
    <row r="142" spans="3:14" x14ac:dyDescent="0.4">
      <c r="C142" s="93"/>
      <c r="E142" s="93"/>
      <c r="G142" s="93"/>
      <c r="I142" s="93"/>
      <c r="L142" s="96"/>
      <c r="M142" s="96"/>
      <c r="N142" s="96"/>
    </row>
    <row r="143" spans="3:14" x14ac:dyDescent="0.4">
      <c r="C143" s="93"/>
      <c r="E143" s="93"/>
      <c r="G143" s="93"/>
      <c r="I143" s="93"/>
      <c r="L143" s="96"/>
      <c r="M143" s="96"/>
      <c r="N143" s="96"/>
    </row>
    <row r="144" spans="3:14" x14ac:dyDescent="0.4">
      <c r="C144" s="93"/>
      <c r="E144" s="93"/>
      <c r="G144" s="93"/>
      <c r="I144" s="93"/>
      <c r="L144" s="96"/>
      <c r="M144" s="96"/>
      <c r="N144" s="96"/>
    </row>
    <row r="145" spans="3:14" x14ac:dyDescent="0.4">
      <c r="C145" s="93"/>
      <c r="E145" s="93"/>
      <c r="G145" s="93"/>
      <c r="I145" s="93"/>
      <c r="L145" s="96"/>
      <c r="M145" s="96"/>
      <c r="N145" s="96"/>
    </row>
    <row r="146" spans="3:14" x14ac:dyDescent="0.4">
      <c r="C146" s="93"/>
      <c r="E146" s="93"/>
      <c r="G146" s="93"/>
      <c r="I146" s="93"/>
      <c r="L146" s="96"/>
      <c r="M146" s="96"/>
      <c r="N146" s="96"/>
    </row>
    <row r="147" spans="3:14" x14ac:dyDescent="0.4">
      <c r="C147" s="93"/>
      <c r="E147" s="93"/>
      <c r="G147" s="93"/>
      <c r="I147" s="93"/>
      <c r="L147" s="96"/>
      <c r="M147" s="96"/>
      <c r="N147" s="96"/>
    </row>
    <row r="148" spans="3:14" x14ac:dyDescent="0.4">
      <c r="C148" s="93"/>
      <c r="E148" s="93"/>
      <c r="G148" s="93"/>
      <c r="I148" s="93"/>
      <c r="L148" s="96"/>
      <c r="M148" s="96"/>
      <c r="N148" s="96"/>
    </row>
    <row r="169" spans="3:14" x14ac:dyDescent="0.4">
      <c r="C169" s="93"/>
      <c r="E169" s="93"/>
      <c r="G169" s="93"/>
      <c r="I169" s="93"/>
      <c r="L169" s="96"/>
      <c r="M169" s="96"/>
      <c r="N169" s="96"/>
    </row>
    <row r="170" spans="3:14" x14ac:dyDescent="0.4">
      <c r="C170" s="93"/>
      <c r="E170" s="93"/>
      <c r="G170" s="93"/>
      <c r="I170" s="93"/>
      <c r="L170" s="96"/>
      <c r="M170" s="96"/>
      <c r="N170" s="96"/>
    </row>
    <row r="171" spans="3:14" x14ac:dyDescent="0.4">
      <c r="C171" s="93"/>
      <c r="E171" s="93"/>
      <c r="G171" s="93"/>
      <c r="I171" s="93"/>
      <c r="L171" s="96"/>
      <c r="M171" s="96"/>
      <c r="N171" s="96"/>
    </row>
    <row r="172" spans="3:14" x14ac:dyDescent="0.4">
      <c r="C172" s="93"/>
      <c r="E172" s="93"/>
      <c r="G172" s="93"/>
      <c r="I172" s="93"/>
      <c r="L172" s="96"/>
      <c r="M172" s="96"/>
      <c r="N172" s="96"/>
    </row>
    <row r="173" spans="3:14" x14ac:dyDescent="0.4">
      <c r="C173" s="93"/>
      <c r="E173" s="93"/>
      <c r="G173" s="93"/>
      <c r="I173" s="93"/>
      <c r="L173" s="96"/>
      <c r="M173" s="96"/>
      <c r="N173" s="96"/>
    </row>
    <row r="174" spans="3:14" x14ac:dyDescent="0.4">
      <c r="C174" s="93"/>
      <c r="E174" s="93"/>
      <c r="G174" s="93"/>
      <c r="I174" s="93"/>
      <c r="L174" s="96"/>
      <c r="M174" s="96"/>
      <c r="N174" s="96"/>
    </row>
    <row r="175" spans="3:14" x14ac:dyDescent="0.4">
      <c r="C175" s="93"/>
      <c r="E175" s="93"/>
      <c r="G175" s="93"/>
      <c r="I175" s="93"/>
      <c r="L175" s="96"/>
      <c r="M175" s="96"/>
      <c r="N175" s="96"/>
    </row>
    <row r="176" spans="3:14" x14ac:dyDescent="0.4">
      <c r="C176" s="93"/>
      <c r="E176" s="93"/>
      <c r="G176" s="93"/>
      <c r="I176" s="93"/>
      <c r="L176" s="96"/>
      <c r="M176" s="96"/>
      <c r="N176" s="96"/>
    </row>
    <row r="177" spans="3:14" x14ac:dyDescent="0.4">
      <c r="C177" s="93"/>
      <c r="E177" s="93"/>
      <c r="G177" s="93"/>
      <c r="I177" s="93"/>
      <c r="L177" s="96"/>
      <c r="M177" s="96"/>
      <c r="N177" s="96"/>
    </row>
    <row r="178" spans="3:14" x14ac:dyDescent="0.4">
      <c r="C178" s="93"/>
      <c r="E178" s="93"/>
      <c r="G178" s="93"/>
      <c r="I178" s="93"/>
      <c r="L178" s="96"/>
      <c r="M178" s="96"/>
      <c r="N178" s="96"/>
    </row>
    <row r="179" spans="3:14" x14ac:dyDescent="0.4">
      <c r="C179" s="93"/>
      <c r="E179" s="93"/>
      <c r="G179" s="93"/>
      <c r="I179" s="93"/>
      <c r="L179" s="96"/>
      <c r="M179" s="96"/>
      <c r="N179" s="96"/>
    </row>
    <row r="180" spans="3:14" x14ac:dyDescent="0.4">
      <c r="C180" s="93"/>
      <c r="E180" s="93"/>
      <c r="G180" s="93"/>
      <c r="I180" s="93"/>
      <c r="L180" s="96"/>
      <c r="M180" s="96"/>
      <c r="N180" s="96"/>
    </row>
    <row r="181" spans="3:14" x14ac:dyDescent="0.4">
      <c r="C181" s="93"/>
      <c r="E181" s="93"/>
      <c r="G181" s="93"/>
      <c r="I181" s="93"/>
      <c r="L181" s="96"/>
      <c r="M181" s="96"/>
      <c r="N181" s="96"/>
    </row>
    <row r="182" spans="3:14" x14ac:dyDescent="0.4">
      <c r="C182" s="93"/>
      <c r="E182" s="93"/>
      <c r="G182" s="93"/>
      <c r="I182" s="93"/>
      <c r="L182" s="96"/>
      <c r="M182" s="96"/>
      <c r="N182" s="96"/>
    </row>
    <row r="183" spans="3:14" x14ac:dyDescent="0.4">
      <c r="C183" s="93"/>
      <c r="E183" s="93"/>
      <c r="G183" s="93"/>
      <c r="I183" s="93"/>
      <c r="L183" s="96"/>
      <c r="M183" s="96"/>
      <c r="N183" s="96"/>
    </row>
    <row r="184" spans="3:14" x14ac:dyDescent="0.4">
      <c r="C184" s="93"/>
      <c r="E184" s="93"/>
      <c r="G184" s="93"/>
      <c r="I184" s="93"/>
      <c r="L184" s="96"/>
      <c r="M184" s="96"/>
      <c r="N184" s="96"/>
    </row>
    <row r="185" spans="3:14" x14ac:dyDescent="0.4">
      <c r="C185" s="93"/>
      <c r="E185" s="93"/>
      <c r="G185" s="93"/>
      <c r="I185" s="93"/>
      <c r="L185" s="96"/>
      <c r="M185" s="96"/>
      <c r="N185" s="96"/>
    </row>
    <row r="186" spans="3:14" x14ac:dyDescent="0.4">
      <c r="C186" s="93"/>
      <c r="E186" s="93"/>
      <c r="G186" s="93"/>
      <c r="I186" s="93"/>
      <c r="L186" s="96"/>
      <c r="M186" s="96"/>
      <c r="N186" s="96"/>
    </row>
    <row r="187" spans="3:14" x14ac:dyDescent="0.4">
      <c r="C187" s="93"/>
      <c r="E187" s="93"/>
      <c r="G187" s="93"/>
      <c r="I187" s="93"/>
      <c r="L187" s="96"/>
      <c r="M187" s="96"/>
      <c r="N187" s="96"/>
    </row>
    <row r="188" spans="3:14" x14ac:dyDescent="0.4">
      <c r="C188" s="93"/>
      <c r="E188" s="93"/>
      <c r="G188" s="93"/>
      <c r="I188" s="93"/>
      <c r="L188" s="96"/>
      <c r="M188" s="96"/>
      <c r="N188" s="96"/>
    </row>
    <row r="189" spans="3:14" x14ac:dyDescent="0.4">
      <c r="C189" s="93"/>
      <c r="E189" s="93"/>
      <c r="G189" s="93"/>
      <c r="I189" s="93"/>
      <c r="L189" s="96"/>
      <c r="M189" s="96"/>
      <c r="N189" s="96"/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</vt:lpstr>
      <vt:lpstr>WillChSRet</vt:lpstr>
      <vt:lpstr>ClackChSRet</vt:lpstr>
      <vt:lpstr>OceanHR</vt:lpstr>
      <vt:lpstr>SmoltRel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Adam J Storch</cp:lastModifiedBy>
  <dcterms:created xsi:type="dcterms:W3CDTF">2016-12-01T16:35:48Z</dcterms:created>
  <dcterms:modified xsi:type="dcterms:W3CDTF">2022-12-07T15:23:58Z</dcterms:modified>
</cp:coreProperties>
</file>