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Wilamette Forecast Project\Input\Input Data\Willamette\"/>
    </mc:Choice>
  </mc:AlternateContent>
  <xr:revisionPtr revIDLastSave="0" documentId="13_ncr:1_{423B5A48-BA26-4298-AB93-4C57D0397591}" xr6:coauthVersionLast="47" xr6:coauthVersionMax="47" xr10:uidLastSave="{00000000-0000-0000-0000-000000000000}"/>
  <bookViews>
    <workbookView xWindow="-96" yWindow="-96" windowWidth="23232" windowHeight="13152" activeTab="2" xr2:uid="{00000000-000D-0000-FFFF-FFFF00000000}"/>
  </bookViews>
  <sheets>
    <sheet name="willChSRetRaw" sheetId="4" r:id="rId1"/>
    <sheet name="willChsCovRaw" sheetId="8" r:id="rId2"/>
    <sheet name="willChsHWPropRaw" sheetId="9" r:id="rId3"/>
    <sheet name="clackChSRetRaw" sheetId="7" r:id="rId4"/>
  </sheets>
  <definedNames>
    <definedName name="__123Graph_AMAIN" localSheetId="3" hidden="1">clackChSRetRaw!#REF!</definedName>
    <definedName name="__123Graph_AMAIN" localSheetId="0" hidden="1">willChSRetRaw!#REF!</definedName>
    <definedName name="__123Graph_AWISPRE1" localSheetId="3" hidden="1">clackChSRetRaw!#REF!</definedName>
    <definedName name="__123Graph_AWISPRE1" localSheetId="0" hidden="1">willChSRetRaw!#REF!</definedName>
    <definedName name="__123Graph_AWISPRE2" localSheetId="3" hidden="1">clackChSRetRaw!#REF!</definedName>
    <definedName name="__123Graph_AWISPRE2" localSheetId="0" hidden="1">willChSRetRaw!#REF!</definedName>
    <definedName name="__123Graph_AWISPRE3" localSheetId="3" hidden="1">clackChSRetRaw!#REF!</definedName>
    <definedName name="__123Graph_AWISPRE3" localSheetId="0" hidden="1">willChSRetRaw!#REF!</definedName>
    <definedName name="__123Graph_BWISPRE2" localSheetId="3" hidden="1">clackChSRetRaw!#REF!</definedName>
    <definedName name="__123Graph_BWISPRE2" localSheetId="0" hidden="1">willChSRetRaw!#REF!</definedName>
    <definedName name="__123Graph_BWISPRE3" localSheetId="3" hidden="1">clackChSRetRaw!#REF!</definedName>
    <definedName name="__123Graph_BWISPRE3" localSheetId="0" hidden="1">willChSRetRaw!#REF!</definedName>
    <definedName name="__123Graph_LBL_BWISPRE2" localSheetId="3" hidden="1">clackChSRetRaw!#REF!</definedName>
    <definedName name="__123Graph_LBL_BWISPRE2" localSheetId="0" hidden="1">willChSRetRaw!#REF!</definedName>
    <definedName name="__123Graph_LBL_BWISPRE3" localSheetId="3" hidden="1">clackChSRetRaw!#REF!</definedName>
    <definedName name="__123Graph_LBL_BWISPRE3" localSheetId="0" hidden="1">willChSRetRaw!#REF!</definedName>
    <definedName name="__123Graph_XMAIN" localSheetId="3" hidden="1">clackChSRetRaw!#REF!</definedName>
    <definedName name="__123Graph_XMAIN" localSheetId="0" hidden="1">willChSRetRaw!#REF!</definedName>
    <definedName name="__123Graph_XWISPRE1" localSheetId="3" hidden="1">clackChSRetRaw!#REF!</definedName>
    <definedName name="__123Graph_XWISPRE1" localSheetId="0" hidden="1">willChSRetRaw!#REF!</definedName>
    <definedName name="__123Graph_XWISPRE2" localSheetId="3" hidden="1">clackChSRetRaw!#REF!</definedName>
    <definedName name="__123Graph_XWISPRE2" localSheetId="0" hidden="1">willChSRetRaw!#REF!</definedName>
    <definedName name="__123Graph_XWISPRE3" localSheetId="3" hidden="1">clackChSRetRaw!#REF!</definedName>
    <definedName name="__123Graph_XWISPRE3" localSheetId="0" hidden="1">willChSRetRaw!#REF!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4" l="1"/>
  <c r="O29" i="4"/>
  <c r="P29" i="4"/>
  <c r="F5" i="7"/>
  <c r="F4" i="7"/>
  <c r="F3" i="7"/>
  <c r="F2" i="7"/>
  <c r="F52" i="7"/>
  <c r="I52" i="4" l="1"/>
  <c r="I51" i="4"/>
  <c r="F51" i="7" l="1"/>
  <c r="F50" i="7"/>
  <c r="P50" i="4" l="1"/>
  <c r="P49" i="4"/>
  <c r="O50" i="4"/>
  <c r="O49" i="4"/>
  <c r="N49" i="4"/>
  <c r="N48" i="4"/>
  <c r="F49" i="7"/>
  <c r="I50" i="4" l="1"/>
  <c r="I49" i="4"/>
  <c r="I48" i="4"/>
  <c r="F48" i="7" l="1"/>
  <c r="P48" i="4" l="1"/>
  <c r="O48" i="4"/>
  <c r="N47" i="4"/>
  <c r="N46" i="4"/>
  <c r="O47" i="4"/>
  <c r="F47" i="7" l="1"/>
  <c r="P47" i="4" l="1"/>
  <c r="N45" i="4"/>
  <c r="O46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2" i="4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P46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7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tc={9E1F48BD-401C-40C4-A217-784790D3A454}</author>
    <author>tc={DCCC2A68-21FB-4A15-8268-16052223C1D3}</author>
    <author>tc={852B9BCF-29E7-47A8-945F-C5CC79ECD081}</author>
    <author>tc={0BABFC13-0E7D-4E3E-9CEB-8B35C0E39E78}</author>
    <author>tc={07D37466-8BA5-4D79-9D78-B36D84A064CF}</author>
  </authors>
  <commentList>
    <comment ref="Q1" authorId="0" shapeId="0" xr:uid="{9E1F48BD-401C-40C4-A217-784790D3A454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annual stoplight chart update</t>
      </text>
    </comment>
    <comment ref="R1" authorId="1" shapeId="0" xr:uid="{DCCC2A68-21FB-4A15-8268-16052223C1D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annual stoplight chart update</t>
      </text>
    </comment>
    <comment ref="S1" authorId="2" shapeId="0" xr:uid="{852B9BCF-29E7-47A8-945F-C5CC79ECD08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from:  https://www.ncei.noaa.gov/pub/data/cmb/ersst/v5/index/ersst.v5.pdo.dat
Reply:
    May-Aug</t>
      </text>
    </comment>
    <comment ref="U1" authorId="3" shapeId="0" xr:uid="{0BABFC13-0E7D-4E3E-9CEB-8B35C0E39E7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from:  https://www.ncei.noaa.gov/pub/data/cmb/ersst/v5/index/ersst.v5.pdo.dat</t>
      </text>
    </comment>
    <comment ref="V1" authorId="4" shapeId="0" xr:uid="{07D37466-8BA5-4D79-9D78-B36D84A064C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from:  https://www.ncei.noaa.gov/pub/data/cmb/ersst/v5/index/ersst.v5.pdo.dat</t>
      </text>
    </comment>
  </commentList>
</comments>
</file>

<file path=xl/sharedStrings.xml><?xml version="1.0" encoding="utf-8"?>
<sst xmlns="http://schemas.openxmlformats.org/spreadsheetml/2006/main" count="29" uniqueCount="28">
  <si>
    <t>BrdYr</t>
  </si>
  <si>
    <t>Age5Col</t>
  </si>
  <si>
    <t>Age4Col</t>
  </si>
  <si>
    <t>Age4WillMeanLgth</t>
  </si>
  <si>
    <t>Age3Col</t>
  </si>
  <si>
    <t>Age3Will</t>
  </si>
  <si>
    <t>Age2Will</t>
  </si>
  <si>
    <t>NOAARanks</t>
  </si>
  <si>
    <t>Age4WillPropGr81</t>
  </si>
  <si>
    <t>Age6Col</t>
  </si>
  <si>
    <t>Age6Col5YRatioPred</t>
  </si>
  <si>
    <t>Age5Col3YRatioPred</t>
  </si>
  <si>
    <t>Age5Col5YRatioPred</t>
  </si>
  <si>
    <t>Age3Clack</t>
  </si>
  <si>
    <t>Age4Clack</t>
  </si>
  <si>
    <t>Age5Clack</t>
  </si>
  <si>
    <t>Age6Clack</t>
  </si>
  <si>
    <t>ClackTotal</t>
  </si>
  <si>
    <t>Ichthy</t>
  </si>
  <si>
    <t>PC1</t>
  </si>
  <si>
    <t>MigYr</t>
  </si>
  <si>
    <t>spPDO</t>
  </si>
  <si>
    <t>UPWAprMay</t>
  </si>
  <si>
    <t>spTrans</t>
  </si>
  <si>
    <t>muNOAARanks</t>
  </si>
  <si>
    <t>copeRich</t>
  </si>
  <si>
    <t>sum23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</si>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</sst>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3" fontId="0" fillId="3" borderId="0" xfId="0" applyNumberForma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ORCH Adam J * ODFW" id="{30F35EFE-C95C-4B22-9DC9-D55659DD0260}" userId="S::Adam.J.Storch@odfw.oregon.gov::d2b987a1-39a4-4b0f-aaac-781e2a729b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1-12-08T19:56:53.48" personId="{30F35EFE-C95C-4B22-9DC9-D55659DD0260}" id="{9E1F48BD-401C-40C4-A217-784790D3A454}">
    <text>Data from annual stoplight chart update</text>
  </threadedComment>
  <threadedComment ref="R1" dT="2021-12-08T19:56:53.48" personId="{30F35EFE-C95C-4B22-9DC9-D55659DD0260}" id="{DCCC2A68-21FB-4A15-8268-16052223C1D3}">
    <text>Data from annual stoplight chart update</text>
  </threadedComment>
  <threadedComment ref="S1" dT="2021-12-08T19:55:54.16" personId="{30F35EFE-C95C-4B22-9DC9-D55659DD0260}" id="{852B9BCF-29E7-47A8-945F-C5CC79ECD081}">
    <text>Data from:  https://www.ncei.noaa.gov/pub/data/cmb/ersst/v5/index/ersst.v5.pdo.dat</text>
  </threadedComment>
  <threadedComment ref="S1" dT="2022-11-29T17:15:53.40" personId="{30F35EFE-C95C-4B22-9DC9-D55659DD0260}" id="{234F2474-AC5A-4DAC-B549-EBB2CCEB7519}" parentId="{852B9BCF-29E7-47A8-945F-C5CC79ECD081}">
    <text>May-Aug</text>
  </threadedComment>
  <threadedComment ref="U1" dT="2021-12-08T19:55:54.16" personId="{30F35EFE-C95C-4B22-9DC9-D55659DD0260}" id="{0BABFC13-0E7D-4E3E-9CEB-8B35C0E39E78}">
    <text>Data from:  https://www.ncei.noaa.gov/pub/data/cmb/ersst/v5/index/ersst.v5.pdo.dat</text>
  </threadedComment>
  <threadedComment ref="V1" dT="2021-12-08T19:55:54.16" personId="{30F35EFE-C95C-4B22-9DC9-D55659DD0260}" id="{07D37466-8BA5-4D79-9D78-B36D84A064CF}">
    <text>Data from:  https://www.ncei.noaa.gov/pub/data/cmb/ersst/v5/index/ersst.v5.pdo.dat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pageSetUpPr fitToPage="1"/>
  </sheetPr>
  <dimension ref="A1:W53"/>
  <sheetViews>
    <sheetView zoomScaleNormal="100" workbookViewId="0">
      <pane xSplit="2" ySplit="1" topLeftCell="F45" activePane="bottomRight" state="frozen"/>
      <selection pane="topRight" activeCell="C1" sqref="C1"/>
      <selection pane="bottomLeft" activeCell="A2" sqref="A2"/>
      <selection pane="bottomRight" activeCell="B78" sqref="B78"/>
    </sheetView>
  </sheetViews>
  <sheetFormatPr defaultColWidth="6.71875" defaultRowHeight="12.3" x14ac:dyDescent="0.4"/>
  <cols>
    <col min="1" max="22" width="15.71875" style="1" customWidth="1"/>
    <col min="23" max="16384" width="6.71875" style="1"/>
  </cols>
  <sheetData>
    <row r="1" spans="1:23" x14ac:dyDescent="0.4">
      <c r="A1" s="1" t="s">
        <v>0</v>
      </c>
      <c r="B1" s="1" t="s">
        <v>20</v>
      </c>
      <c r="C1" s="1" t="s">
        <v>4</v>
      </c>
      <c r="D1" s="1" t="s">
        <v>2</v>
      </c>
      <c r="E1" s="1" t="s">
        <v>1</v>
      </c>
      <c r="F1" s="1" t="s">
        <v>9</v>
      </c>
      <c r="G1" s="1" t="s">
        <v>5</v>
      </c>
      <c r="H1" s="1" t="s">
        <v>6</v>
      </c>
      <c r="I1" s="1" t="s">
        <v>26</v>
      </c>
      <c r="J1" s="1" t="s">
        <v>3</v>
      </c>
      <c r="K1" s="7" t="s">
        <v>7</v>
      </c>
      <c r="L1" s="7" t="s">
        <v>24</v>
      </c>
      <c r="M1" s="1" t="s">
        <v>8</v>
      </c>
      <c r="N1" s="7" t="s">
        <v>10</v>
      </c>
      <c r="O1" s="7" t="s">
        <v>11</v>
      </c>
      <c r="P1" s="7" t="s">
        <v>12</v>
      </c>
      <c r="Q1" s="1" t="s">
        <v>18</v>
      </c>
      <c r="R1" s="1" t="s">
        <v>19</v>
      </c>
      <c r="S1" s="1" t="s">
        <v>21</v>
      </c>
      <c r="T1" s="11" t="s">
        <v>22</v>
      </c>
      <c r="U1" s="1" t="s">
        <v>23</v>
      </c>
      <c r="V1" s="1" t="s">
        <v>25</v>
      </c>
      <c r="W1" s="10" t="s">
        <v>27</v>
      </c>
    </row>
    <row r="2" spans="1:23" x14ac:dyDescent="0.4">
      <c r="A2" s="1">
        <v>1969</v>
      </c>
      <c r="B2" s="1">
        <v>1971</v>
      </c>
      <c r="C2" s="2">
        <v>2242</v>
      </c>
      <c r="D2" s="2">
        <v>28674</v>
      </c>
      <c r="E2" s="2">
        <v>46724</v>
      </c>
      <c r="F2" s="2">
        <v>1287</v>
      </c>
      <c r="G2" s="1">
        <v>1381</v>
      </c>
      <c r="H2" s="1">
        <v>4113</v>
      </c>
      <c r="I2" s="2">
        <f>SUM(H2,C2)</f>
        <v>6355</v>
      </c>
      <c r="J2" s="3">
        <v>73.17</v>
      </c>
      <c r="M2" s="1">
        <v>7.8700000000000006E-2</v>
      </c>
      <c r="S2" s="1">
        <v>-1.5449999999999999</v>
      </c>
      <c r="T2" s="11">
        <v>21</v>
      </c>
      <c r="U2" s="1">
        <v>103</v>
      </c>
      <c r="W2" s="10"/>
    </row>
    <row r="3" spans="1:23" x14ac:dyDescent="0.4">
      <c r="A3" s="1">
        <v>1970</v>
      </c>
      <c r="B3" s="1">
        <v>1972</v>
      </c>
      <c r="C3" s="2">
        <v>2986</v>
      </c>
      <c r="D3" s="2">
        <v>31947</v>
      </c>
      <c r="E3" s="2">
        <v>20066</v>
      </c>
      <c r="F3" s="2">
        <v>648</v>
      </c>
      <c r="G3" s="1">
        <v>2483</v>
      </c>
      <c r="H3" s="1">
        <v>1750</v>
      </c>
      <c r="I3" s="2">
        <f t="shared" ref="I3:I47" si="0">SUM(H3,C3)</f>
        <v>4736</v>
      </c>
      <c r="J3" s="3">
        <v>76.05</v>
      </c>
      <c r="M3" s="1">
        <v>0.22020000000000001</v>
      </c>
      <c r="P3" s="2"/>
      <c r="S3" s="1">
        <v>-1.3975</v>
      </c>
      <c r="T3" s="11">
        <v>-10</v>
      </c>
      <c r="U3" s="1">
        <v>102</v>
      </c>
      <c r="W3" s="10"/>
    </row>
    <row r="4" spans="1:23" x14ac:dyDescent="0.4">
      <c r="A4" s="1">
        <v>1971</v>
      </c>
      <c r="B4" s="1">
        <v>1973</v>
      </c>
      <c r="C4" s="2">
        <v>1179</v>
      </c>
      <c r="D4" s="2">
        <v>17690</v>
      </c>
      <c r="E4" s="2">
        <v>16289</v>
      </c>
      <c r="F4" s="2">
        <v>1030</v>
      </c>
      <c r="G4" s="1">
        <v>746</v>
      </c>
      <c r="H4" s="1">
        <v>328</v>
      </c>
      <c r="I4" s="2">
        <f t="shared" si="0"/>
        <v>1507</v>
      </c>
      <c r="J4" s="3">
        <v>73.53</v>
      </c>
      <c r="M4" s="1">
        <v>0.11849999999999999</v>
      </c>
      <c r="P4" s="2"/>
      <c r="S4" s="1">
        <v>-1.4975000000000001</v>
      </c>
      <c r="T4" s="11">
        <v>25</v>
      </c>
      <c r="U4" s="1">
        <v>64</v>
      </c>
      <c r="W4" s="10"/>
    </row>
    <row r="5" spans="1:23" x14ac:dyDescent="0.4">
      <c r="A5" s="1">
        <v>1972</v>
      </c>
      <c r="B5" s="1">
        <v>1974</v>
      </c>
      <c r="C5" s="2">
        <v>2590</v>
      </c>
      <c r="D5" s="2">
        <v>26266</v>
      </c>
      <c r="E5" s="2">
        <v>30790</v>
      </c>
      <c r="F5" s="2">
        <v>1026</v>
      </c>
      <c r="G5" s="1">
        <v>2093</v>
      </c>
      <c r="H5" s="1">
        <v>1734</v>
      </c>
      <c r="I5" s="2">
        <f t="shared" si="0"/>
        <v>4324</v>
      </c>
      <c r="J5" s="3">
        <v>72.33</v>
      </c>
      <c r="M5" s="1">
        <v>6.7500000000000004E-2</v>
      </c>
      <c r="O5" s="1">
        <f>D5/AVERAGE((D2/E2),(D3/E3),(D4/E4))</f>
        <v>23937.707333972656</v>
      </c>
      <c r="P5" s="2"/>
      <c r="S5" s="1">
        <v>-0.33499999999999996</v>
      </c>
      <c r="T5" s="11">
        <v>-15</v>
      </c>
      <c r="U5" s="1">
        <v>98</v>
      </c>
      <c r="W5" s="10"/>
    </row>
    <row r="6" spans="1:23" x14ac:dyDescent="0.4">
      <c r="A6" s="1">
        <v>1973</v>
      </c>
      <c r="B6" s="1">
        <v>1975</v>
      </c>
      <c r="C6" s="2">
        <v>2686</v>
      </c>
      <c r="D6" s="2">
        <v>30546</v>
      </c>
      <c r="E6" s="2">
        <v>43810</v>
      </c>
      <c r="F6" s="2">
        <v>381</v>
      </c>
      <c r="G6" s="1">
        <v>1903</v>
      </c>
      <c r="H6" s="1">
        <v>957</v>
      </c>
      <c r="I6" s="2">
        <f t="shared" si="0"/>
        <v>3643</v>
      </c>
      <c r="J6" s="3">
        <v>74.19</v>
      </c>
      <c r="M6" s="1">
        <v>0.1381</v>
      </c>
      <c r="O6" s="1">
        <f t="shared" ref="O6:O45" si="1">D6/AVERAGE((D3/E3),(D4/E4),(D5/E5))</f>
        <v>25951.14094583071</v>
      </c>
      <c r="P6" s="2"/>
      <c r="S6" s="1">
        <v>-1.5225</v>
      </c>
      <c r="T6" s="11">
        <v>18</v>
      </c>
      <c r="U6" s="1">
        <v>80</v>
      </c>
      <c r="W6" s="10"/>
    </row>
    <row r="7" spans="1:23" x14ac:dyDescent="0.4">
      <c r="A7" s="1">
        <v>1974</v>
      </c>
      <c r="B7" s="1">
        <v>1976</v>
      </c>
      <c r="C7" s="2">
        <v>3077</v>
      </c>
      <c r="D7" s="2">
        <v>36090</v>
      </c>
      <c r="E7" s="2">
        <v>27810</v>
      </c>
      <c r="F7" s="2">
        <v>916</v>
      </c>
      <c r="G7" s="1">
        <v>2547</v>
      </c>
      <c r="H7" s="1">
        <v>773</v>
      </c>
      <c r="I7" s="2">
        <f t="shared" si="0"/>
        <v>3850</v>
      </c>
      <c r="J7" s="3">
        <v>75.83</v>
      </c>
      <c r="M7" s="1">
        <v>0.23530000000000001</v>
      </c>
      <c r="N7" s="1">
        <f>(AVERAGE((F2/E2),(F3/E3),(F4/E4),(F5/E5),(F6/E6))*E7)</f>
        <v>918.23153039577153</v>
      </c>
      <c r="O7" s="1">
        <f t="shared" si="1"/>
        <v>41068.669755076153</v>
      </c>
      <c r="P7" s="1">
        <f>D7/AVERAGE((D2/E2),(D3/E3),(D4/E4),(D5/E5),(D6/E6))</f>
        <v>37266.879141477293</v>
      </c>
      <c r="S7" s="1">
        <v>-0.31</v>
      </c>
      <c r="T7" s="11">
        <v>-22</v>
      </c>
      <c r="U7" s="1">
        <v>100</v>
      </c>
      <c r="W7" s="10"/>
    </row>
    <row r="8" spans="1:23" x14ac:dyDescent="0.4">
      <c r="A8" s="1">
        <v>1975</v>
      </c>
      <c r="B8" s="1">
        <v>1977</v>
      </c>
      <c r="C8" s="2">
        <v>3626</v>
      </c>
      <c r="D8" s="2">
        <v>19298</v>
      </c>
      <c r="E8" s="2">
        <v>18336</v>
      </c>
      <c r="F8" s="2">
        <v>688</v>
      </c>
      <c r="G8" s="1">
        <v>3053</v>
      </c>
      <c r="H8" s="1">
        <v>663</v>
      </c>
      <c r="I8" s="2">
        <f t="shared" si="0"/>
        <v>4289</v>
      </c>
      <c r="J8" s="3">
        <v>72.69</v>
      </c>
      <c r="M8" s="1">
        <v>9.1999999999999998E-2</v>
      </c>
      <c r="N8" s="1">
        <f t="shared" ref="N8:N44" si="2">(AVERAGE((F3/E3),(F4/E4),(F5/E5),(F6/E6),(F7/E7))*E8)</f>
        <v>625.19610939802374</v>
      </c>
      <c r="O8" s="1">
        <f t="shared" si="1"/>
        <v>20327.650521560518</v>
      </c>
      <c r="P8" s="1">
        <f t="shared" ref="P8:P45" si="3">D8/AVERAGE((D3/E3),(D4/E4),(D5/E5),(D6/E6),(D7/E7))</f>
        <v>17460.628770447325</v>
      </c>
      <c r="S8" s="1">
        <v>-0.14749999999999999</v>
      </c>
      <c r="T8" s="11">
        <v>-33</v>
      </c>
      <c r="U8" s="1">
        <v>70</v>
      </c>
      <c r="W8" s="10"/>
    </row>
    <row r="9" spans="1:23" x14ac:dyDescent="0.4">
      <c r="A9" s="1">
        <v>1976</v>
      </c>
      <c r="B9" s="1">
        <v>1978</v>
      </c>
      <c r="C9" s="2">
        <v>2495</v>
      </c>
      <c r="D9" s="2">
        <v>23126</v>
      </c>
      <c r="E9" s="2">
        <v>27920</v>
      </c>
      <c r="F9" s="2">
        <v>830</v>
      </c>
      <c r="G9" s="1">
        <v>1917</v>
      </c>
      <c r="H9" s="1">
        <v>1884</v>
      </c>
      <c r="I9" s="2">
        <f t="shared" si="0"/>
        <v>4379</v>
      </c>
      <c r="J9" s="3">
        <v>72.94</v>
      </c>
      <c r="M9" s="1">
        <v>9.1700000000000004E-2</v>
      </c>
      <c r="N9" s="1">
        <f t="shared" si="2"/>
        <v>981.17366155519244</v>
      </c>
      <c r="O9" s="1">
        <f t="shared" si="1"/>
        <v>22766.01020735591</v>
      </c>
      <c r="P9" s="1">
        <f t="shared" si="3"/>
        <v>23188.535125700011</v>
      </c>
      <c r="S9" s="1">
        <v>-0.35750000000000004</v>
      </c>
      <c r="T9" s="11">
        <v>-16</v>
      </c>
      <c r="U9" s="1">
        <v>66</v>
      </c>
      <c r="W9" s="10"/>
    </row>
    <row r="10" spans="1:23" x14ac:dyDescent="0.4">
      <c r="A10" s="1">
        <v>1977</v>
      </c>
      <c r="B10" s="1">
        <v>1979</v>
      </c>
      <c r="C10" s="2">
        <v>1378</v>
      </c>
      <c r="D10" s="2">
        <v>25730</v>
      </c>
      <c r="E10" s="2">
        <v>31464</v>
      </c>
      <c r="F10" s="2">
        <v>600</v>
      </c>
      <c r="G10" s="1">
        <v>1032</v>
      </c>
      <c r="H10" s="1">
        <v>2174</v>
      </c>
      <c r="I10" s="2">
        <f t="shared" si="0"/>
        <v>3552</v>
      </c>
      <c r="J10" s="3">
        <v>72.58</v>
      </c>
      <c r="M10" s="1">
        <v>7.6200000000000004E-2</v>
      </c>
      <c r="N10" s="1">
        <f t="shared" si="2"/>
        <v>894.87739530472697</v>
      </c>
      <c r="O10" s="1">
        <f t="shared" si="1"/>
        <v>24285.079440362133</v>
      </c>
      <c r="P10" s="1">
        <f t="shared" si="3"/>
        <v>27205.621456627152</v>
      </c>
      <c r="S10" s="1">
        <v>0.28499999999999998</v>
      </c>
      <c r="T10" s="11">
        <v>-3</v>
      </c>
      <c r="U10" s="1">
        <v>65</v>
      </c>
      <c r="W10" s="10"/>
    </row>
    <row r="11" spans="1:23" x14ac:dyDescent="0.4">
      <c r="A11" s="1">
        <v>1978</v>
      </c>
      <c r="B11" s="1">
        <v>1980</v>
      </c>
      <c r="C11" s="2">
        <v>2918</v>
      </c>
      <c r="D11" s="2">
        <v>43647</v>
      </c>
      <c r="E11" s="2">
        <v>24637</v>
      </c>
      <c r="F11" s="2">
        <v>1047</v>
      </c>
      <c r="G11" s="1">
        <v>2402</v>
      </c>
      <c r="H11" s="4">
        <v>22433</v>
      </c>
      <c r="I11" s="2">
        <f t="shared" si="0"/>
        <v>25351</v>
      </c>
      <c r="J11" s="3">
        <v>76.33</v>
      </c>
      <c r="M11" s="1">
        <v>0.24739999999999998</v>
      </c>
      <c r="N11" s="1">
        <f t="shared" si="2"/>
        <v>630.47786958913787</v>
      </c>
      <c r="O11" s="1">
        <f t="shared" si="1"/>
        <v>48523.260925566945</v>
      </c>
      <c r="P11" s="1">
        <f t="shared" si="3"/>
        <v>46497.353756499375</v>
      </c>
      <c r="S11" s="1">
        <v>-5.2499999999999991E-2</v>
      </c>
      <c r="T11" s="11">
        <v>2</v>
      </c>
      <c r="U11" s="1">
        <v>76</v>
      </c>
      <c r="W11" s="10"/>
    </row>
    <row r="12" spans="1:23" x14ac:dyDescent="0.4">
      <c r="A12" s="1">
        <v>1979</v>
      </c>
      <c r="B12" s="1">
        <v>1981</v>
      </c>
      <c r="C12" s="2">
        <v>2779</v>
      </c>
      <c r="D12" s="2">
        <v>34158</v>
      </c>
      <c r="E12" s="2">
        <v>38330</v>
      </c>
      <c r="F12" s="2">
        <v>948</v>
      </c>
      <c r="G12" s="1">
        <v>1844</v>
      </c>
      <c r="H12" s="4">
        <v>26679</v>
      </c>
      <c r="I12" s="2">
        <f t="shared" si="0"/>
        <v>29458</v>
      </c>
      <c r="J12" s="3">
        <v>74.64</v>
      </c>
      <c r="M12" s="1">
        <v>0.1537</v>
      </c>
      <c r="N12" s="1">
        <f t="shared" si="2"/>
        <v>1240.0051735510185</v>
      </c>
      <c r="O12" s="1">
        <f t="shared" si="1"/>
        <v>29983.683618891551</v>
      </c>
      <c r="P12" s="1">
        <f t="shared" si="3"/>
        <v>29610.643095538038</v>
      </c>
      <c r="S12" s="1">
        <v>0.97</v>
      </c>
      <c r="T12" s="11">
        <v>-31</v>
      </c>
      <c r="U12" s="1">
        <v>83</v>
      </c>
      <c r="W12" s="10"/>
    </row>
    <row r="13" spans="1:23" x14ac:dyDescent="0.4">
      <c r="A13" s="1">
        <v>1980</v>
      </c>
      <c r="B13" s="1">
        <v>1982</v>
      </c>
      <c r="C13" s="2">
        <v>4172</v>
      </c>
      <c r="D13" s="2">
        <v>43244</v>
      </c>
      <c r="E13" s="2">
        <v>29996</v>
      </c>
      <c r="F13" s="2">
        <v>692</v>
      </c>
      <c r="G13" s="1">
        <v>3215</v>
      </c>
      <c r="H13" s="4">
        <v>9438</v>
      </c>
      <c r="I13" s="2">
        <f t="shared" si="0"/>
        <v>13610</v>
      </c>
      <c r="J13" s="3">
        <v>75.319999999999993</v>
      </c>
      <c r="M13" s="1">
        <v>0.15380000000000002</v>
      </c>
      <c r="N13" s="1">
        <f t="shared" si="2"/>
        <v>921.16914555405651</v>
      </c>
      <c r="O13" s="1">
        <f t="shared" si="1"/>
        <v>37273.746939830824</v>
      </c>
      <c r="P13" s="1">
        <f t="shared" si="3"/>
        <v>40329.923900064758</v>
      </c>
      <c r="S13" s="1">
        <v>-0.54</v>
      </c>
      <c r="T13" s="11">
        <v>34</v>
      </c>
      <c r="U13" s="1">
        <v>104</v>
      </c>
      <c r="W13" s="10"/>
    </row>
    <row r="14" spans="1:23" x14ac:dyDescent="0.4">
      <c r="A14" s="1">
        <v>1981</v>
      </c>
      <c r="B14" s="1">
        <v>1983</v>
      </c>
      <c r="C14" s="2">
        <v>2376</v>
      </c>
      <c r="D14" s="2">
        <v>35050</v>
      </c>
      <c r="E14" s="2">
        <v>23842</v>
      </c>
      <c r="F14" s="2">
        <v>481</v>
      </c>
      <c r="G14" s="1">
        <v>1846</v>
      </c>
      <c r="H14" s="4">
        <v>14999</v>
      </c>
      <c r="I14" s="2">
        <f t="shared" si="0"/>
        <v>17375</v>
      </c>
      <c r="J14" s="3">
        <v>74.98</v>
      </c>
      <c r="M14" s="1">
        <v>0.13019999999999998</v>
      </c>
      <c r="N14" s="1">
        <f t="shared" si="2"/>
        <v>663.26818788379421</v>
      </c>
      <c r="O14" s="1">
        <f t="shared" si="1"/>
        <v>25618.733678509463</v>
      </c>
      <c r="P14" s="1">
        <f t="shared" si="3"/>
        <v>30475.751604096011</v>
      </c>
      <c r="S14" s="1">
        <v>1.6400000000000001</v>
      </c>
      <c r="T14" s="11">
        <v>-5</v>
      </c>
      <c r="U14" s="1">
        <v>91</v>
      </c>
      <c r="W14" s="10"/>
    </row>
    <row r="15" spans="1:23" x14ac:dyDescent="0.4">
      <c r="A15" s="1">
        <v>1982</v>
      </c>
      <c r="B15" s="1">
        <v>1984</v>
      </c>
      <c r="C15" s="2">
        <v>3095</v>
      </c>
      <c r="D15" s="2">
        <v>45964</v>
      </c>
      <c r="E15" s="2">
        <v>33684</v>
      </c>
      <c r="F15" s="2">
        <v>924</v>
      </c>
      <c r="G15" s="1">
        <v>2437</v>
      </c>
      <c r="H15" s="4">
        <v>26174</v>
      </c>
      <c r="I15" s="2">
        <f t="shared" si="0"/>
        <v>29269</v>
      </c>
      <c r="J15" s="3">
        <v>75.680000000000007</v>
      </c>
      <c r="M15" s="1">
        <v>0.18420000000000003</v>
      </c>
      <c r="N15" s="1">
        <f t="shared" si="2"/>
        <v>872.70716880356872</v>
      </c>
      <c r="O15" s="1">
        <f t="shared" si="1"/>
        <v>36259.606623172251</v>
      </c>
      <c r="P15" s="1">
        <f t="shared" si="3"/>
        <v>35952.7818248685</v>
      </c>
      <c r="S15" s="1">
        <v>0.1</v>
      </c>
      <c r="T15" s="11">
        <v>-53</v>
      </c>
      <c r="U15" s="1">
        <v>109</v>
      </c>
      <c r="W15" s="10">
        <v>13.157640000000001</v>
      </c>
    </row>
    <row r="16" spans="1:23" x14ac:dyDescent="0.4">
      <c r="A16" s="1">
        <v>1983</v>
      </c>
      <c r="B16" s="1">
        <v>1985</v>
      </c>
      <c r="C16" s="2">
        <v>4343</v>
      </c>
      <c r="D16" s="2">
        <v>56752</v>
      </c>
      <c r="E16" s="2">
        <v>51028</v>
      </c>
      <c r="F16" s="2">
        <v>1092</v>
      </c>
      <c r="G16" s="1">
        <v>3144</v>
      </c>
      <c r="H16" s="4">
        <v>10939</v>
      </c>
      <c r="I16" s="2">
        <f t="shared" si="0"/>
        <v>15282</v>
      </c>
      <c r="J16" s="3">
        <v>75.62</v>
      </c>
      <c r="M16" s="1">
        <v>0.1913</v>
      </c>
      <c r="N16" s="1">
        <f t="shared" si="2"/>
        <v>1407.4062153678281</v>
      </c>
      <c r="O16" s="1">
        <f t="shared" si="1"/>
        <v>39813.685933010471</v>
      </c>
      <c r="P16" s="1">
        <f t="shared" si="3"/>
        <v>40893.041450539888</v>
      </c>
      <c r="S16" s="1">
        <v>-0.03</v>
      </c>
      <c r="T16" s="11">
        <v>-23</v>
      </c>
      <c r="U16" s="1">
        <v>45</v>
      </c>
      <c r="W16" s="10">
        <v>13.353149999999999</v>
      </c>
    </row>
    <row r="17" spans="1:23" x14ac:dyDescent="0.4">
      <c r="A17" s="1">
        <v>1984</v>
      </c>
      <c r="B17" s="1">
        <v>1986</v>
      </c>
      <c r="C17" s="2">
        <v>4090</v>
      </c>
      <c r="D17" s="2">
        <v>64042</v>
      </c>
      <c r="E17" s="2">
        <v>67353</v>
      </c>
      <c r="F17" s="2">
        <v>1758</v>
      </c>
      <c r="G17" s="1">
        <v>3449</v>
      </c>
      <c r="H17" s="4">
        <v>12639</v>
      </c>
      <c r="I17" s="2">
        <f t="shared" si="0"/>
        <v>16729</v>
      </c>
      <c r="J17" s="3">
        <v>75.62</v>
      </c>
      <c r="M17" s="1">
        <v>0.185</v>
      </c>
      <c r="N17" s="1">
        <f t="shared" si="2"/>
        <v>1573.4771748017963</v>
      </c>
      <c r="O17" s="1">
        <f t="shared" si="1"/>
        <v>48678.519328716284</v>
      </c>
      <c r="P17" s="1">
        <f t="shared" si="3"/>
        <v>50991.712300648243</v>
      </c>
      <c r="S17" s="1">
        <v>0.58250000000000002</v>
      </c>
      <c r="T17" s="11">
        <v>-29</v>
      </c>
      <c r="U17" s="1">
        <v>86</v>
      </c>
      <c r="W17" s="10">
        <v>13.46034</v>
      </c>
    </row>
    <row r="18" spans="1:23" x14ac:dyDescent="0.4">
      <c r="A18" s="1">
        <v>1985</v>
      </c>
      <c r="B18" s="1">
        <v>1987</v>
      </c>
      <c r="C18" s="2">
        <v>2118</v>
      </c>
      <c r="D18" s="2">
        <v>42168</v>
      </c>
      <c r="E18" s="2">
        <v>62270</v>
      </c>
      <c r="F18" s="2">
        <v>2795</v>
      </c>
      <c r="G18" s="1">
        <v>1728</v>
      </c>
      <c r="H18" s="4">
        <v>27010</v>
      </c>
      <c r="I18" s="2">
        <f t="shared" si="0"/>
        <v>29128</v>
      </c>
      <c r="J18" s="3">
        <v>74.099999999999994</v>
      </c>
      <c r="M18" s="1">
        <v>0.125</v>
      </c>
      <c r="N18" s="1">
        <f t="shared" si="2"/>
        <v>1471.775722979623</v>
      </c>
      <c r="O18" s="1">
        <f t="shared" si="1"/>
        <v>36907.677012112159</v>
      </c>
      <c r="P18" s="1">
        <f t="shared" si="3"/>
        <v>33259.0181751739</v>
      </c>
      <c r="S18" s="1">
        <v>0.99749999999999994</v>
      </c>
      <c r="T18" s="11">
        <v>-21</v>
      </c>
      <c r="U18" s="1">
        <v>72</v>
      </c>
      <c r="W18" s="10">
        <v>13.56753</v>
      </c>
    </row>
    <row r="19" spans="1:23" x14ac:dyDescent="0.4">
      <c r="A19" s="1">
        <v>1986</v>
      </c>
      <c r="B19" s="1">
        <v>1988</v>
      </c>
      <c r="C19" s="2">
        <v>4316</v>
      </c>
      <c r="D19" s="2">
        <v>63872</v>
      </c>
      <c r="E19" s="2">
        <v>65363</v>
      </c>
      <c r="F19" s="2">
        <v>1623</v>
      </c>
      <c r="G19" s="1">
        <v>3314</v>
      </c>
      <c r="H19" s="4">
        <v>34000</v>
      </c>
      <c r="I19" s="2">
        <f t="shared" si="0"/>
        <v>38316</v>
      </c>
      <c r="J19" s="3">
        <v>75.3</v>
      </c>
      <c r="M19" s="1">
        <v>0.156</v>
      </c>
      <c r="N19" s="1">
        <f t="shared" si="2"/>
        <v>1830.0644368744315</v>
      </c>
      <c r="O19" s="1">
        <f t="shared" si="1"/>
        <v>69927.874639186295</v>
      </c>
      <c r="P19" s="1">
        <f t="shared" si="3"/>
        <v>57285.801132653178</v>
      </c>
      <c r="S19" s="1">
        <v>-0.11250000000000002</v>
      </c>
      <c r="T19" s="11">
        <v>-49</v>
      </c>
      <c r="U19" s="1">
        <v>85</v>
      </c>
      <c r="W19" s="10">
        <v>13.674720000000001</v>
      </c>
    </row>
    <row r="20" spans="1:23" x14ac:dyDescent="0.4">
      <c r="A20" s="1">
        <v>1987</v>
      </c>
      <c r="B20" s="1">
        <v>1989</v>
      </c>
      <c r="C20" s="2">
        <v>2688</v>
      </c>
      <c r="D20" s="2">
        <v>37372</v>
      </c>
      <c r="E20" s="2">
        <v>49734</v>
      </c>
      <c r="F20" s="2">
        <v>1192</v>
      </c>
      <c r="G20" s="1">
        <v>2145</v>
      </c>
      <c r="H20" s="4">
        <v>13154</v>
      </c>
      <c r="I20" s="2">
        <f t="shared" si="0"/>
        <v>15842</v>
      </c>
      <c r="J20" s="3">
        <v>75.2</v>
      </c>
      <c r="M20" s="1">
        <v>0.161</v>
      </c>
      <c r="N20" s="1">
        <f t="shared" si="2"/>
        <v>1438.7893363199603</v>
      </c>
      <c r="O20" s="1">
        <f t="shared" si="1"/>
        <v>43035.3016266876</v>
      </c>
      <c r="P20" s="1">
        <f t="shared" si="3"/>
        <v>36769.360983308383</v>
      </c>
      <c r="S20" s="1">
        <v>3.500000000000001E-2</v>
      </c>
      <c r="T20" s="11">
        <v>-16</v>
      </c>
      <c r="U20" s="1">
        <v>94</v>
      </c>
      <c r="W20" s="10">
        <v>13.78191</v>
      </c>
    </row>
    <row r="21" spans="1:23" x14ac:dyDescent="0.4">
      <c r="A21" s="1">
        <v>1988</v>
      </c>
      <c r="B21" s="1">
        <v>1990</v>
      </c>
      <c r="C21" s="2">
        <v>4399</v>
      </c>
      <c r="D21" s="2">
        <v>20840</v>
      </c>
      <c r="E21" s="2">
        <v>38423</v>
      </c>
      <c r="F21" s="2">
        <v>615</v>
      </c>
      <c r="G21" s="1">
        <v>3820</v>
      </c>
      <c r="H21" s="4">
        <v>7904</v>
      </c>
      <c r="I21" s="2">
        <f t="shared" si="0"/>
        <v>12303</v>
      </c>
      <c r="J21" s="3">
        <v>75.599999999999994</v>
      </c>
      <c r="M21" s="1">
        <v>0.17300000000000001</v>
      </c>
      <c r="N21" s="1">
        <f t="shared" si="2"/>
        <v>1084.9467863917916</v>
      </c>
      <c r="O21" s="1">
        <f t="shared" si="1"/>
        <v>25987.126310363881</v>
      </c>
      <c r="P21" s="1">
        <f t="shared" si="3"/>
        <v>23317.109966501248</v>
      </c>
      <c r="S21" s="1">
        <v>-0.32750000000000001</v>
      </c>
      <c r="T21" s="11">
        <v>-23</v>
      </c>
      <c r="U21" s="1">
        <v>76</v>
      </c>
      <c r="W21" s="10">
        <v>13.889099999999999</v>
      </c>
    </row>
    <row r="22" spans="1:23" x14ac:dyDescent="0.4">
      <c r="A22" s="1">
        <v>1989</v>
      </c>
      <c r="B22" s="1">
        <v>1991</v>
      </c>
      <c r="C22" s="2">
        <v>2810</v>
      </c>
      <c r="D22" s="2">
        <v>23163</v>
      </c>
      <c r="E22" s="2">
        <v>24139</v>
      </c>
      <c r="F22" s="2">
        <v>776</v>
      </c>
      <c r="G22" s="1">
        <v>2347</v>
      </c>
      <c r="H22" s="1">
        <v>5623</v>
      </c>
      <c r="I22" s="2">
        <f t="shared" si="0"/>
        <v>8433</v>
      </c>
      <c r="J22" s="3">
        <v>76</v>
      </c>
      <c r="M22" s="1">
        <v>0.191</v>
      </c>
      <c r="N22" s="1">
        <f t="shared" si="2"/>
        <v>655.56972119217096</v>
      </c>
      <c r="O22" s="1">
        <f t="shared" si="1"/>
        <v>30598.279440086888</v>
      </c>
      <c r="P22" s="1">
        <f t="shared" si="3"/>
        <v>29703.532816877996</v>
      </c>
      <c r="S22" s="1">
        <v>-1.5125000000000002</v>
      </c>
      <c r="T22" s="11">
        <v>15</v>
      </c>
      <c r="U22" s="1">
        <v>62</v>
      </c>
      <c r="W22" s="10">
        <v>13.99628</v>
      </c>
    </row>
    <row r="23" spans="1:23" x14ac:dyDescent="0.4">
      <c r="A23" s="1">
        <v>1990</v>
      </c>
      <c r="B23" s="1">
        <v>1992</v>
      </c>
      <c r="C23" s="2">
        <v>3156</v>
      </c>
      <c r="D23" s="2">
        <v>24050</v>
      </c>
      <c r="E23" s="2">
        <v>24116</v>
      </c>
      <c r="F23" s="2">
        <v>302</v>
      </c>
      <c r="G23" s="1">
        <v>2245</v>
      </c>
      <c r="H23" s="1">
        <v>913</v>
      </c>
      <c r="I23" s="2">
        <f t="shared" si="0"/>
        <v>4069</v>
      </c>
      <c r="J23" s="3">
        <v>76.599999999999994</v>
      </c>
      <c r="M23" s="1">
        <v>0.19699999999999998</v>
      </c>
      <c r="N23" s="1">
        <f t="shared" si="2"/>
        <v>684.10547902992107</v>
      </c>
      <c r="O23" s="1">
        <f t="shared" si="1"/>
        <v>32018.445160799482</v>
      </c>
      <c r="P23" s="1">
        <f t="shared" si="3"/>
        <v>30772.123843815436</v>
      </c>
      <c r="S23" s="1">
        <v>1.2075</v>
      </c>
      <c r="T23" s="11">
        <v>12</v>
      </c>
      <c r="U23" s="1">
        <v>64</v>
      </c>
      <c r="W23" s="10">
        <v>14.048249999999999</v>
      </c>
    </row>
    <row r="24" spans="1:23" x14ac:dyDescent="0.4">
      <c r="A24" s="1">
        <v>1991</v>
      </c>
      <c r="B24" s="1">
        <v>1993</v>
      </c>
      <c r="C24" s="2">
        <v>776</v>
      </c>
      <c r="D24" s="2">
        <v>15962</v>
      </c>
      <c r="E24" s="2">
        <v>18892</v>
      </c>
      <c r="F24" s="2">
        <v>346</v>
      </c>
      <c r="G24" s="1">
        <v>642</v>
      </c>
      <c r="H24" s="1">
        <v>2918</v>
      </c>
      <c r="I24" s="2">
        <f t="shared" si="0"/>
        <v>3694</v>
      </c>
      <c r="J24" s="3">
        <v>75</v>
      </c>
      <c r="M24" s="1">
        <v>0.13600000000000001</v>
      </c>
      <c r="N24" s="1">
        <f t="shared" si="2"/>
        <v>413.6367921789755</v>
      </c>
      <c r="O24" s="1">
        <f t="shared" si="1"/>
        <v>19160.422497596497</v>
      </c>
      <c r="P24" s="1">
        <f t="shared" si="3"/>
        <v>18877.248264219998</v>
      </c>
      <c r="S24" s="1">
        <v>1.82</v>
      </c>
      <c r="T24" s="11">
        <v>-111</v>
      </c>
      <c r="U24" s="1">
        <v>116</v>
      </c>
      <c r="W24" s="10">
        <v>14.86909</v>
      </c>
    </row>
    <row r="25" spans="1:23" x14ac:dyDescent="0.4">
      <c r="A25" s="1">
        <v>1992</v>
      </c>
      <c r="B25" s="1">
        <v>1994</v>
      </c>
      <c r="C25" s="2">
        <v>1710</v>
      </c>
      <c r="D25" s="2">
        <v>14164</v>
      </c>
      <c r="E25" s="2">
        <v>15493</v>
      </c>
      <c r="F25" s="2">
        <v>476</v>
      </c>
      <c r="G25" s="1">
        <v>1249</v>
      </c>
      <c r="H25" s="1">
        <v>2906</v>
      </c>
      <c r="I25" s="2">
        <f t="shared" si="0"/>
        <v>4616</v>
      </c>
      <c r="J25" s="1">
        <v>76.510000000000005</v>
      </c>
      <c r="M25" s="1">
        <v>0.24109999999999998</v>
      </c>
      <c r="N25" s="1">
        <f t="shared" si="2"/>
        <v>319.02606138335477</v>
      </c>
      <c r="O25" s="1">
        <f t="shared" si="1"/>
        <v>15166.296935461862</v>
      </c>
      <c r="P25" s="1">
        <f t="shared" si="3"/>
        <v>17291.897660137434</v>
      </c>
      <c r="S25" s="1">
        <v>-0.28499999999999998</v>
      </c>
      <c r="T25" s="11">
        <v>-17</v>
      </c>
      <c r="U25" s="1">
        <v>82</v>
      </c>
      <c r="W25" s="10">
        <v>13.570410000000001</v>
      </c>
    </row>
    <row r="26" spans="1:23" x14ac:dyDescent="0.4">
      <c r="A26" s="1">
        <v>1993</v>
      </c>
      <c r="B26" s="1">
        <v>1995</v>
      </c>
      <c r="C26" s="2">
        <v>1407</v>
      </c>
      <c r="D26" s="2">
        <v>18701</v>
      </c>
      <c r="E26" s="2">
        <v>24392</v>
      </c>
      <c r="F26" s="2">
        <v>593</v>
      </c>
      <c r="G26" s="1">
        <v>1211</v>
      </c>
      <c r="H26" s="1">
        <v>4395</v>
      </c>
      <c r="I26" s="2">
        <f t="shared" si="0"/>
        <v>5802</v>
      </c>
      <c r="J26" s="3">
        <v>78.17</v>
      </c>
      <c r="M26" s="1">
        <v>0.28999999999999998</v>
      </c>
      <c r="N26" s="1">
        <f t="shared" si="2"/>
        <v>535.22963306856059</v>
      </c>
      <c r="O26" s="1">
        <f t="shared" si="1"/>
        <v>20353.792764637168</v>
      </c>
      <c r="P26" s="1">
        <f t="shared" si="3"/>
        <v>21958.079615282197</v>
      </c>
      <c r="S26" s="1">
        <v>0.70250000000000001</v>
      </c>
      <c r="T26" s="11">
        <v>28</v>
      </c>
      <c r="U26" s="1">
        <v>100</v>
      </c>
      <c r="W26" s="10">
        <v>13.9222</v>
      </c>
    </row>
    <row r="27" spans="1:23" x14ac:dyDescent="0.4">
      <c r="A27" s="1">
        <v>1994</v>
      </c>
      <c r="B27" s="1">
        <v>1996</v>
      </c>
      <c r="C27" s="2">
        <v>764</v>
      </c>
      <c r="D27" s="2">
        <v>18629</v>
      </c>
      <c r="E27" s="2">
        <v>25816</v>
      </c>
      <c r="F27" s="2">
        <v>358</v>
      </c>
      <c r="G27" s="1">
        <v>637</v>
      </c>
      <c r="H27" s="1">
        <v>2095</v>
      </c>
      <c r="I27" s="2">
        <f t="shared" si="0"/>
        <v>2859</v>
      </c>
      <c r="J27" s="1">
        <v>76.650000000000006</v>
      </c>
      <c r="M27" s="1">
        <v>0.2077</v>
      </c>
      <c r="N27" s="1">
        <f t="shared" si="2"/>
        <v>609.35769843346986</v>
      </c>
      <c r="O27" s="1">
        <f t="shared" si="1"/>
        <v>22126.340918868656</v>
      </c>
      <c r="P27" s="1">
        <f t="shared" si="3"/>
        <v>20779.032446010391</v>
      </c>
      <c r="S27" s="1">
        <v>0.78499999999999992</v>
      </c>
      <c r="T27" s="11">
        <v>-62</v>
      </c>
      <c r="U27" s="1">
        <v>116</v>
      </c>
      <c r="W27" s="10">
        <v>13.60205</v>
      </c>
    </row>
    <row r="28" spans="1:23" x14ac:dyDescent="0.4">
      <c r="A28" s="1">
        <v>1995</v>
      </c>
      <c r="B28" s="1">
        <v>1997</v>
      </c>
      <c r="C28" s="2">
        <v>1642</v>
      </c>
      <c r="D28" s="2">
        <v>26175</v>
      </c>
      <c r="E28" s="2">
        <v>24524</v>
      </c>
      <c r="F28" s="2">
        <v>399</v>
      </c>
      <c r="G28" s="1">
        <v>1388</v>
      </c>
      <c r="H28" s="1">
        <v>2397</v>
      </c>
      <c r="I28" s="2">
        <f t="shared" si="0"/>
        <v>4039</v>
      </c>
      <c r="J28" s="1">
        <v>76.91</v>
      </c>
      <c r="M28" s="1">
        <v>0.20960000000000001</v>
      </c>
      <c r="N28" s="1">
        <f t="shared" si="2"/>
        <v>489.20283031213711</v>
      </c>
      <c r="O28" s="1">
        <f t="shared" si="1"/>
        <v>32684.541827680558</v>
      </c>
      <c r="P28" s="1">
        <f t="shared" si="3"/>
        <v>30832.69112662398</v>
      </c>
      <c r="S28" s="1">
        <v>1.9749999999999999</v>
      </c>
      <c r="T28" s="11">
        <v>-44</v>
      </c>
      <c r="U28" s="1">
        <v>78</v>
      </c>
      <c r="W28" s="10">
        <v>14.677720000000001</v>
      </c>
    </row>
    <row r="29" spans="1:23" x14ac:dyDescent="0.4">
      <c r="A29" s="1">
        <v>1996</v>
      </c>
      <c r="B29" s="1">
        <v>1998</v>
      </c>
      <c r="C29" s="2">
        <v>1618</v>
      </c>
      <c r="D29" s="2">
        <v>30865</v>
      </c>
      <c r="E29" s="2">
        <v>36860</v>
      </c>
      <c r="F29" s="2">
        <v>655</v>
      </c>
      <c r="G29" s="1">
        <v>1462</v>
      </c>
      <c r="H29" s="1">
        <v>1146</v>
      </c>
      <c r="I29" s="2">
        <f t="shared" si="0"/>
        <v>2764</v>
      </c>
      <c r="J29" s="1">
        <v>75.39</v>
      </c>
      <c r="K29" s="1">
        <v>24</v>
      </c>
      <c r="L29" s="1">
        <v>21</v>
      </c>
      <c r="M29" s="1">
        <v>0.14169999999999999</v>
      </c>
      <c r="N29" s="1">
        <f t="shared" si="2"/>
        <v>762.90305531951753</v>
      </c>
      <c r="O29" s="1">
        <f t="shared" si="1"/>
        <v>36231.992354171431</v>
      </c>
      <c r="P29" s="1">
        <f t="shared" si="3"/>
        <v>35766.916049525156</v>
      </c>
      <c r="Q29" s="1">
        <v>0.47840187294090802</v>
      </c>
      <c r="R29" s="1">
        <v>4.7279673248937701</v>
      </c>
      <c r="S29" s="1">
        <v>-0.90999999999999992</v>
      </c>
      <c r="T29" s="11">
        <v>-14</v>
      </c>
      <c r="U29" s="1">
        <v>83</v>
      </c>
      <c r="V29" s="1">
        <v>4.1143827160493833</v>
      </c>
      <c r="W29" s="10">
        <v>14.574149999999999</v>
      </c>
    </row>
    <row r="30" spans="1:23" x14ac:dyDescent="0.4">
      <c r="A30" s="1">
        <v>1997</v>
      </c>
      <c r="B30" s="1">
        <v>1999</v>
      </c>
      <c r="C30" s="2">
        <v>1708</v>
      </c>
      <c r="D30" s="2">
        <v>41243</v>
      </c>
      <c r="E30" s="2">
        <v>31168</v>
      </c>
      <c r="F30" s="2">
        <v>326</v>
      </c>
      <c r="G30" s="1">
        <v>1479</v>
      </c>
      <c r="H30" s="1">
        <v>1336</v>
      </c>
      <c r="I30" s="2">
        <f t="shared" si="0"/>
        <v>3044</v>
      </c>
      <c r="J30" s="3">
        <v>75.67</v>
      </c>
      <c r="K30" s="1">
        <v>5</v>
      </c>
      <c r="L30" s="1">
        <v>7.375</v>
      </c>
      <c r="M30" s="1">
        <v>0.15710000000000002</v>
      </c>
      <c r="N30" s="1">
        <f t="shared" si="2"/>
        <v>641.69855363354793</v>
      </c>
      <c r="O30" s="1">
        <f t="shared" si="1"/>
        <v>47111.774493108751</v>
      </c>
      <c r="P30" s="1">
        <f t="shared" si="3"/>
        <v>47876.908122650595</v>
      </c>
      <c r="Q30" s="1">
        <v>1.6388722563237299</v>
      </c>
      <c r="R30" s="1">
        <v>-2.7718231147903398</v>
      </c>
      <c r="S30" s="1">
        <v>-2.0924999999999998</v>
      </c>
      <c r="T30" s="11">
        <v>19</v>
      </c>
      <c r="U30" s="1">
        <v>88</v>
      </c>
      <c r="V30" s="1">
        <v>-3.0022839506172838</v>
      </c>
      <c r="W30" s="10">
        <v>13.6174</v>
      </c>
    </row>
    <row r="31" spans="1:23" x14ac:dyDescent="0.4">
      <c r="A31" s="1">
        <v>1998</v>
      </c>
      <c r="B31" s="1">
        <v>2000</v>
      </c>
      <c r="C31" s="2">
        <v>1864</v>
      </c>
      <c r="D31" s="2">
        <v>88338</v>
      </c>
      <c r="E31" s="2">
        <v>78333</v>
      </c>
      <c r="F31" s="2">
        <v>1471</v>
      </c>
      <c r="G31" s="1">
        <v>1288</v>
      </c>
      <c r="H31" s="1">
        <v>5162</v>
      </c>
      <c r="I31" s="2">
        <f t="shared" si="0"/>
        <v>7026</v>
      </c>
      <c r="J31" s="3">
        <v>75.52</v>
      </c>
      <c r="K31" s="1">
        <v>8</v>
      </c>
      <c r="L31" s="1">
        <v>8.8125</v>
      </c>
      <c r="M31" s="1">
        <v>0.1595</v>
      </c>
      <c r="N31" s="1">
        <f t="shared" si="2"/>
        <v>1295.2797255193946</v>
      </c>
      <c r="O31" s="1">
        <f t="shared" si="1"/>
        <v>82100.354936293923</v>
      </c>
      <c r="P31" s="1">
        <f t="shared" si="3"/>
        <v>93653.389254388603</v>
      </c>
      <c r="Q31" s="1">
        <v>0.96638408288356303</v>
      </c>
      <c r="R31" s="1">
        <v>-2.4689783486085699</v>
      </c>
      <c r="S31" s="1">
        <v>-1.1600000000000001</v>
      </c>
      <c r="T31" s="11">
        <v>-36</v>
      </c>
      <c r="U31" s="1">
        <v>134</v>
      </c>
      <c r="V31" s="1">
        <v>-3.8322839506172839</v>
      </c>
      <c r="W31" s="10">
        <v>14.34459</v>
      </c>
    </row>
    <row r="32" spans="1:23" x14ac:dyDescent="0.4">
      <c r="A32" s="1">
        <v>1999</v>
      </c>
      <c r="B32" s="1">
        <v>2001</v>
      </c>
      <c r="C32" s="2">
        <v>1547</v>
      </c>
      <c r="D32" s="2">
        <v>44696</v>
      </c>
      <c r="E32" s="2">
        <v>60448</v>
      </c>
      <c r="F32" s="2">
        <v>482</v>
      </c>
      <c r="G32" s="1">
        <v>1025</v>
      </c>
      <c r="H32" s="1">
        <v>3313</v>
      </c>
      <c r="I32" s="2">
        <f t="shared" si="0"/>
        <v>4860</v>
      </c>
      <c r="J32" s="3">
        <v>75.989999999999995</v>
      </c>
      <c r="K32" s="1">
        <v>6</v>
      </c>
      <c r="L32" s="1">
        <v>8.375</v>
      </c>
      <c r="M32" s="1">
        <v>0.22600000000000001</v>
      </c>
      <c r="N32" s="1">
        <f t="shared" si="2"/>
        <v>932.65623999515401</v>
      </c>
      <c r="O32" s="1">
        <f t="shared" si="1"/>
        <v>40776.932792104497</v>
      </c>
      <c r="P32" s="1">
        <f t="shared" si="3"/>
        <v>44015.881711401053</v>
      </c>
      <c r="Q32" s="1">
        <v>1.26884666928027</v>
      </c>
      <c r="R32" s="1">
        <v>-2.0829431269246701</v>
      </c>
      <c r="S32" s="1">
        <v>-1.5574999999999999</v>
      </c>
      <c r="T32" s="11">
        <v>2</v>
      </c>
      <c r="U32" s="1">
        <v>120</v>
      </c>
      <c r="V32" s="1">
        <v>-1.4522839506172835</v>
      </c>
      <c r="W32" s="10">
        <v>13.39911</v>
      </c>
    </row>
    <row r="33" spans="1:23" x14ac:dyDescent="0.4">
      <c r="A33" s="1">
        <v>2000</v>
      </c>
      <c r="B33" s="1">
        <v>2002</v>
      </c>
      <c r="C33" s="2">
        <v>3228</v>
      </c>
      <c r="D33" s="2">
        <v>81321</v>
      </c>
      <c r="E33" s="2">
        <v>38704</v>
      </c>
      <c r="F33" s="2">
        <v>1424</v>
      </c>
      <c r="G33" s="1">
        <v>1851</v>
      </c>
      <c r="H33" s="1">
        <v>10376</v>
      </c>
      <c r="I33" s="2">
        <f t="shared" si="0"/>
        <v>13604</v>
      </c>
      <c r="J33" s="1">
        <v>74.010000000000005</v>
      </c>
      <c r="K33" s="1">
        <v>3</v>
      </c>
      <c r="L33" s="1">
        <v>7.125</v>
      </c>
      <c r="M33" s="1">
        <v>8.8399999999999992E-2</v>
      </c>
      <c r="N33" s="1">
        <f t="shared" si="2"/>
        <v>551.54563478817249</v>
      </c>
      <c r="O33" s="1">
        <f t="shared" si="1"/>
        <v>76468.211606432218</v>
      </c>
      <c r="P33" s="1">
        <f t="shared" si="3"/>
        <v>79803.709391643933</v>
      </c>
      <c r="Q33" s="1">
        <v>1.9482147869240301</v>
      </c>
      <c r="R33" s="1">
        <v>-2.72612610688478</v>
      </c>
      <c r="S33" s="1">
        <v>-0.77</v>
      </c>
      <c r="T33" s="11">
        <v>-12</v>
      </c>
      <c r="U33" s="1">
        <v>84</v>
      </c>
      <c r="V33" s="1">
        <v>-1.5439506172839503</v>
      </c>
      <c r="W33" s="10">
        <v>13.713979999999999</v>
      </c>
    </row>
    <row r="34" spans="1:23" x14ac:dyDescent="0.4">
      <c r="A34" s="1">
        <v>2001</v>
      </c>
      <c r="B34" s="1">
        <v>2003</v>
      </c>
      <c r="C34" s="2">
        <v>1206</v>
      </c>
      <c r="D34" s="2">
        <v>20285</v>
      </c>
      <c r="E34" s="2">
        <v>15975</v>
      </c>
      <c r="F34" s="2">
        <v>1049</v>
      </c>
      <c r="G34" s="1">
        <v>757</v>
      </c>
      <c r="H34" s="1">
        <v>1659</v>
      </c>
      <c r="I34" s="2">
        <f t="shared" si="0"/>
        <v>2865</v>
      </c>
      <c r="J34" s="3">
        <v>73.989999999999995</v>
      </c>
      <c r="K34" s="1">
        <v>18</v>
      </c>
      <c r="L34" s="1">
        <v>15.75</v>
      </c>
      <c r="M34" s="1">
        <v>0.12050000000000001</v>
      </c>
      <c r="N34" s="1">
        <f t="shared" si="2"/>
        <v>293.218082430057</v>
      </c>
      <c r="O34" s="1">
        <f t="shared" si="1"/>
        <v>15335.525587466464</v>
      </c>
      <c r="P34" s="1">
        <f t="shared" si="3"/>
        <v>16548.801106513911</v>
      </c>
      <c r="Q34" s="1">
        <v>0.39906952846029198</v>
      </c>
      <c r="R34" s="1">
        <v>1.1299638508752901</v>
      </c>
      <c r="S34" s="1">
        <v>0.19750000000000001</v>
      </c>
      <c r="T34" s="11">
        <v>-34</v>
      </c>
      <c r="U34" s="1">
        <v>109</v>
      </c>
      <c r="V34" s="1">
        <v>1.5643827160493831</v>
      </c>
      <c r="W34" s="10">
        <v>14.35211</v>
      </c>
    </row>
    <row r="35" spans="1:23" x14ac:dyDescent="0.4">
      <c r="A35" s="1">
        <v>2002</v>
      </c>
      <c r="B35" s="1">
        <v>2004</v>
      </c>
      <c r="C35" s="2">
        <v>1505</v>
      </c>
      <c r="D35" s="2">
        <v>41912</v>
      </c>
      <c r="E35" s="2">
        <v>24702</v>
      </c>
      <c r="F35" s="2">
        <v>236</v>
      </c>
      <c r="G35" s="1">
        <v>1180</v>
      </c>
      <c r="H35" s="1">
        <v>1289</v>
      </c>
      <c r="I35" s="2">
        <f t="shared" si="0"/>
        <v>2794</v>
      </c>
      <c r="J35" s="3">
        <v>73.790000000000006</v>
      </c>
      <c r="K35" s="1">
        <v>20</v>
      </c>
      <c r="L35" s="1">
        <v>19.0625</v>
      </c>
      <c r="M35" s="1">
        <v>8.3800000000000013E-2</v>
      </c>
      <c r="N35" s="1">
        <f t="shared" si="2"/>
        <v>690.02176071507324</v>
      </c>
      <c r="O35" s="1">
        <f t="shared" si="1"/>
        <v>30590.396357174617</v>
      </c>
      <c r="P35" s="1">
        <f t="shared" si="3"/>
        <v>31938.881419487083</v>
      </c>
      <c r="Q35" s="1">
        <v>0.31845565885796701</v>
      </c>
      <c r="R35" s="1">
        <v>2.4438721164723201</v>
      </c>
      <c r="S35" s="1">
        <v>0.19500000000000001</v>
      </c>
      <c r="T35" s="11">
        <v>-27</v>
      </c>
      <c r="U35" s="1">
        <v>113</v>
      </c>
      <c r="V35" s="1">
        <v>0.99771604938271641</v>
      </c>
      <c r="W35" s="10">
        <v>11.92041</v>
      </c>
    </row>
    <row r="36" spans="1:23" x14ac:dyDescent="0.4">
      <c r="A36" s="1">
        <v>2003</v>
      </c>
      <c r="B36" s="1">
        <v>2005</v>
      </c>
      <c r="C36" s="2">
        <v>351</v>
      </c>
      <c r="D36" s="2">
        <v>14192</v>
      </c>
      <c r="E36" s="2">
        <v>4219</v>
      </c>
      <c r="F36" s="2">
        <v>160</v>
      </c>
      <c r="G36" s="1">
        <v>190</v>
      </c>
      <c r="H36" s="1">
        <v>135</v>
      </c>
      <c r="I36" s="2">
        <f t="shared" si="0"/>
        <v>486</v>
      </c>
      <c r="J36" s="3">
        <v>74.760000000000005</v>
      </c>
      <c r="K36" s="1">
        <v>22</v>
      </c>
      <c r="L36" s="1">
        <v>20.25</v>
      </c>
      <c r="M36" s="1">
        <v>0.1484</v>
      </c>
      <c r="N36" s="1">
        <f t="shared" si="2"/>
        <v>117.08876433211249</v>
      </c>
      <c r="O36" s="1">
        <f t="shared" si="1"/>
        <v>8401.6070153181881</v>
      </c>
      <c r="P36" s="1">
        <f t="shared" si="3"/>
        <v>10232.54190647416</v>
      </c>
      <c r="Q36" s="1">
        <v>0.48894228281692997</v>
      </c>
      <c r="R36" s="1">
        <v>3.99860454247955</v>
      </c>
      <c r="S36" s="1">
        <v>0.47500000000000003</v>
      </c>
      <c r="T36" s="11">
        <v>-55</v>
      </c>
      <c r="U36" s="1">
        <v>142</v>
      </c>
      <c r="V36" s="1">
        <v>3.964382716049383</v>
      </c>
      <c r="W36" s="10">
        <v>13.145200000000001</v>
      </c>
    </row>
    <row r="37" spans="1:23" x14ac:dyDescent="0.4">
      <c r="A37" s="1">
        <v>2004</v>
      </c>
      <c r="B37" s="1">
        <v>2006</v>
      </c>
      <c r="C37" s="2">
        <v>525</v>
      </c>
      <c r="D37" s="2">
        <v>22160</v>
      </c>
      <c r="E37" s="2">
        <v>7725</v>
      </c>
      <c r="F37" s="2">
        <v>165</v>
      </c>
      <c r="G37" s="1">
        <v>280</v>
      </c>
      <c r="H37" s="1">
        <v>443</v>
      </c>
      <c r="I37" s="2">
        <f t="shared" si="0"/>
        <v>968</v>
      </c>
      <c r="J37" s="3">
        <v>73.17</v>
      </c>
      <c r="K37" s="1">
        <v>13</v>
      </c>
      <c r="L37" s="1">
        <v>12.625</v>
      </c>
      <c r="M37" s="1">
        <v>9.1899999999999996E-2</v>
      </c>
      <c r="N37" s="1">
        <f t="shared" si="2"/>
        <v>243.9686650839941</v>
      </c>
      <c r="O37" s="1">
        <f t="shared" si="1"/>
        <v>10501.819577089913</v>
      </c>
      <c r="P37" s="1">
        <f t="shared" si="3"/>
        <v>12081.766142259556</v>
      </c>
      <c r="Q37" s="1">
        <v>1.1556355801139599</v>
      </c>
      <c r="R37" s="1">
        <v>-0.448043379611061</v>
      </c>
      <c r="S37" s="1">
        <v>-0.155</v>
      </c>
      <c r="T37" s="11">
        <v>-14</v>
      </c>
      <c r="U37" s="1">
        <v>109</v>
      </c>
      <c r="V37" s="1">
        <v>2.2577160493827164</v>
      </c>
      <c r="W37" s="10">
        <v>10.82236</v>
      </c>
    </row>
    <row r="38" spans="1:23" x14ac:dyDescent="0.4">
      <c r="A38" s="1">
        <v>2005</v>
      </c>
      <c r="B38" s="1">
        <v>2007</v>
      </c>
      <c r="C38" s="2">
        <v>742</v>
      </c>
      <c r="D38" s="2">
        <v>27547</v>
      </c>
      <c r="E38" s="2">
        <v>17977</v>
      </c>
      <c r="F38" s="2">
        <v>384</v>
      </c>
      <c r="G38" s="1">
        <v>521</v>
      </c>
      <c r="H38" s="1">
        <v>3129</v>
      </c>
      <c r="I38" s="2">
        <f t="shared" si="0"/>
        <v>3871</v>
      </c>
      <c r="J38" s="3">
        <v>73.150000000000006</v>
      </c>
      <c r="K38" s="1">
        <v>11</v>
      </c>
      <c r="L38" s="1">
        <v>11.1875</v>
      </c>
      <c r="M38" s="1">
        <v>7.1099999999999997E-2</v>
      </c>
      <c r="N38" s="1">
        <f t="shared" si="2"/>
        <v>615.87026327051444</v>
      </c>
      <c r="O38" s="1">
        <f t="shared" si="1"/>
        <v>10422.437274695405</v>
      </c>
      <c r="P38" s="1">
        <f t="shared" si="3"/>
        <v>12188.894211269149</v>
      </c>
      <c r="Q38" s="1">
        <v>0.47748217277102101</v>
      </c>
      <c r="R38" s="1">
        <v>-0.79245857513783202</v>
      </c>
      <c r="S38" s="1">
        <v>4.0000000000000008E-2</v>
      </c>
      <c r="T38" s="11">
        <v>9</v>
      </c>
      <c r="U38" s="1">
        <v>70</v>
      </c>
      <c r="V38" s="1">
        <v>-1.0522839506172836</v>
      </c>
      <c r="W38" s="10">
        <v>10.86553</v>
      </c>
    </row>
    <row r="39" spans="1:23" x14ac:dyDescent="0.4">
      <c r="A39" s="1">
        <v>2006</v>
      </c>
      <c r="B39" s="1">
        <v>2008</v>
      </c>
      <c r="C39" s="2">
        <v>3978</v>
      </c>
      <c r="D39" s="2">
        <v>89533</v>
      </c>
      <c r="E39" s="2">
        <v>20632</v>
      </c>
      <c r="F39" s="2">
        <v>174</v>
      </c>
      <c r="G39" s="1">
        <v>2719</v>
      </c>
      <c r="H39" s="1">
        <v>10277</v>
      </c>
      <c r="I39" s="2">
        <f t="shared" si="0"/>
        <v>14255</v>
      </c>
      <c r="J39" s="3">
        <v>73.81987577639751</v>
      </c>
      <c r="K39" s="1">
        <v>1</v>
      </c>
      <c r="L39" s="1">
        <v>3.375</v>
      </c>
      <c r="M39" s="1">
        <v>6.6500000000000004E-2</v>
      </c>
      <c r="N39" s="1">
        <f t="shared" si="2"/>
        <v>643.15107514688123</v>
      </c>
      <c r="O39" s="1">
        <f t="shared" si="1"/>
        <v>34591.94033972668</v>
      </c>
      <c r="P39" s="1">
        <f t="shared" si="3"/>
        <v>41715.872978464984</v>
      </c>
      <c r="Q39" s="1">
        <v>1.6413553955739899</v>
      </c>
      <c r="R39" s="1">
        <v>-4.9398788379810403</v>
      </c>
      <c r="S39" s="1">
        <v>-1.82</v>
      </c>
      <c r="T39" s="11">
        <v>0</v>
      </c>
      <c r="U39" s="1">
        <v>87</v>
      </c>
      <c r="V39" s="1">
        <v>-1.1856172839506172</v>
      </c>
      <c r="W39" s="10">
        <v>13.358689999999999</v>
      </c>
    </row>
    <row r="40" spans="1:23" x14ac:dyDescent="0.4">
      <c r="A40" s="1">
        <v>2007</v>
      </c>
      <c r="B40" s="1">
        <v>2009</v>
      </c>
      <c r="C40" s="2">
        <v>2861</v>
      </c>
      <c r="D40" s="2">
        <v>55533</v>
      </c>
      <c r="E40" s="5">
        <v>20276</v>
      </c>
      <c r="F40" s="5">
        <v>170</v>
      </c>
      <c r="G40" s="1">
        <v>1766</v>
      </c>
      <c r="H40" s="1">
        <v>7487</v>
      </c>
      <c r="I40" s="2">
        <f t="shared" si="0"/>
        <v>10348</v>
      </c>
      <c r="J40" s="3">
        <v>75.2</v>
      </c>
      <c r="K40" s="1">
        <v>10</v>
      </c>
      <c r="L40" s="1">
        <v>10</v>
      </c>
      <c r="M40" s="1">
        <v>0.10580000000000001</v>
      </c>
      <c r="N40" s="1">
        <f t="shared" si="2"/>
        <v>399.9680783979266</v>
      </c>
      <c r="O40" s="1">
        <f t="shared" si="1"/>
        <v>19060.631448997276</v>
      </c>
      <c r="P40" s="1">
        <f t="shared" si="3"/>
        <v>20119.177575306134</v>
      </c>
      <c r="Q40" s="1">
        <v>0.61840356099417504</v>
      </c>
      <c r="R40" s="1">
        <v>-1.5604315477952799</v>
      </c>
      <c r="S40" s="1">
        <v>-0.8125</v>
      </c>
      <c r="T40" s="11">
        <v>-5</v>
      </c>
      <c r="U40" s="1">
        <v>82</v>
      </c>
      <c r="V40" s="1">
        <v>-1.06895061728395</v>
      </c>
      <c r="W40" s="10">
        <v>15.04058</v>
      </c>
    </row>
    <row r="41" spans="1:23" x14ac:dyDescent="0.4">
      <c r="A41" s="1">
        <v>2008</v>
      </c>
      <c r="B41" s="1">
        <v>2010</v>
      </c>
      <c r="C41" s="2">
        <v>3705</v>
      </c>
      <c r="D41" s="6">
        <v>42587</v>
      </c>
      <c r="E41" s="1">
        <v>12134</v>
      </c>
      <c r="F41" s="1">
        <v>57</v>
      </c>
      <c r="G41" s="1">
        <v>1399</v>
      </c>
      <c r="H41" s="1">
        <v>4567</v>
      </c>
      <c r="I41" s="2">
        <f t="shared" si="0"/>
        <v>8272</v>
      </c>
      <c r="J41" s="3">
        <v>73.400000000000006</v>
      </c>
      <c r="K41" s="1">
        <v>16</v>
      </c>
      <c r="L41" s="1">
        <v>14.5625</v>
      </c>
      <c r="M41" s="1">
        <v>8.4199999999999997E-2</v>
      </c>
      <c r="N41" s="1">
        <f t="shared" si="2"/>
        <v>236.51914940422736</v>
      </c>
      <c r="O41" s="1">
        <f t="shared" si="1"/>
        <v>14837.432031257124</v>
      </c>
      <c r="P41" s="1">
        <f t="shared" si="3"/>
        <v>14345.664414461324</v>
      </c>
      <c r="Q41" s="1">
        <v>1.8724025218225</v>
      </c>
      <c r="R41" s="1">
        <v>0.28433447809741302</v>
      </c>
      <c r="S41" s="1">
        <v>-1.2925</v>
      </c>
      <c r="T41" s="11">
        <v>-35</v>
      </c>
      <c r="U41" s="1">
        <v>95</v>
      </c>
      <c r="V41" s="1">
        <v>2.6977160493827164</v>
      </c>
      <c r="W41" s="10">
        <v>13.27655</v>
      </c>
    </row>
    <row r="42" spans="1:23" x14ac:dyDescent="0.4">
      <c r="A42" s="1">
        <v>2009</v>
      </c>
      <c r="B42" s="1">
        <v>2011</v>
      </c>
      <c r="C42" s="6">
        <v>2078</v>
      </c>
      <c r="D42" s="1">
        <v>32576</v>
      </c>
      <c r="E42" s="2">
        <v>10532</v>
      </c>
      <c r="F42" s="2">
        <v>51</v>
      </c>
      <c r="G42" s="1">
        <v>1314</v>
      </c>
      <c r="H42" s="1">
        <v>3586</v>
      </c>
      <c r="I42" s="2">
        <f t="shared" si="0"/>
        <v>5664</v>
      </c>
      <c r="J42" s="1">
        <v>72</v>
      </c>
      <c r="K42" s="1">
        <v>7</v>
      </c>
      <c r="L42" s="1">
        <v>8.5</v>
      </c>
      <c r="M42" s="1">
        <v>0.03</v>
      </c>
      <c r="N42" s="1">
        <f t="shared" si="2"/>
        <v>135.30501037293669</v>
      </c>
      <c r="O42" s="1">
        <f t="shared" si="1"/>
        <v>9229.9848756466181</v>
      </c>
      <c r="P42" s="1">
        <f t="shared" si="3"/>
        <v>10866.595665192712</v>
      </c>
      <c r="Q42" s="1">
        <v>1.2095836329877501</v>
      </c>
      <c r="R42" s="1">
        <v>-2.5217746617336201</v>
      </c>
      <c r="S42" s="1">
        <v>-1.6025</v>
      </c>
      <c r="T42" s="11">
        <v>-36</v>
      </c>
      <c r="U42" s="1">
        <v>105</v>
      </c>
      <c r="V42" s="1">
        <v>-2.5556172839506166</v>
      </c>
      <c r="W42" s="10">
        <v>14.249320000000001</v>
      </c>
    </row>
    <row r="43" spans="1:23" x14ac:dyDescent="0.4">
      <c r="A43" s="1">
        <v>2010</v>
      </c>
      <c r="B43" s="1">
        <v>2012</v>
      </c>
      <c r="C43" s="1">
        <v>2431</v>
      </c>
      <c r="D43" s="2">
        <v>39176</v>
      </c>
      <c r="E43" s="2">
        <v>21258</v>
      </c>
      <c r="F43" s="2">
        <v>125</v>
      </c>
      <c r="G43" s="1">
        <v>1664</v>
      </c>
      <c r="H43" s="1">
        <v>3877</v>
      </c>
      <c r="I43" s="2">
        <f t="shared" si="0"/>
        <v>6308</v>
      </c>
      <c r="J43" s="1">
        <v>73</v>
      </c>
      <c r="K43" s="1">
        <v>3</v>
      </c>
      <c r="L43" s="1">
        <v>7.125</v>
      </c>
      <c r="M43" s="1">
        <v>2.8999999999999998E-2</v>
      </c>
      <c r="N43" s="1">
        <f t="shared" si="2"/>
        <v>202.87935698722382</v>
      </c>
      <c r="O43" s="1">
        <f t="shared" si="1"/>
        <v>12581.104288152343</v>
      </c>
      <c r="P43" s="1">
        <f t="shared" si="3"/>
        <v>12875.409816472686</v>
      </c>
      <c r="Q43" s="1">
        <v>1.5452443626655199</v>
      </c>
      <c r="R43" s="1">
        <v>-3.1986719062654201</v>
      </c>
      <c r="S43" s="1">
        <v>-2.1875</v>
      </c>
      <c r="T43" s="11">
        <v>-35</v>
      </c>
      <c r="U43" s="1">
        <v>123</v>
      </c>
      <c r="V43" s="1">
        <v>-1.7356172839506168</v>
      </c>
      <c r="W43" s="10">
        <v>15.95548</v>
      </c>
    </row>
    <row r="44" spans="1:23" x14ac:dyDescent="0.4">
      <c r="A44" s="1">
        <v>2011</v>
      </c>
      <c r="B44" s="1">
        <v>2013</v>
      </c>
      <c r="C44" s="2">
        <v>2029</v>
      </c>
      <c r="D44" s="2">
        <v>63223</v>
      </c>
      <c r="E44" s="1">
        <v>30148</v>
      </c>
      <c r="F44" s="1">
        <v>513</v>
      </c>
      <c r="G44" s="1">
        <v>1598</v>
      </c>
      <c r="H44" s="1">
        <v>12748</v>
      </c>
      <c r="I44" s="2">
        <f t="shared" si="0"/>
        <v>14777</v>
      </c>
      <c r="J44" s="1">
        <v>72</v>
      </c>
      <c r="K44" s="1">
        <v>9</v>
      </c>
      <c r="L44" s="1">
        <v>9.6875</v>
      </c>
      <c r="M44" s="1">
        <v>1.4999999999999999E-2</v>
      </c>
      <c r="N44" s="1">
        <f t="shared" si="2"/>
        <v>194.38143989241911</v>
      </c>
      <c r="O44" s="1">
        <f t="shared" si="1"/>
        <v>22457.577440686142</v>
      </c>
      <c r="P44" s="1">
        <f t="shared" si="3"/>
        <v>20362.944208359659</v>
      </c>
      <c r="Q44" s="1">
        <v>1.0883122308999</v>
      </c>
      <c r="R44" s="1">
        <v>-1.9811047394744701</v>
      </c>
      <c r="S44" s="1">
        <v>-1.1200000000000001</v>
      </c>
      <c r="T44" s="11">
        <v>-21</v>
      </c>
      <c r="U44" s="1">
        <v>97</v>
      </c>
      <c r="V44" s="1">
        <v>-2.9356172839506169</v>
      </c>
      <c r="W44" s="10">
        <v>14.93188</v>
      </c>
    </row>
    <row r="45" spans="1:23" x14ac:dyDescent="0.4">
      <c r="A45" s="1">
        <v>2012</v>
      </c>
      <c r="B45" s="1">
        <v>2014</v>
      </c>
      <c r="C45" s="2">
        <v>2539</v>
      </c>
      <c r="D45" s="2">
        <v>16952</v>
      </c>
      <c r="E45" s="1">
        <v>18550</v>
      </c>
      <c r="F45" s="1">
        <v>76</v>
      </c>
      <c r="G45" s="1">
        <v>2044</v>
      </c>
      <c r="H45" s="1">
        <v>5678</v>
      </c>
      <c r="I45" s="2">
        <f t="shared" si="0"/>
        <v>8217</v>
      </c>
      <c r="J45" s="1">
        <v>75.86</v>
      </c>
      <c r="K45" s="1">
        <v>17</v>
      </c>
      <c r="L45" s="1">
        <v>14.9375</v>
      </c>
      <c r="M45" s="1">
        <v>0.25869999999999999</v>
      </c>
      <c r="N45" s="1">
        <f>(AVERAGE((F40/E40),(F41/E41),(F42/E42),(F43/E43),(F44/E44))*E45)</f>
        <v>151.44375554041039</v>
      </c>
      <c r="O45" s="1">
        <f t="shared" si="1"/>
        <v>7231.0329042583553</v>
      </c>
      <c r="P45" s="1">
        <f t="shared" si="3"/>
        <v>6381.7618625601917</v>
      </c>
      <c r="Q45" s="1">
        <v>0.46158673706402198</v>
      </c>
      <c r="R45" s="1">
        <v>0.48675102063780901</v>
      </c>
      <c r="S45" s="1">
        <v>0.39500000000000002</v>
      </c>
      <c r="T45" s="11">
        <v>-37</v>
      </c>
      <c r="U45" s="1">
        <v>129</v>
      </c>
      <c r="V45" s="1">
        <v>-0.53561728395061681</v>
      </c>
      <c r="W45" s="10">
        <v>15.052020000000001</v>
      </c>
    </row>
    <row r="46" spans="1:23" x14ac:dyDescent="0.4">
      <c r="A46" s="1">
        <v>2013</v>
      </c>
      <c r="B46" s="1">
        <v>2015</v>
      </c>
      <c r="C46" s="1">
        <v>2543</v>
      </c>
      <c r="D46" s="1">
        <v>31711</v>
      </c>
      <c r="E46" s="1">
        <v>10605</v>
      </c>
      <c r="F46" s="1">
        <v>245</v>
      </c>
      <c r="G46" s="1">
        <v>2161</v>
      </c>
      <c r="H46" s="1">
        <v>685</v>
      </c>
      <c r="I46" s="2">
        <f t="shared" si="0"/>
        <v>3228</v>
      </c>
      <c r="J46" s="1">
        <v>69.55</v>
      </c>
      <c r="K46" s="1">
        <v>25</v>
      </c>
      <c r="L46" s="1">
        <v>21.25</v>
      </c>
      <c r="M46" s="1">
        <v>1.9300000000000001E-2</v>
      </c>
      <c r="N46" s="1">
        <f>(AVERAGE((F41/E41),(F42/E42),(F43/E43),(F44/E44),(F45/E45))*E46)</f>
        <v>77.486827307981955</v>
      </c>
      <c r="O46" s="1">
        <f>D46/AVERAGE((D43/E43),(D44/E44),(D45/E45))</f>
        <v>19599.594830758007</v>
      </c>
      <c r="P46" s="1">
        <f>D46/AVERAGE((D41/E41),(D42/E42),(D43/E43),(D44/E44),(D45/E45))</f>
        <v>13839.621650016586</v>
      </c>
      <c r="Q46" s="1">
        <v>0.51021891097669703</v>
      </c>
      <c r="R46" s="1">
        <v>5.4537103323061</v>
      </c>
      <c r="S46" s="1">
        <v>0.87749999999999995</v>
      </c>
      <c r="T46" s="11">
        <v>50</v>
      </c>
      <c r="U46" s="1">
        <v>103</v>
      </c>
      <c r="V46" s="1">
        <v>6.9977160493827171</v>
      </c>
      <c r="W46" s="10">
        <v>14.47357</v>
      </c>
    </row>
    <row r="47" spans="1:23" x14ac:dyDescent="0.4">
      <c r="A47" s="1">
        <v>2014</v>
      </c>
      <c r="B47" s="1">
        <v>2016</v>
      </c>
      <c r="C47" s="1">
        <v>2879</v>
      </c>
      <c r="D47" s="1">
        <v>26760</v>
      </c>
      <c r="E47" s="1">
        <v>9884</v>
      </c>
      <c r="F47" s="1">
        <v>0</v>
      </c>
      <c r="G47" s="1">
        <v>2442</v>
      </c>
      <c r="H47" s="1">
        <v>3727</v>
      </c>
      <c r="I47" s="2">
        <f t="shared" si="0"/>
        <v>6606</v>
      </c>
      <c r="J47" s="1">
        <v>70.599999999999994</v>
      </c>
      <c r="K47" s="1">
        <v>23</v>
      </c>
      <c r="L47" s="1">
        <v>20.625</v>
      </c>
      <c r="N47" s="1">
        <f>(AVERAGE((F42/E42),(F43/E43),(F44/E44),(F45/E45),(F46/E46))*E47)</f>
        <v>108.60128768508177</v>
      </c>
      <c r="O47" s="1">
        <f>D47/AVERAGE((D44/E44),(D45/E45),(D46/E46))</f>
        <v>13377.468418533435</v>
      </c>
      <c r="P47" s="1">
        <f>D47/AVERAGE((D42/E42),(D43/E43),(D44/E44),(D45/E45),(D46/E46))</f>
        <v>12233.626178205974</v>
      </c>
      <c r="Q47" s="1">
        <v>0.48985327903260001</v>
      </c>
      <c r="R47" s="1">
        <v>5.4995437209231097</v>
      </c>
      <c r="S47" s="1">
        <v>0.59499999999999997</v>
      </c>
      <c r="T47" s="11">
        <v>28</v>
      </c>
      <c r="U47" s="1">
        <v>86</v>
      </c>
      <c r="V47" s="1">
        <v>7.7310493827160487</v>
      </c>
      <c r="W47" s="10">
        <v>14.514720000000001</v>
      </c>
    </row>
    <row r="48" spans="1:23" x14ac:dyDescent="0.4">
      <c r="A48" s="1">
        <v>2015</v>
      </c>
      <c r="B48" s="1">
        <v>2017</v>
      </c>
      <c r="C48" s="1">
        <v>2219</v>
      </c>
      <c r="D48" s="1">
        <v>17163</v>
      </c>
      <c r="E48" s="1">
        <v>9137</v>
      </c>
      <c r="F48" s="1">
        <v>0</v>
      </c>
      <c r="G48" s="1">
        <v>1999</v>
      </c>
      <c r="H48" s="1">
        <v>1358</v>
      </c>
      <c r="I48" s="2">
        <f>SUM(H48,C48)</f>
        <v>3577</v>
      </c>
      <c r="K48" s="1">
        <v>20</v>
      </c>
      <c r="L48" s="1">
        <v>19.0625</v>
      </c>
      <c r="N48" s="1">
        <f t="shared" ref="N48" si="4">(AVERAGE((F43/E43),(F44/E44),(F45/E45),(F46/E46),(F47/E47))*E48)</f>
        <v>91.544587321875383</v>
      </c>
      <c r="O48" s="1">
        <f>D48/AVERAGE((D45/E45),(D46/E46),(D47/E47))</f>
        <v>7787.8485791325202</v>
      </c>
      <c r="P48" s="1">
        <f>D48/AVERAGE((D43/E43),(D44/E44),(D45/E45),(D46/E46),(D47/E47))</f>
        <v>8133.0254253104404</v>
      </c>
      <c r="Q48" s="1">
        <v>0.64177109605955895</v>
      </c>
      <c r="R48" s="1">
        <v>3.2991550596000199</v>
      </c>
      <c r="S48" s="1">
        <v>-6.5000000000000016E-2</v>
      </c>
      <c r="T48" s="11">
        <v>-45</v>
      </c>
      <c r="U48" s="1">
        <v>116</v>
      </c>
      <c r="V48" s="1">
        <v>2.3643827160493833</v>
      </c>
      <c r="W48" s="10">
        <v>14.529019999999999</v>
      </c>
    </row>
    <row r="49" spans="1:23" x14ac:dyDescent="0.4">
      <c r="A49" s="1">
        <v>2016</v>
      </c>
      <c r="B49" s="1">
        <v>2018</v>
      </c>
      <c r="C49" s="1">
        <v>2022</v>
      </c>
      <c r="D49" s="1">
        <v>36828</v>
      </c>
      <c r="E49" s="1">
        <v>12063</v>
      </c>
      <c r="F49" s="12">
        <v>49</v>
      </c>
      <c r="G49" s="1">
        <v>1734</v>
      </c>
      <c r="H49" s="1">
        <v>1723</v>
      </c>
      <c r="I49" s="2">
        <f>SUM(H49,C49)</f>
        <v>3745</v>
      </c>
      <c r="K49" s="1">
        <v>15</v>
      </c>
      <c r="L49" s="1">
        <v>14</v>
      </c>
      <c r="N49" s="1">
        <f>(AVERAGE((F44/E44),(F45/E45),(F46/E46),(F47/E47),(F48/E48))*E49)</f>
        <v>106.67407260305183</v>
      </c>
      <c r="O49" s="1">
        <f t="shared" ref="O49" si="5">D49/AVERAGE((D46/E46),(D47/E47),(D48/E48))</f>
        <v>14583.41037229619</v>
      </c>
      <c r="P49" s="1">
        <f t="shared" ref="P49" si="6">D49/AVERAGE((D44/E44),(D45/E45),(D46/E46),(D47/E47),(D48/E48))</f>
        <v>17393.114877687545</v>
      </c>
      <c r="Q49" s="1">
        <v>1.12135162134648</v>
      </c>
      <c r="R49" s="1">
        <v>0.198362973350729</v>
      </c>
      <c r="S49" s="1">
        <v>-0.33</v>
      </c>
      <c r="T49" s="11">
        <v>8</v>
      </c>
      <c r="U49" s="1">
        <v>105</v>
      </c>
      <c r="V49" s="1">
        <v>-3.5617283950616849E-2</v>
      </c>
      <c r="W49" s="10">
        <v>14.672879999999999</v>
      </c>
    </row>
    <row r="50" spans="1:23" x14ac:dyDescent="0.4">
      <c r="A50" s="1">
        <v>2017</v>
      </c>
      <c r="B50" s="1">
        <v>2019</v>
      </c>
      <c r="C50" s="1">
        <v>1362</v>
      </c>
      <c r="D50" s="1">
        <v>29245</v>
      </c>
      <c r="E50" s="13">
        <v>17435</v>
      </c>
      <c r="G50" s="1">
        <v>1124</v>
      </c>
      <c r="H50" s="9">
        <v>4048</v>
      </c>
      <c r="I50" s="2">
        <f>SUM(H50,C50)</f>
        <v>5410</v>
      </c>
      <c r="K50" s="1">
        <v>19</v>
      </c>
      <c r="L50" s="1">
        <v>18.125</v>
      </c>
      <c r="O50" s="1">
        <f>D50/AVERAGE((D47/E47),(D48/E48),(D49/E49))</f>
        <v>11485.466367949011</v>
      </c>
      <c r="P50" s="1">
        <f>D50/AVERAGE((D45/E45),(D46/E46),(D47/E47),(D48/E48),(D49/E49))</f>
        <v>12668.034978094216</v>
      </c>
      <c r="Q50" s="1">
        <v>0.433904995595703</v>
      </c>
      <c r="R50" s="1">
        <v>2.3533480435023799</v>
      </c>
      <c r="S50" s="1">
        <v>0.20499999999999999</v>
      </c>
      <c r="T50" s="11">
        <v>14</v>
      </c>
      <c r="U50" s="1">
        <v>109</v>
      </c>
      <c r="V50" s="1">
        <v>-0.36895061728395007</v>
      </c>
    </row>
    <row r="51" spans="1:23" x14ac:dyDescent="0.4">
      <c r="A51" s="1">
        <v>2018</v>
      </c>
      <c r="B51" s="1">
        <v>2020</v>
      </c>
      <c r="C51" s="1">
        <v>1840</v>
      </c>
      <c r="D51" s="13">
        <v>37907</v>
      </c>
      <c r="E51" s="2"/>
      <c r="G51" s="1">
        <v>1379</v>
      </c>
      <c r="H51" s="1">
        <v>5967</v>
      </c>
      <c r="I51" s="1">
        <f>SUM(H51,C51)</f>
        <v>7807</v>
      </c>
      <c r="K51" s="1">
        <v>14</v>
      </c>
      <c r="L51" s="1">
        <v>13.9375</v>
      </c>
      <c r="Q51" s="1">
        <v>1.25279171375</v>
      </c>
      <c r="R51" s="1">
        <v>2.7126699937130998E-2</v>
      </c>
      <c r="S51" s="1">
        <v>-0.87250000000000005</v>
      </c>
      <c r="T51" s="11">
        <v>-27</v>
      </c>
      <c r="U51" s="1">
        <v>94</v>
      </c>
      <c r="V51" s="1">
        <v>-2.1022839506172835</v>
      </c>
    </row>
    <row r="52" spans="1:23" x14ac:dyDescent="0.4">
      <c r="A52" s="1">
        <v>2019</v>
      </c>
      <c r="B52" s="1">
        <v>2021</v>
      </c>
      <c r="C52" s="13">
        <v>1926</v>
      </c>
      <c r="G52" s="13">
        <v>1572</v>
      </c>
      <c r="H52" s="1">
        <v>1948</v>
      </c>
      <c r="I52" s="13">
        <f>SUM(H52,C52)</f>
        <v>3874</v>
      </c>
      <c r="K52" s="12">
        <v>2</v>
      </c>
      <c r="L52" s="12">
        <v>6.5625</v>
      </c>
      <c r="Q52" s="12">
        <v>1.3893193399444399</v>
      </c>
      <c r="R52" s="12">
        <v>-2.7990131091621602</v>
      </c>
      <c r="S52" s="14">
        <v>-1.6600000000000001</v>
      </c>
      <c r="U52" s="12">
        <v>81</v>
      </c>
      <c r="V52" s="12">
        <v>-2.8689506172839505</v>
      </c>
    </row>
    <row r="53" spans="1:23" x14ac:dyDescent="0.4">
      <c r="A53" s="1">
        <v>2020</v>
      </c>
      <c r="B53" s="1">
        <v>2022</v>
      </c>
      <c r="H53" s="12">
        <v>2731</v>
      </c>
    </row>
  </sheetData>
  <pageMargins left="0.79" right="0" top="0.73" bottom="0" header="0.5" footer="0.5"/>
  <pageSetup scale="35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A78-1E61-48F2-B9AA-E0070D350C27}">
  <dimension ref="A1"/>
  <sheetViews>
    <sheetView workbookViewId="0"/>
  </sheetViews>
  <sheetFormatPr defaultRowHeight="12.3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CE3C-E942-4225-BA7E-C46A478C12F9}">
  <dimension ref="A1"/>
  <sheetViews>
    <sheetView tabSelected="1" workbookViewId="0">
      <selection activeCell="F30" sqref="F30"/>
    </sheetView>
  </sheetViews>
  <sheetFormatPr defaultRowHeight="12.3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G52"/>
  <sheetViews>
    <sheetView zoomScaleNormal="100" workbookViewId="0">
      <pane ySplit="1" topLeftCell="A20" activePane="bottomLeft" state="frozen"/>
      <selection pane="bottomLeft" activeCell="G49" sqref="G49"/>
    </sheetView>
  </sheetViews>
  <sheetFormatPr defaultColWidth="6.71875" defaultRowHeight="12.3" x14ac:dyDescent="0.4"/>
  <cols>
    <col min="1" max="6" width="15.71875" style="1" customWidth="1"/>
    <col min="7" max="16384" width="6.71875" style="1"/>
  </cols>
  <sheetData>
    <row r="1" spans="1:7" x14ac:dyDescent="0.4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7" x14ac:dyDescent="0.4">
      <c r="A2" s="1">
        <v>1969</v>
      </c>
      <c r="B2" s="2">
        <v>176</v>
      </c>
      <c r="C2" s="2">
        <v>1458</v>
      </c>
      <c r="D2" s="2">
        <v>634</v>
      </c>
      <c r="E2" s="2">
        <v>4</v>
      </c>
      <c r="F2" s="2">
        <f>SUM(B2,1406,609,9)</f>
        <v>2200</v>
      </c>
      <c r="G2" s="8"/>
    </row>
    <row r="3" spans="1:7" x14ac:dyDescent="0.4">
      <c r="A3" s="1">
        <v>1970</v>
      </c>
      <c r="B3" s="2">
        <v>101</v>
      </c>
      <c r="C3" s="2">
        <v>1466</v>
      </c>
      <c r="D3" s="2">
        <v>310</v>
      </c>
      <c r="E3" s="2">
        <v>0</v>
      </c>
      <c r="F3" s="2">
        <f>SUM(B3,C2,631,10)</f>
        <v>2200</v>
      </c>
      <c r="G3" s="8"/>
    </row>
    <row r="4" spans="1:7" x14ac:dyDescent="0.4">
      <c r="A4" s="1">
        <v>1971</v>
      </c>
      <c r="B4" s="2">
        <v>90</v>
      </c>
      <c r="C4" s="2">
        <v>717</v>
      </c>
      <c r="D4" s="2">
        <v>541</v>
      </c>
      <c r="E4" s="2">
        <v>32</v>
      </c>
      <c r="F4" s="2">
        <f>SUM(B4,C3,D2,10)</f>
        <v>2200</v>
      </c>
      <c r="G4" s="8"/>
    </row>
    <row r="5" spans="1:7" x14ac:dyDescent="0.4">
      <c r="A5" s="1">
        <v>1972</v>
      </c>
      <c r="B5" s="2">
        <v>69</v>
      </c>
      <c r="C5" s="2">
        <v>1501</v>
      </c>
      <c r="D5" s="2">
        <v>819</v>
      </c>
      <c r="E5" s="2">
        <v>8</v>
      </c>
      <c r="F5" s="2">
        <f>SUM(B5,C4,D3,E2)</f>
        <v>1100</v>
      </c>
      <c r="G5" s="8"/>
    </row>
    <row r="6" spans="1:7" x14ac:dyDescent="0.4">
      <c r="A6" s="1">
        <v>1973</v>
      </c>
      <c r="B6" s="2">
        <v>158</v>
      </c>
      <c r="C6" s="2">
        <v>3027</v>
      </c>
      <c r="D6" s="2">
        <v>1819</v>
      </c>
      <c r="E6" s="2">
        <v>25</v>
      </c>
      <c r="F6" s="2">
        <f t="shared" ref="F6:F46" si="0">SUM(B6,C5,D4,E3)</f>
        <v>2200</v>
      </c>
      <c r="G6" s="8"/>
    </row>
    <row r="7" spans="1:7" x14ac:dyDescent="0.4">
      <c r="A7" s="1">
        <v>1974</v>
      </c>
      <c r="B7" s="2">
        <v>122</v>
      </c>
      <c r="C7" s="2">
        <v>1759</v>
      </c>
      <c r="D7" s="2">
        <v>1251</v>
      </c>
      <c r="E7" s="2">
        <v>25</v>
      </c>
      <c r="F7" s="2">
        <f t="shared" si="0"/>
        <v>4000</v>
      </c>
      <c r="G7" s="8"/>
    </row>
    <row r="8" spans="1:7" x14ac:dyDescent="0.4">
      <c r="A8" s="1">
        <v>1975</v>
      </c>
      <c r="B8" s="2">
        <v>414</v>
      </c>
      <c r="C8" s="2">
        <v>3366</v>
      </c>
      <c r="D8" s="2">
        <v>2035</v>
      </c>
      <c r="E8" s="2">
        <v>49</v>
      </c>
      <c r="F8" s="2">
        <f t="shared" si="0"/>
        <v>4000</v>
      </c>
      <c r="G8" s="8"/>
    </row>
    <row r="9" spans="1:7" x14ac:dyDescent="0.4">
      <c r="A9" s="1">
        <v>1976</v>
      </c>
      <c r="B9" s="2">
        <v>384</v>
      </c>
      <c r="C9" s="2">
        <v>6115</v>
      </c>
      <c r="D9" s="2">
        <v>2900</v>
      </c>
      <c r="E9" s="2">
        <v>49</v>
      </c>
      <c r="F9" s="2">
        <f t="shared" si="0"/>
        <v>5026</v>
      </c>
      <c r="G9" s="8"/>
    </row>
    <row r="10" spans="1:7" x14ac:dyDescent="0.4">
      <c r="A10" s="1">
        <v>1977</v>
      </c>
      <c r="B10" s="2">
        <v>290</v>
      </c>
      <c r="C10" s="2">
        <v>4779</v>
      </c>
      <c r="D10" s="2">
        <v>1952</v>
      </c>
      <c r="E10" s="2">
        <v>62</v>
      </c>
      <c r="F10" s="2">
        <f t="shared" si="0"/>
        <v>8465</v>
      </c>
      <c r="G10" s="8"/>
    </row>
    <row r="11" spans="1:7" x14ac:dyDescent="0.4">
      <c r="A11" s="1">
        <v>1978</v>
      </c>
      <c r="B11" s="2">
        <v>306</v>
      </c>
      <c r="C11" s="2">
        <v>4933</v>
      </c>
      <c r="D11" s="2">
        <v>2313</v>
      </c>
      <c r="E11" s="2">
        <v>69</v>
      </c>
      <c r="F11" s="2">
        <f t="shared" si="0"/>
        <v>8034</v>
      </c>
      <c r="G11" s="8"/>
    </row>
    <row r="12" spans="1:7" x14ac:dyDescent="0.4">
      <c r="A12" s="1">
        <v>1979</v>
      </c>
      <c r="B12" s="2">
        <v>329</v>
      </c>
      <c r="C12" s="2">
        <v>7425</v>
      </c>
      <c r="D12" s="2">
        <v>4086</v>
      </c>
      <c r="E12" s="2">
        <v>45</v>
      </c>
      <c r="F12" s="2">
        <f t="shared" si="0"/>
        <v>7263</v>
      </c>
      <c r="G12" s="8"/>
    </row>
    <row r="13" spans="1:7" x14ac:dyDescent="0.4">
      <c r="A13" s="1">
        <v>1980</v>
      </c>
      <c r="B13" s="2">
        <v>632</v>
      </c>
      <c r="C13" s="2">
        <v>6742</v>
      </c>
      <c r="D13" s="2">
        <v>1766</v>
      </c>
      <c r="E13" s="2">
        <v>46</v>
      </c>
      <c r="F13" s="2">
        <f t="shared" si="0"/>
        <v>10432</v>
      </c>
      <c r="G13" s="8"/>
    </row>
    <row r="14" spans="1:7" x14ac:dyDescent="0.4">
      <c r="A14" s="1">
        <v>1981</v>
      </c>
      <c r="B14" s="2">
        <v>391</v>
      </c>
      <c r="C14" s="2">
        <v>4456</v>
      </c>
      <c r="D14" s="2">
        <v>1745</v>
      </c>
      <c r="E14" s="2">
        <v>0</v>
      </c>
      <c r="F14" s="2">
        <f t="shared" si="0"/>
        <v>11288</v>
      </c>
      <c r="G14" s="8"/>
    </row>
    <row r="15" spans="1:7" x14ac:dyDescent="0.4">
      <c r="A15" s="1">
        <v>1982</v>
      </c>
      <c r="B15" s="2">
        <v>350</v>
      </c>
      <c r="C15" s="2">
        <v>5600</v>
      </c>
      <c r="D15" s="2">
        <v>2080</v>
      </c>
      <c r="E15" s="2">
        <v>36</v>
      </c>
      <c r="F15" s="2">
        <f t="shared" si="0"/>
        <v>6617</v>
      </c>
      <c r="G15" s="8"/>
    </row>
    <row r="16" spans="1:7" x14ac:dyDescent="0.4">
      <c r="A16" s="1">
        <v>1983</v>
      </c>
      <c r="B16" s="2">
        <v>506</v>
      </c>
      <c r="C16" s="2">
        <v>6297</v>
      </c>
      <c r="D16" s="2">
        <v>5021</v>
      </c>
      <c r="E16" s="2">
        <v>36</v>
      </c>
      <c r="F16" s="2">
        <f t="shared" si="0"/>
        <v>7897</v>
      </c>
      <c r="G16" s="8"/>
    </row>
    <row r="17" spans="1:7" x14ac:dyDescent="0.4">
      <c r="A17" s="1">
        <v>1984</v>
      </c>
      <c r="B17" s="2">
        <v>312</v>
      </c>
      <c r="C17" s="2">
        <v>3537</v>
      </c>
      <c r="D17" s="2">
        <v>4274</v>
      </c>
      <c r="E17" s="2">
        <v>69</v>
      </c>
      <c r="F17" s="2">
        <f t="shared" si="0"/>
        <v>8689</v>
      </c>
      <c r="G17" s="8"/>
    </row>
    <row r="18" spans="1:7" x14ac:dyDescent="0.4">
      <c r="A18" s="1">
        <v>1985</v>
      </c>
      <c r="B18" s="2">
        <v>93</v>
      </c>
      <c r="C18" s="2">
        <v>3594</v>
      </c>
      <c r="D18" s="2">
        <v>4174</v>
      </c>
      <c r="E18" s="2">
        <v>84</v>
      </c>
      <c r="F18" s="2">
        <f t="shared" si="0"/>
        <v>8687</v>
      </c>
      <c r="G18" s="8"/>
    </row>
    <row r="19" spans="1:7" x14ac:dyDescent="0.4">
      <c r="A19" s="1">
        <v>1986</v>
      </c>
      <c r="B19" s="2">
        <v>536</v>
      </c>
      <c r="C19" s="2">
        <v>6885</v>
      </c>
      <c r="D19" s="2">
        <v>6501</v>
      </c>
      <c r="E19" s="2">
        <v>343</v>
      </c>
      <c r="F19" s="2">
        <f t="shared" si="0"/>
        <v>8440</v>
      </c>
      <c r="G19" s="8"/>
    </row>
    <row r="20" spans="1:7" x14ac:dyDescent="0.4">
      <c r="A20" s="1">
        <v>1987</v>
      </c>
      <c r="B20" s="2">
        <v>342</v>
      </c>
      <c r="C20" s="2">
        <v>4972</v>
      </c>
      <c r="D20" s="2">
        <v>7802</v>
      </c>
      <c r="E20" s="2">
        <v>214</v>
      </c>
      <c r="F20" s="2">
        <f t="shared" si="0"/>
        <v>11470</v>
      </c>
      <c r="G20" s="8"/>
    </row>
    <row r="21" spans="1:7" x14ac:dyDescent="0.4">
      <c r="A21" s="1">
        <v>1988</v>
      </c>
      <c r="B21" s="2">
        <v>300</v>
      </c>
      <c r="C21" s="2">
        <v>3209</v>
      </c>
      <c r="D21" s="2">
        <v>7084</v>
      </c>
      <c r="E21" s="2">
        <v>45</v>
      </c>
      <c r="F21" s="2">
        <f t="shared" si="0"/>
        <v>11857</v>
      </c>
      <c r="G21" s="8"/>
    </row>
    <row r="22" spans="1:7" x14ac:dyDescent="0.4">
      <c r="A22" s="1">
        <v>1989</v>
      </c>
      <c r="B22" s="2">
        <v>179</v>
      </c>
      <c r="C22" s="2">
        <v>3205</v>
      </c>
      <c r="D22" s="2">
        <v>2457</v>
      </c>
      <c r="E22" s="2">
        <v>107</v>
      </c>
      <c r="F22" s="2">
        <f t="shared" si="0"/>
        <v>11533</v>
      </c>
      <c r="G22" s="8"/>
    </row>
    <row r="23" spans="1:7" x14ac:dyDescent="0.4">
      <c r="A23" s="1">
        <v>1990</v>
      </c>
      <c r="B23" s="2">
        <v>311</v>
      </c>
      <c r="C23" s="2">
        <v>4915</v>
      </c>
      <c r="D23" s="2">
        <v>3616</v>
      </c>
      <c r="E23" s="2">
        <v>18</v>
      </c>
      <c r="F23" s="2">
        <f t="shared" si="0"/>
        <v>10814</v>
      </c>
      <c r="G23" s="8"/>
    </row>
    <row r="24" spans="1:7" x14ac:dyDescent="0.4">
      <c r="A24" s="1">
        <v>1991</v>
      </c>
      <c r="B24" s="2">
        <v>73</v>
      </c>
      <c r="C24" s="2">
        <v>2714</v>
      </c>
      <c r="D24" s="2">
        <v>2453</v>
      </c>
      <c r="E24" s="2">
        <v>64</v>
      </c>
      <c r="F24" s="2">
        <f t="shared" si="0"/>
        <v>7490</v>
      </c>
      <c r="G24" s="8"/>
    </row>
    <row r="25" spans="1:7" x14ac:dyDescent="0.4">
      <c r="A25" s="1">
        <v>1992</v>
      </c>
      <c r="B25" s="2">
        <v>210</v>
      </c>
      <c r="C25" s="2">
        <v>3300</v>
      </c>
      <c r="D25" s="2">
        <v>2533</v>
      </c>
      <c r="E25" s="2">
        <v>49</v>
      </c>
      <c r="F25" s="2">
        <f t="shared" si="0"/>
        <v>6647</v>
      </c>
      <c r="G25" s="8"/>
    </row>
    <row r="26" spans="1:7" x14ac:dyDescent="0.4">
      <c r="A26" s="1">
        <v>1993</v>
      </c>
      <c r="B26" s="2">
        <v>147</v>
      </c>
      <c r="C26" s="2">
        <v>3110</v>
      </c>
      <c r="D26" s="2">
        <v>3950</v>
      </c>
      <c r="E26" s="2">
        <v>21</v>
      </c>
      <c r="F26" s="2">
        <f t="shared" si="0"/>
        <v>5918</v>
      </c>
      <c r="G26" s="8"/>
    </row>
    <row r="27" spans="1:7" x14ac:dyDescent="0.4">
      <c r="A27" s="1">
        <v>1994</v>
      </c>
      <c r="B27" s="2">
        <v>113</v>
      </c>
      <c r="C27" s="2">
        <v>3169</v>
      </c>
      <c r="D27" s="2">
        <v>3573</v>
      </c>
      <c r="E27" s="2">
        <v>16</v>
      </c>
      <c r="F27" s="2">
        <f t="shared" si="0"/>
        <v>5820</v>
      </c>
      <c r="G27" s="8"/>
    </row>
    <row r="28" spans="1:7" x14ac:dyDescent="0.4">
      <c r="A28" s="1">
        <v>1995</v>
      </c>
      <c r="B28" s="2">
        <v>195</v>
      </c>
      <c r="C28" s="2">
        <v>3752</v>
      </c>
      <c r="D28" s="2">
        <v>3142</v>
      </c>
      <c r="E28" s="2">
        <v>34</v>
      </c>
      <c r="F28" s="2">
        <f t="shared" si="0"/>
        <v>7363</v>
      </c>
      <c r="G28" s="8"/>
    </row>
    <row r="29" spans="1:7" x14ac:dyDescent="0.4">
      <c r="A29" s="1">
        <v>1996</v>
      </c>
      <c r="B29" s="2">
        <v>98</v>
      </c>
      <c r="C29" s="2">
        <v>4571</v>
      </c>
      <c r="D29" s="2">
        <v>3687</v>
      </c>
      <c r="E29" s="2">
        <v>38</v>
      </c>
      <c r="F29" s="2">
        <f t="shared" si="0"/>
        <v>7444</v>
      </c>
      <c r="G29" s="8"/>
    </row>
    <row r="30" spans="1:7" x14ac:dyDescent="0.4">
      <c r="A30" s="1">
        <v>1997</v>
      </c>
      <c r="B30" s="2">
        <v>166</v>
      </c>
      <c r="C30" s="2">
        <v>6708</v>
      </c>
      <c r="D30" s="2">
        <v>4497</v>
      </c>
      <c r="E30" s="2">
        <v>80</v>
      </c>
      <c r="F30" s="2">
        <f t="shared" si="0"/>
        <v>7895</v>
      </c>
      <c r="G30" s="8"/>
    </row>
    <row r="31" spans="1:7" x14ac:dyDescent="0.4">
      <c r="A31" s="1">
        <v>1998</v>
      </c>
      <c r="B31" s="2">
        <v>381</v>
      </c>
      <c r="C31" s="2">
        <v>9557</v>
      </c>
      <c r="D31" s="2">
        <v>7992</v>
      </c>
      <c r="E31" s="2">
        <v>0</v>
      </c>
      <c r="F31" s="2">
        <f t="shared" si="0"/>
        <v>10810</v>
      </c>
      <c r="G31" s="8"/>
    </row>
    <row r="32" spans="1:7" x14ac:dyDescent="0.4">
      <c r="A32" s="1">
        <v>1999</v>
      </c>
      <c r="B32" s="2">
        <v>264</v>
      </c>
      <c r="C32" s="2">
        <v>6404</v>
      </c>
      <c r="D32" s="2">
        <v>6875</v>
      </c>
      <c r="E32" s="2">
        <v>0</v>
      </c>
      <c r="F32" s="2">
        <f t="shared" si="0"/>
        <v>14356</v>
      </c>
      <c r="G32" s="8"/>
    </row>
    <row r="33" spans="1:7" x14ac:dyDescent="0.4">
      <c r="A33" s="1">
        <v>2000</v>
      </c>
      <c r="B33" s="2">
        <v>935</v>
      </c>
      <c r="C33" s="2">
        <v>14732</v>
      </c>
      <c r="D33" s="2">
        <v>6441</v>
      </c>
      <c r="E33" s="2">
        <v>163</v>
      </c>
      <c r="F33" s="2">
        <f t="shared" si="0"/>
        <v>15411</v>
      </c>
      <c r="G33" s="8"/>
    </row>
    <row r="34" spans="1:7" x14ac:dyDescent="0.4">
      <c r="A34" s="1">
        <v>2001</v>
      </c>
      <c r="B34" s="2">
        <v>324</v>
      </c>
      <c r="C34" s="2">
        <v>6063</v>
      </c>
      <c r="D34" s="2">
        <v>2485</v>
      </c>
      <c r="E34" s="2">
        <v>71</v>
      </c>
      <c r="F34" s="2">
        <f t="shared" si="0"/>
        <v>21931</v>
      </c>
      <c r="G34" s="8"/>
    </row>
    <row r="35" spans="1:7" x14ac:dyDescent="0.4">
      <c r="A35" s="1">
        <v>2002</v>
      </c>
      <c r="B35" s="2">
        <v>155</v>
      </c>
      <c r="C35" s="2">
        <v>7695</v>
      </c>
      <c r="D35" s="2">
        <v>5847</v>
      </c>
      <c r="E35" s="2">
        <v>114</v>
      </c>
      <c r="F35" s="2">
        <f t="shared" si="0"/>
        <v>12659</v>
      </c>
      <c r="G35" s="8"/>
    </row>
    <row r="36" spans="1:7" x14ac:dyDescent="0.4">
      <c r="A36" s="1">
        <v>2003</v>
      </c>
      <c r="B36" s="2">
        <v>80</v>
      </c>
      <c r="C36" s="2">
        <v>2551</v>
      </c>
      <c r="D36" s="2">
        <v>1312</v>
      </c>
      <c r="E36" s="2">
        <v>0</v>
      </c>
      <c r="F36" s="2">
        <f t="shared" si="0"/>
        <v>10423</v>
      </c>
      <c r="G36" s="8"/>
    </row>
    <row r="37" spans="1:7" x14ac:dyDescent="0.4">
      <c r="A37" s="1">
        <v>2004</v>
      </c>
      <c r="B37" s="2">
        <v>175</v>
      </c>
      <c r="C37" s="2">
        <v>5967</v>
      </c>
      <c r="D37" s="2">
        <v>1303</v>
      </c>
      <c r="E37" s="2">
        <v>15</v>
      </c>
      <c r="F37" s="2">
        <f t="shared" si="0"/>
        <v>8644</v>
      </c>
      <c r="G37" s="8"/>
    </row>
    <row r="38" spans="1:7" x14ac:dyDescent="0.4">
      <c r="A38" s="1">
        <v>2005</v>
      </c>
      <c r="B38" s="2">
        <v>113</v>
      </c>
      <c r="C38" s="2">
        <v>2210</v>
      </c>
      <c r="D38" s="2">
        <v>1277</v>
      </c>
      <c r="E38" s="2">
        <v>40</v>
      </c>
      <c r="F38" s="2">
        <f t="shared" si="0"/>
        <v>7506</v>
      </c>
      <c r="G38" s="8"/>
    </row>
    <row r="39" spans="1:7" x14ac:dyDescent="0.4">
      <c r="A39" s="1">
        <v>2006</v>
      </c>
      <c r="B39" s="2">
        <v>749</v>
      </c>
      <c r="C39" s="2">
        <v>9445</v>
      </c>
      <c r="D39" s="2">
        <v>2025</v>
      </c>
      <c r="E39" s="2">
        <v>46</v>
      </c>
      <c r="F39" s="2">
        <f t="shared" si="0"/>
        <v>4262</v>
      </c>
      <c r="G39" s="8"/>
    </row>
    <row r="40" spans="1:7" x14ac:dyDescent="0.4">
      <c r="A40" s="1">
        <v>2007</v>
      </c>
      <c r="B40" s="2">
        <v>236</v>
      </c>
      <c r="C40" s="2">
        <v>4451</v>
      </c>
      <c r="D40" s="5">
        <v>2825</v>
      </c>
      <c r="E40" s="5">
        <v>54</v>
      </c>
      <c r="F40" s="2">
        <f t="shared" si="0"/>
        <v>10973</v>
      </c>
      <c r="G40" s="8"/>
    </row>
    <row r="41" spans="1:7" x14ac:dyDescent="0.4">
      <c r="A41" s="1">
        <v>2008</v>
      </c>
      <c r="B41" s="2">
        <v>259</v>
      </c>
      <c r="C41" s="6">
        <v>2766</v>
      </c>
      <c r="D41" s="1">
        <v>1339</v>
      </c>
      <c r="E41" s="1">
        <v>0</v>
      </c>
      <c r="F41" s="2">
        <f t="shared" si="0"/>
        <v>6775</v>
      </c>
      <c r="G41" s="8"/>
    </row>
    <row r="42" spans="1:7" x14ac:dyDescent="0.4">
      <c r="A42" s="1">
        <v>2009</v>
      </c>
      <c r="B42" s="6">
        <v>162</v>
      </c>
      <c r="C42" s="1">
        <v>4386</v>
      </c>
      <c r="D42" s="2">
        <v>528</v>
      </c>
      <c r="E42" s="2">
        <v>0</v>
      </c>
      <c r="F42" s="2">
        <f t="shared" si="0"/>
        <v>5799</v>
      </c>
      <c r="G42" s="8"/>
    </row>
    <row r="43" spans="1:7" x14ac:dyDescent="0.4">
      <c r="A43" s="1">
        <v>2010</v>
      </c>
      <c r="B43" s="1">
        <v>374</v>
      </c>
      <c r="C43" s="2">
        <v>4852</v>
      </c>
      <c r="D43" s="2">
        <v>2070</v>
      </c>
      <c r="E43" s="2">
        <v>0</v>
      </c>
      <c r="F43" s="2">
        <f t="shared" si="0"/>
        <v>6153</v>
      </c>
      <c r="G43" s="8"/>
    </row>
    <row r="44" spans="1:7" x14ac:dyDescent="0.4">
      <c r="A44" s="1">
        <v>2011</v>
      </c>
      <c r="B44" s="2">
        <v>232</v>
      </c>
      <c r="C44" s="2">
        <v>6059</v>
      </c>
      <c r="D44" s="1">
        <v>3606</v>
      </c>
      <c r="E44" s="1">
        <v>305</v>
      </c>
      <c r="F44" s="2">
        <f t="shared" si="0"/>
        <v>5612</v>
      </c>
      <c r="G44" s="8"/>
    </row>
    <row r="45" spans="1:7" x14ac:dyDescent="0.4">
      <c r="A45" s="1">
        <v>2012</v>
      </c>
      <c r="B45" s="2">
        <v>317</v>
      </c>
      <c r="C45" s="2">
        <v>1959</v>
      </c>
      <c r="D45" s="1">
        <v>3088</v>
      </c>
      <c r="E45" s="1">
        <v>0</v>
      </c>
      <c r="F45" s="2">
        <f t="shared" si="0"/>
        <v>8446</v>
      </c>
      <c r="G45" s="8"/>
    </row>
    <row r="46" spans="1:7" x14ac:dyDescent="0.4">
      <c r="A46" s="1">
        <v>2013</v>
      </c>
      <c r="B46" s="1">
        <v>224</v>
      </c>
      <c r="C46" s="1">
        <v>973</v>
      </c>
      <c r="D46" s="1">
        <v>562</v>
      </c>
      <c r="E46" s="1">
        <v>0</v>
      </c>
      <c r="F46" s="2">
        <f t="shared" si="0"/>
        <v>5789</v>
      </c>
      <c r="G46" s="8"/>
    </row>
    <row r="47" spans="1:7" x14ac:dyDescent="0.4">
      <c r="A47" s="1">
        <v>2014</v>
      </c>
      <c r="B47" s="1">
        <v>161</v>
      </c>
      <c r="C47" s="1">
        <v>1966</v>
      </c>
      <c r="D47" s="1">
        <v>649</v>
      </c>
      <c r="E47" s="1">
        <v>0</v>
      </c>
      <c r="F47" s="2">
        <f t="shared" ref="F47:F52" si="1">SUM(B47,C46,D45,E44)</f>
        <v>4527</v>
      </c>
      <c r="G47" s="8"/>
    </row>
    <row r="48" spans="1:7" x14ac:dyDescent="0.4">
      <c r="A48" s="1">
        <v>2015</v>
      </c>
      <c r="B48" s="1">
        <v>129</v>
      </c>
      <c r="C48" s="1">
        <v>1840</v>
      </c>
      <c r="D48" s="1">
        <v>143</v>
      </c>
      <c r="E48" s="1">
        <v>0</v>
      </c>
      <c r="F48" s="2">
        <f t="shared" si="1"/>
        <v>2657</v>
      </c>
      <c r="G48" s="8"/>
    </row>
    <row r="49" spans="1:7" x14ac:dyDescent="0.4">
      <c r="A49" s="1">
        <v>2016</v>
      </c>
      <c r="B49" s="1">
        <v>203</v>
      </c>
      <c r="C49" s="1">
        <v>4716</v>
      </c>
      <c r="D49" s="1">
        <v>1392</v>
      </c>
      <c r="E49" s="1">
        <v>0</v>
      </c>
      <c r="F49" s="2">
        <f t="shared" si="1"/>
        <v>2692</v>
      </c>
      <c r="G49" s="8"/>
    </row>
    <row r="50" spans="1:7" x14ac:dyDescent="0.4">
      <c r="A50" s="1">
        <v>2017</v>
      </c>
      <c r="B50" s="1">
        <v>174</v>
      </c>
      <c r="C50" s="1">
        <v>1990</v>
      </c>
      <c r="D50" s="1">
        <v>346</v>
      </c>
      <c r="F50" s="2">
        <f t="shared" si="1"/>
        <v>5033</v>
      </c>
    </row>
    <row r="51" spans="1:7" x14ac:dyDescent="0.4">
      <c r="A51" s="1">
        <v>2018</v>
      </c>
      <c r="B51" s="1">
        <v>351</v>
      </c>
      <c r="C51" s="1">
        <v>5796</v>
      </c>
      <c r="F51" s="2">
        <f t="shared" si="1"/>
        <v>3733</v>
      </c>
    </row>
    <row r="52" spans="1:7" x14ac:dyDescent="0.4">
      <c r="A52" s="1">
        <v>2019</v>
      </c>
      <c r="B52" s="1">
        <v>290</v>
      </c>
      <c r="F52" s="2">
        <f t="shared" si="1"/>
        <v>6432</v>
      </c>
    </row>
  </sheetData>
  <pageMargins left="0.79" right="0" top="0.73" bottom="0" header="0.5" footer="0.5"/>
  <pageSetup scale="3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willChSRetRaw</vt:lpstr>
      <vt:lpstr>willChsCovRaw</vt:lpstr>
      <vt:lpstr>willChsHWPropRaw</vt:lpstr>
      <vt:lpstr>clackChSRetRaw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 Storch</dc:creator>
  <cp:lastModifiedBy>Adam J Storch</cp:lastModifiedBy>
  <dcterms:created xsi:type="dcterms:W3CDTF">2016-12-01T16:35:48Z</dcterms:created>
  <dcterms:modified xsi:type="dcterms:W3CDTF">2022-12-27T18:33:56Z</dcterms:modified>
</cp:coreProperties>
</file>